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C:\Users\ts-htechict3\Downloads\"/>
    </mc:Choice>
  </mc:AlternateContent>
  <bookViews>
    <workbookView xWindow="-96" yWindow="504" windowWidth="23232" windowHeight="12552" activeTab="1"/>
  </bookViews>
  <sheets>
    <sheet name="APP" sheetId="1" r:id="rId1"/>
    <sheet name="APP (2)" sheetId="2" r:id="rId2"/>
  </sheets>
  <definedNames>
    <definedName name="_xlnm._FilterDatabase" localSheetId="0" hidden="1">APP!$B$30:$AB$111</definedName>
    <definedName name="_xlnm._FilterDatabase" localSheetId="1" hidden="1">'APP (2)'!$B$30:$AB$111</definedName>
    <definedName name="AgencyList" localSheetId="1">#REF!</definedName>
    <definedName name="AgencyList">#REF!</definedName>
    <definedName name="AgencyRegions" localSheetId="1">#REF!</definedName>
    <definedName name="AgencyRegions">#REF!</definedName>
    <definedName name="OrgType" localSheetId="1">#REF!</definedName>
    <definedName name="OrgType">#REF!</definedName>
    <definedName name="_xlnm.Print_Area" localSheetId="0">APP!$B$1:$AB$148</definedName>
    <definedName name="_xlnm.Print_Area" localSheetId="1">'APP (2)'!$B$1:$AB$148</definedName>
    <definedName name="_xlnm.Print_Titles" localSheetId="0">APP!$30:$31</definedName>
    <definedName name="_xlnm.Print_Titles" localSheetId="1">'APP (2)'!$30:$31</definedName>
  </definedName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S43" i="2" l="1"/>
  <c r="X138" i="2" l="1"/>
  <c r="Y129" i="2"/>
  <c r="X129" i="2"/>
  <c r="S129" i="2"/>
  <c r="T129" i="2" s="1"/>
  <c r="O129" i="2"/>
  <c r="N129" i="2"/>
  <c r="J129" i="2"/>
  <c r="I129" i="2"/>
  <c r="Z129" i="2" s="1"/>
  <c r="AB129" i="2" s="1"/>
  <c r="X127" i="2"/>
  <c r="Z127" i="2" s="1"/>
  <c r="AB127" i="2" s="1"/>
  <c r="S127" i="2"/>
  <c r="N127" i="2"/>
  <c r="J127" i="2"/>
  <c r="I127" i="2"/>
  <c r="Y125" i="2"/>
  <c r="X125" i="2"/>
  <c r="T125" i="2"/>
  <c r="S125" i="2"/>
  <c r="N125" i="2"/>
  <c r="Z125" i="2" s="1"/>
  <c r="AB125" i="2" s="1"/>
  <c r="J125" i="2"/>
  <c r="I125" i="2"/>
  <c r="X124" i="2"/>
  <c r="S124" i="2"/>
  <c r="N124" i="2"/>
  <c r="J124" i="2"/>
  <c r="I124" i="2"/>
  <c r="Z124" i="2" s="1"/>
  <c r="AB124" i="2" s="1"/>
  <c r="X123" i="2"/>
  <c r="S123" i="2"/>
  <c r="Z123" i="2" s="1"/>
  <c r="AB123" i="2" s="1"/>
  <c r="N123" i="2"/>
  <c r="J123" i="2"/>
  <c r="I123" i="2"/>
  <c r="Y122" i="2"/>
  <c r="X122" i="2"/>
  <c r="T122" i="2"/>
  <c r="S122" i="2"/>
  <c r="N122" i="2"/>
  <c r="J122" i="2"/>
  <c r="I122" i="2"/>
  <c r="Z122" i="2" s="1"/>
  <c r="AB122" i="2" s="1"/>
  <c r="X121" i="2"/>
  <c r="S121" i="2"/>
  <c r="N121" i="2"/>
  <c r="Z121" i="2" s="1"/>
  <c r="AB121" i="2" s="1"/>
  <c r="J121" i="2"/>
  <c r="I121" i="2"/>
  <c r="X119" i="2"/>
  <c r="S119" i="2"/>
  <c r="N119" i="2"/>
  <c r="Z119" i="2" s="1"/>
  <c r="AB119" i="2" s="1"/>
  <c r="J119" i="2"/>
  <c r="I119" i="2"/>
  <c r="X118" i="2"/>
  <c r="S118" i="2"/>
  <c r="N118" i="2"/>
  <c r="J118" i="2"/>
  <c r="I118" i="2"/>
  <c r="Z118" i="2" s="1"/>
  <c r="AB118" i="2" s="1"/>
  <c r="X117" i="2"/>
  <c r="Z117" i="2" s="1"/>
  <c r="AB117" i="2" s="1"/>
  <c r="S117" i="2"/>
  <c r="O117" i="2"/>
  <c r="N117" i="2"/>
  <c r="I117" i="2"/>
  <c r="X116" i="2"/>
  <c r="S116" i="2"/>
  <c r="N116" i="2"/>
  <c r="J116" i="2"/>
  <c r="I138" i="2" s="1"/>
  <c r="I116" i="2"/>
  <c r="Z116" i="2" s="1"/>
  <c r="AB116" i="2" s="1"/>
  <c r="Y114" i="2"/>
  <c r="X114" i="2"/>
  <c r="S114" i="2"/>
  <c r="T114" i="2" s="1"/>
  <c r="O114" i="2"/>
  <c r="N138" i="2" s="1"/>
  <c r="N114" i="2"/>
  <c r="I114" i="2"/>
  <c r="Z114" i="2" s="1"/>
  <c r="AB114" i="2" s="1"/>
  <c r="X111" i="2"/>
  <c r="Y111" i="2" s="1"/>
  <c r="S111" i="2"/>
  <c r="T111" i="2" s="1"/>
  <c r="N111" i="2"/>
  <c r="O111" i="2" s="1"/>
  <c r="I111" i="2"/>
  <c r="Z111" i="2" s="1"/>
  <c r="AB111" i="2" s="1"/>
  <c r="Y110" i="2"/>
  <c r="X110" i="2"/>
  <c r="S110" i="2"/>
  <c r="T110" i="2" s="1"/>
  <c r="N110" i="2"/>
  <c r="Z110" i="2" s="1"/>
  <c r="AB110" i="2" s="1"/>
  <c r="I110" i="2"/>
  <c r="J110" i="2" s="1"/>
  <c r="X108" i="2"/>
  <c r="Y108" i="2" s="1"/>
  <c r="T108" i="2"/>
  <c r="S108" i="2"/>
  <c r="N108" i="2"/>
  <c r="O108" i="2" s="1"/>
  <c r="I108" i="2"/>
  <c r="J108" i="2" s="1"/>
  <c r="X107" i="2"/>
  <c r="Y107" i="2" s="1"/>
  <c r="S107" i="2"/>
  <c r="T107" i="2" s="1"/>
  <c r="O107" i="2"/>
  <c r="N107" i="2"/>
  <c r="I107" i="2"/>
  <c r="J107" i="2" s="1"/>
  <c r="X106" i="2"/>
  <c r="Y106" i="2" s="1"/>
  <c r="S106" i="2"/>
  <c r="T106" i="2" s="1"/>
  <c r="N106" i="2"/>
  <c r="O106" i="2" s="1"/>
  <c r="J106" i="2"/>
  <c r="I106" i="2"/>
  <c r="Z106" i="2" s="1"/>
  <c r="AB106" i="2" s="1"/>
  <c r="Z105" i="2"/>
  <c r="AB105" i="2" s="1"/>
  <c r="X105" i="2"/>
  <c r="Y105" i="2" s="1"/>
  <c r="S105" i="2"/>
  <c r="T105" i="2" s="1"/>
  <c r="N105" i="2"/>
  <c r="O105" i="2" s="1"/>
  <c r="I105" i="2"/>
  <c r="J105" i="2" s="1"/>
  <c r="X103" i="2"/>
  <c r="Y103" i="2" s="1"/>
  <c r="S103" i="2"/>
  <c r="T103" i="2" s="1"/>
  <c r="N103" i="2"/>
  <c r="O103" i="2" s="1"/>
  <c r="I103" i="2"/>
  <c r="Z103" i="2" s="1"/>
  <c r="AB103" i="2" s="1"/>
  <c r="Y102" i="2"/>
  <c r="X102" i="2"/>
  <c r="S102" i="2"/>
  <c r="T102" i="2" s="1"/>
  <c r="N102" i="2"/>
  <c r="Z102" i="2" s="1"/>
  <c r="AB102" i="2" s="1"/>
  <c r="I102" i="2"/>
  <c r="J102" i="2" s="1"/>
  <c r="X101" i="2"/>
  <c r="Y101" i="2" s="1"/>
  <c r="T101" i="2"/>
  <c r="S101" i="2"/>
  <c r="N101" i="2"/>
  <c r="O101" i="2" s="1"/>
  <c r="I101" i="2"/>
  <c r="J101" i="2" s="1"/>
  <c r="X100" i="2"/>
  <c r="Y100" i="2" s="1"/>
  <c r="S100" i="2"/>
  <c r="T100" i="2" s="1"/>
  <c r="O100" i="2"/>
  <c r="N100" i="2"/>
  <c r="I100" i="2"/>
  <c r="J100" i="2" s="1"/>
  <c r="X99" i="2"/>
  <c r="Y99" i="2" s="1"/>
  <c r="S99" i="2"/>
  <c r="T99" i="2" s="1"/>
  <c r="N99" i="2"/>
  <c r="O99" i="2" s="1"/>
  <c r="F99" i="2"/>
  <c r="I99" i="2" s="1"/>
  <c r="Y98" i="2"/>
  <c r="X98" i="2"/>
  <c r="S98" i="2"/>
  <c r="T98" i="2" s="1"/>
  <c r="O98" i="2"/>
  <c r="N98" i="2"/>
  <c r="I98" i="2"/>
  <c r="J98" i="2" s="1"/>
  <c r="Z97" i="2"/>
  <c r="AB97" i="2" s="1"/>
  <c r="Y97" i="2"/>
  <c r="X97" i="2"/>
  <c r="T97" i="2"/>
  <c r="S97" i="2"/>
  <c r="N97" i="2"/>
  <c r="O97" i="2" s="1"/>
  <c r="J97" i="2"/>
  <c r="I97" i="2"/>
  <c r="X96" i="2"/>
  <c r="Z96" i="2" s="1"/>
  <c r="AB96" i="2" s="1"/>
  <c r="T96" i="2"/>
  <c r="S96" i="2"/>
  <c r="O96" i="2"/>
  <c r="N96" i="2"/>
  <c r="I96" i="2"/>
  <c r="J96" i="2" s="1"/>
  <c r="X95" i="2"/>
  <c r="Y95" i="2" s="1"/>
  <c r="S95" i="2"/>
  <c r="T95" i="2" s="1"/>
  <c r="O95" i="2"/>
  <c r="N95" i="2"/>
  <c r="J95" i="2"/>
  <c r="I95" i="2"/>
  <c r="Z95" i="2" s="1"/>
  <c r="AB95" i="2" s="1"/>
  <c r="Y94" i="2"/>
  <c r="X94" i="2"/>
  <c r="S94" i="2"/>
  <c r="T94" i="2" s="1"/>
  <c r="N94" i="2"/>
  <c r="O94" i="2" s="1"/>
  <c r="J94" i="2"/>
  <c r="I94" i="2"/>
  <c r="X93" i="2"/>
  <c r="Y93" i="2" s="1"/>
  <c r="T93" i="2"/>
  <c r="S93" i="2"/>
  <c r="N93" i="2"/>
  <c r="O93" i="2" s="1"/>
  <c r="I93" i="2"/>
  <c r="J93" i="2" s="1"/>
  <c r="Y92" i="2"/>
  <c r="X92" i="2"/>
  <c r="S92" i="2"/>
  <c r="T92" i="2" s="1"/>
  <c r="O92" i="2"/>
  <c r="N92" i="2"/>
  <c r="I92" i="2"/>
  <c r="J92" i="2" s="1"/>
  <c r="Z91" i="2"/>
  <c r="AB91" i="2" s="1"/>
  <c r="Y91" i="2"/>
  <c r="X91" i="2"/>
  <c r="T91" i="2"/>
  <c r="S91" i="2"/>
  <c r="N91" i="2"/>
  <c r="O91" i="2" s="1"/>
  <c r="J91" i="2"/>
  <c r="I91" i="2"/>
  <c r="X90" i="2"/>
  <c r="Z90" i="2" s="1"/>
  <c r="AB90" i="2" s="1"/>
  <c r="T90" i="2"/>
  <c r="S90" i="2"/>
  <c r="O90" i="2"/>
  <c r="N90" i="2"/>
  <c r="I90" i="2"/>
  <c r="J90" i="2" s="1"/>
  <c r="X89" i="2"/>
  <c r="Y89" i="2" s="1"/>
  <c r="S89" i="2"/>
  <c r="T89" i="2" s="1"/>
  <c r="O89" i="2"/>
  <c r="N89" i="2"/>
  <c r="J89" i="2"/>
  <c r="I89" i="2"/>
  <c r="Z89" i="2" s="1"/>
  <c r="AB89" i="2" s="1"/>
  <c r="Y88" i="2"/>
  <c r="X88" i="2"/>
  <c r="S88" i="2"/>
  <c r="T88" i="2" s="1"/>
  <c r="N88" i="2"/>
  <c r="O88" i="2" s="1"/>
  <c r="J88" i="2"/>
  <c r="I88" i="2"/>
  <c r="X87" i="2"/>
  <c r="Y87" i="2" s="1"/>
  <c r="T87" i="2"/>
  <c r="S87" i="2"/>
  <c r="N87" i="2"/>
  <c r="O87" i="2" s="1"/>
  <c r="I87" i="2"/>
  <c r="J87" i="2" s="1"/>
  <c r="Y86" i="2"/>
  <c r="X86" i="2"/>
  <c r="S86" i="2"/>
  <c r="T86" i="2" s="1"/>
  <c r="O86" i="2"/>
  <c r="N86" i="2"/>
  <c r="I86" i="2"/>
  <c r="J86" i="2" s="1"/>
  <c r="Z85" i="2"/>
  <c r="AB85" i="2" s="1"/>
  <c r="Y85" i="2"/>
  <c r="X85" i="2"/>
  <c r="T85" i="2"/>
  <c r="S85" i="2"/>
  <c r="N85" i="2"/>
  <c r="O85" i="2" s="1"/>
  <c r="J85" i="2"/>
  <c r="I85" i="2"/>
  <c r="X84" i="2"/>
  <c r="Z84" i="2" s="1"/>
  <c r="AB84" i="2" s="1"/>
  <c r="T84" i="2"/>
  <c r="S84" i="2"/>
  <c r="O84" i="2"/>
  <c r="N84" i="2"/>
  <c r="I84" i="2"/>
  <c r="J84" i="2" s="1"/>
  <c r="X83" i="2"/>
  <c r="Y83" i="2" s="1"/>
  <c r="S83" i="2"/>
  <c r="T83" i="2" s="1"/>
  <c r="O83" i="2"/>
  <c r="N83" i="2"/>
  <c r="J83" i="2"/>
  <c r="I83" i="2"/>
  <c r="Z83" i="2" s="1"/>
  <c r="AB83" i="2" s="1"/>
  <c r="Y82" i="2"/>
  <c r="X82" i="2"/>
  <c r="S82" i="2"/>
  <c r="T82" i="2" s="1"/>
  <c r="P82" i="2"/>
  <c r="N82" i="2"/>
  <c r="O82" i="2" s="1"/>
  <c r="I82" i="2"/>
  <c r="J82" i="2" s="1"/>
  <c r="F82" i="2"/>
  <c r="Y81" i="2"/>
  <c r="X81" i="2"/>
  <c r="S81" i="2"/>
  <c r="T81" i="2" s="1"/>
  <c r="N81" i="2"/>
  <c r="O81" i="2" s="1"/>
  <c r="J81" i="2"/>
  <c r="I81" i="2"/>
  <c r="X80" i="2"/>
  <c r="Y80" i="2" s="1"/>
  <c r="T80" i="2"/>
  <c r="S80" i="2"/>
  <c r="N80" i="2"/>
  <c r="O80" i="2" s="1"/>
  <c r="I80" i="2"/>
  <c r="J80" i="2" s="1"/>
  <c r="Y79" i="2"/>
  <c r="X79" i="2"/>
  <c r="S79" i="2"/>
  <c r="T79" i="2" s="1"/>
  <c r="O79" i="2"/>
  <c r="N79" i="2"/>
  <c r="I79" i="2"/>
  <c r="J79" i="2" s="1"/>
  <c r="Z78" i="2"/>
  <c r="AB78" i="2" s="1"/>
  <c r="Y78" i="2"/>
  <c r="X78" i="2"/>
  <c r="T78" i="2"/>
  <c r="S78" i="2"/>
  <c r="N78" i="2"/>
  <c r="O78" i="2" s="1"/>
  <c r="J78" i="2"/>
  <c r="I78" i="2"/>
  <c r="X76" i="2"/>
  <c r="Z76" i="2" s="1"/>
  <c r="AB76" i="2" s="1"/>
  <c r="T76" i="2"/>
  <c r="S76" i="2"/>
  <c r="O76" i="2"/>
  <c r="N76" i="2"/>
  <c r="I76" i="2"/>
  <c r="J76" i="2" s="1"/>
  <c r="X74" i="2"/>
  <c r="Y74" i="2" s="1"/>
  <c r="S74" i="2"/>
  <c r="T74" i="2" s="1"/>
  <c r="O74" i="2"/>
  <c r="N74" i="2"/>
  <c r="J74" i="2"/>
  <c r="I74" i="2"/>
  <c r="Z74" i="2" s="1"/>
  <c r="AB74" i="2" s="1"/>
  <c r="Y73" i="2"/>
  <c r="X73" i="2"/>
  <c r="S73" i="2"/>
  <c r="T73" i="2" s="1"/>
  <c r="N73" i="2"/>
  <c r="O73" i="2" s="1"/>
  <c r="J73" i="2"/>
  <c r="I73" i="2"/>
  <c r="X72" i="2"/>
  <c r="Y72" i="2" s="1"/>
  <c r="T72" i="2"/>
  <c r="S72" i="2"/>
  <c r="N72" i="2"/>
  <c r="O72" i="2" s="1"/>
  <c r="I72" i="2"/>
  <c r="J72" i="2" s="1"/>
  <c r="Y71" i="2"/>
  <c r="X71" i="2"/>
  <c r="S71" i="2"/>
  <c r="T71" i="2" s="1"/>
  <c r="O71" i="2"/>
  <c r="N71" i="2"/>
  <c r="I71" i="2"/>
  <c r="J71" i="2" s="1"/>
  <c r="Z70" i="2"/>
  <c r="AB70" i="2" s="1"/>
  <c r="Y70" i="2"/>
  <c r="X70" i="2"/>
  <c r="T70" i="2"/>
  <c r="S70" i="2"/>
  <c r="N70" i="2"/>
  <c r="O70" i="2" s="1"/>
  <c r="J70" i="2"/>
  <c r="I70" i="2"/>
  <c r="X69" i="2"/>
  <c r="Z69" i="2" s="1"/>
  <c r="AB69" i="2" s="1"/>
  <c r="T69" i="2"/>
  <c r="S69" i="2"/>
  <c r="O69" i="2"/>
  <c r="N69" i="2"/>
  <c r="I69" i="2"/>
  <c r="J69" i="2" s="1"/>
  <c r="X68" i="2"/>
  <c r="Y68" i="2" s="1"/>
  <c r="S68" i="2"/>
  <c r="T68" i="2" s="1"/>
  <c r="O68" i="2"/>
  <c r="N68" i="2"/>
  <c r="J68" i="2"/>
  <c r="I68" i="2"/>
  <c r="Z68" i="2" s="1"/>
  <c r="AB68" i="2" s="1"/>
  <c r="Y67" i="2"/>
  <c r="X67" i="2"/>
  <c r="S67" i="2"/>
  <c r="T67" i="2" s="1"/>
  <c r="N67" i="2"/>
  <c r="O67" i="2" s="1"/>
  <c r="J67" i="2"/>
  <c r="I67" i="2"/>
  <c r="X66" i="2"/>
  <c r="Y66" i="2" s="1"/>
  <c r="T66" i="2"/>
  <c r="S66" i="2"/>
  <c r="N66" i="2"/>
  <c r="O66" i="2" s="1"/>
  <c r="I66" i="2"/>
  <c r="J66" i="2" s="1"/>
  <c r="Y65" i="2"/>
  <c r="X65" i="2"/>
  <c r="S65" i="2"/>
  <c r="T65" i="2" s="1"/>
  <c r="O65" i="2"/>
  <c r="N65" i="2"/>
  <c r="I65" i="2"/>
  <c r="J65" i="2" s="1"/>
  <c r="Z64" i="2"/>
  <c r="AB64" i="2" s="1"/>
  <c r="Y64" i="2"/>
  <c r="X64" i="2"/>
  <c r="T64" i="2"/>
  <c r="S64" i="2"/>
  <c r="N64" i="2"/>
  <c r="O64" i="2" s="1"/>
  <c r="J64" i="2"/>
  <c r="I64" i="2"/>
  <c r="X63" i="2"/>
  <c r="Z63" i="2" s="1"/>
  <c r="AB63" i="2" s="1"/>
  <c r="T63" i="2"/>
  <c r="S63" i="2"/>
  <c r="O63" i="2"/>
  <c r="N63" i="2"/>
  <c r="I63" i="2"/>
  <c r="J63" i="2" s="1"/>
  <c r="X62" i="2"/>
  <c r="Y62" i="2" s="1"/>
  <c r="S62" i="2"/>
  <c r="T62" i="2" s="1"/>
  <c r="O62" i="2"/>
  <c r="N62" i="2"/>
  <c r="J62" i="2"/>
  <c r="I62" i="2"/>
  <c r="Z62" i="2" s="1"/>
  <c r="AB62" i="2" s="1"/>
  <c r="Y61" i="2"/>
  <c r="X61" i="2"/>
  <c r="S61" i="2"/>
  <c r="T61" i="2" s="1"/>
  <c r="N61" i="2"/>
  <c r="O61" i="2" s="1"/>
  <c r="J61" i="2"/>
  <c r="I61" i="2"/>
  <c r="X59" i="2"/>
  <c r="Y59" i="2" s="1"/>
  <c r="T59" i="2"/>
  <c r="S59" i="2"/>
  <c r="N59" i="2"/>
  <c r="O59" i="2" s="1"/>
  <c r="I59" i="2"/>
  <c r="J59" i="2" s="1"/>
  <c r="Y58" i="2"/>
  <c r="X58" i="2"/>
  <c r="S58" i="2"/>
  <c r="T58" i="2" s="1"/>
  <c r="O58" i="2"/>
  <c r="N58" i="2"/>
  <c r="I58" i="2"/>
  <c r="J58" i="2" s="1"/>
  <c r="Z57" i="2"/>
  <c r="AB57" i="2" s="1"/>
  <c r="Y57" i="2"/>
  <c r="X57" i="2"/>
  <c r="T57" i="2"/>
  <c r="S57" i="2"/>
  <c r="N57" i="2"/>
  <c r="O57" i="2" s="1"/>
  <c r="J57" i="2"/>
  <c r="I57" i="2"/>
  <c r="X56" i="2"/>
  <c r="Z56" i="2" s="1"/>
  <c r="AB56" i="2" s="1"/>
  <c r="T56" i="2"/>
  <c r="S56" i="2"/>
  <c r="O56" i="2"/>
  <c r="N56" i="2"/>
  <c r="I56" i="2"/>
  <c r="J56" i="2" s="1"/>
  <c r="X55" i="2"/>
  <c r="Y55" i="2" s="1"/>
  <c r="S55" i="2"/>
  <c r="T55" i="2" s="1"/>
  <c r="O55" i="2"/>
  <c r="N55" i="2"/>
  <c r="J55" i="2"/>
  <c r="I55" i="2"/>
  <c r="Z55" i="2" s="1"/>
  <c r="AB55" i="2" s="1"/>
  <c r="Y54" i="2"/>
  <c r="X54" i="2"/>
  <c r="S54" i="2"/>
  <c r="T54" i="2" s="1"/>
  <c r="N54" i="2"/>
  <c r="O54" i="2" s="1"/>
  <c r="J54" i="2"/>
  <c r="I54" i="2"/>
  <c r="X53" i="2"/>
  <c r="Y53" i="2" s="1"/>
  <c r="T53" i="2"/>
  <c r="S53" i="2"/>
  <c r="N53" i="2"/>
  <c r="O53" i="2" s="1"/>
  <c r="I53" i="2"/>
  <c r="J53" i="2" s="1"/>
  <c r="Y52" i="2"/>
  <c r="X52" i="2"/>
  <c r="S52" i="2"/>
  <c r="T52" i="2" s="1"/>
  <c r="O52" i="2"/>
  <c r="N52" i="2"/>
  <c r="I52" i="2"/>
  <c r="J52" i="2" s="1"/>
  <c r="Z50" i="2"/>
  <c r="AB50" i="2" s="1"/>
  <c r="Y50" i="2"/>
  <c r="X50" i="2"/>
  <c r="T50" i="2"/>
  <c r="S50" i="2"/>
  <c r="N50" i="2"/>
  <c r="O50" i="2" s="1"/>
  <c r="J50" i="2"/>
  <c r="I50" i="2"/>
  <c r="X49" i="2"/>
  <c r="Y49" i="2" s="1"/>
  <c r="T49" i="2"/>
  <c r="S49" i="2"/>
  <c r="O49" i="2"/>
  <c r="N49" i="2"/>
  <c r="I49" i="2"/>
  <c r="J49" i="2" s="1"/>
  <c r="X47" i="2"/>
  <c r="Y47" i="2" s="1"/>
  <c r="S47" i="2"/>
  <c r="T47" i="2" s="1"/>
  <c r="O47" i="2"/>
  <c r="N47" i="2"/>
  <c r="J47" i="2"/>
  <c r="I47" i="2"/>
  <c r="Z47" i="2" s="1"/>
  <c r="AB47" i="2" s="1"/>
  <c r="Y46" i="2"/>
  <c r="X46" i="2"/>
  <c r="S46" i="2"/>
  <c r="T46" i="2" s="1"/>
  <c r="N46" i="2"/>
  <c r="O46" i="2" s="1"/>
  <c r="J46" i="2"/>
  <c r="I46" i="2"/>
  <c r="X45" i="2"/>
  <c r="Y45" i="2" s="1"/>
  <c r="T45" i="2"/>
  <c r="S45" i="2"/>
  <c r="N45" i="2"/>
  <c r="O45" i="2" s="1"/>
  <c r="I45" i="2"/>
  <c r="J45" i="2" s="1"/>
  <c r="Y44" i="2"/>
  <c r="X44" i="2"/>
  <c r="S44" i="2"/>
  <c r="T44" i="2" s="1"/>
  <c r="O44" i="2"/>
  <c r="N44" i="2"/>
  <c r="I44" i="2"/>
  <c r="J44" i="2" s="1"/>
  <c r="Z43" i="2"/>
  <c r="AB43" i="2" s="1"/>
  <c r="Y43" i="2"/>
  <c r="X43" i="2"/>
  <c r="T43" i="2"/>
  <c r="O43" i="2"/>
  <c r="N43" i="2"/>
  <c r="I43" i="2"/>
  <c r="J43" i="2" s="1"/>
  <c r="Y42" i="2"/>
  <c r="X42" i="2"/>
  <c r="S42" i="2"/>
  <c r="T42" i="2" s="1"/>
  <c r="N42" i="2"/>
  <c r="Z42" i="2" s="1"/>
  <c r="AB42" i="2" s="1"/>
  <c r="J42" i="2"/>
  <c r="I42" i="2"/>
  <c r="X41" i="2"/>
  <c r="Y41" i="2" s="1"/>
  <c r="T41" i="2"/>
  <c r="S41" i="2"/>
  <c r="N41" i="2"/>
  <c r="O41" i="2" s="1"/>
  <c r="I41" i="2"/>
  <c r="J41" i="2" s="1"/>
  <c r="X40" i="2"/>
  <c r="Y40" i="2" s="1"/>
  <c r="S40" i="2"/>
  <c r="T40" i="2" s="1"/>
  <c r="O40" i="2"/>
  <c r="N40" i="2"/>
  <c r="I40" i="2"/>
  <c r="J40" i="2" s="1"/>
  <c r="Y38" i="2"/>
  <c r="X38" i="2"/>
  <c r="S38" i="2"/>
  <c r="Z38" i="2" s="1"/>
  <c r="AB38" i="2" s="1"/>
  <c r="N38" i="2"/>
  <c r="O38" i="2" s="1"/>
  <c r="J38" i="2"/>
  <c r="I38" i="2"/>
  <c r="Z36" i="2"/>
  <c r="AB36" i="2" s="1"/>
  <c r="X36" i="2"/>
  <c r="Y36" i="2" s="1"/>
  <c r="T36" i="2"/>
  <c r="S36" i="2"/>
  <c r="N36" i="2"/>
  <c r="O36" i="2" s="1"/>
  <c r="I36" i="2"/>
  <c r="J36" i="2" s="1"/>
  <c r="X34" i="2"/>
  <c r="Y34" i="2" s="1"/>
  <c r="S34" i="2"/>
  <c r="T34" i="2" s="1"/>
  <c r="O34" i="2"/>
  <c r="N34" i="2"/>
  <c r="I34" i="2"/>
  <c r="Z34" i="2" s="1"/>
  <c r="AB34" i="2" s="1"/>
  <c r="Z138" i="2" l="1"/>
  <c r="J99" i="2"/>
  <c r="Z99" i="2"/>
  <c r="AB99" i="2" s="1"/>
  <c r="S138" i="2"/>
  <c r="Z101" i="2"/>
  <c r="AB101" i="2" s="1"/>
  <c r="Z108" i="2"/>
  <c r="AB108" i="2" s="1"/>
  <c r="J34" i="2"/>
  <c r="I137" i="2" s="1"/>
  <c r="Z46" i="2"/>
  <c r="AB46" i="2" s="1"/>
  <c r="Z54" i="2"/>
  <c r="AB54" i="2" s="1"/>
  <c r="Z61" i="2"/>
  <c r="AB61" i="2" s="1"/>
  <c r="Z73" i="2"/>
  <c r="AB73" i="2" s="1"/>
  <c r="Z81" i="2"/>
  <c r="AB81" i="2" s="1"/>
  <c r="Z88" i="2"/>
  <c r="AB88" i="2" s="1"/>
  <c r="J103" i="2"/>
  <c r="J111" i="2"/>
  <c r="Z40" i="2"/>
  <c r="AB40" i="2" s="1"/>
  <c r="Z131" i="2" s="1"/>
  <c r="Z100" i="2"/>
  <c r="AB100" i="2" s="1"/>
  <c r="Z107" i="2"/>
  <c r="AB107" i="2" s="1"/>
  <c r="Z49" i="2"/>
  <c r="AB49" i="2" s="1"/>
  <c r="Z41" i="2"/>
  <c r="AB41" i="2" s="1"/>
  <c r="T38" i="2"/>
  <c r="S137" i="2" s="1"/>
  <c r="S139" i="2" s="1"/>
  <c r="Z67" i="2"/>
  <c r="AB67" i="2" s="1"/>
  <c r="Z82" i="2"/>
  <c r="AB82" i="2" s="1"/>
  <c r="Z94" i="2"/>
  <c r="AB94" i="2" s="1"/>
  <c r="Z45" i="2"/>
  <c r="AB45" i="2" s="1"/>
  <c r="Z53" i="2"/>
  <c r="AB53" i="2" s="1"/>
  <c r="Z59" i="2"/>
  <c r="AB59" i="2" s="1"/>
  <c r="Z66" i="2"/>
  <c r="AB66" i="2" s="1"/>
  <c r="Z72" i="2"/>
  <c r="AB72" i="2" s="1"/>
  <c r="Z80" i="2"/>
  <c r="AB80" i="2" s="1"/>
  <c r="Z87" i="2"/>
  <c r="AB87" i="2" s="1"/>
  <c r="Z93" i="2"/>
  <c r="AB93" i="2" s="1"/>
  <c r="O42" i="2"/>
  <c r="N137" i="2" s="1"/>
  <c r="N139" i="2" s="1"/>
  <c r="Z44" i="2"/>
  <c r="AB44" i="2" s="1"/>
  <c r="Z52" i="2"/>
  <c r="AB52" i="2" s="1"/>
  <c r="Z58" i="2"/>
  <c r="AB58" i="2" s="1"/>
  <c r="Z65" i="2"/>
  <c r="AB65" i="2" s="1"/>
  <c r="Z71" i="2"/>
  <c r="AB71" i="2" s="1"/>
  <c r="Z79" i="2"/>
  <c r="AB79" i="2" s="1"/>
  <c r="Z86" i="2"/>
  <c r="AB86" i="2" s="1"/>
  <c r="Z92" i="2"/>
  <c r="AB92" i="2" s="1"/>
  <c r="Z98" i="2"/>
  <c r="AB98" i="2" s="1"/>
  <c r="O102" i="2"/>
  <c r="O110" i="2"/>
  <c r="Y56" i="2"/>
  <c r="X137" i="2" s="1"/>
  <c r="X139" i="2" s="1"/>
  <c r="Y63" i="2"/>
  <c r="Y69" i="2"/>
  <c r="Y76" i="2"/>
  <c r="Y84" i="2"/>
  <c r="Y90" i="2"/>
  <c r="Y96" i="2"/>
  <c r="J127" i="1"/>
  <c r="X127" i="1"/>
  <c r="S127" i="1"/>
  <c r="N127" i="1"/>
  <c r="I127" i="1"/>
  <c r="Z132" i="2" l="1"/>
  <c r="Z134" i="2" s="1"/>
  <c r="I139" i="2"/>
  <c r="Z139" i="2" s="1"/>
  <c r="Z137" i="2"/>
  <c r="Z127" i="1"/>
  <c r="AB127" i="1" s="1"/>
  <c r="F99" i="1"/>
  <c r="P82" i="1"/>
  <c r="F82" i="1"/>
  <c r="N124" i="1" l="1"/>
  <c r="J124" i="1"/>
  <c r="Y122" i="1"/>
  <c r="X122" i="1"/>
  <c r="T122" i="1"/>
  <c r="S122" i="1"/>
  <c r="N122" i="1"/>
  <c r="J122" i="1"/>
  <c r="I122" i="1"/>
  <c r="X124" i="1"/>
  <c r="S124" i="1"/>
  <c r="I124" i="1"/>
  <c r="O117" i="1"/>
  <c r="N117" i="1"/>
  <c r="X117" i="1"/>
  <c r="S117" i="1"/>
  <c r="I117" i="1"/>
  <c r="J119" i="1"/>
  <c r="J123" i="1"/>
  <c r="X123" i="1"/>
  <c r="S123" i="1"/>
  <c r="N123" i="1"/>
  <c r="I123" i="1"/>
  <c r="Z122" i="1" l="1"/>
  <c r="AB122" i="1" s="1"/>
  <c r="Z124" i="1"/>
  <c r="AB124" i="1" s="1"/>
  <c r="Z117" i="1"/>
  <c r="AB117" i="1" s="1"/>
  <c r="Z123" i="1"/>
  <c r="AB123" i="1" s="1"/>
  <c r="J121" i="1" l="1"/>
  <c r="X119" i="1"/>
  <c r="N119" i="1"/>
  <c r="T125" i="1"/>
  <c r="Y125" i="1"/>
  <c r="J125" i="1"/>
  <c r="I99" i="1" l="1"/>
  <c r="J99" i="1" s="1"/>
  <c r="N99" i="1"/>
  <c r="O99" i="1" s="1"/>
  <c r="S99" i="1"/>
  <c r="T99" i="1" s="1"/>
  <c r="X99" i="1"/>
  <c r="Y99" i="1" s="1"/>
  <c r="Z99" i="1" l="1"/>
  <c r="AB99" i="1" s="1"/>
  <c r="J118" i="1"/>
  <c r="J116" i="1"/>
  <c r="J129" i="1" l="1"/>
  <c r="I138" i="1" s="1"/>
  <c r="X125" i="1" l="1"/>
  <c r="S125" i="1"/>
  <c r="N125" i="1"/>
  <c r="I125" i="1"/>
  <c r="X121" i="1"/>
  <c r="S121" i="1"/>
  <c r="N121" i="1"/>
  <c r="I121" i="1"/>
  <c r="S119" i="1"/>
  <c r="I119" i="1"/>
  <c r="X118" i="1"/>
  <c r="S118" i="1"/>
  <c r="N118" i="1"/>
  <c r="I118" i="1"/>
  <c r="X116" i="1"/>
  <c r="S116" i="1"/>
  <c r="N116" i="1"/>
  <c r="I116" i="1"/>
  <c r="X114" i="1"/>
  <c r="Y114" i="1" s="1"/>
  <c r="S114" i="1"/>
  <c r="T114" i="1" s="1"/>
  <c r="N114" i="1"/>
  <c r="O114" i="1" s="1"/>
  <c r="I114" i="1"/>
  <c r="Z116" i="1" l="1"/>
  <c r="AB116" i="1" s="1"/>
  <c r="Z119" i="1"/>
  <c r="AB119" i="1" s="1"/>
  <c r="Z121" i="1"/>
  <c r="AB121" i="1" s="1"/>
  <c r="Z125" i="1"/>
  <c r="AB125" i="1" s="1"/>
  <c r="Z118" i="1"/>
  <c r="AB118" i="1" s="1"/>
  <c r="Z114" i="1"/>
  <c r="AB114" i="1" s="1"/>
  <c r="I34" i="1" l="1"/>
  <c r="J34" i="1" s="1"/>
  <c r="N34" i="1"/>
  <c r="O34" i="1" s="1"/>
  <c r="S34" i="1"/>
  <c r="T34" i="1" s="1"/>
  <c r="X34" i="1"/>
  <c r="Y34" i="1" s="1"/>
  <c r="I129" i="1"/>
  <c r="N129" i="1"/>
  <c r="O129" i="1" s="1"/>
  <c r="N138" i="1" s="1"/>
  <c r="S129" i="1"/>
  <c r="T129" i="1" s="1"/>
  <c r="S138" i="1" s="1"/>
  <c r="X129" i="1"/>
  <c r="Y129" i="1" s="1"/>
  <c r="X138" i="1" s="1"/>
  <c r="X111" i="1"/>
  <c r="Y111" i="1" s="1"/>
  <c r="S111" i="1"/>
  <c r="T111" i="1" s="1"/>
  <c r="N111" i="1"/>
  <c r="O111" i="1" s="1"/>
  <c r="I111" i="1"/>
  <c r="J111" i="1" s="1"/>
  <c r="X110" i="1"/>
  <c r="Y110" i="1" s="1"/>
  <c r="S110" i="1"/>
  <c r="T110" i="1" s="1"/>
  <c r="N110" i="1"/>
  <c r="O110" i="1" s="1"/>
  <c r="I110" i="1"/>
  <c r="X108" i="1"/>
  <c r="Y108" i="1" s="1"/>
  <c r="S108" i="1"/>
  <c r="T108" i="1" s="1"/>
  <c r="N108" i="1"/>
  <c r="O108" i="1" s="1"/>
  <c r="I108" i="1"/>
  <c r="J108" i="1" s="1"/>
  <c r="X107" i="1"/>
  <c r="Y107" i="1" s="1"/>
  <c r="S107" i="1"/>
  <c r="T107" i="1" s="1"/>
  <c r="N107" i="1"/>
  <c r="O107" i="1" s="1"/>
  <c r="I107" i="1"/>
  <c r="J107" i="1" s="1"/>
  <c r="X106" i="1"/>
  <c r="Y106" i="1" s="1"/>
  <c r="S106" i="1"/>
  <c r="T106" i="1" s="1"/>
  <c r="N106" i="1"/>
  <c r="O106" i="1" s="1"/>
  <c r="I106" i="1"/>
  <c r="X105" i="1"/>
  <c r="Y105" i="1" s="1"/>
  <c r="S105" i="1"/>
  <c r="N105" i="1"/>
  <c r="O105" i="1" s="1"/>
  <c r="I105" i="1"/>
  <c r="J105" i="1" s="1"/>
  <c r="X103" i="1"/>
  <c r="S103" i="1"/>
  <c r="T103" i="1" s="1"/>
  <c r="N103" i="1"/>
  <c r="O103" i="1" s="1"/>
  <c r="I103" i="1"/>
  <c r="J103" i="1" s="1"/>
  <c r="X102" i="1"/>
  <c r="Y102" i="1" s="1"/>
  <c r="S102" i="1"/>
  <c r="T102" i="1" s="1"/>
  <c r="N102" i="1"/>
  <c r="O102" i="1" s="1"/>
  <c r="I102" i="1"/>
  <c r="J102" i="1" s="1"/>
  <c r="X101" i="1"/>
  <c r="Y101" i="1" s="1"/>
  <c r="S101" i="1"/>
  <c r="T101" i="1" s="1"/>
  <c r="N101" i="1"/>
  <c r="O101" i="1" s="1"/>
  <c r="I101" i="1"/>
  <c r="J101" i="1" s="1"/>
  <c r="X100" i="1"/>
  <c r="Y100" i="1" s="1"/>
  <c r="S100" i="1"/>
  <c r="T100" i="1" s="1"/>
  <c r="N100" i="1"/>
  <c r="O100" i="1" s="1"/>
  <c r="I100" i="1"/>
  <c r="J100" i="1" s="1"/>
  <c r="X98" i="1"/>
  <c r="Y98" i="1" s="1"/>
  <c r="S98" i="1"/>
  <c r="T98" i="1" s="1"/>
  <c r="N98" i="1"/>
  <c r="O98" i="1" s="1"/>
  <c r="I98" i="1"/>
  <c r="J98" i="1" s="1"/>
  <c r="X97" i="1"/>
  <c r="Y97" i="1" s="1"/>
  <c r="S97" i="1"/>
  <c r="T97" i="1" s="1"/>
  <c r="N97" i="1"/>
  <c r="O97" i="1" s="1"/>
  <c r="I97" i="1"/>
  <c r="J97" i="1" s="1"/>
  <c r="X96" i="1"/>
  <c r="Y96" i="1" s="1"/>
  <c r="S96" i="1"/>
  <c r="T96" i="1" s="1"/>
  <c r="N96" i="1"/>
  <c r="O96" i="1" s="1"/>
  <c r="I96" i="1"/>
  <c r="J96" i="1" s="1"/>
  <c r="X95" i="1"/>
  <c r="Y95" i="1" s="1"/>
  <c r="S95" i="1"/>
  <c r="T95" i="1" s="1"/>
  <c r="N95" i="1"/>
  <c r="O95" i="1" s="1"/>
  <c r="I95" i="1"/>
  <c r="J95" i="1" s="1"/>
  <c r="X94" i="1"/>
  <c r="Y94" i="1" s="1"/>
  <c r="S94" i="1"/>
  <c r="T94" i="1" s="1"/>
  <c r="N94" i="1"/>
  <c r="O94" i="1" s="1"/>
  <c r="I94" i="1"/>
  <c r="J94" i="1" s="1"/>
  <c r="X93" i="1"/>
  <c r="Y93" i="1" s="1"/>
  <c r="S93" i="1"/>
  <c r="T93" i="1" s="1"/>
  <c r="N93" i="1"/>
  <c r="O93" i="1" s="1"/>
  <c r="I93" i="1"/>
  <c r="X92" i="1"/>
  <c r="Y92" i="1" s="1"/>
  <c r="S92" i="1"/>
  <c r="T92" i="1" s="1"/>
  <c r="N92" i="1"/>
  <c r="O92" i="1" s="1"/>
  <c r="I92" i="1"/>
  <c r="J92" i="1" s="1"/>
  <c r="X91" i="1"/>
  <c r="Y91" i="1" s="1"/>
  <c r="S91" i="1"/>
  <c r="T91" i="1" s="1"/>
  <c r="N91" i="1"/>
  <c r="O91" i="1" s="1"/>
  <c r="I91" i="1"/>
  <c r="X90" i="1"/>
  <c r="Y90" i="1" s="1"/>
  <c r="S90" i="1"/>
  <c r="T90" i="1" s="1"/>
  <c r="N90" i="1"/>
  <c r="O90" i="1" s="1"/>
  <c r="I90" i="1"/>
  <c r="J90" i="1" s="1"/>
  <c r="X89" i="1"/>
  <c r="Y89" i="1" s="1"/>
  <c r="S89" i="1"/>
  <c r="T89" i="1" s="1"/>
  <c r="N89" i="1"/>
  <c r="O89" i="1" s="1"/>
  <c r="I89" i="1"/>
  <c r="J89" i="1" s="1"/>
  <c r="X88" i="1"/>
  <c r="Y88" i="1" s="1"/>
  <c r="S88" i="1"/>
  <c r="T88" i="1" s="1"/>
  <c r="N88" i="1"/>
  <c r="O88" i="1" s="1"/>
  <c r="I88" i="1"/>
  <c r="X87" i="1"/>
  <c r="Y87" i="1" s="1"/>
  <c r="S87" i="1"/>
  <c r="T87" i="1" s="1"/>
  <c r="N87" i="1"/>
  <c r="O87" i="1" s="1"/>
  <c r="I87" i="1"/>
  <c r="J87" i="1" s="1"/>
  <c r="X86" i="1"/>
  <c r="Y86" i="1" s="1"/>
  <c r="S86" i="1"/>
  <c r="T86" i="1" s="1"/>
  <c r="N86" i="1"/>
  <c r="O86" i="1" s="1"/>
  <c r="I86" i="1"/>
  <c r="J86" i="1" s="1"/>
  <c r="X85" i="1"/>
  <c r="Y85" i="1" s="1"/>
  <c r="S85" i="1"/>
  <c r="T85" i="1" s="1"/>
  <c r="N85" i="1"/>
  <c r="O85" i="1" s="1"/>
  <c r="I85" i="1"/>
  <c r="J85" i="1" s="1"/>
  <c r="X84" i="1"/>
  <c r="S84" i="1"/>
  <c r="T84" i="1" s="1"/>
  <c r="N84" i="1"/>
  <c r="O84" i="1" s="1"/>
  <c r="I84" i="1"/>
  <c r="J84" i="1" s="1"/>
  <c r="X83" i="1"/>
  <c r="Y83" i="1" s="1"/>
  <c r="S83" i="1"/>
  <c r="T83" i="1" s="1"/>
  <c r="N83" i="1"/>
  <c r="I83" i="1"/>
  <c r="J83" i="1" s="1"/>
  <c r="X82" i="1"/>
  <c r="Y82" i="1" s="1"/>
  <c r="S82" i="1"/>
  <c r="T82" i="1" s="1"/>
  <c r="N82" i="1"/>
  <c r="O82" i="1" s="1"/>
  <c r="I82" i="1"/>
  <c r="J82" i="1" s="1"/>
  <c r="X81" i="1"/>
  <c r="Y81" i="1" s="1"/>
  <c r="S81" i="1"/>
  <c r="T81" i="1" s="1"/>
  <c r="N81" i="1"/>
  <c r="O81" i="1" s="1"/>
  <c r="I81" i="1"/>
  <c r="J81" i="1" s="1"/>
  <c r="X80" i="1"/>
  <c r="Y80" i="1" s="1"/>
  <c r="S80" i="1"/>
  <c r="T80" i="1" s="1"/>
  <c r="N80" i="1"/>
  <c r="I80" i="1"/>
  <c r="J80" i="1" s="1"/>
  <c r="X79" i="1"/>
  <c r="Y79" i="1" s="1"/>
  <c r="S79" i="1"/>
  <c r="T79" i="1" s="1"/>
  <c r="N79" i="1"/>
  <c r="O79" i="1" s="1"/>
  <c r="I79" i="1"/>
  <c r="J79" i="1" s="1"/>
  <c r="X78" i="1"/>
  <c r="Y78" i="1" s="1"/>
  <c r="S78" i="1"/>
  <c r="N78" i="1"/>
  <c r="O78" i="1" s="1"/>
  <c r="I78" i="1"/>
  <c r="J78" i="1" s="1"/>
  <c r="X76" i="1"/>
  <c r="Y76" i="1" s="1"/>
  <c r="S76" i="1"/>
  <c r="T76" i="1" s="1"/>
  <c r="N76" i="1"/>
  <c r="O76" i="1" s="1"/>
  <c r="I76" i="1"/>
  <c r="J76" i="1" s="1"/>
  <c r="X74" i="1"/>
  <c r="Y74" i="1" s="1"/>
  <c r="S74" i="1"/>
  <c r="T74" i="1" s="1"/>
  <c r="N74" i="1"/>
  <c r="O74" i="1" s="1"/>
  <c r="I74" i="1"/>
  <c r="X73" i="1"/>
  <c r="Y73" i="1" s="1"/>
  <c r="S73" i="1"/>
  <c r="T73" i="1" s="1"/>
  <c r="N73" i="1"/>
  <c r="I73" i="1"/>
  <c r="J73" i="1" s="1"/>
  <c r="X72" i="1"/>
  <c r="Y72" i="1" s="1"/>
  <c r="S72" i="1"/>
  <c r="T72" i="1" s="1"/>
  <c r="N72" i="1"/>
  <c r="O72" i="1" s="1"/>
  <c r="I72" i="1"/>
  <c r="X71" i="1"/>
  <c r="Y71" i="1" s="1"/>
  <c r="S71" i="1"/>
  <c r="T71" i="1" s="1"/>
  <c r="N71" i="1"/>
  <c r="O71" i="1" s="1"/>
  <c r="I71" i="1"/>
  <c r="J71" i="1" s="1"/>
  <c r="X70" i="1"/>
  <c r="Y70" i="1" s="1"/>
  <c r="S70" i="1"/>
  <c r="T70" i="1" s="1"/>
  <c r="N70" i="1"/>
  <c r="O70" i="1" s="1"/>
  <c r="I70" i="1"/>
  <c r="J70" i="1" s="1"/>
  <c r="X69" i="1"/>
  <c r="Y69" i="1" s="1"/>
  <c r="S69" i="1"/>
  <c r="N69" i="1"/>
  <c r="O69" i="1" s="1"/>
  <c r="I69" i="1"/>
  <c r="J69" i="1" s="1"/>
  <c r="X68" i="1"/>
  <c r="Y68" i="1" s="1"/>
  <c r="S68" i="1"/>
  <c r="T68" i="1" s="1"/>
  <c r="N68" i="1"/>
  <c r="O68" i="1" s="1"/>
  <c r="I68" i="1"/>
  <c r="J68" i="1" s="1"/>
  <c r="X67" i="1"/>
  <c r="Y67" i="1" s="1"/>
  <c r="S67" i="1"/>
  <c r="T67" i="1" s="1"/>
  <c r="N67" i="1"/>
  <c r="O67" i="1" s="1"/>
  <c r="I67" i="1"/>
  <c r="X66" i="1"/>
  <c r="Y66" i="1" s="1"/>
  <c r="S66" i="1"/>
  <c r="T66" i="1" s="1"/>
  <c r="N66" i="1"/>
  <c r="O66" i="1" s="1"/>
  <c r="I66" i="1"/>
  <c r="J66" i="1" s="1"/>
  <c r="X65" i="1"/>
  <c r="Y65" i="1" s="1"/>
  <c r="S65" i="1"/>
  <c r="T65" i="1" s="1"/>
  <c r="N65" i="1"/>
  <c r="O65" i="1" s="1"/>
  <c r="I65" i="1"/>
  <c r="J65" i="1" s="1"/>
  <c r="X64" i="1"/>
  <c r="Y64" i="1" s="1"/>
  <c r="S64" i="1"/>
  <c r="T64" i="1" s="1"/>
  <c r="N64" i="1"/>
  <c r="O64" i="1" s="1"/>
  <c r="I64" i="1"/>
  <c r="J64" i="1" s="1"/>
  <c r="X63" i="1"/>
  <c r="Y63" i="1" s="1"/>
  <c r="S63" i="1"/>
  <c r="T63" i="1" s="1"/>
  <c r="N63" i="1"/>
  <c r="O63" i="1" s="1"/>
  <c r="I63" i="1"/>
  <c r="X62" i="1"/>
  <c r="Y62" i="1" s="1"/>
  <c r="S62" i="1"/>
  <c r="T62" i="1" s="1"/>
  <c r="N62" i="1"/>
  <c r="O62" i="1" s="1"/>
  <c r="I62" i="1"/>
  <c r="J62" i="1" s="1"/>
  <c r="X61" i="1"/>
  <c r="Y61" i="1" s="1"/>
  <c r="S61" i="1"/>
  <c r="T61" i="1" s="1"/>
  <c r="N61" i="1"/>
  <c r="O61" i="1" s="1"/>
  <c r="I61" i="1"/>
  <c r="J61" i="1" s="1"/>
  <c r="X59" i="1"/>
  <c r="Y59" i="1" s="1"/>
  <c r="S59" i="1"/>
  <c r="T59" i="1" s="1"/>
  <c r="N59" i="1"/>
  <c r="O59" i="1" s="1"/>
  <c r="I59" i="1"/>
  <c r="X58" i="1"/>
  <c r="Y58" i="1" s="1"/>
  <c r="S58" i="1"/>
  <c r="T58" i="1" s="1"/>
  <c r="N58" i="1"/>
  <c r="O58" i="1" s="1"/>
  <c r="I58" i="1"/>
  <c r="J58" i="1" s="1"/>
  <c r="X57" i="1"/>
  <c r="Y57" i="1" s="1"/>
  <c r="S57" i="1"/>
  <c r="T57" i="1" s="1"/>
  <c r="N57" i="1"/>
  <c r="O57" i="1" s="1"/>
  <c r="I57" i="1"/>
  <c r="J57" i="1" s="1"/>
  <c r="X56" i="1"/>
  <c r="Y56" i="1" s="1"/>
  <c r="S56" i="1"/>
  <c r="T56" i="1" s="1"/>
  <c r="N56" i="1"/>
  <c r="O56" i="1" s="1"/>
  <c r="I56" i="1"/>
  <c r="J56" i="1" s="1"/>
  <c r="X55" i="1"/>
  <c r="Y55" i="1" s="1"/>
  <c r="S55" i="1"/>
  <c r="T55" i="1" s="1"/>
  <c r="N55" i="1"/>
  <c r="O55" i="1" s="1"/>
  <c r="I55" i="1"/>
  <c r="J55" i="1" s="1"/>
  <c r="X54" i="1"/>
  <c r="Y54" i="1" s="1"/>
  <c r="S54" i="1"/>
  <c r="T54" i="1" s="1"/>
  <c r="N54" i="1"/>
  <c r="O54" i="1" s="1"/>
  <c r="I54" i="1"/>
  <c r="J54" i="1" s="1"/>
  <c r="X53" i="1"/>
  <c r="Y53" i="1" s="1"/>
  <c r="S53" i="1"/>
  <c r="T53" i="1" s="1"/>
  <c r="N53" i="1"/>
  <c r="O53" i="1" s="1"/>
  <c r="I53" i="1"/>
  <c r="J53" i="1" s="1"/>
  <c r="X52" i="1"/>
  <c r="Y52" i="1" s="1"/>
  <c r="S52" i="1"/>
  <c r="T52" i="1" s="1"/>
  <c r="N52" i="1"/>
  <c r="O52" i="1" s="1"/>
  <c r="I52" i="1"/>
  <c r="X50" i="1"/>
  <c r="Y50" i="1" s="1"/>
  <c r="S50" i="1"/>
  <c r="T50" i="1" s="1"/>
  <c r="N50" i="1"/>
  <c r="O50" i="1" s="1"/>
  <c r="I50" i="1"/>
  <c r="X49" i="1"/>
  <c r="Y49" i="1" s="1"/>
  <c r="S49" i="1"/>
  <c r="T49" i="1" s="1"/>
  <c r="N49" i="1"/>
  <c r="O49" i="1" s="1"/>
  <c r="I49" i="1"/>
  <c r="J49" i="1" s="1"/>
  <c r="X47" i="1"/>
  <c r="Y47" i="1" s="1"/>
  <c r="S47" i="1"/>
  <c r="T47" i="1" s="1"/>
  <c r="N47" i="1"/>
  <c r="O47" i="1" s="1"/>
  <c r="I47" i="1"/>
  <c r="J47" i="1" s="1"/>
  <c r="X46" i="1"/>
  <c r="Y46" i="1" s="1"/>
  <c r="S46" i="1"/>
  <c r="T46" i="1" s="1"/>
  <c r="N46" i="1"/>
  <c r="O46" i="1" s="1"/>
  <c r="I46" i="1"/>
  <c r="J46" i="1" s="1"/>
  <c r="X45" i="1"/>
  <c r="Y45" i="1" s="1"/>
  <c r="S45" i="1"/>
  <c r="T45" i="1" s="1"/>
  <c r="N45" i="1"/>
  <c r="O45" i="1" s="1"/>
  <c r="I45" i="1"/>
  <c r="J45" i="1" s="1"/>
  <c r="X44" i="1"/>
  <c r="Y44" i="1" s="1"/>
  <c r="S44" i="1"/>
  <c r="T44" i="1" s="1"/>
  <c r="N44" i="1"/>
  <c r="O44" i="1" s="1"/>
  <c r="I44" i="1"/>
  <c r="X43" i="1"/>
  <c r="Y43" i="1" s="1"/>
  <c r="T43" i="1"/>
  <c r="N43" i="1"/>
  <c r="O43" i="1" s="1"/>
  <c r="I43" i="1"/>
  <c r="J43" i="1" s="1"/>
  <c r="X42" i="1"/>
  <c r="Y42" i="1" s="1"/>
  <c r="S42" i="1"/>
  <c r="T42" i="1" s="1"/>
  <c r="N42" i="1"/>
  <c r="O42" i="1" s="1"/>
  <c r="I42" i="1"/>
  <c r="J42" i="1" s="1"/>
  <c r="X41" i="1"/>
  <c r="Y41" i="1" s="1"/>
  <c r="S41" i="1"/>
  <c r="T41" i="1" s="1"/>
  <c r="N41" i="1"/>
  <c r="O41" i="1" s="1"/>
  <c r="I41" i="1"/>
  <c r="X40" i="1"/>
  <c r="Y40" i="1" s="1"/>
  <c r="S40" i="1"/>
  <c r="T40" i="1" s="1"/>
  <c r="N40" i="1"/>
  <c r="O40" i="1" s="1"/>
  <c r="I40" i="1"/>
  <c r="J40" i="1" s="1"/>
  <c r="X38" i="1"/>
  <c r="Y38" i="1" s="1"/>
  <c r="S38" i="1"/>
  <c r="T38" i="1" s="1"/>
  <c r="N38" i="1"/>
  <c r="O38" i="1" s="1"/>
  <c r="I38" i="1"/>
  <c r="J38" i="1" s="1"/>
  <c r="X36" i="1"/>
  <c r="Y36" i="1" s="1"/>
  <c r="S36" i="1"/>
  <c r="T36" i="1" s="1"/>
  <c r="N36" i="1"/>
  <c r="O36" i="1" s="1"/>
  <c r="I36" i="1"/>
  <c r="J36" i="1" s="1"/>
  <c r="Z34" i="1" l="1"/>
  <c r="AB34" i="1" s="1"/>
  <c r="Z67" i="1"/>
  <c r="AB67" i="1" s="1"/>
  <c r="Z65" i="1"/>
  <c r="AB65" i="1" s="1"/>
  <c r="J67" i="1"/>
  <c r="Z102" i="1"/>
  <c r="AB102" i="1" s="1"/>
  <c r="Z41" i="1"/>
  <c r="AB41" i="1" s="1"/>
  <c r="Z79" i="1"/>
  <c r="AB79" i="1" s="1"/>
  <c r="Z96" i="1"/>
  <c r="AB96" i="1" s="1"/>
  <c r="Z89" i="1"/>
  <c r="AB89" i="1" s="1"/>
  <c r="Z57" i="1"/>
  <c r="AB57" i="1" s="1"/>
  <c r="Z95" i="1"/>
  <c r="AB95" i="1" s="1"/>
  <c r="Z107" i="1"/>
  <c r="AB107" i="1" s="1"/>
  <c r="Z100" i="1"/>
  <c r="AB100" i="1" s="1"/>
  <c r="Z92" i="1"/>
  <c r="AB92" i="1" s="1"/>
  <c r="Z90" i="1"/>
  <c r="AB90" i="1" s="1"/>
  <c r="Z129" i="1"/>
  <c r="AB129" i="1" s="1"/>
  <c r="Z76" i="1"/>
  <c r="AB76" i="1" s="1"/>
  <c r="Z85" i="1"/>
  <c r="AB85" i="1" s="1"/>
  <c r="Z58" i="1"/>
  <c r="AB58" i="1" s="1"/>
  <c r="Z94" i="1"/>
  <c r="AB94" i="1" s="1"/>
  <c r="Z98" i="1"/>
  <c r="AB98" i="1" s="1"/>
  <c r="Y84" i="1"/>
  <c r="Z84" i="1"/>
  <c r="AB84" i="1" s="1"/>
  <c r="O80" i="1"/>
  <c r="Z80" i="1"/>
  <c r="AB80" i="1" s="1"/>
  <c r="J110" i="1"/>
  <c r="Z110" i="1"/>
  <c r="AB110" i="1" s="1"/>
  <c r="Z87" i="1"/>
  <c r="AB87" i="1" s="1"/>
  <c r="T105" i="1"/>
  <c r="Z105" i="1"/>
  <c r="AB105" i="1" s="1"/>
  <c r="Y103" i="1"/>
  <c r="Z103" i="1"/>
  <c r="AB103" i="1" s="1"/>
  <c r="J91" i="1"/>
  <c r="Z91" i="1"/>
  <c r="AB91" i="1" s="1"/>
  <c r="J93" i="1"/>
  <c r="Z93" i="1"/>
  <c r="AB93" i="1" s="1"/>
  <c r="J74" i="1"/>
  <c r="Z74" i="1"/>
  <c r="AB74" i="1" s="1"/>
  <c r="O83" i="1"/>
  <c r="Z83" i="1"/>
  <c r="AB83" i="1" s="1"/>
  <c r="J106" i="1"/>
  <c r="Z106" i="1"/>
  <c r="AB106" i="1" s="1"/>
  <c r="J41" i="1"/>
  <c r="Z63" i="1"/>
  <c r="AB63" i="1" s="1"/>
  <c r="J63" i="1"/>
  <c r="Z70" i="1"/>
  <c r="AB70" i="1" s="1"/>
  <c r="J88" i="1"/>
  <c r="Z88" i="1"/>
  <c r="AB88" i="1" s="1"/>
  <c r="T69" i="1"/>
  <c r="Z69" i="1"/>
  <c r="AB69" i="1" s="1"/>
  <c r="Z111" i="1"/>
  <c r="AB111" i="1" s="1"/>
  <c r="Z59" i="1"/>
  <c r="AB59" i="1" s="1"/>
  <c r="Z38" i="1"/>
  <c r="AB38" i="1" s="1"/>
  <c r="Z62" i="1"/>
  <c r="AB62" i="1" s="1"/>
  <c r="Z44" i="1"/>
  <c r="AB44" i="1" s="1"/>
  <c r="Z73" i="1"/>
  <c r="AB73" i="1" s="1"/>
  <c r="Z42" i="1"/>
  <c r="AB42" i="1" s="1"/>
  <c r="Z36" i="1"/>
  <c r="AB36" i="1" s="1"/>
  <c r="Z49" i="1"/>
  <c r="AB49" i="1" s="1"/>
  <c r="Z82" i="1"/>
  <c r="AB82" i="1" s="1"/>
  <c r="Z47" i="1"/>
  <c r="AB47" i="1" s="1"/>
  <c r="Z53" i="1"/>
  <c r="AB53" i="1" s="1"/>
  <c r="Z61" i="1"/>
  <c r="AB61" i="1" s="1"/>
  <c r="Z46" i="1"/>
  <c r="AB46" i="1" s="1"/>
  <c r="Z43" i="1"/>
  <c r="AB43" i="1" s="1"/>
  <c r="Z81" i="1"/>
  <c r="AB81" i="1" s="1"/>
  <c r="Z68" i="1"/>
  <c r="AB68" i="1" s="1"/>
  <c r="Z45" i="1"/>
  <c r="AB45" i="1" s="1"/>
  <c r="Z64" i="1"/>
  <c r="AB64" i="1" s="1"/>
  <c r="Z56" i="1"/>
  <c r="AB56" i="1" s="1"/>
  <c r="Z66" i="1"/>
  <c r="AB66" i="1" s="1"/>
  <c r="Z50" i="1"/>
  <c r="AB50" i="1" s="1"/>
  <c r="J59" i="1"/>
  <c r="Z97" i="1"/>
  <c r="AB97" i="1" s="1"/>
  <c r="Z101" i="1"/>
  <c r="AB101" i="1" s="1"/>
  <c r="J44" i="1"/>
  <c r="J50" i="1"/>
  <c r="J72" i="1"/>
  <c r="Z72" i="1"/>
  <c r="AB72" i="1" s="1"/>
  <c r="O73" i="1"/>
  <c r="Z86" i="1"/>
  <c r="AB86" i="1" s="1"/>
  <c r="Z54" i="1"/>
  <c r="AB54" i="1" s="1"/>
  <c r="J52" i="1"/>
  <c r="Z52" i="1"/>
  <c r="AB52" i="1" s="1"/>
  <c r="T78" i="1"/>
  <c r="Z78" i="1"/>
  <c r="AB78" i="1" s="1"/>
  <c r="Z71" i="1"/>
  <c r="AB71" i="1" s="1"/>
  <c r="Z40" i="1"/>
  <c r="AB40" i="1" s="1"/>
  <c r="Z55" i="1"/>
  <c r="AB55" i="1" s="1"/>
  <c r="Z108" i="1"/>
  <c r="AB108" i="1" s="1"/>
  <c r="N137" i="1" l="1"/>
  <c r="X137" i="1"/>
  <c r="S137" i="1"/>
  <c r="I137" i="1"/>
  <c r="Z131" i="1"/>
  <c r="Z132" i="1" s="1"/>
  <c r="Z134" i="1" s="1"/>
  <c r="Z137" i="1" l="1"/>
  <c r="I139" i="1"/>
  <c r="S139" i="1"/>
  <c r="X139" i="1"/>
  <c r="N139" i="1"/>
  <c r="Z138" i="1"/>
  <c r="Z139" i="1" l="1"/>
</calcChain>
</file>

<file path=xl/sharedStrings.xml><?xml version="1.0" encoding="utf-8"?>
<sst xmlns="http://schemas.openxmlformats.org/spreadsheetml/2006/main" count="652" uniqueCount="263">
  <si>
    <t>ANNUAL PROCUREMENT PLAN-COMMON SUPPLIES AND EQUIPMENT (APP-CSE) 2020 FORM</t>
  </si>
  <si>
    <t>Introduction:</t>
  </si>
  <si>
    <t>Instructions:</t>
  </si>
  <si>
    <t>1. Download the worksheet file APP-CSE 2020 template at www.ps-philgeps.gov.ph</t>
  </si>
  <si>
    <t>2. Indicate the agency’s monthly requirement per item in the APP-CSE 2020 form.</t>
  </si>
  <si>
    <t>3. The agency should indicate zero if an item is not being purchased by the agency or purchased for a particular month.</t>
  </si>
  <si>
    <t xml:space="preserve">4. Agency must not delete any item in the template; neither should it include line items or revise the template.  </t>
  </si>
  <si>
    <t>5. An APP-CSE is considered incorrect or invalid if</t>
  </si>
  <si>
    <t>7. Once accomplished and finalized, the APP-CSE 2019 form should be:</t>
  </si>
  <si>
    <t>47131812-AF-A01</t>
  </si>
  <si>
    <t>Department/Bureau/Office:</t>
  </si>
  <si>
    <t>12191601-AL-E01</t>
  </si>
  <si>
    <t>26111702-BT-A02</t>
  </si>
  <si>
    <t>26111702-BT-A01</t>
  </si>
  <si>
    <t>Agency Account Code:</t>
  </si>
  <si>
    <t>47131604-BR-S01</t>
  </si>
  <si>
    <t>47131604-BR-T01</t>
  </si>
  <si>
    <t>Contact Person:</t>
  </si>
  <si>
    <t>Region:</t>
  </si>
  <si>
    <t>Organization Type:</t>
  </si>
  <si>
    <t>47131829-TB-C01</t>
  </si>
  <si>
    <t>47131805-CL-P01</t>
  </si>
  <si>
    <t>Position:</t>
  </si>
  <si>
    <t>44122105-BF-C01</t>
  </si>
  <si>
    <t>44122105-BF-C02</t>
  </si>
  <si>
    <t>44122105-BF-C03</t>
  </si>
  <si>
    <t>44122105-BF-C04</t>
  </si>
  <si>
    <t>Address:</t>
  </si>
  <si>
    <t xml:space="preserve">E-mail : </t>
  </si>
  <si>
    <t xml:space="preserve">                </t>
  </si>
  <si>
    <t xml:space="preserve">Telephone/Mobile Nos: </t>
  </si>
  <si>
    <t>44121801-CT-R01</t>
  </si>
  <si>
    <t>44121612-BL-H01</t>
  </si>
  <si>
    <t>Item &amp; Specifications</t>
  </si>
  <si>
    <t>44121612-CU-H01</t>
  </si>
  <si>
    <t>Unit of Measure</t>
  </si>
  <si>
    <t>Monthly Quantity Requirement</t>
  </si>
  <si>
    <t>47131811-DE-B02</t>
  </si>
  <si>
    <t>47131811-DE-P02</t>
  </si>
  <si>
    <t>Total Quantity
for the year</t>
  </si>
  <si>
    <t xml:space="preserve">Price Catalogue </t>
  </si>
  <si>
    <t>47131803-DS-A01</t>
  </si>
  <si>
    <t>Total Amount
for the year</t>
  </si>
  <si>
    <t>Jan</t>
  </si>
  <si>
    <t>47131601-DU-P01</t>
  </si>
  <si>
    <t>Feb</t>
  </si>
  <si>
    <t>Mar</t>
  </si>
  <si>
    <t>Q1</t>
  </si>
  <si>
    <t>Q1
AMOUNT</t>
  </si>
  <si>
    <t xml:space="preserve">April </t>
  </si>
  <si>
    <t xml:space="preserve">May </t>
  </si>
  <si>
    <t>June</t>
  </si>
  <si>
    <t>Q2</t>
  </si>
  <si>
    <t>Q2
AMOUNT</t>
  </si>
  <si>
    <t>July</t>
  </si>
  <si>
    <t>Aug</t>
  </si>
  <si>
    <t>Sept</t>
  </si>
  <si>
    <t>Q3</t>
  </si>
  <si>
    <t>Q3
AMOUNT</t>
  </si>
  <si>
    <t>Oct</t>
  </si>
  <si>
    <t>Nov</t>
  </si>
  <si>
    <t>Dec</t>
  </si>
  <si>
    <t>Q4</t>
  </si>
  <si>
    <t>Q4
AMOUNT</t>
  </si>
  <si>
    <t>PART I. AVAILABLE AT PROCUREMENT SERVICE STORES</t>
  </si>
  <si>
    <t>44121506-EN-D01</t>
  </si>
  <si>
    <t>44121506-EN-D02</t>
  </si>
  <si>
    <t>44121506-EN-X01</t>
  </si>
  <si>
    <t>Pesticides or Pest Repellents</t>
  </si>
  <si>
    <t>44122118-FA-P01</t>
  </si>
  <si>
    <t>43202010-FD-U01</t>
  </si>
  <si>
    <t>10191509-IN-A01</t>
  </si>
  <si>
    <t>INSECTICIDE, aerosol type, net content: 600ml min</t>
  </si>
  <si>
    <t>can</t>
  </si>
  <si>
    <t>44122011-FO-L01</t>
  </si>
  <si>
    <t>44122011-FO-L02</t>
  </si>
  <si>
    <t>44122027-FO-P01</t>
  </si>
  <si>
    <t>44122011-FO-T03</t>
  </si>
  <si>
    <t>44122011-FO-T04</t>
  </si>
  <si>
    <t>47131830-FC-A01</t>
  </si>
  <si>
    <t>44122008-IT-T01</t>
  </si>
  <si>
    <t>Solvents</t>
  </si>
  <si>
    <t>ALCOHOL, ethyl, 68%-70%, scented, 500ml (-5ml)</t>
  </si>
  <si>
    <t>bottle</t>
  </si>
  <si>
    <t>Color Compounds and Dispersions</t>
  </si>
  <si>
    <t>12171703-SI-P01</t>
  </si>
  <si>
    <t>STAMP PAD INK, purple or violet</t>
  </si>
  <si>
    <t>44103105-EP-B17</t>
  </si>
  <si>
    <t>44103105-EP-C17</t>
  </si>
  <si>
    <t>44103105-EP-M17</t>
  </si>
  <si>
    <t>44103105-EP-Y17</t>
  </si>
  <si>
    <t>roll</t>
  </si>
  <si>
    <t>box</t>
  </si>
  <si>
    <t>Paper Materials and Products</t>
  </si>
  <si>
    <t>pack</t>
  </si>
  <si>
    <t>bundle</t>
  </si>
  <si>
    <t>14111514-NP-S02</t>
  </si>
  <si>
    <t>NOTE PAD, stick on, 50mm x 76mm (2" x 3") min</t>
  </si>
  <si>
    <t>pad</t>
  </si>
  <si>
    <t>14111514-NP-S04</t>
  </si>
  <si>
    <t>NOTE PAD, stick on, 76mm x 100mm (3" x 4") min</t>
  </si>
  <si>
    <t>44121716-MA-F01</t>
  </si>
  <si>
    <t>14111514-NP-S03</t>
  </si>
  <si>
    <t>NOTE PAD, stick on, 76mm x 76mm (3" x 3") min</t>
  </si>
  <si>
    <t>piece</t>
  </si>
  <si>
    <t>47131613-MP-H02</t>
  </si>
  <si>
    <t>ream</t>
  </si>
  <si>
    <t>47131619-MP-R01</t>
  </si>
  <si>
    <t>14111507-PP-C01</t>
  </si>
  <si>
    <t>PAPER, Multi-Purpose (COPY) A4, 70 gsm</t>
  </si>
  <si>
    <t>44122104-PC-J02</t>
  </si>
  <si>
    <t>14111507-PP-C02</t>
  </si>
  <si>
    <t>PAPER, Multi-Purpose (COPY) Legal, 70 gsm</t>
  </si>
  <si>
    <t>44122104-PC-G01</t>
  </si>
  <si>
    <t>14111531-RE-B01</t>
  </si>
  <si>
    <t>RECORD BOOK, 300 PAGES, size: 214mm x 278mm min</t>
  </si>
  <si>
    <t>book</t>
  </si>
  <si>
    <t>14111531-RE-B02</t>
  </si>
  <si>
    <t>RECORD BOOK, 500 PAGES, size: 214mm x 278mm min</t>
  </si>
  <si>
    <t>TOILET TISSUE PAPER 2-plys sheets, 150 pulls</t>
  </si>
  <si>
    <t>47131501-RG-C01</t>
  </si>
  <si>
    <t>Batteries and Cells and Accessories</t>
  </si>
  <si>
    <t>BATTERY, dry cell, AA, 2 pieces per blister pack</t>
  </si>
  <si>
    <t xml:space="preserve">pack </t>
  </si>
  <si>
    <t>44122101-RU-B01</t>
  </si>
  <si>
    <t>44121618-SS-S01</t>
  </si>
  <si>
    <t>60121524-SP-G02</t>
  </si>
  <si>
    <t>60121524-SP-G03</t>
  </si>
  <si>
    <t>44121905-SP-F01</t>
  </si>
  <si>
    <t>BATTERY, dry cell, AAA, 2 pieces per blister pack</t>
  </si>
  <si>
    <t>31151804-SW-S01</t>
  </si>
  <si>
    <t>44121605-TD-T01</t>
  </si>
  <si>
    <t>31201502-TA-E01</t>
  </si>
  <si>
    <t>31201503-TA-M01</t>
  </si>
  <si>
    <t>31201503-TA-M02</t>
  </si>
  <si>
    <t>31201517-TA-P01</t>
  </si>
  <si>
    <t>Manufacturing Components and Supplies</t>
  </si>
  <si>
    <t>31201512-TA-T01</t>
  </si>
  <si>
    <t>31201512-TA-T02</t>
  </si>
  <si>
    <t>STAPLE WIRE, STANDARD, (26/6)</t>
  </si>
  <si>
    <t>TAPE, ELECTRICAL, 18mm x 16M min</t>
  </si>
  <si>
    <t>TAPE, MASKING, width: 24mm (±1mm)</t>
  </si>
  <si>
    <t>TAPE, MASKING, width: 48mm (±1mm)</t>
  </si>
  <si>
    <t>TAPE, PACKAGING, width: 48mm (±1mm)</t>
  </si>
  <si>
    <t>TAPE, TRANSPARENT, width: 24mm (±1mm)</t>
  </si>
  <si>
    <t>TAPE, TRANSPARENT, width: 48mm (±1mm)</t>
  </si>
  <si>
    <t>31151507-TW-P01</t>
  </si>
  <si>
    <t>TWINE, plastic, one (1) kilo per roll</t>
  </si>
  <si>
    <t>Cleaning Equipment and Supplies</t>
  </si>
  <si>
    <t>AIR FRESHENER, aerosol, 280ml/150g min</t>
  </si>
  <si>
    <t>BROOM, soft (tambo)</t>
  </si>
  <si>
    <t>BROOM, STICK (TING-TING), usable length: 760mm min</t>
  </si>
  <si>
    <t>CLEANER,TOILET BOWL AND URINAL, 900ml-1000ml cap</t>
  </si>
  <si>
    <t>CLEANSER, SCOURING POWDER, 350g min./can</t>
  </si>
  <si>
    <t xml:space="preserve">can </t>
  </si>
  <si>
    <t>DETERGENT BAR, 140 grams as packed</t>
  </si>
  <si>
    <t>bar</t>
  </si>
  <si>
    <t>DETERGENT POWDER, all purpose, 1kg</t>
  </si>
  <si>
    <t>DISINFECTANT SPRAY, aerosol type, 400-550 grams</t>
  </si>
  <si>
    <t>DUST PAN, non-rigid plastic, w/ detachable handle</t>
  </si>
  <si>
    <t>FURNITURE CLEANER, aerosol type, 300ml min per can</t>
  </si>
  <si>
    <t>MOPHANDLE, heavy duty, aluminum, screw type</t>
  </si>
  <si>
    <t>MOPHEAD, made of rayon, weight: 400 grams min</t>
  </si>
  <si>
    <t>RAGS, all cotton, 32 pieces per kilogram min</t>
  </si>
  <si>
    <t>TRASHBAG, plastic, transparent</t>
  </si>
  <si>
    <t>Information and Communication Technology (ICT) Equipment and Devices and Accessories</t>
  </si>
  <si>
    <t>FLASH DRIVE, 16 GB capacity</t>
  </si>
  <si>
    <t>Office Equipment and Accessories and Supplies</t>
  </si>
  <si>
    <t>CLIP, BACKFOLD, all metal, clamping: 19mm (-1mm)</t>
  </si>
  <si>
    <t>CLIP, BACKFOLD, all metal, clamping: 25mm (-1mm)</t>
  </si>
  <si>
    <t>CLIP, BACKFOLD, all metal, clamping: 32mm (-1mm)</t>
  </si>
  <si>
    <t>CLIP, BACKFOLD, all metal, clamping: 50mm (-1mm)</t>
  </si>
  <si>
    <t>CORRECTION TAPE, film base type, UL 6m min</t>
  </si>
  <si>
    <t>ENVELOPE, DOCUMENTARY, for A4 size document</t>
  </si>
  <si>
    <t>ENVELOPE, DOCUMENTARY, for legal size document</t>
  </si>
  <si>
    <t>ENVELOPE, EXPANDING, KRAFTBOARD,for legal size doc</t>
  </si>
  <si>
    <t>ENVELOPE, MAILING,white, 80gsm (-5%)</t>
  </si>
  <si>
    <t>ENVELOPE, mailing, white, with window</t>
  </si>
  <si>
    <t>FASTENER, METAL, 70mm between prongs</t>
  </si>
  <si>
    <t>set</t>
  </si>
  <si>
    <t>FOLDER, L-TYPE, PLASTIC, for A4 size documents</t>
  </si>
  <si>
    <t>FOLDER, L-TYPE, PLASTIC, for legal size documents</t>
  </si>
  <si>
    <t>FOLDER, PRESSBOARD, size: 240mm x 370mm (-5mm)</t>
  </si>
  <si>
    <t>FOLDER, TAGBOARD, for A4 size documents</t>
  </si>
  <si>
    <t>FOLDER, TAGBOARD, for legal size documents</t>
  </si>
  <si>
    <t>INDEX TAB, self-adhesive, transparent</t>
  </si>
  <si>
    <t>MARKER, FLUORESCENT, 3 assorted colors per set</t>
  </si>
  <si>
    <t>PAPER CLIP, vinyl/plastic coat, length: 32mm min</t>
  </si>
  <si>
    <t>PAPER CLIP, vinyl/plastic coat, length: 48mm min</t>
  </si>
  <si>
    <t>RUBBER BAND, 70mm min lay flat length (#18)</t>
  </si>
  <si>
    <t>STAMP PAD, FELT, bed dimension: 60mm x 100mm min</t>
  </si>
  <si>
    <t>CUTTER BLADE, for heavy duty cutter</t>
  </si>
  <si>
    <t>CUTTER KNIFE, for general purpose</t>
  </si>
  <si>
    <t>SCISSORS, symmetrical, blade length: 65mm min</t>
  </si>
  <si>
    <t>pair</t>
  </si>
  <si>
    <t>TAPE DISPENSER, TABLE TOP, for 24mm width tape</t>
  </si>
  <si>
    <t>Printer or Facsimile or Photocopier Supplies</t>
  </si>
  <si>
    <t>cart</t>
  </si>
  <si>
    <t>INK CART, EPSON C13T664100 (T6641), Black</t>
  </si>
  <si>
    <t>INK CART, EPSON C13T664200 (T6642), Cyan</t>
  </si>
  <si>
    <t>INK CART, EPSON C13T664300 (T6643), Magenta</t>
  </si>
  <si>
    <t>INK CART, EPSON C13T664400 (T6644), Yellow</t>
  </si>
  <si>
    <t>Arts and Crafts Equipment and Accessories and Supplies</t>
  </si>
  <si>
    <t>SIGN PEN, BLUE, liquid/gel ink, 0.5mm needle tip</t>
  </si>
  <si>
    <t>SIGN PEN, RED, liquid/gel ink, 0.5mm needle tip</t>
  </si>
  <si>
    <t>PART II. OTHER ITEMS NOT AVALABLE AT PS BUT REGULARLY PURCHASED FROM OTHER SOURCES (Note: Please indicate price of items)</t>
  </si>
  <si>
    <t xml:space="preserve">Lighting and fixtures and accessories </t>
  </si>
  <si>
    <t xml:space="preserve">A. TOTAL </t>
  </si>
  <si>
    <t>B. ADDITIONAL PROVISION FOR INFLATION      (10% of TOTAL)</t>
  </si>
  <si>
    <t>C.  ADDITIONAL PROVISION FOR TRANSPORT AND FREIGHT COST (If applicable for motor vehicle and other items)</t>
  </si>
  <si>
    <t>D. GRAND TOTAL (A + B+ C)</t>
  </si>
  <si>
    <t>E. APPROVED BUDGET BY THE AGENCY HEAD
In Figures and Words:</t>
  </si>
  <si>
    <t>F. MONTHLY CASH REQUIREMENTS</t>
  </si>
  <si>
    <t>G.1 Available at Procurement Service Stores</t>
  </si>
  <si>
    <t>G.2 Other Items not available at PS but regulary purchased from other sources</t>
  </si>
  <si>
    <t>TOTAL MONTHLY CASH REQUIREMENTS</t>
  </si>
  <si>
    <t>*Agency must put the monthly requirement for air tickets both local and international.</t>
  </si>
  <si>
    <t xml:space="preserve">We hereby warrant that the total amount reflected in this Annual Supplies/ Equipment Procurement Plan to procure the listed common-use supplies, materials and equipment has been included in or is within our approved budget for the year. </t>
  </si>
  <si>
    <t>Prepared by:</t>
  </si>
  <si>
    <t>Certified Funds Available / Certified Appropriate Funds Available:</t>
  </si>
  <si>
    <t>Approved by:</t>
  </si>
  <si>
    <t>Property/Supplier Officer</t>
  </si>
  <si>
    <t>Head of Office/Agency</t>
  </si>
  <si>
    <t>Date Prepared:____________________</t>
  </si>
  <si>
    <t>10. For further assistance/clarification, agencies may call the Marketing and Sales Division of the Procurement Service at telephone no.(02)689-7750 local 4019.</t>
  </si>
  <si>
    <t>9.  An agency may revise its APP-CSE during the year if there will be changes in its requirements.  However, it should submit an original APP-CSE within the prescribed deadline.  Agency may follow the same procedure as indicated in No. 7 when submitting the revised copy. All requirements in excess of the quantities indicated in the original APP-CSE will not be served if not covered by a revised APP-CSE.</t>
  </si>
  <si>
    <t>6. Fill out the CSE requirements that are available for purchase in the PS under the PART I.  For other Items that are not available from the PS but is regularly purchased by the agency from other sources, agency must indicate the items  in the PART II  and indicate likewise the unit prices based on its last purchase.</t>
  </si>
  <si>
    <t xml:space="preserve">      a. form used is other than the prescribed format  which can be downloaded only at www.ps- philgeps.gov.ph  and;</t>
  </si>
  <si>
    <t xml:space="preserve">      b. correct format is used but fields were deleted and/or inserted  in PART I of the template </t>
  </si>
  <si>
    <t xml:space="preserve">      a. Saved using this format: APP2020_Name of Agency_Main or Regional Office (e.g. APP2020 _DBM_Central Office, APP2020 _DBM_Region IVA). </t>
  </si>
  <si>
    <t xml:space="preserve">      b. Printed and signed by the agency Property/Supply Officer, Budget Officer and Head of the Procuring Entity.  An unsigned APP-CSE or that which lacks any of the three (3) signatures will be considered as an invalid submission.</t>
  </si>
  <si>
    <t>Common Office Equipment</t>
  </si>
  <si>
    <t>Common Office Supplies</t>
  </si>
  <si>
    <t>Common Janitorial Supplies</t>
  </si>
  <si>
    <t xml:space="preserve">Listed in this template are all the common supplies and equipment (CSE) carried in stock by the Procurement Service (PS) that may be purchased by government agencies. Agencies must accomplish this form and submit  in order to purchase CSEs from the PS.  Consistent with DBM Circular No. 2018-10 dated November 8,2018 , the APP-CSE shall serve as the agency's APR for all its CSE requirements. Items in the template has been arranged in accordance with UNSPSC coding and this is in preparation for integration of the APP-CSE template in the Modernized Government Electronic Procurement System (MGEPS). </t>
  </si>
  <si>
    <t>14111704-TT-P02</t>
  </si>
  <si>
    <t>47121701-TB-P04</t>
  </si>
  <si>
    <t>44121504-EN-W02</t>
  </si>
  <si>
    <t>44121506-EN-M02</t>
  </si>
  <si>
    <t>39112102-LB-B01</t>
  </si>
  <si>
    <r>
      <t xml:space="preserve">Note: Consistent with </t>
    </r>
    <r>
      <rPr>
        <b/>
        <i/>
        <sz val="12"/>
        <rFont val="Tahoma"/>
        <family val="2"/>
      </rPr>
      <t xml:space="preserve">Memorandum Circular No. 2019 -1 dated 03 September 2019, issued by AO 25, </t>
    </r>
    <r>
      <rPr>
        <i/>
        <sz val="12"/>
        <rFont val="Tahoma"/>
        <family val="2"/>
      </rPr>
      <t xml:space="preserve">the APP-CSE for FY 2020 must be submitted on or before </t>
    </r>
    <r>
      <rPr>
        <b/>
        <i/>
        <sz val="12"/>
        <rFont val="Tahoma"/>
        <family val="2"/>
      </rPr>
      <t xml:space="preserve"> October 31, 2019</t>
    </r>
    <r>
      <rPr>
        <i/>
        <sz val="12"/>
        <rFont val="Tahoma"/>
        <family val="2"/>
      </rPr>
      <t>.</t>
    </r>
  </si>
  <si>
    <r>
      <t xml:space="preserve">APP-CSE 2020 FORM - </t>
    </r>
    <r>
      <rPr>
        <i/>
        <sz val="10"/>
        <rFont val="Tahoma"/>
        <family val="2"/>
      </rPr>
      <t>10 September 2019</t>
    </r>
  </si>
  <si>
    <t>8. The SIGNED COPY of the APP-CSE must be scanned and saved as pdf format for reference of the agency. The file in excel format should be submitted online using the Virtual Store (VS) facility at PhilGEPS website. (Only buyer coordinators will be allowed to upload APP-CSEs.)</t>
  </si>
  <si>
    <t>Department of Science and Technology</t>
  </si>
  <si>
    <t>Regional Office IX</t>
  </si>
  <si>
    <t>Pettit Barracks, Zamboanga City</t>
  </si>
  <si>
    <t>Heavy duty laminating machine</t>
  </si>
  <si>
    <t>LED bulb, 13 Watts</t>
  </si>
  <si>
    <t>TONER CART,  BROTHER TN-2360, Black</t>
  </si>
  <si>
    <t>Glue, stick type, solvent free, 15g</t>
  </si>
  <si>
    <t>Photo sticker paper, glossy, A4 size, 20pcs per pack</t>
  </si>
  <si>
    <t>RONNEL B. GUNDOY</t>
  </si>
  <si>
    <t>Toilet Deodorant Cake, deoderizer/moth proofer 50g, 3pcs per pack</t>
  </si>
  <si>
    <t>btl</t>
  </si>
  <si>
    <t>unit</t>
  </si>
  <si>
    <t>Disinfectant, liquid concentrate, 500ml.</t>
  </si>
  <si>
    <t>Paper Towel, 100% virgin pulp, Super absorbent, Thick and strong, 70-pulls</t>
  </si>
  <si>
    <t>Storage Box, 15 x 12 x 10</t>
  </si>
  <si>
    <t>Muriatic Acid, 1L</t>
  </si>
  <si>
    <t>CRIS-ANGELO B. PRIETO</t>
  </si>
  <si>
    <t xml:space="preserve">Office Equipment and Accessories </t>
  </si>
  <si>
    <t>https://ph.priceprice.com/3D-Elegant-Fashion-14685/</t>
  </si>
  <si>
    <t>Box Fan, 3-speed settings, Motor with built-in thermal fuse,  Height: 53 cm, 14 inches plastic blade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</si>
</sst>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3409]* #,##0.00_-;\-[$₱-3409]* #,##0.00_-;_-[$₱-3409]* &quot;-&quot;??_-;_-@"/>
  </numFmts>
  <fonts count="27" x14ac:knownFonts="1">
    <font>
      <sz val="11"/>
      <color rgb="FF000000"/>
      <name val="Calibri"/>
    </font>
    <font>
      <sz val="10"/>
      <name val="Arial"/>
      <family val="2"/>
    </font>
    <font>
      <sz val="8"/>
      <name val="Tahoma"/>
      <family val="2"/>
    </font>
    <font>
      <b/>
      <sz val="11"/>
      <color rgb="FF000000"/>
      <name val="Calibri"/>
      <family val="2"/>
    </font>
    <font>
      <sz val="11"/>
      <color rgb="FF000000"/>
      <name val="Tahoma"/>
      <family val="2"/>
    </font>
    <font>
      <b/>
      <sz val="10"/>
      <name val="Tahoma"/>
      <family val="2"/>
    </font>
    <font>
      <sz val="10"/>
      <color rgb="FF000000"/>
      <name val="Tahoma"/>
      <family val="2"/>
    </font>
    <font>
      <sz val="10"/>
      <name val="Tahoma"/>
      <family val="2"/>
    </font>
    <font>
      <b/>
      <sz val="11"/>
      <color rgb="FF000000"/>
      <name val="Tahoma"/>
      <family val="2"/>
    </font>
    <font>
      <sz val="11"/>
      <name val="Tahoma"/>
      <family val="2"/>
    </font>
    <font>
      <b/>
      <sz val="11"/>
      <name val="Tahoma"/>
      <family val="2"/>
    </font>
    <font>
      <b/>
      <sz val="12"/>
      <name val="Tahoma"/>
      <family val="2"/>
    </font>
    <font>
      <b/>
      <sz val="8"/>
      <name val="Tahoma"/>
      <family val="2"/>
    </font>
    <font>
      <b/>
      <sz val="13"/>
      <name val="Tahoma"/>
      <family val="2"/>
    </font>
    <font>
      <sz val="12"/>
      <name val="Tahoma"/>
      <family val="2"/>
    </font>
    <font>
      <b/>
      <i/>
      <sz val="13"/>
      <name val="Tahoma"/>
      <family val="2"/>
    </font>
    <font>
      <sz val="13"/>
      <name val="Tahoma"/>
      <family val="2"/>
    </font>
    <font>
      <sz val="13"/>
      <color rgb="FF000000"/>
      <name val="Tahoma"/>
      <family val="2"/>
    </font>
    <font>
      <b/>
      <sz val="13"/>
      <color rgb="FF000000"/>
      <name val="Tahoma"/>
      <family val="2"/>
    </font>
    <font>
      <sz val="12"/>
      <color rgb="FF000000"/>
      <name val="Tahoma"/>
      <family val="2"/>
    </font>
    <font>
      <i/>
      <sz val="12"/>
      <name val="Tahoma"/>
      <family val="2"/>
    </font>
    <font>
      <b/>
      <i/>
      <sz val="12"/>
      <name val="Tahoma"/>
      <family val="2"/>
    </font>
    <font>
      <u/>
      <sz val="12"/>
      <color rgb="FF0563C1"/>
      <name val="Tahoma"/>
      <family val="2"/>
    </font>
    <font>
      <b/>
      <sz val="12"/>
      <color rgb="FF000000"/>
      <name val="Tahoma"/>
      <family val="2"/>
    </font>
    <font>
      <u/>
      <sz val="11"/>
      <color theme="10"/>
      <name val="Calibri"/>
      <family val="2"/>
    </font>
    <font>
      <u/>
      <sz val="11"/>
      <color theme="11"/>
      <name val="Calibri"/>
      <family val="2"/>
    </font>
    <font>
      <i/>
      <sz val="10"/>
      <name val="Tahoma"/>
      <family val="2"/>
    </font>
  </fonts>
  <fills count="14">
    <fill>
      <patternFill patternType="none"/>
    </fill>
    <fill>
      <patternFill patternType="gray125"/>
    </fill>
    <fill>
      <patternFill patternType="solid">
        <fgColor rgb="FFF2F2F2"/>
        <bgColor rgb="FFF2F2F2"/>
      </patternFill>
    </fill>
    <fill>
      <patternFill patternType="solid">
        <fgColor rgb="FFF4B083"/>
        <bgColor rgb="FFF4B083"/>
      </patternFill>
    </fill>
    <fill>
      <patternFill patternType="solid">
        <fgColor rgb="FFFFE598"/>
        <bgColor rgb="FFFFE598"/>
      </patternFill>
    </fill>
    <fill>
      <patternFill patternType="solid">
        <fgColor rgb="FF8EAADB"/>
        <bgColor rgb="FF8EAADB"/>
      </patternFill>
    </fill>
    <fill>
      <patternFill patternType="solid">
        <fgColor rgb="FFFFFFFF"/>
        <bgColor rgb="FFFFFFFF"/>
      </patternFill>
    </fill>
    <fill>
      <patternFill patternType="solid">
        <fgColor theme="0"/>
        <bgColor indexed="64"/>
      </patternFill>
    </fill>
    <fill>
      <patternFill patternType="solid">
        <fgColor rgb="FFF2F2F2"/>
        <bgColor indexed="64"/>
      </patternFill>
    </fill>
    <fill>
      <patternFill patternType="solid">
        <fgColor theme="0"/>
        <bgColor rgb="FFF2F2F2"/>
      </patternFill>
    </fill>
    <fill>
      <patternFill patternType="solid">
        <fgColor theme="0"/>
        <bgColor rgb="FFFFFFFF"/>
      </patternFill>
    </fill>
    <fill>
      <patternFill patternType="solid">
        <fgColor theme="7" tint="0.59999389629810485"/>
        <bgColor indexed="64"/>
      </patternFill>
    </fill>
    <fill>
      <patternFill patternType="solid">
        <fgColor theme="7" tint="0.59999389629810485"/>
        <bgColor rgb="FFFFE598"/>
      </patternFill>
    </fill>
    <fill>
      <patternFill patternType="solid">
        <fgColor rgb="FFFF0000"/>
        <bgColor rgb="FFF2F2F2"/>
      </patternFill>
    </fill>
  </fills>
  <borders count="10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8EAADB"/>
      </left>
      <right/>
      <top style="medium">
        <color rgb="FF000000"/>
      </top>
      <bottom/>
      <diagonal/>
    </border>
    <border>
      <left style="thin">
        <color rgb="FF000000"/>
      </left>
      <right/>
      <top style="medium">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medium">
        <color auto="1"/>
      </top>
      <bottom style="thin">
        <color rgb="FF000000"/>
      </bottom>
      <diagonal/>
    </border>
    <border>
      <left style="medium">
        <color auto="1"/>
      </left>
      <right style="thin">
        <color rgb="FF000000"/>
      </right>
      <top/>
      <bottom style="thin">
        <color rgb="FF000000"/>
      </bottom>
      <diagonal/>
    </border>
    <border>
      <left style="medium">
        <color auto="1"/>
      </left>
      <right style="thin">
        <color auto="1"/>
      </right>
      <top style="thin">
        <color auto="1"/>
      </top>
      <bottom style="thin">
        <color auto="1"/>
      </bottom>
      <diagonal/>
    </border>
    <border>
      <left style="medium">
        <color auto="1"/>
      </left>
      <right style="thin">
        <color rgb="FF000000"/>
      </right>
      <top style="thin">
        <color rgb="FF000000"/>
      </top>
      <bottom style="thin">
        <color rgb="FF000000"/>
      </bottom>
      <diagonal/>
    </border>
    <border>
      <left style="medium">
        <color auto="1"/>
      </left>
      <right style="thin">
        <color rgb="FF000000"/>
      </right>
      <top style="thin">
        <color rgb="FF000000"/>
      </top>
      <bottom/>
      <diagonal/>
    </border>
    <border>
      <left style="medium">
        <color auto="1"/>
      </left>
      <right style="thin">
        <color rgb="FF000000"/>
      </right>
      <top/>
      <bottom/>
      <diagonal/>
    </border>
    <border>
      <left style="medium">
        <color auto="1"/>
      </left>
      <right/>
      <top/>
      <bottom/>
      <diagonal/>
    </border>
    <border>
      <left style="medium">
        <color auto="1"/>
      </left>
      <right/>
      <top style="medium">
        <color rgb="FF000000"/>
      </top>
      <bottom/>
      <diagonal/>
    </border>
    <border>
      <left style="medium">
        <color auto="1"/>
      </left>
      <right/>
      <top style="medium">
        <color rgb="FF000000"/>
      </top>
      <bottom style="medium">
        <color rgb="FF000000"/>
      </bottom>
      <diagonal/>
    </border>
    <border>
      <left style="medium">
        <color auto="1"/>
      </left>
      <right/>
      <top style="thin">
        <color rgb="FF000000"/>
      </top>
      <bottom/>
      <diagonal/>
    </border>
    <border>
      <left style="medium">
        <color auto="1"/>
      </left>
      <right/>
      <top style="medium">
        <color rgb="FF000000"/>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rgb="FF000000"/>
      </left>
      <right style="medium">
        <color rgb="FF000000"/>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style="medium">
        <color auto="1"/>
      </left>
      <right style="thin">
        <color auto="1"/>
      </right>
      <top/>
      <bottom/>
      <diagonal/>
    </border>
    <border>
      <left/>
      <right/>
      <top style="medium">
        <color rgb="FF000000"/>
      </top>
      <bottom style="medium">
        <color auto="1"/>
      </bottom>
      <diagonal/>
    </border>
    <border>
      <left style="thin">
        <color auto="1"/>
      </left>
      <right/>
      <top/>
      <bottom style="thin">
        <color indexed="64"/>
      </bottom>
      <diagonal/>
    </border>
    <border>
      <left style="thin">
        <color rgb="FF000000"/>
      </left>
      <right/>
      <top/>
      <bottom style="thin">
        <color indexed="64"/>
      </bottom>
      <diagonal/>
    </border>
    <border>
      <left style="medium">
        <color indexed="64"/>
      </left>
      <right style="thin">
        <color auto="1"/>
      </right>
      <top style="medium">
        <color indexed="64"/>
      </top>
      <bottom style="medium">
        <color indexed="64"/>
      </bottom>
      <diagonal/>
    </border>
    <border>
      <left style="thin">
        <color rgb="FF000000"/>
      </left>
      <right/>
      <top style="medium">
        <color indexed="64"/>
      </top>
      <bottom style="medium">
        <color indexed="64"/>
      </bottom>
      <diagonal/>
    </border>
    <border>
      <left style="thin">
        <color rgb="FF8EAADB"/>
      </left>
      <right/>
      <top style="medium">
        <color indexed="64"/>
      </top>
      <bottom style="medium">
        <color indexed="64"/>
      </bottom>
      <diagonal/>
    </border>
    <border>
      <left style="thin">
        <color rgb="FF8EAADB"/>
      </left>
      <right style="medium">
        <color indexed="64"/>
      </right>
      <top style="medium">
        <color indexed="64"/>
      </top>
      <bottom style="medium">
        <color indexed="64"/>
      </bottom>
      <diagonal/>
    </border>
    <border>
      <left style="thin">
        <color rgb="FF000000"/>
      </left>
      <right/>
      <top/>
      <bottom/>
      <diagonal/>
    </border>
    <border>
      <left style="medium">
        <color auto="1"/>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auto="1"/>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medium">
        <color indexed="64"/>
      </top>
      <bottom/>
      <diagonal/>
    </border>
    <border>
      <left/>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indexed="64"/>
      </right>
      <top style="medium">
        <color auto="1"/>
      </top>
      <bottom style="medium">
        <color rgb="FF000000"/>
      </bottom>
      <diagonal/>
    </border>
    <border>
      <left/>
      <right style="medium">
        <color indexed="64"/>
      </right>
      <top style="medium">
        <color rgb="FF000000"/>
      </top>
      <bottom style="medium">
        <color rgb="FF000000"/>
      </bottom>
      <diagonal/>
    </border>
    <border>
      <left style="thin">
        <color rgb="FF000000"/>
      </left>
      <right style="medium">
        <color indexed="64"/>
      </right>
      <top/>
      <bottom/>
      <diagonal/>
    </border>
    <border>
      <left/>
      <right style="medium">
        <color indexed="64"/>
      </right>
      <top style="medium">
        <color auto="1"/>
      </top>
      <bottom style="medium">
        <color auto="1"/>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rgb="FF000000"/>
      </left>
      <right style="medium">
        <color indexed="64"/>
      </right>
      <top/>
      <bottom style="thin">
        <color rgb="FF000000"/>
      </bottom>
      <diagonal/>
    </border>
    <border>
      <left style="thin">
        <color rgb="FF000000"/>
      </left>
      <right style="medium">
        <color indexed="64"/>
      </right>
      <top/>
      <bottom style="thin">
        <color indexed="64"/>
      </bottom>
      <diagonal/>
    </border>
    <border>
      <left style="thin">
        <color auto="1"/>
      </left>
      <right style="medium">
        <color indexed="64"/>
      </right>
      <top style="thin">
        <color auto="1"/>
      </top>
      <bottom/>
      <diagonal/>
    </border>
    <border>
      <left/>
      <right style="medium">
        <color indexed="64"/>
      </right>
      <top/>
      <bottom/>
      <diagonal/>
    </border>
    <border>
      <left/>
      <right style="medium">
        <color indexed="64"/>
      </right>
      <top style="medium">
        <color rgb="FF000000"/>
      </top>
      <bottom style="medium">
        <color auto="1"/>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thin">
        <color indexed="64"/>
      </bottom>
      <diagonal/>
    </border>
    <border>
      <left style="thin">
        <color rgb="FF8EAADB"/>
      </left>
      <right style="medium">
        <color indexed="64"/>
      </right>
      <top style="medium">
        <color rgb="FF000000"/>
      </top>
      <bottom/>
      <diagonal/>
    </border>
    <border>
      <left style="thin">
        <color rgb="FF000000"/>
      </left>
      <right style="medium">
        <color indexed="64"/>
      </right>
      <top style="thin">
        <color rgb="FF000000"/>
      </top>
      <bottom/>
      <diagonal/>
    </border>
    <border>
      <left style="medium">
        <color indexed="64"/>
      </left>
      <right style="thin">
        <color auto="1"/>
      </right>
      <top style="thin">
        <color auto="1"/>
      </top>
      <bottom style="medium">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46">
    <xf numFmtId="0" fontId="0" fillId="0" borderId="0"/>
    <xf numFmtId="0" fontId="3" fillId="0" borderId="0" applyNumberFormat="0" applyFill="0" applyBorder="0" applyAlignment="0" applyProtection="0"/>
    <xf numFmtId="0" fontId="1" fillId="0" borderId="21"/>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cellStyleXfs>
  <cellXfs count="445">
    <xf numFmtId="0" fontId="0" fillId="0" borderId="0" xfId="0" applyFont="1" applyAlignment="1"/>
    <xf numFmtId="0" fontId="18" fillId="0" borderId="0" xfId="0" applyFont="1" applyAlignment="1" applyProtection="1">
      <alignment horizontal="left"/>
      <protection locked="0"/>
    </xf>
    <xf numFmtId="0" fontId="4" fillId="0" borderId="21" xfId="0" applyFont="1" applyFill="1" applyBorder="1" applyAlignment="1" applyProtection="1">
      <protection locked="0"/>
    </xf>
    <xf numFmtId="4" fontId="19" fillId="0" borderId="0" xfId="0" applyNumberFormat="1" applyFont="1" applyProtection="1">
      <protection locked="0"/>
    </xf>
    <xf numFmtId="0" fontId="19" fillId="0" borderId="0" xfId="0" applyNumberFormat="1" applyFont="1" applyAlignment="1" applyProtection="1">
      <protection locked="0"/>
    </xf>
    <xf numFmtId="4" fontId="19" fillId="0" borderId="21" xfId="0" applyNumberFormat="1" applyFont="1" applyBorder="1" applyProtection="1">
      <protection locked="0"/>
    </xf>
    <xf numFmtId="0" fontId="11" fillId="0" borderId="0" xfId="0" applyFont="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NumberFormat="1" applyFont="1" applyAlignment="1" applyProtection="1">
      <alignment horizontal="left" vertical="center" wrapText="1"/>
      <protection locked="0"/>
    </xf>
    <xf numFmtId="0" fontId="14" fillId="0" borderId="0" xfId="0" applyFont="1" applyAlignment="1" applyProtection="1">
      <alignment vertical="top"/>
      <protection locked="0"/>
    </xf>
    <xf numFmtId="4" fontId="14" fillId="0" borderId="0" xfId="0" applyNumberFormat="1" applyFont="1" applyAlignment="1" applyProtection="1">
      <alignment horizontal="right" vertical="center"/>
      <protection locked="0"/>
    </xf>
    <xf numFmtId="0" fontId="14" fillId="2" borderId="5" xfId="0" applyFont="1" applyFill="1" applyBorder="1" applyAlignment="1" applyProtection="1">
      <alignment horizontal="left" vertical="center"/>
      <protection locked="0"/>
    </xf>
    <xf numFmtId="0" fontId="19" fillId="0" borderId="0" xfId="0" applyFont="1" applyProtection="1">
      <protection locked="0"/>
    </xf>
    <xf numFmtId="4" fontId="14" fillId="0" borderId="0" xfId="0" applyNumberFormat="1" applyFont="1" applyAlignment="1" applyProtection="1">
      <alignment horizontal="left" vertical="center"/>
      <protection locked="0"/>
    </xf>
    <xf numFmtId="0" fontId="14" fillId="0" borderId="0" xfId="0" applyFont="1" applyAlignment="1" applyProtection="1">
      <alignment vertical="center"/>
      <protection locked="0"/>
    </xf>
    <xf numFmtId="0" fontId="14" fillId="0" borderId="0" xfId="0" applyFont="1" applyAlignment="1" applyProtection="1">
      <alignment horizontal="left" vertical="center"/>
      <protection locked="0"/>
    </xf>
    <xf numFmtId="4" fontId="14" fillId="0" borderId="21" xfId="0" applyNumberFormat="1" applyFont="1" applyBorder="1" applyAlignment="1" applyProtection="1">
      <alignment vertical="center"/>
      <protection locked="0"/>
    </xf>
    <xf numFmtId="4" fontId="14" fillId="0" borderId="0" xfId="0" applyNumberFormat="1" applyFont="1" applyAlignment="1" applyProtection="1">
      <alignment vertical="center"/>
      <protection locked="0"/>
    </xf>
    <xf numFmtId="0" fontId="23" fillId="0" borderId="0" xfId="0" applyFont="1" applyProtection="1">
      <protection locked="0"/>
    </xf>
    <xf numFmtId="0" fontId="19" fillId="0" borderId="0" xfId="0" applyFont="1" applyAlignment="1" applyProtection="1">
      <alignment horizontal="center"/>
      <protection locked="0"/>
    </xf>
    <xf numFmtId="0" fontId="8" fillId="0" borderId="21" xfId="1" applyFont="1" applyFill="1" applyBorder="1" applyAlignment="1" applyProtection="1">
      <protection locked="0"/>
    </xf>
    <xf numFmtId="0" fontId="4" fillId="7" borderId="21" xfId="0" applyFont="1" applyFill="1" applyBorder="1" applyAlignment="1" applyProtection="1">
      <protection locked="0"/>
    </xf>
    <xf numFmtId="0" fontId="7" fillId="2" borderId="32" xfId="0" applyFont="1" applyFill="1" applyBorder="1" applyAlignment="1" applyProtection="1">
      <alignment horizontal="center" vertical="center" wrapText="1"/>
      <protection locked="0"/>
    </xf>
    <xf numFmtId="43" fontId="7" fillId="2" borderId="32" xfId="0" applyNumberFormat="1" applyFont="1" applyFill="1" applyBorder="1" applyAlignment="1" applyProtection="1">
      <alignment horizontal="center" vertical="center" wrapText="1"/>
      <protection locked="0"/>
    </xf>
    <xf numFmtId="0" fontId="7" fillId="0" borderId="16" xfId="0" applyFont="1" applyBorder="1" applyAlignment="1" applyProtection="1">
      <alignment vertical="center" wrapText="1"/>
      <protection locked="0"/>
    </xf>
    <xf numFmtId="4" fontId="7" fillId="0" borderId="16" xfId="0" applyNumberFormat="1" applyFont="1" applyBorder="1" applyAlignment="1" applyProtection="1">
      <alignment vertical="center" wrapText="1"/>
      <protection locked="0"/>
    </xf>
    <xf numFmtId="0" fontId="7" fillId="0" borderId="16" xfId="0" applyNumberFormat="1" applyFont="1" applyBorder="1" applyAlignment="1" applyProtection="1">
      <alignment horizontal="center" vertical="center" wrapText="1"/>
      <protection locked="0"/>
    </xf>
    <xf numFmtId="4" fontId="7" fillId="0" borderId="37" xfId="0" applyNumberFormat="1" applyFont="1" applyBorder="1" applyAlignment="1" applyProtection="1">
      <alignment vertical="center" wrapText="1"/>
      <protection locked="0"/>
    </xf>
    <xf numFmtId="0" fontId="13" fillId="0" borderId="0" xfId="0" applyFont="1" applyAlignment="1" applyProtection="1">
      <alignment vertical="center" wrapText="1"/>
      <protection locked="0"/>
    </xf>
    <xf numFmtId="0" fontId="16" fillId="0" borderId="0" xfId="0" applyFont="1" applyAlignment="1" applyProtection="1">
      <alignment vertical="center" wrapText="1"/>
      <protection locked="0"/>
    </xf>
    <xf numFmtId="4" fontId="16" fillId="0" borderId="0" xfId="0" applyNumberFormat="1" applyFont="1" applyAlignment="1" applyProtection="1">
      <alignment vertical="center" wrapText="1"/>
      <protection locked="0"/>
    </xf>
    <xf numFmtId="0" fontId="16" fillId="0" borderId="0" xfId="0" applyNumberFormat="1" applyFont="1" applyAlignment="1" applyProtection="1">
      <alignment horizontal="center" vertical="center" wrapText="1"/>
      <protection locked="0"/>
    </xf>
    <xf numFmtId="4" fontId="16" fillId="0" borderId="21" xfId="0" applyNumberFormat="1" applyFont="1" applyBorder="1" applyAlignment="1" applyProtection="1">
      <alignment vertical="center" wrapText="1"/>
      <protection locked="0"/>
    </xf>
    <xf numFmtId="0" fontId="16" fillId="0" borderId="0" xfId="0" applyNumberFormat="1" applyFont="1" applyAlignment="1" applyProtection="1">
      <alignment vertical="center" wrapText="1"/>
      <protection locked="0"/>
    </xf>
    <xf numFmtId="0" fontId="16" fillId="0" borderId="0" xfId="0" applyFont="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6" fillId="0" borderId="0" xfId="0" applyNumberFormat="1" applyFont="1" applyAlignment="1" applyProtection="1">
      <alignment horizontal="left" vertical="center" wrapText="1"/>
      <protection locked="0"/>
    </xf>
    <xf numFmtId="4" fontId="17" fillId="0" borderId="0" xfId="0" applyNumberFormat="1" applyFont="1" applyProtection="1">
      <protection locked="0"/>
    </xf>
    <xf numFmtId="0" fontId="17" fillId="0" borderId="0" xfId="0" applyFont="1" applyAlignment="1" applyProtection="1">
      <protection locked="0"/>
    </xf>
    <xf numFmtId="0" fontId="18" fillId="0" borderId="0" xfId="0" applyFont="1" applyProtection="1">
      <protection locked="0"/>
    </xf>
    <xf numFmtId="0" fontId="17" fillId="0" borderId="0" xfId="0" applyFont="1" applyAlignment="1" applyProtection="1">
      <alignment horizontal="center"/>
      <protection locked="0"/>
    </xf>
    <xf numFmtId="0" fontId="17" fillId="0" borderId="0" xfId="0" applyNumberFormat="1" applyFont="1" applyAlignment="1" applyProtection="1">
      <protection locked="0"/>
    </xf>
    <xf numFmtId="4" fontId="17" fillId="0" borderId="21" xfId="0" applyNumberFormat="1" applyFont="1" applyBorder="1" applyProtection="1">
      <protection locked="0"/>
    </xf>
    <xf numFmtId="0" fontId="8" fillId="0" borderId="0" xfId="0" applyFont="1" applyProtection="1">
      <protection locked="0"/>
    </xf>
    <xf numFmtId="0" fontId="4" fillId="0" borderId="0" xfId="0" applyFont="1" applyAlignment="1" applyProtection="1">
      <alignment horizontal="center"/>
      <protection locked="0"/>
    </xf>
    <xf numFmtId="0" fontId="4" fillId="0" borderId="0" xfId="0" applyNumberFormat="1" applyFont="1" applyAlignment="1" applyProtection="1">
      <protection locked="0"/>
    </xf>
    <xf numFmtId="0" fontId="4" fillId="0" borderId="0" xfId="0" applyFont="1" applyAlignment="1" applyProtection="1">
      <protection locked="0"/>
    </xf>
    <xf numFmtId="4" fontId="4" fillId="0" borderId="0" xfId="0" applyNumberFormat="1" applyFont="1" applyProtection="1">
      <protection locked="0"/>
    </xf>
    <xf numFmtId="4" fontId="6" fillId="0" borderId="0" xfId="0" applyNumberFormat="1" applyFont="1" applyProtection="1">
      <protection locked="0"/>
    </xf>
    <xf numFmtId="0" fontId="6" fillId="0" borderId="0" xfId="0" applyNumberFormat="1" applyFont="1" applyAlignment="1" applyProtection="1">
      <protection locked="0"/>
    </xf>
    <xf numFmtId="4" fontId="6" fillId="0" borderId="21" xfId="0" applyNumberFormat="1" applyFont="1" applyBorder="1" applyProtection="1">
      <protection locked="0"/>
    </xf>
    <xf numFmtId="0" fontId="10" fillId="3" borderId="60" xfId="0" applyFont="1" applyFill="1" applyBorder="1" applyAlignment="1" applyProtection="1">
      <alignment horizontal="center" vertical="center" wrapText="1"/>
    </xf>
    <xf numFmtId="4" fontId="12" fillId="3" borderId="60" xfId="0" applyNumberFormat="1" applyFont="1" applyFill="1" applyBorder="1" applyAlignment="1" applyProtection="1">
      <alignment horizontal="center" vertical="center" wrapText="1"/>
    </xf>
    <xf numFmtId="4" fontId="12" fillId="3" borderId="39" xfId="0" applyNumberFormat="1" applyFont="1" applyFill="1" applyBorder="1" applyAlignment="1" applyProtection="1">
      <alignment horizontal="center" vertical="center" wrapText="1"/>
    </xf>
    <xf numFmtId="0" fontId="7" fillId="6" borderId="27" xfId="0" applyNumberFormat="1" applyFont="1" applyFill="1" applyBorder="1" applyAlignment="1" applyProtection="1">
      <alignment horizontal="left" vertical="center" wrapText="1"/>
    </xf>
    <xf numFmtId="0" fontId="7" fillId="6" borderId="22" xfId="0" applyFont="1" applyFill="1" applyBorder="1" applyAlignment="1" applyProtection="1">
      <alignment horizontal="center" vertical="center" wrapText="1"/>
    </xf>
    <xf numFmtId="0" fontId="8" fillId="5" borderId="55" xfId="1" applyFont="1" applyFill="1" applyBorder="1" applyAlignment="1" applyProtection="1">
      <alignment horizontal="center" vertical="center"/>
    </xf>
    <xf numFmtId="0" fontId="8" fillId="5" borderId="55" xfId="1" applyNumberFormat="1" applyFont="1" applyFill="1" applyBorder="1" applyAlignment="1" applyProtection="1">
      <alignment horizontal="left" vertical="center"/>
    </xf>
    <xf numFmtId="0" fontId="7" fillId="0" borderId="56" xfId="0" applyNumberFormat="1" applyFont="1" applyFill="1" applyBorder="1" applyAlignment="1" applyProtection="1">
      <alignment horizontal="left" vertical="center" wrapText="1"/>
    </xf>
    <xf numFmtId="0" fontId="7" fillId="0" borderId="56" xfId="0" applyFont="1" applyFill="1" applyBorder="1" applyAlignment="1" applyProtection="1">
      <alignment horizontal="center" vertical="center" wrapText="1"/>
    </xf>
    <xf numFmtId="0" fontId="8" fillId="5" borderId="48" xfId="1" applyFont="1" applyFill="1" applyBorder="1" applyAlignment="1" applyProtection="1">
      <alignment horizontal="left" vertical="center"/>
    </xf>
    <xf numFmtId="0" fontId="8" fillId="5" borderId="21" xfId="1" applyFont="1" applyFill="1" applyBorder="1" applyAlignment="1" applyProtection="1">
      <alignment horizontal="center" vertical="center"/>
    </xf>
    <xf numFmtId="0" fontId="8" fillId="5" borderId="21" xfId="1" applyNumberFormat="1" applyFont="1" applyFill="1" applyBorder="1" applyAlignment="1" applyProtection="1">
      <alignment horizontal="left" vertical="center"/>
    </xf>
    <xf numFmtId="0" fontId="8" fillId="5" borderId="21" xfId="1" applyFont="1" applyFill="1" applyBorder="1" applyAlignment="1" applyProtection="1">
      <alignment horizontal="left" vertical="center"/>
    </xf>
    <xf numFmtId="0" fontId="7" fillId="6" borderId="1" xfId="0" applyNumberFormat="1" applyFont="1" applyFill="1" applyBorder="1" applyAlignment="1" applyProtection="1">
      <alignment horizontal="left" vertical="center" wrapText="1"/>
    </xf>
    <xf numFmtId="0" fontId="7" fillId="6" borderId="25" xfId="0" applyFont="1" applyFill="1" applyBorder="1" applyAlignment="1" applyProtection="1">
      <alignment horizontal="center" vertical="center" wrapText="1"/>
    </xf>
    <xf numFmtId="0" fontId="7" fillId="0" borderId="53" xfId="0" applyNumberFormat="1" applyFont="1" applyFill="1" applyBorder="1" applyAlignment="1" applyProtection="1">
      <alignment horizontal="left" vertical="center" wrapText="1"/>
    </xf>
    <xf numFmtId="0" fontId="7" fillId="6" borderId="24" xfId="0" applyNumberFormat="1" applyFont="1" applyFill="1" applyBorder="1" applyAlignment="1" applyProtection="1">
      <alignment horizontal="left" vertical="center" wrapText="1"/>
    </xf>
    <xf numFmtId="0" fontId="7" fillId="0" borderId="41" xfId="0" applyNumberFormat="1" applyFont="1" applyFill="1" applyBorder="1" applyAlignment="1" applyProtection="1">
      <alignment horizontal="left" vertical="center" wrapText="1"/>
    </xf>
    <xf numFmtId="0" fontId="7" fillId="0" borderId="41" xfId="0" applyFont="1" applyFill="1" applyBorder="1" applyAlignment="1" applyProtection="1">
      <alignment horizontal="center" vertical="center" wrapText="1"/>
    </xf>
    <xf numFmtId="0" fontId="7" fillId="0" borderId="24" xfId="0" applyNumberFormat="1" applyFont="1" applyFill="1" applyBorder="1" applyAlignment="1" applyProtection="1">
      <alignment horizontal="left" vertical="center" wrapText="1"/>
    </xf>
    <xf numFmtId="0" fontId="7" fillId="0" borderId="29" xfId="0" applyFont="1" applyFill="1" applyBorder="1" applyAlignment="1" applyProtection="1">
      <alignment horizontal="center" vertical="center" wrapText="1"/>
    </xf>
    <xf numFmtId="0" fontId="7" fillId="0" borderId="1" xfId="0" applyNumberFormat="1" applyFont="1" applyFill="1" applyBorder="1" applyAlignment="1" applyProtection="1">
      <alignment horizontal="left" vertical="center" wrapText="1"/>
    </xf>
    <xf numFmtId="0" fontId="7" fillId="0" borderId="25" xfId="0" applyFont="1" applyFill="1" applyBorder="1" applyAlignment="1" applyProtection="1">
      <alignment horizontal="center" vertical="center" wrapText="1"/>
    </xf>
    <xf numFmtId="0" fontId="7" fillId="0" borderId="33" xfId="0" applyNumberFormat="1" applyFont="1" applyFill="1" applyBorder="1" applyAlignment="1" applyProtection="1">
      <alignment horizontal="left" vertical="center" wrapText="1"/>
    </xf>
    <xf numFmtId="0" fontId="7" fillId="0" borderId="28" xfId="0" applyFont="1" applyFill="1" applyBorder="1" applyAlignment="1" applyProtection="1">
      <alignment horizontal="center" vertical="center" wrapText="1"/>
    </xf>
    <xf numFmtId="0" fontId="7" fillId="0" borderId="27" xfId="0" applyNumberFormat="1" applyFont="1" applyFill="1" applyBorder="1" applyAlignment="1" applyProtection="1">
      <alignment horizontal="left" vertical="center" wrapText="1"/>
    </xf>
    <xf numFmtId="0" fontId="7" fillId="0" borderId="22" xfId="0" applyFont="1" applyFill="1" applyBorder="1" applyAlignment="1" applyProtection="1">
      <alignment horizontal="center" vertical="center" wrapText="1"/>
    </xf>
    <xf numFmtId="0" fontId="7" fillId="0" borderId="59" xfId="0" applyNumberFormat="1" applyFont="1" applyFill="1" applyBorder="1" applyAlignment="1" applyProtection="1">
      <alignment horizontal="left" vertical="center" wrapText="1"/>
    </xf>
    <xf numFmtId="0" fontId="7" fillId="0" borderId="59" xfId="0" applyFont="1" applyFill="1" applyBorder="1" applyAlignment="1" applyProtection="1">
      <alignment horizontal="center" vertical="center" wrapText="1"/>
    </xf>
    <xf numFmtId="43" fontId="7" fillId="0" borderId="53" xfId="0" applyNumberFormat="1" applyFont="1" applyFill="1" applyBorder="1" applyAlignment="1" applyProtection="1">
      <alignment horizontal="center" vertical="center" wrapText="1"/>
    </xf>
    <xf numFmtId="43" fontId="7" fillId="0" borderId="41" xfId="0" applyNumberFormat="1" applyFont="1" applyFill="1" applyBorder="1" applyAlignment="1" applyProtection="1">
      <alignment horizontal="center" vertical="center" wrapText="1"/>
    </xf>
    <xf numFmtId="0" fontId="7" fillId="0" borderId="27" xfId="0" applyFont="1" applyFill="1" applyBorder="1" applyAlignment="1" applyProtection="1">
      <alignment horizontal="center" vertical="center" wrapText="1"/>
    </xf>
    <xf numFmtId="0" fontId="6" fillId="0" borderId="25" xfId="0" applyFont="1" applyFill="1" applyBorder="1" applyAlignment="1" applyProtection="1">
      <alignment horizontal="center" vertical="center" wrapText="1"/>
    </xf>
    <xf numFmtId="0" fontId="8" fillId="5" borderId="52" xfId="1" applyFont="1" applyFill="1" applyBorder="1" applyAlignment="1" applyProtection="1">
      <alignment horizontal="left" vertical="center"/>
    </xf>
    <xf numFmtId="0" fontId="8" fillId="5" borderId="64" xfId="1" applyFont="1" applyFill="1" applyBorder="1" applyAlignment="1" applyProtection="1">
      <alignment horizontal="center" vertical="center"/>
    </xf>
    <xf numFmtId="0" fontId="8" fillId="5" borderId="64" xfId="1" applyNumberFormat="1" applyFont="1" applyFill="1" applyBorder="1" applyAlignment="1" applyProtection="1">
      <alignment horizontal="left" vertical="center"/>
    </xf>
    <xf numFmtId="0" fontId="8" fillId="5" borderId="64" xfId="1" applyFont="1" applyFill="1" applyBorder="1" applyAlignment="1" applyProtection="1">
      <alignment horizontal="left" vertical="center"/>
    </xf>
    <xf numFmtId="0" fontId="7" fillId="0" borderId="1" xfId="0" applyFont="1" applyFill="1" applyBorder="1" applyAlignment="1" applyProtection="1">
      <alignment horizontal="center" vertical="center" wrapText="1"/>
    </xf>
    <xf numFmtId="0" fontId="8" fillId="5" borderId="50" xfId="1" applyFont="1" applyFill="1" applyBorder="1" applyAlignment="1" applyProtection="1">
      <alignment horizontal="left" vertical="center"/>
    </xf>
    <xf numFmtId="0" fontId="8" fillId="5" borderId="19" xfId="1" applyFont="1" applyFill="1" applyBorder="1" applyAlignment="1" applyProtection="1">
      <alignment horizontal="center" vertical="center"/>
    </xf>
    <xf numFmtId="0" fontId="8" fillId="5" borderId="19" xfId="1" applyNumberFormat="1" applyFont="1" applyFill="1" applyBorder="1" applyAlignment="1" applyProtection="1">
      <alignment horizontal="left" vertical="center"/>
    </xf>
    <xf numFmtId="0" fontId="8" fillId="5" borderId="19" xfId="1" applyFont="1" applyFill="1" applyBorder="1" applyAlignment="1" applyProtection="1">
      <alignment horizontal="left" vertical="center"/>
    </xf>
    <xf numFmtId="43" fontId="7" fillId="6" borderId="25" xfId="0" applyNumberFormat="1" applyFont="1" applyFill="1" applyBorder="1" applyAlignment="1" applyProtection="1">
      <alignment horizontal="center" vertical="center" wrapText="1"/>
    </xf>
    <xf numFmtId="0" fontId="7" fillId="10" borderId="1" xfId="0" applyNumberFormat="1" applyFont="1" applyFill="1" applyBorder="1" applyAlignment="1" applyProtection="1">
      <alignment horizontal="left" vertical="center" wrapText="1"/>
    </xf>
    <xf numFmtId="0" fontId="7" fillId="10" borderId="25" xfId="0" applyFont="1" applyFill="1" applyBorder="1" applyAlignment="1" applyProtection="1">
      <alignment horizontal="center" vertical="center" wrapText="1"/>
    </xf>
    <xf numFmtId="0" fontId="6" fillId="0" borderId="0" xfId="0" applyFont="1" applyAlignment="1" applyProtection="1">
      <protection locked="0"/>
    </xf>
    <xf numFmtId="0" fontId="6" fillId="0" borderId="21" xfId="0" applyFont="1" applyBorder="1" applyAlignment="1" applyProtection="1">
      <protection locked="0"/>
    </xf>
    <xf numFmtId="0" fontId="8" fillId="5" borderId="19" xfId="1" applyFont="1" applyFill="1" applyBorder="1" applyAlignment="1" applyProtection="1">
      <alignment vertical="center" wrapText="1"/>
    </xf>
    <xf numFmtId="4" fontId="8" fillId="5" borderId="19" xfId="1" applyNumberFormat="1" applyFont="1" applyFill="1" applyBorder="1" applyAlignment="1" applyProtection="1">
      <alignment vertical="center" wrapText="1"/>
    </xf>
    <xf numFmtId="0" fontId="8" fillId="5" borderId="19" xfId="1" applyNumberFormat="1" applyFont="1" applyFill="1" applyBorder="1" applyAlignment="1" applyProtection="1">
      <alignment horizontal="center" vertical="center" wrapText="1"/>
    </xf>
    <xf numFmtId="1" fontId="7" fillId="6" borderId="27" xfId="0" applyNumberFormat="1" applyFont="1" applyFill="1" applyBorder="1" applyAlignment="1" applyProtection="1">
      <alignment horizontal="center" vertical="center" wrapText="1"/>
    </xf>
    <xf numFmtId="4" fontId="7" fillId="6" borderId="27" xfId="0" applyNumberFormat="1" applyFont="1" applyFill="1" applyBorder="1" applyAlignment="1" applyProtection="1">
      <alignment horizontal="center" vertical="center" wrapText="1"/>
    </xf>
    <xf numFmtId="0" fontId="8" fillId="5" borderId="55" xfId="1" applyFont="1" applyFill="1" applyBorder="1" applyAlignment="1" applyProtection="1">
      <alignment vertical="center" wrapText="1"/>
    </xf>
    <xf numFmtId="4" fontId="8" fillId="5" borderId="55" xfId="1" applyNumberFormat="1" applyFont="1" applyFill="1" applyBorder="1" applyAlignment="1" applyProtection="1">
      <alignment vertical="center" wrapText="1"/>
    </xf>
    <xf numFmtId="1" fontId="7" fillId="0" borderId="56" xfId="0" applyNumberFormat="1" applyFont="1" applyFill="1" applyBorder="1" applyAlignment="1" applyProtection="1">
      <alignment horizontal="center" vertical="center" wrapText="1"/>
    </xf>
    <xf numFmtId="4" fontId="7" fillId="0" borderId="56" xfId="0" applyNumberFormat="1" applyFont="1" applyFill="1" applyBorder="1" applyAlignment="1" applyProtection="1">
      <alignment horizontal="center" vertical="center" wrapText="1"/>
    </xf>
    <xf numFmtId="0" fontId="8" fillId="5" borderId="21" xfId="1" applyFont="1" applyFill="1" applyBorder="1" applyAlignment="1" applyProtection="1">
      <alignment vertical="center" wrapText="1"/>
    </xf>
    <xf numFmtId="4" fontId="8" fillId="5" borderId="21" xfId="1" applyNumberFormat="1" applyFont="1" applyFill="1" applyBorder="1" applyAlignment="1" applyProtection="1">
      <alignment vertical="center" wrapText="1"/>
    </xf>
    <xf numFmtId="1" fontId="7" fillId="6" borderId="24" xfId="0" applyNumberFormat="1" applyFont="1" applyFill="1" applyBorder="1" applyAlignment="1" applyProtection="1">
      <alignment horizontal="center" vertical="center" wrapText="1"/>
    </xf>
    <xf numFmtId="4" fontId="7" fillId="6" borderId="24" xfId="0" applyNumberFormat="1" applyFont="1" applyFill="1" applyBorder="1" applyAlignment="1" applyProtection="1">
      <alignment horizontal="center" vertical="center" wrapText="1"/>
    </xf>
    <xf numFmtId="1" fontId="7" fillId="0" borderId="53" xfId="0" applyNumberFormat="1" applyFont="1" applyFill="1" applyBorder="1" applyAlignment="1" applyProtection="1">
      <alignment horizontal="center" vertical="center" wrapText="1"/>
    </xf>
    <xf numFmtId="4" fontId="7" fillId="0" borderId="53" xfId="0" applyNumberFormat="1" applyFont="1" applyFill="1" applyBorder="1" applyAlignment="1" applyProtection="1">
      <alignment horizontal="center" vertical="center" wrapText="1"/>
    </xf>
    <xf numFmtId="1" fontId="7" fillId="0" borderId="41" xfId="0" applyNumberFormat="1" applyFont="1" applyFill="1" applyBorder="1" applyAlignment="1" applyProtection="1">
      <alignment horizontal="center" vertical="center" wrapText="1"/>
    </xf>
    <xf numFmtId="4" fontId="7" fillId="0" borderId="41" xfId="0" applyNumberFormat="1" applyFont="1" applyFill="1" applyBorder="1" applyAlignment="1" applyProtection="1">
      <alignment horizontal="center" vertical="center" wrapText="1"/>
    </xf>
    <xf numFmtId="1" fontId="7" fillId="0" borderId="59" xfId="0" applyNumberFormat="1" applyFont="1" applyFill="1" applyBorder="1" applyAlignment="1" applyProtection="1">
      <alignment horizontal="center" vertical="center" wrapText="1"/>
    </xf>
    <xf numFmtId="4" fontId="7" fillId="0" borderId="59" xfId="0" applyNumberFormat="1" applyFont="1" applyFill="1" applyBorder="1" applyAlignment="1" applyProtection="1">
      <alignment horizontal="center" vertical="center" wrapText="1"/>
    </xf>
    <xf numFmtId="1" fontId="7" fillId="0" borderId="27" xfId="0" applyNumberFormat="1" applyFont="1" applyFill="1" applyBorder="1" applyAlignment="1" applyProtection="1">
      <alignment horizontal="center" vertical="center" wrapText="1"/>
    </xf>
    <xf numFmtId="4" fontId="7" fillId="0" borderId="27" xfId="0" applyNumberFormat="1" applyFont="1" applyFill="1" applyBorder="1" applyAlignment="1" applyProtection="1">
      <alignment horizontal="center" vertical="center" wrapText="1"/>
    </xf>
    <xf numFmtId="1" fontId="7" fillId="0" borderId="24" xfId="0" applyNumberFormat="1" applyFont="1" applyFill="1" applyBorder="1" applyAlignment="1" applyProtection="1">
      <alignment horizontal="center" vertical="center" wrapText="1"/>
    </xf>
    <xf numFmtId="4" fontId="7" fillId="0" borderId="24" xfId="0" applyNumberFormat="1" applyFont="1" applyFill="1" applyBorder="1" applyAlignment="1" applyProtection="1">
      <alignment horizontal="center" vertical="center" wrapText="1"/>
    </xf>
    <xf numFmtId="0" fontId="8" fillId="5" borderId="64" xfId="1" applyFont="1" applyFill="1" applyBorder="1" applyAlignment="1" applyProtection="1">
      <alignment vertical="center" wrapText="1"/>
    </xf>
    <xf numFmtId="4" fontId="8" fillId="5" borderId="64" xfId="1" applyNumberFormat="1" applyFont="1" applyFill="1" applyBorder="1" applyAlignment="1" applyProtection="1">
      <alignment vertical="center" wrapText="1"/>
    </xf>
    <xf numFmtId="1" fontId="7" fillId="0" borderId="1" xfId="0" applyNumberFormat="1" applyFont="1" applyFill="1" applyBorder="1" applyAlignment="1" applyProtection="1">
      <alignment horizontal="center" vertical="center" wrapText="1"/>
    </xf>
    <xf numFmtId="4" fontId="7" fillId="0" borderId="1" xfId="0" applyNumberFormat="1" applyFont="1" applyFill="1" applyBorder="1" applyAlignment="1" applyProtection="1">
      <alignment horizontal="center" vertical="center" wrapText="1"/>
    </xf>
    <xf numFmtId="1" fontId="7" fillId="10" borderId="24" xfId="0" applyNumberFormat="1" applyFont="1" applyFill="1" applyBorder="1" applyAlignment="1" applyProtection="1">
      <alignment horizontal="center" vertical="center" wrapText="1"/>
    </xf>
    <xf numFmtId="4" fontId="7" fillId="10" borderId="24" xfId="0" applyNumberFormat="1" applyFont="1" applyFill="1" applyBorder="1" applyAlignment="1" applyProtection="1">
      <alignment horizontal="center" vertical="center" wrapText="1"/>
    </xf>
    <xf numFmtId="1" fontId="7" fillId="10" borderId="1" xfId="0" applyNumberFormat="1" applyFont="1" applyFill="1" applyBorder="1" applyAlignment="1" applyProtection="1">
      <alignment horizontal="center" vertical="center" wrapText="1"/>
    </xf>
    <xf numFmtId="4" fontId="7" fillId="10" borderId="1" xfId="0" applyNumberFormat="1" applyFont="1" applyFill="1" applyBorder="1" applyAlignment="1" applyProtection="1">
      <alignment horizontal="center" vertical="center" wrapText="1"/>
    </xf>
    <xf numFmtId="0" fontId="7" fillId="2" borderId="27" xfId="0" applyNumberFormat="1" applyFont="1" applyFill="1" applyBorder="1" applyAlignment="1" applyProtection="1">
      <alignment horizontal="center" vertical="center" wrapText="1"/>
    </xf>
    <xf numFmtId="0" fontId="8" fillId="5" borderId="55" xfId="1" applyNumberFormat="1" applyFont="1" applyFill="1" applyBorder="1" applyAlignment="1" applyProtection="1">
      <alignment horizontal="center" vertical="center" wrapText="1"/>
    </xf>
    <xf numFmtId="0" fontId="7" fillId="0" borderId="56" xfId="0" applyNumberFormat="1" applyFont="1" applyFill="1" applyBorder="1" applyAlignment="1" applyProtection="1">
      <alignment horizontal="center" vertical="center" wrapText="1"/>
    </xf>
    <xf numFmtId="0" fontId="8" fillId="5" borderId="21" xfId="1" applyNumberFormat="1" applyFont="1" applyFill="1" applyBorder="1" applyAlignment="1" applyProtection="1">
      <alignment horizontal="center" vertical="center" wrapText="1"/>
    </xf>
    <xf numFmtId="0" fontId="7" fillId="2" borderId="24" xfId="0" applyNumberFormat="1" applyFont="1" applyFill="1" applyBorder="1" applyAlignment="1" applyProtection="1">
      <alignment horizontal="center" vertical="center" wrapText="1"/>
    </xf>
    <xf numFmtId="0" fontId="7" fillId="8" borderId="41" xfId="0" applyNumberFormat="1" applyFont="1" applyFill="1" applyBorder="1" applyAlignment="1" applyProtection="1">
      <alignment horizontal="center" vertical="center" wrapText="1"/>
    </xf>
    <xf numFmtId="0" fontId="7" fillId="8" borderId="24" xfId="0" applyNumberFormat="1" applyFont="1" applyFill="1" applyBorder="1" applyAlignment="1" applyProtection="1">
      <alignment horizontal="center" vertical="center" wrapText="1"/>
    </xf>
    <xf numFmtId="0" fontId="7" fillId="8" borderId="27" xfId="0" applyNumberFormat="1" applyFont="1" applyFill="1" applyBorder="1" applyAlignment="1" applyProtection="1">
      <alignment horizontal="center" vertical="center" wrapText="1"/>
    </xf>
    <xf numFmtId="0" fontId="7" fillId="8" borderId="59" xfId="0" applyNumberFormat="1" applyFont="1" applyFill="1" applyBorder="1" applyAlignment="1" applyProtection="1">
      <alignment horizontal="center" vertical="center" wrapText="1"/>
    </xf>
    <xf numFmtId="0" fontId="7" fillId="8" borderId="53" xfId="0" applyNumberFormat="1" applyFont="1" applyFill="1" applyBorder="1" applyAlignment="1" applyProtection="1">
      <alignment horizontal="center" vertical="center" wrapText="1"/>
    </xf>
    <xf numFmtId="0" fontId="7" fillId="0" borderId="24" xfId="0" applyNumberFormat="1" applyFont="1" applyFill="1" applyBorder="1" applyAlignment="1" applyProtection="1">
      <alignment horizontal="center" vertical="center" wrapText="1"/>
    </xf>
    <xf numFmtId="0" fontId="8" fillId="5" borderId="64" xfId="1"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horizontal="center" vertical="center" wrapText="1"/>
    </xf>
    <xf numFmtId="0" fontId="7" fillId="9" borderId="24" xfId="0" applyNumberFormat="1" applyFont="1" applyFill="1" applyBorder="1" applyAlignment="1" applyProtection="1">
      <alignment horizontal="center" vertical="center" wrapText="1"/>
    </xf>
    <xf numFmtId="0" fontId="8" fillId="5" borderId="30" xfId="1" applyNumberFormat="1" applyFont="1" applyFill="1" applyBorder="1" applyAlignment="1" applyProtection="1">
      <alignment horizontal="center" vertical="center" wrapText="1"/>
    </xf>
    <xf numFmtId="0" fontId="8" fillId="5" borderId="30" xfId="1" applyFont="1" applyFill="1" applyBorder="1" applyAlignment="1" applyProtection="1">
      <alignment horizontal="center" vertical="center" wrapText="1"/>
    </xf>
    <xf numFmtId="4" fontId="8" fillId="5" borderId="30" xfId="1" applyNumberFormat="1" applyFont="1" applyFill="1" applyBorder="1" applyAlignment="1" applyProtection="1">
      <alignment horizontal="center" vertical="center" wrapText="1"/>
    </xf>
    <xf numFmtId="0" fontId="18" fillId="12" borderId="61" xfId="0" applyFont="1" applyFill="1" applyBorder="1" applyAlignment="1" applyProtection="1">
      <alignment vertical="center"/>
    </xf>
    <xf numFmtId="0" fontId="18" fillId="11" borderId="62" xfId="0" applyFont="1" applyFill="1" applyBorder="1" applyAlignment="1" applyProtection="1"/>
    <xf numFmtId="0" fontId="12" fillId="0" borderId="47" xfId="0" applyFont="1" applyFill="1" applyBorder="1" applyAlignment="1" applyProtection="1">
      <alignment horizontal="center" vertical="center" wrapText="1"/>
    </xf>
    <xf numFmtId="0" fontId="2" fillId="0" borderId="21" xfId="0" applyFont="1" applyFill="1" applyBorder="1" applyAlignment="1" applyProtection="1">
      <alignment horizontal="center" vertical="center" wrapText="1"/>
    </xf>
    <xf numFmtId="0" fontId="12" fillId="0" borderId="63" xfId="0" applyFont="1" applyFill="1" applyBorder="1" applyAlignment="1" applyProtection="1">
      <alignment horizontal="center" vertical="center" wrapText="1"/>
    </xf>
    <xf numFmtId="0" fontId="2" fillId="0" borderId="56" xfId="0" applyFont="1" applyFill="1" applyBorder="1" applyAlignment="1" applyProtection="1">
      <alignment horizontal="center" vertical="center" wrapText="1"/>
    </xf>
    <xf numFmtId="0" fontId="12" fillId="0" borderId="43" xfId="0" applyFont="1" applyFill="1" applyBorder="1" applyAlignment="1" applyProtection="1">
      <alignment horizontal="center" vertical="center" wrapText="1"/>
    </xf>
    <xf numFmtId="0" fontId="2" fillId="0" borderId="23" xfId="0" applyFont="1" applyFill="1" applyBorder="1" applyAlignment="1" applyProtection="1">
      <alignment horizontal="center" vertical="center" wrapText="1"/>
    </xf>
    <xf numFmtId="0" fontId="12" fillId="0" borderId="57" xfId="0" applyFont="1" applyFill="1" applyBorder="1" applyAlignment="1" applyProtection="1">
      <alignment horizontal="center" vertical="center" wrapText="1"/>
    </xf>
    <xf numFmtId="0" fontId="2" fillId="0" borderId="14" xfId="0" applyFont="1" applyFill="1" applyBorder="1" applyAlignment="1" applyProtection="1">
      <alignment horizontal="center" vertical="center" wrapText="1"/>
    </xf>
    <xf numFmtId="0" fontId="12" fillId="0" borderId="45" xfId="0" applyFont="1" applyFill="1" applyBorder="1" applyAlignment="1" applyProtection="1">
      <alignment horizontal="center" vertical="center" wrapText="1"/>
    </xf>
    <xf numFmtId="0" fontId="12" fillId="0" borderId="44" xfId="0" applyFont="1" applyFill="1" applyBorder="1" applyAlignment="1" applyProtection="1">
      <alignment horizontal="center" vertical="center" wrapText="1"/>
    </xf>
    <xf numFmtId="0" fontId="2" fillId="0" borderId="41" xfId="0" applyFont="1" applyFill="1" applyBorder="1" applyAlignment="1" applyProtection="1">
      <alignment horizontal="center" vertical="center" wrapText="1"/>
    </xf>
    <xf numFmtId="1" fontId="12" fillId="0" borderId="44" xfId="0" applyNumberFormat="1" applyFont="1" applyFill="1" applyBorder="1" applyAlignment="1" applyProtection="1">
      <alignment horizontal="center" vertical="center" wrapText="1"/>
    </xf>
    <xf numFmtId="0" fontId="2" fillId="0" borderId="27"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1" fontId="12" fillId="0" borderId="43" xfId="0" applyNumberFormat="1" applyFont="1" applyFill="1" applyBorder="1" applyAlignment="1" applyProtection="1">
      <alignment horizontal="center" vertical="center" wrapText="1"/>
    </xf>
    <xf numFmtId="0" fontId="2" fillId="7" borderId="53" xfId="0" applyFont="1" applyFill="1" applyBorder="1" applyAlignment="1" applyProtection="1">
      <alignment horizontal="center" vertical="center" wrapText="1"/>
    </xf>
    <xf numFmtId="0" fontId="2" fillId="7" borderId="41" xfId="0" applyFont="1" applyFill="1" applyBorder="1" applyAlignment="1" applyProtection="1">
      <alignment horizontal="center" vertical="center" wrapText="1"/>
    </xf>
    <xf numFmtId="0" fontId="2" fillId="7" borderId="23" xfId="0" applyFont="1" applyFill="1" applyBorder="1" applyAlignment="1" applyProtection="1">
      <alignment horizontal="center" vertical="center" wrapText="1"/>
    </xf>
    <xf numFmtId="0" fontId="8" fillId="5" borderId="54" xfId="1" applyFont="1" applyFill="1" applyBorder="1" applyAlignment="1" applyProtection="1">
      <alignment horizontal="left" vertical="center"/>
    </xf>
    <xf numFmtId="0" fontId="8" fillId="5" borderId="55" xfId="1" applyFont="1" applyFill="1" applyBorder="1" applyAlignment="1" applyProtection="1">
      <alignment horizontal="left" vertical="center"/>
    </xf>
    <xf numFmtId="0" fontId="18" fillId="0" borderId="0" xfId="0" applyFont="1" applyAlignment="1" applyProtection="1">
      <alignment horizontal="left"/>
      <protection locked="0"/>
    </xf>
    <xf numFmtId="0" fontId="19" fillId="0" borderId="0" xfId="0" applyFont="1" applyAlignment="1" applyProtection="1">
      <protection locked="0"/>
    </xf>
    <xf numFmtId="0" fontId="16" fillId="0" borderId="0" xfId="0" applyFont="1" applyAlignment="1" applyProtection="1">
      <alignment horizontal="center" vertical="center" wrapText="1"/>
    </xf>
    <xf numFmtId="0" fontId="17" fillId="0" borderId="0" xfId="0" applyFont="1" applyAlignment="1" applyProtection="1"/>
    <xf numFmtId="0" fontId="11" fillId="0" borderId="0" xfId="0" applyFont="1" applyAlignment="1" applyProtection="1">
      <alignment horizontal="left" vertical="center" wrapText="1"/>
      <protection locked="0"/>
    </xf>
    <xf numFmtId="0" fontId="11" fillId="0" borderId="0" xfId="0" applyFont="1" applyAlignment="1" applyProtection="1">
      <alignment horizontal="center" vertical="center" wrapText="1"/>
      <protection locked="0"/>
    </xf>
    <xf numFmtId="0" fontId="11" fillId="0" borderId="0" xfId="0" applyNumberFormat="1" applyFont="1" applyAlignment="1" applyProtection="1">
      <alignment horizontal="left" vertical="center" wrapText="1"/>
      <protection locked="0"/>
    </xf>
    <xf numFmtId="4" fontId="11" fillId="0" borderId="0" xfId="0" applyNumberFormat="1" applyFont="1" applyAlignment="1" applyProtection="1">
      <alignment horizontal="left" vertical="center" wrapText="1"/>
      <protection locked="0"/>
    </xf>
    <xf numFmtId="0" fontId="8" fillId="5" borderId="19" xfId="1" applyFont="1" applyFill="1" applyBorder="1" applyAlignment="1" applyProtection="1">
      <alignment vertical="center" wrapText="1"/>
      <protection locked="0"/>
    </xf>
    <xf numFmtId="4" fontId="8" fillId="5" borderId="19" xfId="1" applyNumberFormat="1" applyFont="1" applyFill="1" applyBorder="1" applyAlignment="1" applyProtection="1">
      <alignment vertical="center" wrapText="1"/>
      <protection locked="0"/>
    </xf>
    <xf numFmtId="0" fontId="8" fillId="5" borderId="19" xfId="1" applyNumberFormat="1" applyFont="1" applyFill="1" applyBorder="1" applyAlignment="1" applyProtection="1">
      <alignment horizontal="center" vertical="center" wrapText="1"/>
      <protection locked="0"/>
    </xf>
    <xf numFmtId="1" fontId="7" fillId="2" borderId="27" xfId="0" applyNumberFormat="1" applyFont="1" applyFill="1" applyBorder="1" applyAlignment="1" applyProtection="1">
      <alignment horizontal="center" vertical="center" wrapText="1"/>
      <protection locked="0"/>
    </xf>
    <xf numFmtId="0" fontId="7" fillId="2" borderId="27" xfId="0" applyFont="1" applyFill="1" applyBorder="1" applyAlignment="1" applyProtection="1">
      <alignment horizontal="center" vertical="center" wrapText="1"/>
      <protection locked="0"/>
    </xf>
    <xf numFmtId="0" fontId="8" fillId="5" borderId="55" xfId="1" applyFont="1" applyFill="1" applyBorder="1" applyAlignment="1" applyProtection="1">
      <alignment vertical="center" wrapText="1"/>
      <protection locked="0"/>
    </xf>
    <xf numFmtId="1" fontId="7" fillId="2" borderId="24" xfId="0" applyNumberFormat="1" applyFont="1" applyFill="1" applyBorder="1" applyAlignment="1" applyProtection="1">
      <alignment horizontal="center" vertical="center" wrapText="1"/>
      <protection locked="0"/>
    </xf>
    <xf numFmtId="0" fontId="7" fillId="2" borderId="24" xfId="0" applyFont="1" applyFill="1" applyBorder="1" applyAlignment="1" applyProtection="1">
      <alignment horizontal="center" vertical="center" wrapText="1"/>
      <protection locked="0"/>
    </xf>
    <xf numFmtId="1" fontId="7" fillId="2" borderId="42" xfId="0" applyNumberFormat="1" applyFont="1" applyFill="1" applyBorder="1" applyAlignment="1" applyProtection="1">
      <alignment horizontal="center" vertical="center" wrapText="1"/>
      <protection locked="0"/>
    </xf>
    <xf numFmtId="0" fontId="7" fillId="2" borderId="42" xfId="0" applyFont="1" applyFill="1" applyBorder="1" applyAlignment="1" applyProtection="1">
      <alignment horizontal="center" vertical="center" wrapText="1"/>
      <protection locked="0"/>
    </xf>
    <xf numFmtId="0" fontId="8" fillId="5" borderId="21" xfId="1" applyFont="1" applyFill="1" applyBorder="1" applyAlignment="1" applyProtection="1">
      <alignment vertical="center" wrapText="1"/>
      <protection locked="0"/>
    </xf>
    <xf numFmtId="1" fontId="7" fillId="8" borderId="41" xfId="0" applyNumberFormat="1" applyFont="1" applyFill="1" applyBorder="1" applyAlignment="1" applyProtection="1">
      <alignment horizontal="center" vertical="center" wrapText="1"/>
      <protection locked="0"/>
    </xf>
    <xf numFmtId="0" fontId="7" fillId="8" borderId="41" xfId="0" applyFont="1" applyFill="1" applyBorder="1" applyAlignment="1" applyProtection="1">
      <alignment horizontal="center" vertical="center" wrapText="1"/>
      <protection locked="0"/>
    </xf>
    <xf numFmtId="1" fontId="7" fillId="8" borderId="24" xfId="0" applyNumberFormat="1" applyFont="1" applyFill="1" applyBorder="1" applyAlignment="1" applyProtection="1">
      <alignment horizontal="center" vertical="center" wrapText="1"/>
      <protection locked="0"/>
    </xf>
    <xf numFmtId="0" fontId="7" fillId="8" borderId="24" xfId="0" applyFont="1" applyFill="1" applyBorder="1" applyAlignment="1" applyProtection="1">
      <alignment horizontal="center" vertical="center" wrapText="1"/>
      <protection locked="0"/>
    </xf>
    <xf numFmtId="1" fontId="7" fillId="0" borderId="24" xfId="0" applyNumberFormat="1" applyFont="1" applyFill="1" applyBorder="1" applyAlignment="1" applyProtection="1">
      <alignment horizontal="center" vertical="center" wrapText="1"/>
      <protection locked="0"/>
    </xf>
    <xf numFmtId="1" fontId="7" fillId="8" borderId="27" xfId="0" applyNumberFormat="1" applyFont="1" applyFill="1" applyBorder="1" applyAlignment="1" applyProtection="1">
      <alignment horizontal="center" vertical="center" wrapText="1"/>
      <protection locked="0"/>
    </xf>
    <xf numFmtId="0" fontId="7" fillId="8" borderId="27" xfId="0" applyFont="1" applyFill="1" applyBorder="1" applyAlignment="1" applyProtection="1">
      <alignment horizontal="center" vertical="center" wrapText="1"/>
      <protection locked="0"/>
    </xf>
    <xf numFmtId="1" fontId="7" fillId="8" borderId="59" xfId="0" applyNumberFormat="1" applyFont="1" applyFill="1" applyBorder="1" applyAlignment="1" applyProtection="1">
      <alignment horizontal="center" vertical="center" wrapText="1"/>
      <protection locked="0"/>
    </xf>
    <xf numFmtId="0" fontId="7" fillId="8" borderId="59" xfId="0" applyFont="1" applyFill="1" applyBorder="1" applyAlignment="1" applyProtection="1">
      <alignment horizontal="center" vertical="center" wrapText="1"/>
      <protection locked="0"/>
    </xf>
    <xf numFmtId="1" fontId="7" fillId="8" borderId="53" xfId="0" applyNumberFormat="1" applyFont="1" applyFill="1" applyBorder="1" applyAlignment="1" applyProtection="1">
      <alignment horizontal="center" vertical="center" wrapText="1"/>
      <protection locked="0"/>
    </xf>
    <xf numFmtId="0" fontId="7" fillId="8" borderId="53" xfId="0" applyFont="1" applyFill="1" applyBorder="1" applyAlignment="1" applyProtection="1">
      <alignment horizontal="center" vertical="center" wrapText="1"/>
      <protection locked="0"/>
    </xf>
    <xf numFmtId="0" fontId="8" fillId="5" borderId="64" xfId="1" applyFont="1" applyFill="1" applyBorder="1" applyAlignment="1" applyProtection="1">
      <alignment vertical="center" wrapText="1"/>
      <protection locked="0"/>
    </xf>
    <xf numFmtId="1" fontId="7" fillId="8" borderId="1" xfId="0" applyNumberFormat="1"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vertical="center" wrapText="1"/>
      <protection locked="0"/>
    </xf>
    <xf numFmtId="0" fontId="7" fillId="0" borderId="24" xfId="0" applyFont="1" applyFill="1" applyBorder="1" applyAlignment="1" applyProtection="1">
      <alignment horizontal="center" vertical="center" wrapText="1"/>
      <protection locked="0"/>
    </xf>
    <xf numFmtId="0" fontId="8" fillId="5" borderId="49" xfId="1" applyFont="1" applyFill="1" applyBorder="1" applyAlignment="1" applyProtection="1">
      <alignment horizontal="left" vertical="center"/>
      <protection locked="0"/>
    </xf>
    <xf numFmtId="0" fontId="12" fillId="6" borderId="51" xfId="0" applyFont="1" applyFill="1" applyBorder="1" applyAlignment="1" applyProtection="1">
      <alignment horizontal="right" vertical="center" wrapText="1"/>
      <protection locked="0"/>
    </xf>
    <xf numFmtId="1" fontId="12" fillId="6" borderId="51" xfId="0" applyNumberFormat="1" applyFont="1" applyFill="1" applyBorder="1" applyAlignment="1" applyProtection="1">
      <alignment horizontal="right" vertical="center" wrapText="1"/>
      <protection locked="0"/>
    </xf>
    <xf numFmtId="49" fontId="7" fillId="9" borderId="32" xfId="0" applyNumberFormat="1" applyFont="1" applyFill="1" applyBorder="1" applyAlignment="1" applyProtection="1">
      <alignment horizontal="center" vertical="center" wrapText="1"/>
      <protection locked="0"/>
    </xf>
    <xf numFmtId="0" fontId="7" fillId="9" borderId="32" xfId="0" applyNumberFormat="1" applyFont="1" applyFill="1" applyBorder="1" applyAlignment="1" applyProtection="1">
      <alignment horizontal="left" vertical="center" wrapText="1"/>
      <protection locked="0"/>
    </xf>
    <xf numFmtId="0" fontId="8" fillId="5" borderId="31" xfId="1" applyFont="1" applyFill="1" applyBorder="1" applyAlignment="1" applyProtection="1">
      <alignment horizontal="center" vertical="center" wrapText="1"/>
      <protection locked="0"/>
    </xf>
    <xf numFmtId="0" fontId="8" fillId="5" borderId="31" xfId="1" applyNumberFormat="1" applyFont="1" applyFill="1" applyBorder="1" applyAlignment="1" applyProtection="1">
      <alignment horizontal="center" vertical="center" wrapText="1"/>
      <protection locked="0"/>
    </xf>
    <xf numFmtId="0" fontId="8" fillId="5" borderId="30" xfId="1" applyFont="1" applyFill="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7" fillId="0" borderId="16" xfId="0" applyNumberFormat="1" applyFont="1" applyBorder="1" applyAlignment="1" applyProtection="1">
      <alignment horizontal="left" vertical="center" wrapText="1"/>
      <protection locked="0"/>
    </xf>
    <xf numFmtId="0" fontId="7" fillId="5" borderId="37" xfId="0" applyFont="1" applyFill="1" applyBorder="1" applyAlignment="1" applyProtection="1">
      <alignment vertical="center" wrapText="1"/>
      <protection locked="0"/>
    </xf>
    <xf numFmtId="4" fontId="7" fillId="5" borderId="37" xfId="0" applyNumberFormat="1" applyFont="1" applyFill="1" applyBorder="1" applyAlignment="1" applyProtection="1">
      <alignment vertical="center" wrapText="1"/>
      <protection locked="0"/>
    </xf>
    <xf numFmtId="0" fontId="5" fillId="5" borderId="19" xfId="0" applyFont="1" applyFill="1" applyBorder="1" applyAlignment="1" applyProtection="1">
      <alignment vertical="center" wrapText="1"/>
      <protection locked="0"/>
    </xf>
    <xf numFmtId="0" fontId="7" fillId="5" borderId="19" xfId="0" applyFont="1" applyFill="1" applyBorder="1" applyAlignment="1" applyProtection="1">
      <alignment vertical="center" wrapText="1"/>
      <protection locked="0"/>
    </xf>
    <xf numFmtId="4" fontId="7" fillId="5" borderId="19" xfId="0" applyNumberFormat="1" applyFont="1" applyFill="1" applyBorder="1" applyAlignment="1" applyProtection="1">
      <alignment vertical="center" wrapText="1"/>
      <protection locked="0"/>
    </xf>
    <xf numFmtId="4" fontId="5" fillId="5" borderId="19" xfId="0" applyNumberFormat="1" applyFont="1" applyFill="1" applyBorder="1" applyAlignment="1" applyProtection="1">
      <alignment vertical="center" wrapText="1"/>
      <protection locked="0"/>
    </xf>
    <xf numFmtId="4" fontId="7" fillId="5" borderId="20" xfId="0" applyNumberFormat="1" applyFont="1" applyFill="1" applyBorder="1" applyAlignment="1" applyProtection="1">
      <alignment vertical="center" wrapText="1"/>
      <protection locked="0"/>
    </xf>
    <xf numFmtId="0" fontId="13" fillId="0" borderId="0" xfId="0" applyFont="1" applyAlignment="1" applyProtection="1">
      <alignment horizontal="right" vertical="center" wrapText="1"/>
    </xf>
    <xf numFmtId="0" fontId="15" fillId="0" borderId="0" xfId="0" applyNumberFormat="1" applyFont="1" applyAlignment="1" applyProtection="1">
      <alignment horizontal="left" vertical="center"/>
    </xf>
    <xf numFmtId="0" fontId="4" fillId="0" borderId="21" xfId="0" applyFont="1" applyFill="1" applyBorder="1" applyAlignment="1" applyProtection="1"/>
    <xf numFmtId="0" fontId="13" fillId="0" borderId="0" xfId="0" applyFont="1" applyAlignment="1" applyProtection="1">
      <alignment vertical="center" wrapText="1"/>
    </xf>
    <xf numFmtId="0" fontId="16" fillId="0" borderId="0" xfId="0" applyFont="1" applyAlignment="1" applyProtection="1">
      <alignment vertical="center" wrapText="1"/>
    </xf>
    <xf numFmtId="4" fontId="16" fillId="0" borderId="0" xfId="0" applyNumberFormat="1" applyFont="1" applyAlignment="1" applyProtection="1">
      <alignment vertical="center" wrapText="1"/>
    </xf>
    <xf numFmtId="0" fontId="16" fillId="0" borderId="0" xfId="0" applyNumberFormat="1" applyFont="1" applyAlignment="1" applyProtection="1">
      <alignment horizontal="center" vertical="center" wrapText="1"/>
    </xf>
    <xf numFmtId="4" fontId="16" fillId="0" borderId="21" xfId="0" applyNumberFormat="1" applyFont="1" applyBorder="1" applyAlignment="1" applyProtection="1">
      <alignment vertical="center" wrapText="1"/>
    </xf>
    <xf numFmtId="0" fontId="15" fillId="0" borderId="0" xfId="0" applyFont="1" applyAlignment="1" applyProtection="1">
      <alignment horizontal="center" vertical="center"/>
    </xf>
    <xf numFmtId="0" fontId="16" fillId="0" borderId="0" xfId="0" applyNumberFormat="1" applyFont="1" applyAlignment="1" applyProtection="1">
      <alignment vertical="center" wrapText="1"/>
    </xf>
    <xf numFmtId="0" fontId="15" fillId="0" borderId="0" xfId="0" applyNumberFormat="1" applyFont="1" applyAlignment="1" applyProtection="1">
      <alignment horizontal="left" vertical="center" wrapText="1"/>
    </xf>
    <xf numFmtId="0" fontId="13" fillId="0" borderId="0" xfId="0" applyFont="1" applyAlignment="1" applyProtection="1">
      <alignment horizontal="center" vertical="center" wrapText="1"/>
    </xf>
    <xf numFmtId="0" fontId="16" fillId="0" borderId="0" xfId="0" applyNumberFormat="1" applyFont="1" applyAlignment="1" applyProtection="1">
      <alignment horizontal="left" vertical="center" wrapText="1"/>
    </xf>
    <xf numFmtId="0" fontId="16" fillId="0" borderId="0" xfId="0" applyFont="1" applyAlignment="1" applyProtection="1">
      <alignment horizontal="left" vertical="center" wrapText="1"/>
    </xf>
    <xf numFmtId="43" fontId="16" fillId="0" borderId="0" xfId="0" applyNumberFormat="1" applyFont="1" applyAlignment="1" applyProtection="1">
      <alignment horizontal="center" vertical="center" wrapText="1"/>
    </xf>
    <xf numFmtId="4" fontId="16" fillId="0" borderId="0" xfId="0" applyNumberFormat="1" applyFont="1" applyAlignment="1" applyProtection="1">
      <alignment horizontal="center" vertical="center" wrapText="1"/>
    </xf>
    <xf numFmtId="0" fontId="16" fillId="0" borderId="0" xfId="0" applyNumberFormat="1" applyFont="1" applyAlignment="1" applyProtection="1">
      <alignment horizontal="right" vertical="center" wrapText="1"/>
    </xf>
    <xf numFmtId="4" fontId="16" fillId="0" borderId="21" xfId="0" applyNumberFormat="1" applyFont="1" applyBorder="1" applyAlignment="1" applyProtection="1">
      <alignment horizontal="right" vertical="center" wrapText="1"/>
    </xf>
    <xf numFmtId="0" fontId="13" fillId="0" borderId="0" xfId="0" applyFont="1" applyAlignment="1" applyProtection="1">
      <alignment horizontal="center" vertical="center"/>
    </xf>
    <xf numFmtId="0" fontId="13" fillId="0" borderId="0" xfId="0" applyNumberFormat="1" applyFont="1" applyAlignment="1" applyProtection="1">
      <alignment horizontal="left" vertical="center"/>
    </xf>
    <xf numFmtId="4" fontId="13" fillId="0" borderId="0" xfId="0" applyNumberFormat="1" applyFont="1" applyAlignment="1" applyProtection="1">
      <alignment horizontal="left" vertical="center"/>
    </xf>
    <xf numFmtId="4" fontId="17" fillId="0" borderId="0" xfId="0" applyNumberFormat="1" applyFont="1" applyProtection="1"/>
    <xf numFmtId="0" fontId="13" fillId="0" borderId="0" xfId="0" applyFont="1" applyAlignment="1" applyProtection="1">
      <alignment horizontal="left" vertical="center"/>
    </xf>
    <xf numFmtId="0" fontId="5" fillId="5" borderId="37" xfId="0" applyFont="1" applyFill="1" applyBorder="1" applyAlignment="1" applyProtection="1">
      <alignment vertical="center" wrapText="1"/>
    </xf>
    <xf numFmtId="0" fontId="5" fillId="5" borderId="19" xfId="0" applyFont="1" applyFill="1" applyBorder="1" applyAlignment="1" applyProtection="1">
      <alignment vertical="center" wrapText="1"/>
    </xf>
    <xf numFmtId="0" fontId="7" fillId="5" borderId="18" xfId="0" applyFont="1" applyFill="1" applyBorder="1" applyAlignment="1" applyProtection="1">
      <alignment vertical="center" wrapText="1"/>
    </xf>
    <xf numFmtId="49" fontId="7" fillId="9" borderId="26" xfId="0" applyNumberFormat="1" applyFont="1" applyFill="1" applyBorder="1" applyAlignment="1" applyProtection="1">
      <alignment horizontal="center" vertical="center" wrapText="1"/>
      <protection locked="0"/>
    </xf>
    <xf numFmtId="0" fontId="7" fillId="6" borderId="32" xfId="0" applyFont="1" applyFill="1" applyBorder="1" applyAlignment="1" applyProtection="1">
      <alignment horizontal="center" vertical="center" wrapText="1"/>
      <protection locked="0"/>
    </xf>
    <xf numFmtId="4" fontId="7" fillId="6" borderId="32" xfId="0" applyNumberFormat="1" applyFont="1" applyFill="1" applyBorder="1" applyAlignment="1" applyProtection="1">
      <alignment horizontal="center" vertical="center" wrapText="1"/>
      <protection locked="0"/>
    </xf>
    <xf numFmtId="0" fontId="6" fillId="0" borderId="53" xfId="0" applyNumberFormat="1" applyFont="1" applyFill="1" applyBorder="1" applyAlignment="1" applyProtection="1">
      <alignment horizontal="left" vertical="center" wrapText="1"/>
    </xf>
    <xf numFmtId="0" fontId="6" fillId="0" borderId="53" xfId="0" applyFont="1" applyFill="1" applyBorder="1" applyAlignment="1" applyProtection="1">
      <alignment horizontal="center" vertical="center" wrapText="1"/>
    </xf>
    <xf numFmtId="1" fontId="6" fillId="0" borderId="53" xfId="0" applyNumberFormat="1" applyFont="1" applyFill="1" applyBorder="1" applyAlignment="1" applyProtection="1">
      <alignment horizontal="center" vertical="center" wrapText="1"/>
    </xf>
    <xf numFmtId="4" fontId="6" fillId="0" borderId="53" xfId="0" applyNumberFormat="1" applyFont="1" applyFill="1" applyBorder="1" applyAlignment="1" applyProtection="1">
      <alignment horizontal="center" vertical="center" wrapText="1"/>
    </xf>
    <xf numFmtId="1" fontId="6" fillId="0" borderId="53" xfId="0" applyNumberFormat="1" applyFont="1" applyFill="1" applyBorder="1" applyAlignment="1" applyProtection="1">
      <alignment horizontal="center" vertical="center" wrapText="1"/>
      <protection locked="0"/>
    </xf>
    <xf numFmtId="0" fontId="6" fillId="0" borderId="53" xfId="0" applyFont="1" applyFill="1" applyBorder="1" applyAlignment="1" applyProtection="1">
      <alignment horizontal="center" vertical="center" wrapText="1"/>
      <protection locked="0"/>
    </xf>
    <xf numFmtId="0" fontId="6" fillId="0" borderId="53" xfId="0" applyNumberFormat="1" applyFont="1" applyFill="1" applyBorder="1" applyAlignment="1" applyProtection="1">
      <alignment horizontal="center" vertical="center" wrapText="1"/>
    </xf>
    <xf numFmtId="0" fontId="5" fillId="0" borderId="45" xfId="0" applyFont="1" applyFill="1" applyBorder="1" applyAlignment="1" applyProtection="1">
      <alignment horizontal="center" vertical="center" wrapText="1"/>
    </xf>
    <xf numFmtId="0" fontId="7" fillId="0" borderId="23" xfId="0" applyFont="1" applyFill="1" applyBorder="1" applyAlignment="1" applyProtection="1">
      <alignment horizontal="center" vertical="center" wrapText="1"/>
    </xf>
    <xf numFmtId="0" fontId="5" fillId="0" borderId="46"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44" xfId="0" applyFont="1" applyFill="1" applyBorder="1" applyAlignment="1" applyProtection="1">
      <alignment horizontal="center" vertical="center" wrapText="1"/>
    </xf>
    <xf numFmtId="0" fontId="5" fillId="0" borderId="58" xfId="0" applyFont="1" applyFill="1" applyBorder="1" applyAlignment="1" applyProtection="1">
      <alignment horizontal="center" vertical="center" wrapText="1"/>
    </xf>
    <xf numFmtId="0" fontId="7" fillId="7" borderId="59" xfId="0" applyFont="1" applyFill="1" applyBorder="1" applyAlignment="1" applyProtection="1">
      <alignment horizontal="center" vertical="center" wrapText="1"/>
    </xf>
    <xf numFmtId="1" fontId="12" fillId="0" borderId="53" xfId="0" applyNumberFormat="1" applyFont="1" applyFill="1" applyBorder="1" applyAlignment="1" applyProtection="1">
      <alignment horizontal="right" vertical="center" wrapText="1"/>
    </xf>
    <xf numFmtId="49" fontId="7" fillId="7" borderId="65" xfId="0" applyNumberFormat="1" applyFont="1" applyFill="1" applyBorder="1" applyAlignment="1" applyProtection="1">
      <alignment horizontal="center" vertical="center" wrapText="1"/>
    </xf>
    <xf numFmtId="49" fontId="7" fillId="9" borderId="66" xfId="0" applyNumberFormat="1" applyFont="1" applyFill="1" applyBorder="1" applyAlignment="1" applyProtection="1">
      <alignment horizontal="left" vertical="center" wrapText="1"/>
    </xf>
    <xf numFmtId="0" fontId="7" fillId="2" borderId="66" xfId="0" applyFont="1" applyFill="1" applyBorder="1" applyAlignment="1" applyProtection="1">
      <alignment horizontal="center" vertical="center" wrapText="1"/>
      <protection locked="0"/>
    </xf>
    <xf numFmtId="0" fontId="7" fillId="6" borderId="66" xfId="0" applyFont="1" applyFill="1" applyBorder="1" applyAlignment="1" applyProtection="1">
      <alignment horizontal="center" vertical="center" wrapText="1"/>
    </xf>
    <xf numFmtId="4" fontId="7" fillId="6" borderId="66" xfId="0" applyNumberFormat="1" applyFont="1" applyFill="1" applyBorder="1" applyAlignment="1" applyProtection="1">
      <alignment horizontal="center" vertical="center" wrapText="1"/>
    </xf>
    <xf numFmtId="0" fontId="8" fillId="5" borderId="67" xfId="1" applyFont="1" applyFill="1" applyBorder="1" applyAlignment="1" applyProtection="1">
      <alignment horizontal="left" vertical="center"/>
      <protection locked="0"/>
    </xf>
    <xf numFmtId="0" fontId="8" fillId="5" borderId="55" xfId="1" applyFont="1" applyFill="1" applyBorder="1" applyAlignment="1" applyProtection="1">
      <alignment horizontal="center" vertical="center" wrapText="1"/>
      <protection locked="0"/>
    </xf>
    <xf numFmtId="0" fontId="8" fillId="5" borderId="68" xfId="1" applyNumberFormat="1" applyFont="1" applyFill="1" applyBorder="1" applyAlignment="1" applyProtection="1">
      <alignment horizontal="center" vertical="center" wrapText="1"/>
      <protection locked="0"/>
    </xf>
    <xf numFmtId="0" fontId="8" fillId="5" borderId="69" xfId="1" applyFont="1" applyFill="1" applyBorder="1" applyAlignment="1" applyProtection="1">
      <alignment horizontal="center" vertical="center" wrapText="1"/>
      <protection locked="0"/>
    </xf>
    <xf numFmtId="0" fontId="8" fillId="5" borderId="69" xfId="1" applyFont="1" applyFill="1" applyBorder="1" applyAlignment="1" applyProtection="1">
      <alignment horizontal="center" vertical="center" wrapText="1"/>
    </xf>
    <xf numFmtId="4" fontId="8" fillId="5" borderId="69" xfId="1" applyNumberFormat="1" applyFont="1" applyFill="1" applyBorder="1" applyAlignment="1" applyProtection="1">
      <alignment horizontal="center" vertical="center" wrapText="1"/>
    </xf>
    <xf numFmtId="0" fontId="8" fillId="5" borderId="69" xfId="1" applyNumberFormat="1" applyFont="1" applyFill="1" applyBorder="1" applyAlignment="1" applyProtection="1">
      <alignment horizontal="center" vertical="center" wrapText="1"/>
    </xf>
    <xf numFmtId="4" fontId="8" fillId="5" borderId="70" xfId="1" applyNumberFormat="1" applyFont="1" applyFill="1" applyBorder="1" applyAlignment="1" applyProtection="1">
      <alignment vertical="center" wrapText="1"/>
    </xf>
    <xf numFmtId="0" fontId="16" fillId="0" borderId="0" xfId="0" applyFont="1" applyAlignment="1" applyProtection="1">
      <alignment horizontal="center" vertical="top" wrapText="1"/>
      <protection locked="0"/>
    </xf>
    <xf numFmtId="0" fontId="16" fillId="0" borderId="0" xfId="0" applyFont="1" applyAlignment="1" applyProtection="1">
      <alignment vertical="top" wrapText="1"/>
      <protection locked="0"/>
    </xf>
    <xf numFmtId="0" fontId="7" fillId="9" borderId="71" xfId="0" applyNumberFormat="1" applyFont="1" applyFill="1" applyBorder="1" applyAlignment="1" applyProtection="1">
      <alignment horizontal="left" vertical="center" wrapText="1"/>
      <protection locked="0"/>
    </xf>
    <xf numFmtId="0" fontId="7" fillId="2" borderId="71" xfId="0" applyFont="1" applyFill="1" applyBorder="1" applyAlignment="1" applyProtection="1">
      <alignment horizontal="center" vertical="center" wrapText="1"/>
      <protection locked="0"/>
    </xf>
    <xf numFmtId="0" fontId="7" fillId="6" borderId="71" xfId="0" applyFont="1" applyFill="1" applyBorder="1" applyAlignment="1" applyProtection="1">
      <alignment horizontal="center" vertical="center" wrapText="1"/>
      <protection locked="0"/>
    </xf>
    <xf numFmtId="4" fontId="7" fillId="6" borderId="71" xfId="0" applyNumberFormat="1" applyFont="1" applyFill="1" applyBorder="1" applyAlignment="1" applyProtection="1">
      <alignment horizontal="center" vertical="center" wrapText="1"/>
      <protection locked="0"/>
    </xf>
    <xf numFmtId="49" fontId="7" fillId="9" borderId="41" xfId="0" applyNumberFormat="1" applyFont="1" applyFill="1" applyBorder="1" applyAlignment="1" applyProtection="1">
      <alignment horizontal="center" vertical="center" wrapText="1"/>
      <protection locked="0"/>
    </xf>
    <xf numFmtId="0" fontId="7" fillId="9" borderId="41" xfId="0" applyNumberFormat="1" applyFont="1" applyFill="1" applyBorder="1" applyAlignment="1" applyProtection="1">
      <alignment horizontal="left" vertical="center" wrapText="1"/>
      <protection locked="0"/>
    </xf>
    <xf numFmtId="0" fontId="7" fillId="2" borderId="41" xfId="0" applyFont="1" applyFill="1" applyBorder="1" applyAlignment="1" applyProtection="1">
      <alignment horizontal="center" vertical="center" wrapText="1"/>
      <protection locked="0"/>
    </xf>
    <xf numFmtId="0" fontId="7" fillId="6" borderId="41" xfId="0" applyFont="1" applyFill="1" applyBorder="1" applyAlignment="1" applyProtection="1">
      <alignment horizontal="center" vertical="center" wrapText="1"/>
      <protection locked="0"/>
    </xf>
    <xf numFmtId="4" fontId="7" fillId="6" borderId="41" xfId="0" applyNumberFormat="1" applyFont="1" applyFill="1" applyBorder="1" applyAlignment="1" applyProtection="1">
      <alignment horizontal="center" vertical="center" wrapText="1"/>
      <protection locked="0"/>
    </xf>
    <xf numFmtId="4" fontId="7" fillId="6" borderId="53" xfId="0" applyNumberFormat="1" applyFont="1" applyFill="1" applyBorder="1" applyAlignment="1" applyProtection="1">
      <alignment vertical="center" wrapText="1"/>
      <protection locked="0"/>
    </xf>
    <xf numFmtId="2" fontId="7" fillId="2" borderId="32" xfId="0" applyNumberFormat="1" applyFont="1" applyFill="1" applyBorder="1" applyAlignment="1" applyProtection="1">
      <alignment horizontal="center" vertical="center" wrapText="1"/>
      <protection locked="0"/>
    </xf>
    <xf numFmtId="2" fontId="7" fillId="2" borderId="41" xfId="0" applyNumberFormat="1" applyFont="1" applyFill="1" applyBorder="1" applyAlignment="1" applyProtection="1">
      <alignment horizontal="center" vertical="center" wrapText="1"/>
      <protection locked="0"/>
    </xf>
    <xf numFmtId="2" fontId="7" fillId="2" borderId="66" xfId="0" applyNumberFormat="1" applyFont="1" applyFill="1" applyBorder="1" applyAlignment="1" applyProtection="1">
      <alignment horizontal="center" vertical="center" wrapText="1"/>
    </xf>
    <xf numFmtId="1" fontId="12" fillId="6" borderId="48" xfId="0" applyNumberFormat="1" applyFont="1" applyFill="1" applyBorder="1" applyAlignment="1" applyProtection="1">
      <alignment horizontal="right" vertical="center" wrapText="1"/>
      <protection locked="0"/>
    </xf>
    <xf numFmtId="49" fontId="7" fillId="9" borderId="71" xfId="0" applyNumberFormat="1" applyFont="1" applyFill="1" applyBorder="1" applyAlignment="1" applyProtection="1">
      <alignment horizontal="center" vertical="center" wrapText="1"/>
      <protection locked="0"/>
    </xf>
    <xf numFmtId="2" fontId="7" fillId="2" borderId="71" xfId="0" applyNumberFormat="1" applyFont="1" applyFill="1" applyBorder="1" applyAlignment="1" applyProtection="1">
      <alignment horizontal="center" vertical="center" wrapText="1"/>
      <protection locked="0"/>
    </xf>
    <xf numFmtId="0" fontId="8" fillId="5" borderId="54" xfId="1" applyFont="1" applyFill="1" applyBorder="1" applyAlignment="1" applyProtection="1">
      <alignment horizontal="left" vertical="center"/>
      <protection locked="0"/>
    </xf>
    <xf numFmtId="0" fontId="8" fillId="5" borderId="68" xfId="1" applyFont="1" applyFill="1" applyBorder="1" applyAlignment="1" applyProtection="1">
      <alignment horizontal="center" vertical="center" wrapText="1"/>
      <protection locked="0"/>
    </xf>
    <xf numFmtId="0" fontId="17" fillId="0" borderId="21" xfId="0" applyFont="1" applyBorder="1" applyAlignment="1" applyProtection="1">
      <protection locked="0"/>
    </xf>
    <xf numFmtId="0" fontId="5" fillId="0" borderId="72" xfId="0" applyFont="1" applyFill="1" applyBorder="1" applyAlignment="1" applyProtection="1">
      <alignment horizontal="center" vertical="center" wrapText="1"/>
    </xf>
    <xf numFmtId="0" fontId="7" fillId="0" borderId="73" xfId="0" applyFont="1" applyFill="1" applyBorder="1" applyAlignment="1" applyProtection="1">
      <alignment horizontal="center" vertical="center" wrapText="1"/>
    </xf>
    <xf numFmtId="0" fontId="7" fillId="0" borderId="74" xfId="0" applyNumberFormat="1" applyFont="1" applyFill="1" applyBorder="1" applyAlignment="1" applyProtection="1">
      <alignment horizontal="left" vertical="center" wrapText="1"/>
    </xf>
    <xf numFmtId="0" fontId="7" fillId="0" borderId="75" xfId="0" applyFont="1" applyFill="1" applyBorder="1" applyAlignment="1" applyProtection="1">
      <alignment horizontal="center" vertical="center" wrapText="1"/>
    </xf>
    <xf numFmtId="1" fontId="7" fillId="8" borderId="74" xfId="0" applyNumberFormat="1" applyFont="1" applyFill="1" applyBorder="1" applyAlignment="1" applyProtection="1">
      <alignment horizontal="center" vertical="center" wrapText="1"/>
      <protection locked="0"/>
    </xf>
    <xf numFmtId="0" fontId="7" fillId="8" borderId="74" xfId="0" applyFont="1" applyFill="1" applyBorder="1" applyAlignment="1" applyProtection="1">
      <alignment horizontal="center" vertical="center" wrapText="1"/>
      <protection locked="0"/>
    </xf>
    <xf numFmtId="1" fontId="7" fillId="0" borderId="74" xfId="0" applyNumberFormat="1" applyFont="1" applyFill="1" applyBorder="1" applyAlignment="1" applyProtection="1">
      <alignment horizontal="center" vertical="center" wrapText="1"/>
    </xf>
    <xf numFmtId="4" fontId="7" fillId="0" borderId="74" xfId="0" applyNumberFormat="1" applyFont="1" applyFill="1" applyBorder="1" applyAlignment="1" applyProtection="1">
      <alignment horizontal="center" vertical="center" wrapText="1"/>
    </xf>
    <xf numFmtId="0" fontId="7" fillId="8" borderId="74" xfId="0" applyNumberFormat="1" applyFont="1" applyFill="1" applyBorder="1" applyAlignment="1" applyProtection="1">
      <alignment horizontal="center" vertical="center" wrapText="1"/>
    </xf>
    <xf numFmtId="0" fontId="12" fillId="0" borderId="76" xfId="0" applyFont="1" applyFill="1" applyBorder="1" applyAlignment="1" applyProtection="1">
      <alignment horizontal="center" vertical="center" wrapText="1"/>
    </xf>
    <xf numFmtId="0" fontId="2" fillId="0" borderId="77" xfId="0" applyFont="1" applyFill="1" applyBorder="1" applyAlignment="1" applyProtection="1">
      <alignment horizontal="center" vertical="center" wrapText="1"/>
    </xf>
    <xf numFmtId="0" fontId="7" fillId="0" borderId="78" xfId="0" applyNumberFormat="1" applyFont="1" applyFill="1" applyBorder="1" applyAlignment="1" applyProtection="1">
      <alignment horizontal="left" vertical="center" wrapText="1"/>
    </xf>
    <xf numFmtId="0" fontId="7" fillId="0" borderId="79" xfId="0" applyFont="1" applyFill="1" applyBorder="1" applyAlignment="1" applyProtection="1">
      <alignment horizontal="center" vertical="center" wrapText="1"/>
    </xf>
    <xf numFmtId="1" fontId="7" fillId="8" borderId="78" xfId="0" applyNumberFormat="1" applyFont="1" applyFill="1" applyBorder="1" applyAlignment="1" applyProtection="1">
      <alignment horizontal="center" vertical="center" wrapText="1"/>
      <protection locked="0"/>
    </xf>
    <xf numFmtId="0" fontId="7" fillId="8" borderId="78" xfId="0" applyFont="1" applyFill="1" applyBorder="1" applyAlignment="1" applyProtection="1">
      <alignment horizontal="center" vertical="center" wrapText="1"/>
      <protection locked="0"/>
    </xf>
    <xf numFmtId="1" fontId="7" fillId="0" borderId="78" xfId="0" applyNumberFormat="1" applyFont="1" applyFill="1" applyBorder="1" applyAlignment="1" applyProtection="1">
      <alignment horizontal="center" vertical="center" wrapText="1"/>
    </xf>
    <xf numFmtId="4" fontId="7" fillId="0" borderId="78" xfId="0" applyNumberFormat="1" applyFont="1" applyFill="1" applyBorder="1" applyAlignment="1" applyProtection="1">
      <alignment horizontal="center" vertical="center" wrapText="1"/>
    </xf>
    <xf numFmtId="0" fontId="7" fillId="0" borderId="78" xfId="0" applyNumberFormat="1" applyFont="1" applyFill="1" applyBorder="1" applyAlignment="1" applyProtection="1">
      <alignment horizontal="center" vertical="center" wrapText="1"/>
    </xf>
    <xf numFmtId="0" fontId="18" fillId="11" borderId="86" xfId="0" applyFont="1" applyFill="1" applyBorder="1" applyAlignment="1" applyProtection="1"/>
    <xf numFmtId="4" fontId="8" fillId="5" borderId="87" xfId="1" applyNumberFormat="1" applyFont="1" applyFill="1" applyBorder="1" applyAlignment="1" applyProtection="1">
      <alignment vertical="center" wrapText="1"/>
      <protection locked="0"/>
    </xf>
    <xf numFmtId="4" fontId="7" fillId="6" borderId="88" xfId="0" applyNumberFormat="1" applyFont="1" applyFill="1" applyBorder="1" applyAlignment="1" applyProtection="1">
      <alignment vertical="center" wrapText="1"/>
    </xf>
    <xf numFmtId="4" fontId="8" fillId="5" borderId="89" xfId="1" applyNumberFormat="1" applyFont="1" applyFill="1" applyBorder="1" applyAlignment="1" applyProtection="1">
      <alignment vertical="center" wrapText="1"/>
    </xf>
    <xf numFmtId="4" fontId="7" fillId="0" borderId="90" xfId="0" applyNumberFormat="1" applyFont="1" applyFill="1" applyBorder="1" applyAlignment="1" applyProtection="1">
      <alignment vertical="center" wrapText="1"/>
    </xf>
    <xf numFmtId="4" fontId="6" fillId="0" borderId="91" xfId="0" applyNumberFormat="1" applyFont="1" applyFill="1" applyBorder="1" applyAlignment="1" applyProtection="1">
      <alignment vertical="center" wrapText="1"/>
    </xf>
    <xf numFmtId="4" fontId="7" fillId="0" borderId="92" xfId="0" applyNumberFormat="1" applyFont="1" applyFill="1" applyBorder="1" applyAlignment="1" applyProtection="1">
      <alignment vertical="center" wrapText="1"/>
    </xf>
    <xf numFmtId="4" fontId="7" fillId="0" borderId="93" xfId="0" applyNumberFormat="1" applyFont="1" applyFill="1" applyBorder="1" applyAlignment="1" applyProtection="1">
      <alignment vertical="center" wrapText="1"/>
    </xf>
    <xf numFmtId="4" fontId="7" fillId="0" borderId="88" xfId="0" applyNumberFormat="1" applyFont="1" applyFill="1" applyBorder="1" applyAlignment="1" applyProtection="1">
      <alignment vertical="center" wrapText="1"/>
    </xf>
    <xf numFmtId="4" fontId="7" fillId="0" borderId="94" xfId="0" applyNumberFormat="1" applyFont="1" applyFill="1" applyBorder="1" applyAlignment="1" applyProtection="1">
      <alignment vertical="center" wrapText="1"/>
    </xf>
    <xf numFmtId="4" fontId="7" fillId="0" borderId="95" xfId="0" applyNumberFormat="1" applyFont="1" applyFill="1" applyBorder="1" applyAlignment="1" applyProtection="1">
      <alignment vertical="center" wrapText="1"/>
    </xf>
    <xf numFmtId="4" fontId="7" fillId="0" borderId="91" xfId="0" applyNumberFormat="1" applyFont="1" applyFill="1" applyBorder="1" applyAlignment="1" applyProtection="1">
      <alignment vertical="center" wrapText="1"/>
    </xf>
    <xf numFmtId="4" fontId="8" fillId="5" borderId="96" xfId="1" applyNumberFormat="1" applyFont="1" applyFill="1" applyBorder="1" applyAlignment="1" applyProtection="1">
      <alignment vertical="center" wrapText="1"/>
    </xf>
    <xf numFmtId="4" fontId="8" fillId="5" borderId="97" xfId="1" applyNumberFormat="1" applyFont="1" applyFill="1" applyBorder="1" applyAlignment="1" applyProtection="1">
      <alignment vertical="center" wrapText="1"/>
    </xf>
    <xf numFmtId="4" fontId="7" fillId="0" borderId="98" xfId="0" applyNumberFormat="1" applyFont="1" applyFill="1" applyBorder="1" applyAlignment="1" applyProtection="1">
      <alignment vertical="center" wrapText="1"/>
    </xf>
    <xf numFmtId="4" fontId="8" fillId="5" borderId="87" xfId="1" applyNumberFormat="1" applyFont="1" applyFill="1" applyBorder="1" applyAlignment="1" applyProtection="1">
      <alignment vertical="center" wrapText="1"/>
    </xf>
    <xf numFmtId="4" fontId="7" fillId="0" borderId="99" xfId="0" applyNumberFormat="1" applyFont="1" applyFill="1" applyBorder="1" applyAlignment="1" applyProtection="1">
      <alignment vertical="center" wrapText="1"/>
    </xf>
    <xf numFmtId="4" fontId="7" fillId="6" borderId="93" xfId="0" applyNumberFormat="1" applyFont="1" applyFill="1" applyBorder="1" applyAlignment="1" applyProtection="1">
      <alignment vertical="center" wrapText="1"/>
    </xf>
    <xf numFmtId="4" fontId="7" fillId="10" borderId="93" xfId="0" applyNumberFormat="1" applyFont="1" applyFill="1" applyBorder="1" applyAlignment="1" applyProtection="1">
      <alignment vertical="center" wrapText="1"/>
    </xf>
    <xf numFmtId="4" fontId="8" fillId="5" borderId="100" xfId="1" applyNumberFormat="1" applyFont="1" applyFill="1" applyBorder="1" applyAlignment="1" applyProtection="1">
      <alignment vertical="center" wrapText="1"/>
    </xf>
    <xf numFmtId="4" fontId="7" fillId="6" borderId="101" xfId="0" applyNumberFormat="1" applyFont="1" applyFill="1" applyBorder="1" applyAlignment="1" applyProtection="1">
      <alignment vertical="center" wrapText="1"/>
      <protection locked="0"/>
    </xf>
    <xf numFmtId="4" fontId="7" fillId="6" borderId="88" xfId="0" applyNumberFormat="1" applyFont="1" applyFill="1" applyBorder="1" applyAlignment="1" applyProtection="1">
      <alignment vertical="center" wrapText="1"/>
      <protection locked="0"/>
    </xf>
    <xf numFmtId="1" fontId="12" fillId="6" borderId="44" xfId="0" applyNumberFormat="1" applyFont="1" applyFill="1" applyBorder="1" applyAlignment="1" applyProtection="1">
      <alignment horizontal="right" vertical="center" wrapText="1"/>
      <protection locked="0"/>
    </xf>
    <xf numFmtId="1" fontId="12" fillId="6" borderId="58" xfId="0" applyNumberFormat="1" applyFont="1" applyFill="1" applyBorder="1" applyAlignment="1" applyProtection="1">
      <alignment horizontal="right" vertical="center" wrapText="1"/>
      <protection locked="0"/>
    </xf>
    <xf numFmtId="1" fontId="12" fillId="6" borderId="102" xfId="0" applyNumberFormat="1" applyFont="1" applyFill="1" applyBorder="1" applyAlignment="1" applyProtection="1">
      <alignment horizontal="right" vertical="center" wrapText="1"/>
      <protection locked="0"/>
    </xf>
    <xf numFmtId="49" fontId="7" fillId="9" borderId="103" xfId="0" applyNumberFormat="1" applyFont="1" applyFill="1" applyBorder="1" applyAlignment="1" applyProtection="1">
      <alignment horizontal="center" vertical="center" wrapText="1"/>
      <protection locked="0"/>
    </xf>
    <xf numFmtId="0" fontId="7" fillId="9" borderId="104" xfId="0" applyNumberFormat="1" applyFont="1" applyFill="1" applyBorder="1" applyAlignment="1" applyProtection="1">
      <alignment horizontal="left" vertical="center" wrapText="1"/>
      <protection locked="0"/>
    </xf>
    <xf numFmtId="43" fontId="7" fillId="2" borderId="104" xfId="0" applyNumberFormat="1"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7" fillId="6" borderId="104" xfId="0" applyFont="1" applyFill="1" applyBorder="1" applyAlignment="1" applyProtection="1">
      <alignment horizontal="center" vertical="center" wrapText="1"/>
      <protection locked="0"/>
    </xf>
    <xf numFmtId="4" fontId="7" fillId="6" borderId="104" xfId="0" applyNumberFormat="1" applyFont="1" applyFill="1" applyBorder="1" applyAlignment="1" applyProtection="1">
      <alignment horizontal="center" vertical="center" wrapText="1"/>
      <protection locked="0"/>
    </xf>
    <xf numFmtId="2" fontId="7" fillId="2" borderId="104" xfId="0" applyNumberFormat="1" applyFont="1" applyFill="1" applyBorder="1" applyAlignment="1" applyProtection="1">
      <alignment horizontal="center" vertical="center" wrapText="1"/>
      <protection locked="0"/>
    </xf>
    <xf numFmtId="4" fontId="7" fillId="6" borderId="105" xfId="0" applyNumberFormat="1" applyFont="1" applyFill="1" applyBorder="1" applyAlignment="1" applyProtection="1">
      <alignment vertical="center" wrapText="1"/>
      <protection locked="0"/>
    </xf>
    <xf numFmtId="0" fontId="11" fillId="0" borderId="0" xfId="0" applyFont="1" applyAlignment="1" applyProtection="1">
      <alignment horizontal="center" vertical="center"/>
      <protection locked="0"/>
    </xf>
    <xf numFmtId="0" fontId="19" fillId="0" borderId="0" xfId="0" applyFont="1" applyAlignment="1" applyProtection="1">
      <protection locked="0"/>
    </xf>
    <xf numFmtId="0" fontId="18" fillId="0" borderId="0" xfId="0" applyFont="1" applyAlignment="1" applyProtection="1">
      <alignment horizontal="left"/>
      <protection locked="0"/>
    </xf>
    <xf numFmtId="0" fontId="24" fillId="0" borderId="21" xfId="45" applyFill="1" applyBorder="1" applyAlignment="1" applyProtection="1">
      <alignment vertical="top"/>
      <protection locked="0"/>
    </xf>
    <xf numFmtId="1" fontId="12" fillId="0" borderId="45" xfId="0" applyNumberFormat="1" applyFont="1" applyFill="1" applyBorder="1" applyAlignment="1" applyProtection="1">
      <alignment horizontal="center" vertical="center" wrapText="1"/>
    </xf>
    <xf numFmtId="0" fontId="7" fillId="13" borderId="32" xfId="0" applyNumberFormat="1" applyFont="1" applyFill="1" applyBorder="1" applyAlignment="1" applyProtection="1">
      <alignment horizontal="left" vertical="center" wrapText="1"/>
      <protection locked="0"/>
    </xf>
    <xf numFmtId="0" fontId="7" fillId="13" borderId="71" xfId="0" applyNumberFormat="1" applyFont="1" applyFill="1" applyBorder="1" applyAlignment="1" applyProtection="1">
      <alignment horizontal="left" vertical="center" wrapText="1"/>
      <protection locked="0"/>
    </xf>
    <xf numFmtId="0" fontId="7" fillId="13" borderId="41" xfId="0" applyNumberFormat="1" applyFont="1" applyFill="1" applyBorder="1" applyAlignment="1" applyProtection="1">
      <alignment horizontal="left" vertical="center" wrapText="1"/>
      <protection locked="0"/>
    </xf>
    <xf numFmtId="0" fontId="7" fillId="13" borderId="104" xfId="0" applyNumberFormat="1" applyFont="1" applyFill="1" applyBorder="1" applyAlignment="1" applyProtection="1">
      <alignment horizontal="left" vertical="center" wrapText="1"/>
      <protection locked="0"/>
    </xf>
    <xf numFmtId="43" fontId="7" fillId="0" borderId="18" xfId="0" applyNumberFormat="1" applyFont="1" applyBorder="1" applyAlignment="1" applyProtection="1">
      <alignment horizontal="center" vertical="center" wrapText="1"/>
      <protection locked="0"/>
    </xf>
    <xf numFmtId="43" fontId="7" fillId="0" borderId="20" xfId="0" applyNumberFormat="1" applyFont="1" applyBorder="1" applyAlignment="1" applyProtection="1">
      <alignment horizontal="center" vertical="center" wrapText="1"/>
      <protection locked="0"/>
    </xf>
    <xf numFmtId="0" fontId="13" fillId="0" borderId="21" xfId="0" applyFont="1" applyBorder="1" applyAlignment="1" applyProtection="1">
      <alignment horizontal="center" vertical="center" wrapText="1"/>
      <protection locked="0"/>
    </xf>
    <xf numFmtId="0" fontId="13" fillId="0" borderId="37" xfId="0" applyFont="1" applyBorder="1" applyAlignment="1" applyProtection="1">
      <alignment horizontal="center" wrapText="1"/>
      <protection locked="0"/>
    </xf>
    <xf numFmtId="0" fontId="13" fillId="0" borderId="21" xfId="0" applyFont="1" applyBorder="1" applyAlignment="1" applyProtection="1">
      <alignment horizontal="center" vertical="top" wrapText="1"/>
      <protection locked="0"/>
    </xf>
    <xf numFmtId="0" fontId="13" fillId="0" borderId="35" xfId="0" applyFont="1" applyBorder="1" applyAlignment="1" applyProtection="1">
      <alignment horizontal="center" vertical="center" wrapText="1"/>
      <protection locked="0"/>
    </xf>
    <xf numFmtId="0" fontId="13" fillId="0" borderId="0" xfId="0" applyNumberFormat="1" applyFont="1" applyAlignment="1" applyProtection="1">
      <alignment horizontal="center" vertical="center" wrapText="1"/>
    </xf>
    <xf numFmtId="0" fontId="7" fillId="0" borderId="34" xfId="0" applyFont="1" applyBorder="1" applyAlignment="1" applyProtection="1">
      <alignment horizontal="center" vertical="center" wrapText="1"/>
      <protection locked="0"/>
    </xf>
    <xf numFmtId="0" fontId="7" fillId="0" borderId="35" xfId="0" applyFont="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0" borderId="39"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0" borderId="40" xfId="0" applyFont="1" applyBorder="1" applyAlignment="1" applyProtection="1">
      <alignment horizontal="center" vertical="center" wrapText="1"/>
      <protection locked="0"/>
    </xf>
    <xf numFmtId="0" fontId="7" fillId="0" borderId="17" xfId="0" applyFont="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0" borderId="36" xfId="0" applyFont="1" applyBorder="1" applyAlignment="1" applyProtection="1">
      <alignment horizontal="center" vertical="center" wrapText="1"/>
      <protection locked="0"/>
    </xf>
    <xf numFmtId="164" fontId="7" fillId="0" borderId="18" xfId="0" applyNumberFormat="1" applyFont="1" applyBorder="1" applyAlignment="1" applyProtection="1">
      <alignment horizontal="right" vertical="center" wrapText="1"/>
      <protection locked="0"/>
    </xf>
    <xf numFmtId="164" fontId="7" fillId="0" borderId="19" xfId="0" applyNumberFormat="1" applyFont="1" applyBorder="1" applyAlignment="1" applyProtection="1">
      <alignment horizontal="right" vertical="center" wrapText="1"/>
      <protection locked="0"/>
    </xf>
    <xf numFmtId="164" fontId="7" fillId="0" borderId="20" xfId="0" applyNumberFormat="1" applyFont="1" applyBorder="1" applyAlignment="1" applyProtection="1">
      <alignment horizontal="right" vertical="center" wrapText="1"/>
      <protection locked="0"/>
    </xf>
    <xf numFmtId="0" fontId="14" fillId="0" borderId="18" xfId="0" applyFont="1" applyBorder="1" applyAlignment="1" applyProtection="1">
      <alignment horizontal="left" vertical="center" wrapText="1"/>
    </xf>
    <xf numFmtId="0" fontId="14" fillId="0" borderId="19" xfId="0" applyFont="1" applyBorder="1" applyAlignment="1" applyProtection="1">
      <alignment horizontal="left" vertical="center" wrapText="1"/>
    </xf>
    <xf numFmtId="0" fontId="14" fillId="0" borderId="20" xfId="0" applyFont="1" applyBorder="1" applyAlignment="1" applyProtection="1">
      <alignment horizontal="left" vertical="center" wrapText="1"/>
    </xf>
    <xf numFmtId="0" fontId="11" fillId="5" borderId="18" xfId="0" applyFont="1" applyFill="1" applyBorder="1" applyAlignment="1" applyProtection="1">
      <alignment horizontal="left" vertical="center" wrapText="1"/>
    </xf>
    <xf numFmtId="0" fontId="11" fillId="5" borderId="19" xfId="0" applyFont="1" applyFill="1" applyBorder="1" applyAlignment="1" applyProtection="1">
      <alignment horizontal="left" vertical="center" wrapText="1"/>
    </xf>
    <xf numFmtId="0" fontId="11" fillId="5" borderId="20" xfId="0" applyFont="1" applyFill="1" applyBorder="1" applyAlignment="1" applyProtection="1">
      <alignment horizontal="left" vertical="center" wrapText="1"/>
    </xf>
    <xf numFmtId="43" fontId="7" fillId="0" borderId="34" xfId="0" applyNumberFormat="1" applyFont="1" applyBorder="1" applyAlignment="1" applyProtection="1">
      <alignment horizontal="center" vertical="center" wrapText="1"/>
      <protection locked="0"/>
    </xf>
    <xf numFmtId="43" fontId="7" fillId="0" borderId="35" xfId="0" applyNumberFormat="1" applyFont="1" applyBorder="1" applyAlignment="1" applyProtection="1">
      <alignment horizontal="center" vertical="center" wrapText="1"/>
      <protection locked="0"/>
    </xf>
    <xf numFmtId="43" fontId="7" fillId="0" borderId="38" xfId="0" applyNumberFormat="1" applyFont="1" applyBorder="1" applyAlignment="1" applyProtection="1">
      <alignment horizontal="center" vertical="center" wrapText="1"/>
      <protection locked="0"/>
    </xf>
    <xf numFmtId="43" fontId="7" fillId="0" borderId="39" xfId="0" applyNumberFormat="1" applyFont="1" applyBorder="1" applyAlignment="1" applyProtection="1">
      <alignment horizontal="center" vertical="center" wrapText="1"/>
      <protection locked="0"/>
    </xf>
    <xf numFmtId="43" fontId="7" fillId="0" borderId="21" xfId="0" applyNumberFormat="1" applyFont="1" applyBorder="1" applyAlignment="1" applyProtection="1">
      <alignment horizontal="center" vertical="center" wrapText="1"/>
      <protection locked="0"/>
    </xf>
    <xf numFmtId="43" fontId="7" fillId="0" borderId="40" xfId="0" applyNumberFormat="1" applyFont="1" applyBorder="1" applyAlignment="1" applyProtection="1">
      <alignment horizontal="center" vertical="center" wrapText="1"/>
      <protection locked="0"/>
    </xf>
    <xf numFmtId="43" fontId="7" fillId="0" borderId="17" xfId="0" applyNumberFormat="1" applyFont="1" applyBorder="1" applyAlignment="1" applyProtection="1">
      <alignment horizontal="center" vertical="center" wrapText="1"/>
      <protection locked="0"/>
    </xf>
    <xf numFmtId="43" fontId="7" fillId="0" borderId="37" xfId="0" applyNumberFormat="1" applyFont="1" applyBorder="1" applyAlignment="1" applyProtection="1">
      <alignment horizontal="center" vertical="center" wrapText="1"/>
      <protection locked="0"/>
    </xf>
    <xf numFmtId="43" fontId="7" fillId="0" borderId="36" xfId="0" applyNumberFormat="1" applyFont="1" applyBorder="1" applyAlignment="1" applyProtection="1">
      <alignment horizontal="center" vertical="center" wrapText="1"/>
      <protection locked="0"/>
    </xf>
    <xf numFmtId="0" fontId="13" fillId="4" borderId="50" xfId="0" applyFont="1" applyFill="1" applyBorder="1" applyAlignment="1" applyProtection="1">
      <alignment horizontal="left" vertical="center" wrapText="1"/>
      <protection locked="0"/>
    </xf>
    <xf numFmtId="0" fontId="13" fillId="4" borderId="19" xfId="0" applyFont="1" applyFill="1" applyBorder="1" applyAlignment="1" applyProtection="1">
      <alignment horizontal="left" vertical="center" wrapText="1"/>
      <protection locked="0"/>
    </xf>
    <xf numFmtId="0" fontId="13" fillId="4" borderId="87" xfId="0" applyFont="1" applyFill="1" applyBorder="1" applyAlignment="1" applyProtection="1">
      <alignment horizontal="left" vertical="center" wrapText="1"/>
      <protection locked="0"/>
    </xf>
    <xf numFmtId="164" fontId="5" fillId="5" borderId="18" xfId="0" applyNumberFormat="1" applyFont="1" applyFill="1" applyBorder="1" applyAlignment="1" applyProtection="1">
      <alignment vertical="center" wrapText="1"/>
      <protection locked="0"/>
    </xf>
    <xf numFmtId="164" fontId="5" fillId="5" borderId="19" xfId="0" applyNumberFormat="1" applyFont="1" applyFill="1" applyBorder="1" applyAlignment="1" applyProtection="1">
      <alignment vertical="center" wrapText="1"/>
      <protection locked="0"/>
    </xf>
    <xf numFmtId="164" fontId="5" fillId="5" borderId="20" xfId="0" applyNumberFormat="1" applyFont="1" applyFill="1" applyBorder="1" applyAlignment="1" applyProtection="1">
      <alignment vertical="center" wrapText="1"/>
      <protection locked="0"/>
    </xf>
    <xf numFmtId="164" fontId="5" fillId="5" borderId="18" xfId="0" applyNumberFormat="1" applyFont="1" applyFill="1" applyBorder="1" applyAlignment="1" applyProtection="1">
      <alignment horizontal="left" vertical="center" wrapText="1"/>
      <protection locked="0"/>
    </xf>
    <xf numFmtId="164" fontId="5" fillId="5" borderId="19" xfId="0" applyNumberFormat="1" applyFont="1" applyFill="1" applyBorder="1" applyAlignment="1" applyProtection="1">
      <alignment horizontal="left" vertical="center" wrapText="1"/>
      <protection locked="0"/>
    </xf>
    <xf numFmtId="164" fontId="5" fillId="5" borderId="20" xfId="0" applyNumberFormat="1" applyFont="1" applyFill="1" applyBorder="1" applyAlignment="1" applyProtection="1">
      <alignment horizontal="left" vertical="center" wrapText="1"/>
      <protection locked="0"/>
    </xf>
    <xf numFmtId="164" fontId="5" fillId="5" borderId="18" xfId="0" applyNumberFormat="1" applyFont="1" applyFill="1" applyBorder="1" applyAlignment="1" applyProtection="1">
      <alignment horizontal="center" vertical="center" wrapText="1"/>
      <protection locked="0"/>
    </xf>
    <xf numFmtId="164" fontId="5" fillId="5" borderId="19" xfId="0" applyNumberFormat="1" applyFont="1" applyFill="1" applyBorder="1" applyAlignment="1" applyProtection="1">
      <alignment horizontal="center" vertical="center" wrapText="1"/>
      <protection locked="0"/>
    </xf>
    <xf numFmtId="164" fontId="5" fillId="5" borderId="20" xfId="0" applyNumberFormat="1" applyFont="1" applyFill="1" applyBorder="1" applyAlignment="1" applyProtection="1">
      <alignment horizontal="center" vertical="center" wrapText="1"/>
      <protection locked="0"/>
    </xf>
    <xf numFmtId="0" fontId="11" fillId="0" borderId="0" xfId="0" applyFont="1" applyAlignment="1" applyProtection="1">
      <alignment horizontal="left" vertical="center"/>
    </xf>
    <xf numFmtId="0" fontId="19" fillId="0" borderId="0" xfId="0" applyFont="1" applyAlignment="1" applyProtection="1"/>
    <xf numFmtId="0" fontId="11" fillId="0" borderId="0" xfId="0" applyFont="1" applyAlignment="1" applyProtection="1">
      <alignment horizontal="left" vertical="center" wrapText="1"/>
    </xf>
    <xf numFmtId="0" fontId="14" fillId="2" borderId="2" xfId="0" applyFont="1" applyFill="1" applyBorder="1" applyAlignment="1" applyProtection="1">
      <alignment vertical="center"/>
      <protection locked="0"/>
    </xf>
    <xf numFmtId="0" fontId="14" fillId="0" borderId="3" xfId="0" applyFont="1" applyBorder="1" applyProtection="1">
      <protection locked="0"/>
    </xf>
    <xf numFmtId="0" fontId="14" fillId="0" borderId="4" xfId="0" applyFont="1" applyBorder="1" applyProtection="1">
      <protection locked="0"/>
    </xf>
    <xf numFmtId="0" fontId="14" fillId="2" borderId="6" xfId="0" applyFont="1" applyFill="1" applyBorder="1" applyAlignment="1" applyProtection="1">
      <alignment horizontal="left" vertical="center"/>
      <protection locked="0"/>
    </xf>
    <xf numFmtId="0" fontId="14" fillId="0" borderId="7" xfId="0" applyFont="1" applyBorder="1" applyProtection="1">
      <protection locked="0"/>
    </xf>
    <xf numFmtId="0" fontId="14" fillId="0" borderId="8" xfId="0" applyFont="1" applyBorder="1" applyProtection="1">
      <protection locked="0"/>
    </xf>
    <xf numFmtId="0" fontId="14" fillId="2" borderId="2" xfId="0" applyFont="1" applyFill="1" applyBorder="1" applyAlignment="1" applyProtection="1">
      <alignment horizontal="left" vertical="top"/>
      <protection locked="0"/>
    </xf>
    <xf numFmtId="0" fontId="19" fillId="0" borderId="0" xfId="0" applyFont="1" applyAlignment="1" applyProtection="1">
      <alignment wrapText="1"/>
    </xf>
    <xf numFmtId="0" fontId="14" fillId="2" borderId="2" xfId="0" applyFont="1" applyFill="1" applyBorder="1" applyAlignment="1" applyProtection="1">
      <alignment horizontal="left" vertical="center"/>
      <protection locked="0"/>
    </xf>
    <xf numFmtId="0" fontId="20" fillId="0" borderId="0" xfId="0" applyFont="1" applyAlignment="1" applyProtection="1">
      <alignment horizontal="center" vertical="center"/>
    </xf>
    <xf numFmtId="0" fontId="11" fillId="0" borderId="0" xfId="0" applyFont="1" applyAlignment="1" applyProtection="1">
      <alignment horizontal="left" vertical="center"/>
      <protection locked="0"/>
    </xf>
    <xf numFmtId="0" fontId="19" fillId="0" borderId="0" xfId="0" applyFont="1" applyAlignment="1" applyProtection="1">
      <protection locked="0"/>
    </xf>
    <xf numFmtId="0" fontId="11" fillId="0" borderId="0" xfId="0" applyFont="1" applyAlignment="1" applyProtection="1">
      <alignment horizontal="center" vertical="center"/>
      <protection locked="0"/>
    </xf>
    <xf numFmtId="0" fontId="14" fillId="2" borderId="2" xfId="0" applyFont="1" applyFill="1" applyBorder="1" applyAlignment="1" applyProtection="1">
      <alignment vertical="top"/>
      <protection locked="0"/>
    </xf>
    <xf numFmtId="0" fontId="7" fillId="0" borderId="0" xfId="0" applyFont="1" applyAlignment="1" applyProtection="1">
      <alignment horizontal="left" vertical="center" wrapText="1"/>
    </xf>
    <xf numFmtId="0" fontId="6" fillId="0" borderId="0" xfId="0" applyFont="1" applyAlignment="1" applyProtection="1">
      <alignment horizontal="left"/>
    </xf>
    <xf numFmtId="0" fontId="11" fillId="0" borderId="0" xfId="0" applyFont="1" applyAlignment="1" applyProtection="1">
      <alignment horizontal="center" vertical="center"/>
    </xf>
    <xf numFmtId="0" fontId="20" fillId="0" borderId="0" xfId="0" applyFont="1" applyAlignment="1" applyProtection="1">
      <alignment horizontal="left" vertical="center"/>
    </xf>
    <xf numFmtId="0" fontId="11" fillId="3" borderId="80" xfId="0" applyFont="1" applyFill="1" applyBorder="1" applyAlignment="1" applyProtection="1">
      <alignment horizontal="center" vertical="center" wrapText="1"/>
    </xf>
    <xf numFmtId="0" fontId="9" fillId="0" borderId="81" xfId="0" applyFont="1" applyBorder="1" applyProtection="1"/>
    <xf numFmtId="0" fontId="9" fillId="0" borderId="48" xfId="0" applyFont="1" applyBorder="1" applyProtection="1"/>
    <xf numFmtId="0" fontId="9" fillId="0" borderId="21" xfId="0" applyFont="1" applyBorder="1" applyProtection="1"/>
    <xf numFmtId="4" fontId="5" fillId="3" borderId="82" xfId="0" applyNumberFormat="1" applyFont="1" applyFill="1" applyBorder="1" applyAlignment="1" applyProtection="1">
      <alignment horizontal="center" vertical="center" wrapText="1"/>
    </xf>
    <xf numFmtId="0" fontId="7" fillId="0" borderId="60" xfId="0" applyFont="1" applyBorder="1" applyProtection="1"/>
    <xf numFmtId="0" fontId="5" fillId="3" borderId="82" xfId="0" applyNumberFormat="1" applyFont="1" applyFill="1" applyBorder="1" applyAlignment="1" applyProtection="1">
      <alignment horizontal="center" vertical="center" wrapText="1"/>
    </xf>
    <xf numFmtId="0" fontId="7" fillId="0" borderId="60" xfId="0" applyNumberFormat="1" applyFont="1" applyBorder="1" applyProtection="1"/>
    <xf numFmtId="4" fontId="5" fillId="3" borderId="84" xfId="0" applyNumberFormat="1" applyFont="1" applyFill="1" applyBorder="1" applyAlignment="1" applyProtection="1">
      <alignment horizontal="center" vertical="center" wrapText="1"/>
    </xf>
    <xf numFmtId="0" fontId="7" fillId="0" borderId="85" xfId="0" applyFont="1" applyBorder="1" applyProtection="1"/>
    <xf numFmtId="0" fontId="22" fillId="2" borderId="6" xfId="0" applyFont="1" applyFill="1" applyBorder="1" applyAlignment="1" applyProtection="1">
      <alignment horizontal="left" vertical="center"/>
      <protection locked="0"/>
    </xf>
    <xf numFmtId="0" fontId="5" fillId="3" borderId="82" xfId="0" applyFont="1" applyFill="1" applyBorder="1" applyAlignment="1" applyProtection="1">
      <alignment horizontal="center" vertical="center" wrapText="1"/>
    </xf>
    <xf numFmtId="0" fontId="11" fillId="3" borderId="83" xfId="0" applyFont="1" applyFill="1" applyBorder="1" applyAlignment="1" applyProtection="1">
      <alignment horizontal="center" vertical="center" wrapText="1"/>
    </xf>
    <xf numFmtId="0" fontId="9" fillId="0" borderId="62" xfId="0" applyFont="1" applyBorder="1" applyProtection="1"/>
    <xf numFmtId="0" fontId="14" fillId="2" borderId="9" xfId="0" applyFont="1" applyFill="1" applyBorder="1" applyAlignment="1" applyProtection="1">
      <alignment horizontal="left" vertical="top" wrapText="1"/>
      <protection locked="0"/>
    </xf>
    <xf numFmtId="0" fontId="14" fillId="0" borderId="10" xfId="0" applyFont="1" applyBorder="1" applyProtection="1">
      <protection locked="0"/>
    </xf>
    <xf numFmtId="0" fontId="14" fillId="0" borderId="11" xfId="0" applyFont="1" applyBorder="1" applyProtection="1">
      <protection locked="0"/>
    </xf>
    <xf numFmtId="0" fontId="14" fillId="0" borderId="12" xfId="0" applyFont="1" applyBorder="1" applyProtection="1">
      <protection locked="0"/>
    </xf>
    <xf numFmtId="0" fontId="14" fillId="0" borderId="13" xfId="0" applyFont="1" applyBorder="1" applyProtection="1">
      <protection locked="0"/>
    </xf>
    <xf numFmtId="0" fontId="14" fillId="0" borderId="14" xfId="0" applyFont="1" applyBorder="1" applyProtection="1">
      <protection locked="0"/>
    </xf>
  </cellXfs>
  <cellStyles count="46">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cellStyle name="Normal" xfId="0" builtinId="0"/>
    <cellStyle name="Normal 2" xfId="2"/>
    <cellStyle name="RowLevel_1" xfId="1" builtinId="1" iLevel="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priceprice.com/3D-Elegant-Fashion-14685/"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h.priceprice.com/3D-Elegant-Fashion-146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applyStyles="1" summaryBelow="0" summaryRight="0"/>
  </sheetPr>
  <dimension ref="B1:AD156"/>
  <sheetViews>
    <sheetView showGridLines="0" view="pageBreakPreview" topLeftCell="P119" zoomScale="115" zoomScaleNormal="115" zoomScaleSheetLayoutView="115" workbookViewId="0">
      <selection activeCell="AR132" sqref="AR132"/>
    </sheetView>
  </sheetViews>
  <sheetFormatPr defaultColWidth="14.41796875" defaultRowHeight="15" customHeight="1" outlineLevelRow="2" x14ac:dyDescent="0.45"/>
  <cols>
    <col min="1" max="1" width="14.41796875" style="2"/>
    <col min="2" max="2" width="5.68359375" style="46" customWidth="1"/>
    <col min="3" max="3" width="18.68359375" style="46" customWidth="1"/>
    <col min="4" max="4" width="30.41796875" style="45" customWidth="1"/>
    <col min="5" max="5" width="11.41796875" style="46" customWidth="1"/>
    <col min="6" max="9" width="7.41796875" style="46" customWidth="1"/>
    <col min="10" max="10" width="11.41796875" style="46" customWidth="1"/>
    <col min="11" max="14" width="7.41796875" style="46" customWidth="1"/>
    <col min="15" max="15" width="11.41796875" style="46" customWidth="1"/>
    <col min="16" max="16" width="7.41796875" style="46" customWidth="1"/>
    <col min="17" max="17" width="12.83984375" style="46" customWidth="1"/>
    <col min="18" max="19" width="7.41796875" style="46" customWidth="1"/>
    <col min="20" max="20" width="11.41796875" style="46" customWidth="1"/>
    <col min="21" max="24" width="7.41796875" style="46" customWidth="1"/>
    <col min="25" max="25" width="11.41796875" style="46" customWidth="1"/>
    <col min="26" max="26" width="11" style="96" customWidth="1"/>
    <col min="27" max="27" width="12.15625" style="49" customWidth="1"/>
    <col min="28" max="28" width="30" style="97" customWidth="1"/>
    <col min="29" max="16384" width="14.41796875" style="2"/>
  </cols>
  <sheetData>
    <row r="1" spans="2:28" ht="13.8" x14ac:dyDescent="0.45">
      <c r="B1" s="421" t="s">
        <v>241</v>
      </c>
      <c r="C1" s="422"/>
      <c r="D1" s="422"/>
      <c r="E1" s="422"/>
      <c r="F1" s="422"/>
      <c r="G1" s="422"/>
      <c r="H1" s="422"/>
      <c r="I1" s="422"/>
      <c r="J1" s="422"/>
      <c r="K1" s="422"/>
      <c r="L1" s="422"/>
      <c r="M1" s="422"/>
      <c r="N1" s="422"/>
      <c r="O1" s="422"/>
      <c r="P1" s="422"/>
      <c r="Q1" s="422"/>
      <c r="R1" s="422"/>
      <c r="S1" s="422"/>
      <c r="T1" s="422"/>
      <c r="U1" s="422"/>
      <c r="V1" s="422"/>
      <c r="W1" s="422"/>
      <c r="X1" s="422"/>
      <c r="Y1" s="422"/>
      <c r="Z1" s="422"/>
      <c r="AA1" s="422"/>
      <c r="AB1" s="422"/>
    </row>
    <row r="2" spans="2:28" ht="14.7" x14ac:dyDescent="0.45">
      <c r="B2" s="423" t="s">
        <v>0</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row>
    <row r="3" spans="2:28" ht="14.7" x14ac:dyDescent="0.45">
      <c r="B3" s="419"/>
      <c r="C3" s="418"/>
      <c r="D3" s="418"/>
      <c r="E3" s="418"/>
      <c r="F3" s="418"/>
      <c r="G3" s="418"/>
      <c r="H3" s="418"/>
      <c r="I3" s="418"/>
      <c r="J3" s="418"/>
      <c r="K3" s="418"/>
      <c r="L3" s="418"/>
      <c r="M3" s="418"/>
      <c r="N3" s="418"/>
      <c r="O3" s="418"/>
      <c r="P3" s="418"/>
      <c r="Q3" s="418"/>
      <c r="R3" s="418"/>
      <c r="S3" s="418"/>
      <c r="T3" s="418"/>
      <c r="U3" s="418"/>
      <c r="V3" s="418"/>
      <c r="W3" s="418"/>
      <c r="X3" s="418"/>
      <c r="Y3" s="418"/>
      <c r="Z3" s="418"/>
      <c r="AA3" s="418"/>
      <c r="AB3" s="418"/>
    </row>
    <row r="4" spans="2:28" ht="14.7" x14ac:dyDescent="0.45">
      <c r="B4" s="424" t="s">
        <v>1</v>
      </c>
      <c r="C4" s="405"/>
      <c r="D4" s="405"/>
      <c r="E4" s="405"/>
      <c r="F4" s="405"/>
      <c r="G4" s="405"/>
      <c r="H4" s="405"/>
      <c r="I4" s="405"/>
      <c r="J4" s="405"/>
      <c r="K4" s="405"/>
      <c r="L4" s="405"/>
      <c r="M4" s="405"/>
      <c r="N4" s="405"/>
      <c r="O4" s="405"/>
      <c r="P4" s="405"/>
      <c r="Q4" s="405"/>
      <c r="R4" s="405"/>
      <c r="S4" s="405"/>
      <c r="T4" s="405"/>
      <c r="U4" s="405"/>
      <c r="V4" s="405"/>
      <c r="W4" s="405"/>
      <c r="X4" s="405"/>
      <c r="Y4" s="405"/>
      <c r="Z4" s="405"/>
      <c r="AA4" s="405"/>
      <c r="AB4" s="405"/>
    </row>
    <row r="5" spans="2:28" ht="63.75" customHeight="1" x14ac:dyDescent="0.45">
      <c r="B5" s="406" t="s">
        <v>234</v>
      </c>
      <c r="C5" s="405"/>
      <c r="D5" s="405"/>
      <c r="E5" s="405"/>
      <c r="F5" s="405"/>
      <c r="G5" s="405"/>
      <c r="H5" s="405"/>
      <c r="I5" s="405"/>
      <c r="J5" s="405"/>
      <c r="K5" s="405"/>
      <c r="L5" s="405"/>
      <c r="M5" s="405"/>
      <c r="N5" s="405"/>
      <c r="O5" s="405"/>
      <c r="P5" s="405"/>
      <c r="Q5" s="405"/>
      <c r="R5" s="405"/>
      <c r="S5" s="405"/>
      <c r="T5" s="405"/>
      <c r="U5" s="405"/>
      <c r="V5" s="405"/>
      <c r="W5" s="405"/>
      <c r="X5" s="405"/>
      <c r="Y5" s="405"/>
      <c r="Z5" s="405"/>
      <c r="AA5" s="405"/>
      <c r="AB5" s="405"/>
    </row>
    <row r="6" spans="2:28" ht="14.7" x14ac:dyDescent="0.45">
      <c r="B6" s="172"/>
      <c r="C6" s="173"/>
      <c r="D6" s="174"/>
      <c r="E6" s="172"/>
      <c r="F6" s="172"/>
      <c r="G6" s="172"/>
      <c r="H6" s="172"/>
      <c r="I6" s="172"/>
      <c r="J6" s="175"/>
      <c r="K6" s="172"/>
      <c r="L6" s="172"/>
      <c r="M6" s="172"/>
      <c r="N6" s="172"/>
      <c r="O6" s="175"/>
      <c r="P6" s="172"/>
      <c r="Q6" s="172"/>
      <c r="R6" s="172"/>
      <c r="S6" s="172"/>
      <c r="T6" s="175"/>
      <c r="U6" s="172"/>
      <c r="V6" s="172"/>
      <c r="W6" s="169"/>
      <c r="X6" s="169"/>
      <c r="Y6" s="3"/>
      <c r="Z6" s="3"/>
      <c r="AA6" s="4"/>
      <c r="AB6" s="5"/>
    </row>
    <row r="7" spans="2:28" ht="14.7" x14ac:dyDescent="0.45">
      <c r="B7" s="424" t="s">
        <v>2</v>
      </c>
      <c r="C7" s="405"/>
      <c r="D7" s="405"/>
      <c r="E7" s="405"/>
      <c r="F7" s="405"/>
      <c r="G7" s="405"/>
      <c r="H7" s="405"/>
      <c r="I7" s="405"/>
      <c r="J7" s="405"/>
      <c r="K7" s="405"/>
      <c r="L7" s="405"/>
      <c r="M7" s="405"/>
      <c r="N7" s="405"/>
      <c r="O7" s="405"/>
      <c r="P7" s="405"/>
      <c r="Q7" s="405"/>
      <c r="R7" s="405"/>
      <c r="S7" s="405"/>
      <c r="T7" s="405"/>
      <c r="U7" s="405"/>
      <c r="V7" s="405"/>
      <c r="W7" s="405"/>
      <c r="X7" s="405"/>
      <c r="Y7" s="405"/>
      <c r="Z7" s="405"/>
      <c r="AA7" s="405"/>
      <c r="AB7" s="405"/>
    </row>
    <row r="8" spans="2:28" ht="14.7" x14ac:dyDescent="0.45">
      <c r="B8" s="404" t="s">
        <v>3</v>
      </c>
      <c r="C8" s="405"/>
      <c r="D8" s="405"/>
      <c r="E8" s="405"/>
      <c r="F8" s="405"/>
      <c r="G8" s="405"/>
      <c r="H8" s="405"/>
      <c r="I8" s="405"/>
      <c r="J8" s="405"/>
      <c r="K8" s="405"/>
      <c r="L8" s="405"/>
      <c r="M8" s="405"/>
      <c r="N8" s="405"/>
      <c r="O8" s="405"/>
      <c r="P8" s="405"/>
      <c r="Q8" s="405"/>
      <c r="R8" s="405"/>
      <c r="S8" s="405"/>
      <c r="T8" s="405"/>
      <c r="U8" s="405"/>
      <c r="V8" s="405"/>
      <c r="W8" s="405"/>
      <c r="X8" s="405"/>
      <c r="Y8" s="405"/>
      <c r="Z8" s="405"/>
      <c r="AA8" s="405"/>
      <c r="AB8" s="405"/>
    </row>
    <row r="9" spans="2:28" ht="14.7" x14ac:dyDescent="0.45">
      <c r="B9" s="404" t="s">
        <v>4</v>
      </c>
      <c r="C9" s="405"/>
      <c r="D9" s="405"/>
      <c r="E9" s="405"/>
      <c r="F9" s="405"/>
      <c r="G9" s="405"/>
      <c r="H9" s="405"/>
      <c r="I9" s="405"/>
      <c r="J9" s="405"/>
      <c r="K9" s="405"/>
      <c r="L9" s="405"/>
      <c r="M9" s="405"/>
      <c r="N9" s="405"/>
      <c r="O9" s="405"/>
      <c r="P9" s="405"/>
      <c r="Q9" s="405"/>
      <c r="R9" s="405"/>
      <c r="S9" s="405"/>
      <c r="T9" s="405"/>
      <c r="U9" s="405"/>
      <c r="V9" s="405"/>
      <c r="W9" s="405"/>
      <c r="X9" s="405"/>
      <c r="Y9" s="405"/>
      <c r="Z9" s="405"/>
      <c r="AA9" s="405"/>
      <c r="AB9" s="405"/>
    </row>
    <row r="10" spans="2:28" ht="14.7" x14ac:dyDescent="0.45">
      <c r="B10" s="404" t="s">
        <v>5</v>
      </c>
      <c r="C10" s="405"/>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row>
    <row r="11" spans="2:28" ht="14.7" x14ac:dyDescent="0.45">
      <c r="B11" s="404" t="s">
        <v>6</v>
      </c>
      <c r="C11" s="405"/>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row>
    <row r="12" spans="2:28" ht="14.7" x14ac:dyDescent="0.45">
      <c r="B12" s="404" t="s">
        <v>7</v>
      </c>
      <c r="C12" s="405"/>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row>
    <row r="13" spans="2:28" ht="14.7" x14ac:dyDescent="0.45">
      <c r="B13" s="404" t="s">
        <v>227</v>
      </c>
      <c r="C13" s="405"/>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row>
    <row r="14" spans="2:28" ht="14.7" x14ac:dyDescent="0.45">
      <c r="B14" s="404" t="s">
        <v>228</v>
      </c>
      <c r="C14" s="405"/>
      <c r="D14" s="405"/>
      <c r="E14" s="405"/>
      <c r="F14" s="405"/>
      <c r="G14" s="405"/>
      <c r="H14" s="405"/>
      <c r="I14" s="405"/>
      <c r="J14" s="405"/>
      <c r="K14" s="405"/>
      <c r="L14" s="405"/>
      <c r="M14" s="405"/>
      <c r="N14" s="405"/>
      <c r="O14" s="405"/>
      <c r="P14" s="405"/>
      <c r="Q14" s="405"/>
      <c r="R14" s="405"/>
      <c r="S14" s="405"/>
      <c r="T14" s="405"/>
      <c r="U14" s="405"/>
      <c r="V14" s="405"/>
      <c r="W14" s="405"/>
      <c r="X14" s="405"/>
      <c r="Y14" s="405"/>
      <c r="Z14" s="405"/>
      <c r="AA14" s="405"/>
      <c r="AB14" s="405"/>
    </row>
    <row r="15" spans="2:28" ht="36.75" customHeight="1" x14ac:dyDescent="0.45">
      <c r="B15" s="406" t="s">
        <v>226</v>
      </c>
      <c r="C15" s="405"/>
      <c r="D15" s="405"/>
      <c r="E15" s="405"/>
      <c r="F15" s="405"/>
      <c r="G15" s="405"/>
      <c r="H15" s="405"/>
      <c r="I15" s="405"/>
      <c r="J15" s="405"/>
      <c r="K15" s="405"/>
      <c r="L15" s="405"/>
      <c r="M15" s="405"/>
      <c r="N15" s="405"/>
      <c r="O15" s="405"/>
      <c r="P15" s="405"/>
      <c r="Q15" s="405"/>
      <c r="R15" s="405"/>
      <c r="S15" s="405"/>
      <c r="T15" s="405"/>
      <c r="U15" s="405"/>
      <c r="V15" s="405"/>
      <c r="W15" s="405"/>
      <c r="X15" s="405"/>
      <c r="Y15" s="405"/>
      <c r="Z15" s="405"/>
      <c r="AA15" s="405"/>
      <c r="AB15" s="405"/>
    </row>
    <row r="16" spans="2:28" ht="19.5" customHeight="1" x14ac:dyDescent="0.45">
      <c r="B16" s="404" t="s">
        <v>8</v>
      </c>
      <c r="C16" s="405"/>
      <c r="D16" s="405"/>
      <c r="E16" s="405"/>
      <c r="F16" s="405"/>
      <c r="G16" s="405"/>
      <c r="H16" s="405"/>
      <c r="I16" s="405"/>
      <c r="J16" s="405"/>
      <c r="K16" s="405"/>
      <c r="L16" s="405"/>
      <c r="M16" s="405"/>
      <c r="N16" s="405"/>
      <c r="O16" s="405"/>
      <c r="P16" s="405"/>
      <c r="Q16" s="405"/>
      <c r="R16" s="405"/>
      <c r="S16" s="405"/>
      <c r="T16" s="405"/>
      <c r="U16" s="405"/>
      <c r="V16" s="405"/>
      <c r="W16" s="405"/>
      <c r="X16" s="405"/>
      <c r="Y16" s="405"/>
      <c r="Z16" s="405"/>
      <c r="AA16" s="405"/>
      <c r="AB16" s="405"/>
    </row>
    <row r="17" spans="2:28" ht="14.7" x14ac:dyDescent="0.45">
      <c r="B17" s="404" t="s">
        <v>229</v>
      </c>
      <c r="C17" s="405"/>
      <c r="D17" s="405"/>
      <c r="E17" s="405"/>
      <c r="F17" s="405"/>
      <c r="G17" s="405"/>
      <c r="H17" s="405"/>
      <c r="I17" s="405"/>
      <c r="J17" s="405"/>
      <c r="K17" s="405"/>
      <c r="L17" s="405"/>
      <c r="M17" s="405"/>
      <c r="N17" s="405"/>
      <c r="O17" s="405"/>
      <c r="P17" s="405"/>
      <c r="Q17" s="405"/>
      <c r="R17" s="405"/>
      <c r="S17" s="405"/>
      <c r="T17" s="405"/>
      <c r="U17" s="405"/>
      <c r="V17" s="405"/>
      <c r="W17" s="405"/>
      <c r="X17" s="405"/>
      <c r="Y17" s="405"/>
      <c r="Z17" s="405"/>
      <c r="AA17" s="405"/>
      <c r="AB17" s="405"/>
    </row>
    <row r="18" spans="2:28" ht="38.25" customHeight="1" x14ac:dyDescent="0.45">
      <c r="B18" s="406" t="s">
        <v>230</v>
      </c>
      <c r="C18" s="414"/>
      <c r="D18" s="414"/>
      <c r="E18" s="414"/>
      <c r="F18" s="414"/>
      <c r="G18" s="414"/>
      <c r="H18" s="414"/>
      <c r="I18" s="414"/>
      <c r="J18" s="414"/>
      <c r="K18" s="414"/>
      <c r="L18" s="414"/>
      <c r="M18" s="414"/>
      <c r="N18" s="414"/>
      <c r="O18" s="414"/>
      <c r="P18" s="414"/>
      <c r="Q18" s="414"/>
      <c r="R18" s="414"/>
      <c r="S18" s="414"/>
      <c r="T18" s="414"/>
      <c r="U18" s="414"/>
      <c r="V18" s="414"/>
      <c r="W18" s="414"/>
      <c r="X18" s="414"/>
      <c r="Y18" s="414"/>
      <c r="Z18" s="414"/>
      <c r="AA18" s="414"/>
      <c r="AB18" s="414"/>
    </row>
    <row r="19" spans="2:28" ht="38.25" customHeight="1" x14ac:dyDescent="0.45">
      <c r="B19" s="406" t="s">
        <v>242</v>
      </c>
      <c r="C19" s="414"/>
      <c r="D19" s="414"/>
      <c r="E19" s="414"/>
      <c r="F19" s="414"/>
      <c r="G19" s="414"/>
      <c r="H19" s="414"/>
      <c r="I19" s="414"/>
      <c r="J19" s="414"/>
      <c r="K19" s="414"/>
      <c r="L19" s="414"/>
      <c r="M19" s="414"/>
      <c r="N19" s="414"/>
      <c r="O19" s="414"/>
      <c r="P19" s="414"/>
      <c r="Q19" s="414"/>
      <c r="R19" s="414"/>
      <c r="S19" s="414"/>
      <c r="T19" s="414"/>
      <c r="U19" s="414"/>
      <c r="V19" s="414"/>
      <c r="W19" s="414"/>
      <c r="X19" s="414"/>
      <c r="Y19" s="414"/>
      <c r="Z19" s="414"/>
      <c r="AA19" s="414"/>
      <c r="AB19" s="414"/>
    </row>
    <row r="20" spans="2:28" ht="33" customHeight="1" x14ac:dyDescent="0.45">
      <c r="B20" s="406" t="s">
        <v>225</v>
      </c>
      <c r="C20" s="405"/>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row>
    <row r="21" spans="2:28" ht="15" customHeight="1" x14ac:dyDescent="0.45">
      <c r="B21" s="404" t="s">
        <v>224</v>
      </c>
      <c r="C21" s="405"/>
      <c r="D21" s="405"/>
      <c r="E21" s="405"/>
      <c r="F21" s="405"/>
      <c r="G21" s="405"/>
      <c r="H21" s="405"/>
      <c r="I21" s="405"/>
      <c r="J21" s="405"/>
      <c r="K21" s="405"/>
      <c r="L21" s="405"/>
      <c r="M21" s="405"/>
      <c r="N21" s="405"/>
      <c r="O21" s="405"/>
      <c r="P21" s="405"/>
      <c r="Q21" s="405"/>
      <c r="R21" s="405"/>
      <c r="S21" s="405"/>
      <c r="T21" s="405"/>
      <c r="U21" s="405"/>
      <c r="V21" s="405"/>
      <c r="W21" s="405"/>
      <c r="X21" s="405"/>
      <c r="Y21" s="405"/>
      <c r="Z21" s="405"/>
      <c r="AA21" s="405"/>
      <c r="AB21" s="405"/>
    </row>
    <row r="22" spans="2:28" ht="15.75" customHeight="1" x14ac:dyDescent="0.45">
      <c r="B22" s="417"/>
      <c r="C22" s="418"/>
      <c r="D22" s="418"/>
      <c r="E22" s="418"/>
      <c r="F22" s="418"/>
      <c r="G22" s="418"/>
      <c r="H22" s="418"/>
      <c r="I22" s="418"/>
      <c r="J22" s="418"/>
      <c r="K22" s="418"/>
      <c r="L22" s="418"/>
      <c r="M22" s="418"/>
      <c r="N22" s="418"/>
      <c r="O22" s="418"/>
      <c r="P22" s="418"/>
      <c r="Q22" s="418"/>
      <c r="R22" s="418"/>
      <c r="S22" s="418"/>
      <c r="T22" s="418"/>
      <c r="U22" s="418"/>
      <c r="V22" s="418"/>
      <c r="W22" s="418"/>
      <c r="X22" s="418"/>
      <c r="Y22" s="418"/>
      <c r="Z22" s="418"/>
      <c r="AA22" s="418"/>
      <c r="AB22" s="418"/>
    </row>
    <row r="23" spans="2:28" ht="15.75" customHeight="1" x14ac:dyDescent="0.45">
      <c r="B23" s="419"/>
      <c r="C23" s="418"/>
      <c r="D23" s="418"/>
      <c r="E23" s="418"/>
      <c r="F23" s="418"/>
      <c r="G23" s="418"/>
      <c r="H23" s="418"/>
      <c r="I23" s="418"/>
      <c r="J23" s="418"/>
      <c r="K23" s="418"/>
      <c r="L23" s="418"/>
      <c r="M23" s="418"/>
      <c r="N23" s="418"/>
      <c r="O23" s="418"/>
      <c r="P23" s="418"/>
      <c r="Q23" s="418"/>
      <c r="R23" s="418"/>
      <c r="S23" s="418"/>
      <c r="T23" s="418"/>
      <c r="U23" s="418"/>
      <c r="V23" s="418"/>
      <c r="W23" s="418"/>
      <c r="X23" s="418"/>
      <c r="Y23" s="418"/>
      <c r="Z23" s="418"/>
      <c r="AA23" s="418"/>
      <c r="AB23" s="418"/>
    </row>
    <row r="24" spans="2:28" ht="15.75" customHeight="1" x14ac:dyDescent="0.45">
      <c r="B24" s="416" t="s">
        <v>240</v>
      </c>
      <c r="C24" s="405"/>
      <c r="D24" s="405"/>
      <c r="E24" s="405"/>
      <c r="F24" s="405"/>
      <c r="G24" s="405"/>
      <c r="H24" s="405"/>
      <c r="I24" s="405"/>
      <c r="J24" s="405"/>
      <c r="K24" s="405"/>
      <c r="L24" s="405"/>
      <c r="M24" s="405"/>
      <c r="N24" s="405"/>
      <c r="O24" s="405"/>
      <c r="P24" s="405"/>
      <c r="Q24" s="405"/>
      <c r="R24" s="405"/>
      <c r="S24" s="405"/>
      <c r="T24" s="405"/>
      <c r="U24" s="405"/>
      <c r="V24" s="405"/>
      <c r="W24" s="405"/>
      <c r="X24" s="405"/>
      <c r="Y24" s="405"/>
      <c r="Z24" s="405"/>
      <c r="AA24" s="405"/>
      <c r="AB24" s="405"/>
    </row>
    <row r="25" spans="2:28" ht="17.25" customHeight="1" x14ac:dyDescent="0.45">
      <c r="B25" s="6"/>
      <c r="C25" s="7"/>
      <c r="D25" s="8" t="s">
        <v>10</v>
      </c>
      <c r="E25" s="420" t="s">
        <v>243</v>
      </c>
      <c r="F25" s="408"/>
      <c r="G25" s="408"/>
      <c r="H25" s="408"/>
      <c r="I25" s="408"/>
      <c r="J25" s="408"/>
      <c r="K25" s="408"/>
      <c r="L25" s="409"/>
      <c r="M25" s="9"/>
      <c r="N25" s="9"/>
      <c r="O25" s="10" t="s">
        <v>14</v>
      </c>
      <c r="P25" s="11"/>
      <c r="Q25" s="169"/>
      <c r="R25" s="12"/>
      <c r="S25" s="12"/>
      <c r="T25" s="13"/>
      <c r="U25" s="14"/>
      <c r="V25" s="15" t="s">
        <v>17</v>
      </c>
      <c r="W25" s="15"/>
      <c r="X25" s="15"/>
      <c r="Y25" s="415"/>
      <c r="Z25" s="408"/>
      <c r="AA25" s="409"/>
      <c r="AB25" s="16"/>
    </row>
    <row r="26" spans="2:28" ht="17.25" customHeight="1" x14ac:dyDescent="0.45">
      <c r="B26" s="6"/>
      <c r="C26" s="7"/>
      <c r="D26" s="8" t="s">
        <v>18</v>
      </c>
      <c r="E26" s="413" t="s">
        <v>244</v>
      </c>
      <c r="F26" s="408"/>
      <c r="G26" s="408"/>
      <c r="H26" s="408"/>
      <c r="I26" s="409"/>
      <c r="J26" s="17"/>
      <c r="K26" s="14"/>
      <c r="L26" s="14"/>
      <c r="M26" s="14"/>
      <c r="N26" s="14"/>
      <c r="O26" s="10" t="s">
        <v>19</v>
      </c>
      <c r="P26" s="407"/>
      <c r="Q26" s="408"/>
      <c r="R26" s="408"/>
      <c r="S26" s="408"/>
      <c r="T26" s="408"/>
      <c r="U26" s="409"/>
      <c r="V26" s="15" t="s">
        <v>22</v>
      </c>
      <c r="W26" s="15"/>
      <c r="X26" s="15"/>
      <c r="Y26" s="410"/>
      <c r="Z26" s="411"/>
      <c r="AA26" s="412"/>
      <c r="AB26" s="16"/>
    </row>
    <row r="27" spans="2:28" ht="17.25" customHeight="1" x14ac:dyDescent="0.45">
      <c r="B27" s="6"/>
      <c r="C27" s="7"/>
      <c r="D27" s="8" t="s">
        <v>27</v>
      </c>
      <c r="E27" s="439" t="s">
        <v>245</v>
      </c>
      <c r="F27" s="440"/>
      <c r="G27" s="440"/>
      <c r="H27" s="440"/>
      <c r="I27" s="440"/>
      <c r="J27" s="440"/>
      <c r="K27" s="440"/>
      <c r="L27" s="441"/>
      <c r="M27" s="14"/>
      <c r="N27" s="14"/>
      <c r="O27" s="17"/>
      <c r="P27" s="14"/>
      <c r="Q27" s="14"/>
      <c r="R27" s="14"/>
      <c r="S27" s="14"/>
      <c r="T27" s="17"/>
      <c r="U27" s="14"/>
      <c r="V27" s="15" t="s">
        <v>28</v>
      </c>
      <c r="W27" s="15"/>
      <c r="X27" s="15"/>
      <c r="Y27" s="435"/>
      <c r="Z27" s="411"/>
      <c r="AA27" s="412"/>
      <c r="AB27" s="16"/>
    </row>
    <row r="28" spans="2:28" ht="17.25" customHeight="1" x14ac:dyDescent="0.45">
      <c r="B28" s="6"/>
      <c r="C28" s="7"/>
      <c r="D28" s="8" t="s">
        <v>29</v>
      </c>
      <c r="E28" s="442"/>
      <c r="F28" s="443"/>
      <c r="G28" s="443"/>
      <c r="H28" s="443"/>
      <c r="I28" s="443"/>
      <c r="J28" s="443"/>
      <c r="K28" s="443"/>
      <c r="L28" s="444"/>
      <c r="M28" s="14"/>
      <c r="N28" s="14"/>
      <c r="O28" s="17"/>
      <c r="P28" s="14"/>
      <c r="Q28" s="14"/>
      <c r="R28" s="14"/>
      <c r="S28" s="14"/>
      <c r="T28" s="17"/>
      <c r="U28" s="14"/>
      <c r="V28" s="15" t="s">
        <v>30</v>
      </c>
      <c r="W28" s="15"/>
      <c r="X28" s="15"/>
      <c r="Y28" s="410"/>
      <c r="Z28" s="411"/>
      <c r="AA28" s="412"/>
      <c r="AB28" s="16"/>
    </row>
    <row r="29" spans="2:28" ht="15.75" customHeight="1" thickBot="1" x14ac:dyDescent="0.5">
      <c r="B29" s="18"/>
      <c r="C29" s="19"/>
      <c r="D29" s="4"/>
      <c r="E29" s="169"/>
      <c r="F29" s="169"/>
      <c r="G29" s="169"/>
      <c r="H29" s="169"/>
      <c r="I29" s="169"/>
      <c r="J29" s="3"/>
      <c r="K29" s="169"/>
      <c r="L29" s="169"/>
      <c r="M29" s="169"/>
      <c r="N29" s="169"/>
      <c r="O29" s="3"/>
      <c r="P29" s="169"/>
      <c r="Q29" s="169"/>
      <c r="R29" s="169"/>
      <c r="S29" s="169"/>
      <c r="T29" s="3"/>
      <c r="U29" s="169"/>
      <c r="V29" s="169"/>
      <c r="W29" s="169"/>
      <c r="X29" s="169"/>
      <c r="Y29" s="3"/>
      <c r="Z29" s="3"/>
      <c r="AA29" s="4"/>
      <c r="AB29" s="5"/>
    </row>
    <row r="30" spans="2:28" ht="27" customHeight="1" thickBot="1" x14ac:dyDescent="0.5">
      <c r="B30" s="425" t="s">
        <v>33</v>
      </c>
      <c r="C30" s="426"/>
      <c r="D30" s="426"/>
      <c r="E30" s="436" t="s">
        <v>35</v>
      </c>
      <c r="F30" s="437" t="s">
        <v>36</v>
      </c>
      <c r="G30" s="438"/>
      <c r="H30" s="438"/>
      <c r="I30" s="438"/>
      <c r="J30" s="438"/>
      <c r="K30" s="438"/>
      <c r="L30" s="438"/>
      <c r="M30" s="438"/>
      <c r="N30" s="438"/>
      <c r="O30" s="438"/>
      <c r="P30" s="438"/>
      <c r="Q30" s="438"/>
      <c r="R30" s="438"/>
      <c r="S30" s="438"/>
      <c r="T30" s="438"/>
      <c r="U30" s="438"/>
      <c r="V30" s="438"/>
      <c r="W30" s="438"/>
      <c r="X30" s="438"/>
      <c r="Y30" s="438"/>
      <c r="Z30" s="429" t="s">
        <v>39</v>
      </c>
      <c r="AA30" s="431" t="s">
        <v>40</v>
      </c>
      <c r="AB30" s="433" t="s">
        <v>42</v>
      </c>
    </row>
    <row r="31" spans="2:28" ht="23.25" customHeight="1" thickBot="1" x14ac:dyDescent="0.5">
      <c r="B31" s="427"/>
      <c r="C31" s="428"/>
      <c r="D31" s="428"/>
      <c r="E31" s="430"/>
      <c r="F31" s="51" t="s">
        <v>43</v>
      </c>
      <c r="G31" s="51" t="s">
        <v>45</v>
      </c>
      <c r="H31" s="51" t="s">
        <v>46</v>
      </c>
      <c r="I31" s="51" t="s">
        <v>47</v>
      </c>
      <c r="J31" s="52" t="s">
        <v>48</v>
      </c>
      <c r="K31" s="51" t="s">
        <v>49</v>
      </c>
      <c r="L31" s="51" t="s">
        <v>50</v>
      </c>
      <c r="M31" s="51" t="s">
        <v>51</v>
      </c>
      <c r="N31" s="51" t="s">
        <v>52</v>
      </c>
      <c r="O31" s="52" t="s">
        <v>53</v>
      </c>
      <c r="P31" s="51" t="s">
        <v>54</v>
      </c>
      <c r="Q31" s="51" t="s">
        <v>55</v>
      </c>
      <c r="R31" s="51" t="s">
        <v>56</v>
      </c>
      <c r="S31" s="51" t="s">
        <v>57</v>
      </c>
      <c r="T31" s="52" t="s">
        <v>58</v>
      </c>
      <c r="U31" s="51" t="s">
        <v>59</v>
      </c>
      <c r="V31" s="51" t="s">
        <v>60</v>
      </c>
      <c r="W31" s="51" t="s">
        <v>61</v>
      </c>
      <c r="X31" s="51" t="s">
        <v>62</v>
      </c>
      <c r="Y31" s="53" t="s">
        <v>63</v>
      </c>
      <c r="Z31" s="430"/>
      <c r="AA31" s="432"/>
      <c r="AB31" s="434"/>
    </row>
    <row r="32" spans="2:28" ht="27.75" customHeight="1" thickBot="1" x14ac:dyDescent="0.55000000000000004">
      <c r="B32" s="146" t="s">
        <v>64</v>
      </c>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316"/>
    </row>
    <row r="33" spans="2:28" s="20" customFormat="1" ht="30" customHeight="1" thickBot="1" x14ac:dyDescent="0.5">
      <c r="B33" s="89" t="s">
        <v>68</v>
      </c>
      <c r="C33" s="90"/>
      <c r="D33" s="91"/>
      <c r="E33" s="92"/>
      <c r="F33" s="176"/>
      <c r="G33" s="176"/>
      <c r="H33" s="176"/>
      <c r="I33" s="176"/>
      <c r="J33" s="177"/>
      <c r="K33" s="176"/>
      <c r="L33" s="176"/>
      <c r="M33" s="176"/>
      <c r="N33" s="176"/>
      <c r="O33" s="177"/>
      <c r="P33" s="176"/>
      <c r="Q33" s="176"/>
      <c r="R33" s="176"/>
      <c r="S33" s="176"/>
      <c r="T33" s="177"/>
      <c r="U33" s="176"/>
      <c r="V33" s="176"/>
      <c r="W33" s="176"/>
      <c r="X33" s="176"/>
      <c r="Y33" s="177"/>
      <c r="Z33" s="177"/>
      <c r="AA33" s="178"/>
      <c r="AB33" s="317"/>
    </row>
    <row r="34" spans="2:28" ht="24.9" outlineLevel="1" thickBot="1" x14ac:dyDescent="0.5">
      <c r="B34" s="148">
        <v>1</v>
      </c>
      <c r="C34" s="149" t="s">
        <v>71</v>
      </c>
      <c r="D34" s="54" t="s">
        <v>72</v>
      </c>
      <c r="E34" s="55" t="s">
        <v>73</v>
      </c>
      <c r="F34" s="179">
        <v>3</v>
      </c>
      <c r="G34" s="180"/>
      <c r="H34" s="180"/>
      <c r="I34" s="101">
        <f>SUM(F34:H34)</f>
        <v>3</v>
      </c>
      <c r="J34" s="102">
        <f>I34*AA34</f>
        <v>418.08000000000004</v>
      </c>
      <c r="K34" s="179">
        <v>3</v>
      </c>
      <c r="L34" s="180"/>
      <c r="M34" s="180"/>
      <c r="N34" s="101">
        <f>SUM(K34:M34)</f>
        <v>3</v>
      </c>
      <c r="O34" s="102">
        <f>N34*AA34</f>
        <v>418.08000000000004</v>
      </c>
      <c r="P34" s="179">
        <v>3</v>
      </c>
      <c r="Q34" s="180"/>
      <c r="R34" s="180"/>
      <c r="S34" s="101">
        <f>SUM(P34:R34)</f>
        <v>3</v>
      </c>
      <c r="T34" s="102">
        <f>S34*AA34</f>
        <v>418.08000000000004</v>
      </c>
      <c r="U34" s="179">
        <v>3</v>
      </c>
      <c r="V34" s="180"/>
      <c r="W34" s="180"/>
      <c r="X34" s="101">
        <f>SUM(U34:W34)</f>
        <v>3</v>
      </c>
      <c r="Y34" s="102">
        <f>X34*AA34</f>
        <v>418.08000000000004</v>
      </c>
      <c r="Z34" s="102">
        <f>I34+N34+S34+X34</f>
        <v>12</v>
      </c>
      <c r="AA34" s="129">
        <v>139.36000000000001</v>
      </c>
      <c r="AB34" s="318">
        <f>Z34*AA34</f>
        <v>1672.3200000000002</v>
      </c>
    </row>
    <row r="35" spans="2:28" s="20" customFormat="1" ht="30" customHeight="1" thickBot="1" x14ac:dyDescent="0.5">
      <c r="B35" s="166" t="s">
        <v>81</v>
      </c>
      <c r="C35" s="56"/>
      <c r="D35" s="57"/>
      <c r="E35" s="167"/>
      <c r="F35" s="181"/>
      <c r="G35" s="181"/>
      <c r="H35" s="181"/>
      <c r="I35" s="103"/>
      <c r="J35" s="104"/>
      <c r="K35" s="181"/>
      <c r="L35" s="181"/>
      <c r="M35" s="181"/>
      <c r="N35" s="103"/>
      <c r="O35" s="104"/>
      <c r="P35" s="181"/>
      <c r="Q35" s="181"/>
      <c r="R35" s="181"/>
      <c r="S35" s="103"/>
      <c r="T35" s="104"/>
      <c r="U35" s="181"/>
      <c r="V35" s="181"/>
      <c r="W35" s="181"/>
      <c r="X35" s="103"/>
      <c r="Y35" s="104"/>
      <c r="Z35" s="104"/>
      <c r="AA35" s="130"/>
      <c r="AB35" s="319"/>
    </row>
    <row r="36" spans="2:28" ht="24.9" outlineLevel="1" thickBot="1" x14ac:dyDescent="0.5">
      <c r="B36" s="150">
        <v>2</v>
      </c>
      <c r="C36" s="151" t="s">
        <v>11</v>
      </c>
      <c r="D36" s="58" t="s">
        <v>82</v>
      </c>
      <c r="E36" s="59" t="s">
        <v>83</v>
      </c>
      <c r="F36" s="182">
        <v>10</v>
      </c>
      <c r="G36" s="183"/>
      <c r="H36" s="183"/>
      <c r="I36" s="105">
        <f>SUM(F36:H36)</f>
        <v>10</v>
      </c>
      <c r="J36" s="106">
        <f>I36*AA36</f>
        <v>439.91999999999996</v>
      </c>
      <c r="K36" s="182">
        <v>10</v>
      </c>
      <c r="L36" s="183"/>
      <c r="M36" s="183"/>
      <c r="N36" s="105">
        <f>SUM(K36:M36)</f>
        <v>10</v>
      </c>
      <c r="O36" s="106">
        <f>N36*AA36</f>
        <v>439.91999999999996</v>
      </c>
      <c r="P36" s="182">
        <v>2</v>
      </c>
      <c r="Q36" s="183">
        <v>2</v>
      </c>
      <c r="R36" s="183">
        <v>2</v>
      </c>
      <c r="S36" s="105">
        <f>SUM(P36:R36)</f>
        <v>6</v>
      </c>
      <c r="T36" s="106">
        <f>S36*AA36</f>
        <v>263.952</v>
      </c>
      <c r="U36" s="182">
        <v>2</v>
      </c>
      <c r="V36" s="183">
        <v>2</v>
      </c>
      <c r="W36" s="183">
        <v>2</v>
      </c>
      <c r="X36" s="105">
        <f>SUM(U36:W36)</f>
        <v>6</v>
      </c>
      <c r="Y36" s="106">
        <f>X36*AA36</f>
        <v>263.952</v>
      </c>
      <c r="Z36" s="106">
        <f>I36+N36+S36+X36</f>
        <v>32</v>
      </c>
      <c r="AA36" s="131">
        <v>43.991999999999997</v>
      </c>
      <c r="AB36" s="320">
        <f>Z36*AA36</f>
        <v>1407.7439999999999</v>
      </c>
    </row>
    <row r="37" spans="2:28" s="20" customFormat="1" ht="30" customHeight="1" thickBot="1" x14ac:dyDescent="0.5">
      <c r="B37" s="166" t="s">
        <v>84</v>
      </c>
      <c r="C37" s="56"/>
      <c r="D37" s="57"/>
      <c r="E37" s="167"/>
      <c r="F37" s="181"/>
      <c r="G37" s="181"/>
      <c r="H37" s="181"/>
      <c r="I37" s="103"/>
      <c r="J37" s="104"/>
      <c r="K37" s="181"/>
      <c r="L37" s="181"/>
      <c r="M37" s="181"/>
      <c r="N37" s="103"/>
      <c r="O37" s="104"/>
      <c r="P37" s="181"/>
      <c r="Q37" s="181"/>
      <c r="R37" s="181"/>
      <c r="S37" s="103"/>
      <c r="T37" s="104"/>
      <c r="U37" s="181"/>
      <c r="V37" s="181"/>
      <c r="W37" s="181"/>
      <c r="X37" s="103"/>
      <c r="Y37" s="104"/>
      <c r="Z37" s="104"/>
      <c r="AA37" s="130"/>
      <c r="AB37" s="319"/>
    </row>
    <row r="38" spans="2:28" ht="14.1" outlineLevel="1" thickBot="1" x14ac:dyDescent="0.5">
      <c r="B38" s="150">
        <v>3</v>
      </c>
      <c r="C38" s="151" t="s">
        <v>85</v>
      </c>
      <c r="D38" s="249" t="s">
        <v>86</v>
      </c>
      <c r="E38" s="250" t="s">
        <v>83</v>
      </c>
      <c r="F38" s="182">
        <v>1</v>
      </c>
      <c r="G38" s="183"/>
      <c r="H38" s="183"/>
      <c r="I38" s="251">
        <f>SUM(F38:H38)</f>
        <v>1</v>
      </c>
      <c r="J38" s="252">
        <f>I38*AA38</f>
        <v>24.627200000000002</v>
      </c>
      <c r="K38" s="253">
        <v>1</v>
      </c>
      <c r="L38" s="254"/>
      <c r="M38" s="254"/>
      <c r="N38" s="251">
        <f>SUM(K38:M38)</f>
        <v>1</v>
      </c>
      <c r="O38" s="252">
        <f>N38*AA38</f>
        <v>24.627200000000002</v>
      </c>
      <c r="P38" s="184">
        <v>1</v>
      </c>
      <c r="Q38" s="185"/>
      <c r="R38" s="185"/>
      <c r="S38" s="251">
        <f>SUM(P38:R38)</f>
        <v>1</v>
      </c>
      <c r="T38" s="252">
        <f>S38*AA38</f>
        <v>24.627200000000002</v>
      </c>
      <c r="U38" s="184">
        <v>1</v>
      </c>
      <c r="V38" s="185"/>
      <c r="W38" s="185"/>
      <c r="X38" s="251">
        <f>SUM(U38:W38)</f>
        <v>1</v>
      </c>
      <c r="Y38" s="252">
        <f>X38*AA38</f>
        <v>24.627200000000002</v>
      </c>
      <c r="Z38" s="252">
        <f>I38+N38+S38+X38</f>
        <v>4</v>
      </c>
      <c r="AA38" s="255">
        <v>24.627200000000002</v>
      </c>
      <c r="AB38" s="321">
        <f>Z38*AA38</f>
        <v>98.508800000000008</v>
      </c>
    </row>
    <row r="39" spans="2:28" s="20" customFormat="1" ht="30" customHeight="1" thickBot="1" x14ac:dyDescent="0.5">
      <c r="B39" s="166" t="s">
        <v>93</v>
      </c>
      <c r="C39" s="56"/>
      <c r="D39" s="57"/>
      <c r="E39" s="167"/>
      <c r="F39" s="181"/>
      <c r="G39" s="181"/>
      <c r="H39" s="181"/>
      <c r="I39" s="103"/>
      <c r="J39" s="104"/>
      <c r="K39" s="181"/>
      <c r="L39" s="181"/>
      <c r="M39" s="181"/>
      <c r="N39" s="103"/>
      <c r="O39" s="104"/>
      <c r="P39" s="181"/>
      <c r="Q39" s="181"/>
      <c r="R39" s="181"/>
      <c r="S39" s="103"/>
      <c r="T39" s="104"/>
      <c r="U39" s="181"/>
      <c r="V39" s="181"/>
      <c r="W39" s="181"/>
      <c r="X39" s="103"/>
      <c r="Y39" s="104"/>
      <c r="Z39" s="104"/>
      <c r="AA39" s="130"/>
      <c r="AB39" s="319"/>
    </row>
    <row r="40" spans="2:28" ht="27.75" customHeight="1" outlineLevel="1" x14ac:dyDescent="0.45">
      <c r="B40" s="260">
        <v>15</v>
      </c>
      <c r="C40" s="69" t="s">
        <v>96</v>
      </c>
      <c r="D40" s="68" t="s">
        <v>97</v>
      </c>
      <c r="E40" s="69" t="s">
        <v>98</v>
      </c>
      <c r="F40" s="187">
        <v>5</v>
      </c>
      <c r="G40" s="188"/>
      <c r="H40" s="188"/>
      <c r="I40" s="113">
        <f t="shared" ref="I40:I47" si="0">SUM(F40:H40)</f>
        <v>5</v>
      </c>
      <c r="J40" s="114">
        <f t="shared" ref="J40:J47" si="1">I40*AA40</f>
        <v>161.096</v>
      </c>
      <c r="K40" s="187">
        <v>5</v>
      </c>
      <c r="L40" s="188"/>
      <c r="M40" s="188"/>
      <c r="N40" s="113">
        <f t="shared" ref="N40:N47" si="2">SUM(K40:M40)</f>
        <v>5</v>
      </c>
      <c r="O40" s="114">
        <f t="shared" ref="O40:O47" si="3">N40*AA40</f>
        <v>161.096</v>
      </c>
      <c r="P40" s="187">
        <v>5</v>
      </c>
      <c r="Q40" s="188"/>
      <c r="R40" s="188"/>
      <c r="S40" s="113">
        <f t="shared" ref="S40:S47" si="4">SUM(P40:R40)</f>
        <v>5</v>
      </c>
      <c r="T40" s="114">
        <f t="shared" ref="T40:T47" si="5">S40*AA40</f>
        <v>161.096</v>
      </c>
      <c r="U40" s="187">
        <v>5</v>
      </c>
      <c r="V40" s="188"/>
      <c r="W40" s="188"/>
      <c r="X40" s="113">
        <f t="shared" ref="X40:X47" si="6">SUM(U40:W40)</f>
        <v>5</v>
      </c>
      <c r="Y40" s="114">
        <f t="shared" ref="Y40:Y47" si="7">X40*AA40</f>
        <v>161.096</v>
      </c>
      <c r="Z40" s="114">
        <f t="shared" ref="Z40:Z47" si="8">I40+N40+S40+X40</f>
        <v>20</v>
      </c>
      <c r="AA40" s="134">
        <v>32.219200000000001</v>
      </c>
      <c r="AB40" s="322">
        <f t="shared" ref="AB40:AB47" si="9">Z40*AA40</f>
        <v>644.38400000000001</v>
      </c>
    </row>
    <row r="41" spans="2:28" ht="27.75" customHeight="1" outlineLevel="1" x14ac:dyDescent="0.45">
      <c r="B41" s="260">
        <v>16</v>
      </c>
      <c r="C41" s="69" t="s">
        <v>99</v>
      </c>
      <c r="D41" s="68" t="s">
        <v>100</v>
      </c>
      <c r="E41" s="69" t="s">
        <v>98</v>
      </c>
      <c r="F41" s="187">
        <v>5</v>
      </c>
      <c r="G41" s="188"/>
      <c r="H41" s="188"/>
      <c r="I41" s="113">
        <f t="shared" si="0"/>
        <v>5</v>
      </c>
      <c r="J41" s="114">
        <f t="shared" si="1"/>
        <v>280.27999999999997</v>
      </c>
      <c r="K41" s="187">
        <v>5</v>
      </c>
      <c r="L41" s="188"/>
      <c r="M41" s="188"/>
      <c r="N41" s="113">
        <f t="shared" si="2"/>
        <v>5</v>
      </c>
      <c r="O41" s="114">
        <f t="shared" si="3"/>
        <v>280.27999999999997</v>
      </c>
      <c r="P41" s="187">
        <v>5</v>
      </c>
      <c r="Q41" s="188"/>
      <c r="R41" s="188"/>
      <c r="S41" s="113">
        <f t="shared" si="4"/>
        <v>5</v>
      </c>
      <c r="T41" s="114">
        <f t="shared" si="5"/>
        <v>280.27999999999997</v>
      </c>
      <c r="U41" s="187">
        <v>5</v>
      </c>
      <c r="V41" s="188"/>
      <c r="W41" s="188"/>
      <c r="X41" s="113">
        <f t="shared" si="6"/>
        <v>5</v>
      </c>
      <c r="Y41" s="114">
        <f t="shared" si="7"/>
        <v>280.27999999999997</v>
      </c>
      <c r="Z41" s="114">
        <f t="shared" si="8"/>
        <v>20</v>
      </c>
      <c r="AA41" s="134">
        <v>56.055999999999997</v>
      </c>
      <c r="AB41" s="322">
        <f t="shared" si="9"/>
        <v>1121.1199999999999</v>
      </c>
    </row>
    <row r="42" spans="2:28" ht="27.75" customHeight="1" outlineLevel="1" x14ac:dyDescent="0.45">
      <c r="B42" s="260">
        <v>17</v>
      </c>
      <c r="C42" s="69" t="s">
        <v>102</v>
      </c>
      <c r="D42" s="68" t="s">
        <v>103</v>
      </c>
      <c r="E42" s="69" t="s">
        <v>98</v>
      </c>
      <c r="F42" s="187">
        <v>5</v>
      </c>
      <c r="G42" s="188"/>
      <c r="H42" s="188"/>
      <c r="I42" s="113">
        <f t="shared" si="0"/>
        <v>5</v>
      </c>
      <c r="J42" s="114">
        <f t="shared" si="1"/>
        <v>207.48000000000002</v>
      </c>
      <c r="K42" s="187">
        <v>5</v>
      </c>
      <c r="L42" s="188"/>
      <c r="M42" s="188"/>
      <c r="N42" s="113">
        <f t="shared" si="2"/>
        <v>5</v>
      </c>
      <c r="O42" s="114">
        <f t="shared" si="3"/>
        <v>207.48000000000002</v>
      </c>
      <c r="P42" s="187">
        <v>5</v>
      </c>
      <c r="Q42" s="188"/>
      <c r="R42" s="188"/>
      <c r="S42" s="113">
        <f t="shared" si="4"/>
        <v>5</v>
      </c>
      <c r="T42" s="114">
        <f t="shared" si="5"/>
        <v>207.48000000000002</v>
      </c>
      <c r="U42" s="187">
        <v>5</v>
      </c>
      <c r="V42" s="188"/>
      <c r="W42" s="188"/>
      <c r="X42" s="113">
        <f t="shared" si="6"/>
        <v>5</v>
      </c>
      <c r="Y42" s="114">
        <f t="shared" si="7"/>
        <v>207.48000000000002</v>
      </c>
      <c r="Z42" s="114">
        <f t="shared" si="8"/>
        <v>20</v>
      </c>
      <c r="AA42" s="134">
        <v>41.496000000000002</v>
      </c>
      <c r="AB42" s="322">
        <f t="shared" si="9"/>
        <v>829.92000000000007</v>
      </c>
    </row>
    <row r="43" spans="2:28" ht="27.75" customHeight="1" outlineLevel="1" x14ac:dyDescent="0.45">
      <c r="B43" s="256">
        <v>21</v>
      </c>
      <c r="C43" s="257" t="s">
        <v>108</v>
      </c>
      <c r="D43" s="72" t="s">
        <v>109</v>
      </c>
      <c r="E43" s="73" t="s">
        <v>106</v>
      </c>
      <c r="F43" s="189">
        <v>15</v>
      </c>
      <c r="G43" s="190"/>
      <c r="H43" s="190"/>
      <c r="I43" s="119">
        <f t="shared" si="0"/>
        <v>15</v>
      </c>
      <c r="J43" s="120">
        <f t="shared" si="1"/>
        <v>1717.7160000000001</v>
      </c>
      <c r="K43" s="189">
        <v>15</v>
      </c>
      <c r="L43" s="190"/>
      <c r="M43" s="190"/>
      <c r="N43" s="119">
        <f t="shared" si="2"/>
        <v>15</v>
      </c>
      <c r="O43" s="120">
        <f t="shared" si="3"/>
        <v>1717.7160000000001</v>
      </c>
      <c r="P43" s="189">
        <v>15</v>
      </c>
      <c r="Q43" s="190"/>
      <c r="R43" s="190"/>
      <c r="S43" s="119"/>
      <c r="T43" s="120">
        <f t="shared" si="5"/>
        <v>0</v>
      </c>
      <c r="U43" s="189">
        <v>15</v>
      </c>
      <c r="V43" s="190"/>
      <c r="W43" s="190"/>
      <c r="X43" s="119">
        <f t="shared" si="6"/>
        <v>15</v>
      </c>
      <c r="Y43" s="120">
        <f t="shared" si="7"/>
        <v>1717.7160000000001</v>
      </c>
      <c r="Z43" s="120">
        <f t="shared" si="8"/>
        <v>45</v>
      </c>
      <c r="AA43" s="135">
        <v>114.51440000000001</v>
      </c>
      <c r="AB43" s="323">
        <f t="shared" si="9"/>
        <v>5153.1480000000001</v>
      </c>
    </row>
    <row r="44" spans="2:28" ht="27.75" customHeight="1" outlineLevel="1" x14ac:dyDescent="0.45">
      <c r="B44" s="258">
        <v>22</v>
      </c>
      <c r="C44" s="259" t="s">
        <v>111</v>
      </c>
      <c r="D44" s="74" t="s">
        <v>112</v>
      </c>
      <c r="E44" s="75" t="s">
        <v>106</v>
      </c>
      <c r="F44" s="192">
        <v>2</v>
      </c>
      <c r="G44" s="193"/>
      <c r="H44" s="193"/>
      <c r="I44" s="117">
        <f t="shared" si="0"/>
        <v>2</v>
      </c>
      <c r="J44" s="118">
        <f t="shared" si="1"/>
        <v>259.95840000000004</v>
      </c>
      <c r="K44" s="192">
        <v>2</v>
      </c>
      <c r="L44" s="193"/>
      <c r="M44" s="193"/>
      <c r="N44" s="117">
        <f t="shared" si="2"/>
        <v>2</v>
      </c>
      <c r="O44" s="118">
        <f t="shared" si="3"/>
        <v>259.95840000000004</v>
      </c>
      <c r="P44" s="192">
        <v>2</v>
      </c>
      <c r="Q44" s="193"/>
      <c r="R44" s="193"/>
      <c r="S44" s="117">
        <f t="shared" si="4"/>
        <v>2</v>
      </c>
      <c r="T44" s="118">
        <f t="shared" si="5"/>
        <v>259.95840000000004</v>
      </c>
      <c r="U44" s="192">
        <v>2</v>
      </c>
      <c r="V44" s="193"/>
      <c r="W44" s="193"/>
      <c r="X44" s="117">
        <f t="shared" si="6"/>
        <v>2</v>
      </c>
      <c r="Y44" s="118">
        <f t="shared" si="7"/>
        <v>259.95840000000004</v>
      </c>
      <c r="Z44" s="118">
        <f t="shared" si="8"/>
        <v>8</v>
      </c>
      <c r="AA44" s="136">
        <v>129.97920000000002</v>
      </c>
      <c r="AB44" s="324">
        <f t="shared" si="9"/>
        <v>1039.8336000000002</v>
      </c>
    </row>
    <row r="45" spans="2:28" ht="27.75" customHeight="1" outlineLevel="1" x14ac:dyDescent="0.45">
      <c r="B45" s="260">
        <v>26</v>
      </c>
      <c r="C45" s="69" t="s">
        <v>114</v>
      </c>
      <c r="D45" s="68" t="s">
        <v>115</v>
      </c>
      <c r="E45" s="69" t="s">
        <v>116</v>
      </c>
      <c r="F45" s="187">
        <v>1</v>
      </c>
      <c r="G45" s="188"/>
      <c r="H45" s="188"/>
      <c r="I45" s="113">
        <f t="shared" si="0"/>
        <v>1</v>
      </c>
      <c r="J45" s="114">
        <f t="shared" si="1"/>
        <v>70.72</v>
      </c>
      <c r="K45" s="187"/>
      <c r="L45" s="188"/>
      <c r="M45" s="188"/>
      <c r="N45" s="113">
        <f t="shared" si="2"/>
        <v>0</v>
      </c>
      <c r="O45" s="114">
        <f t="shared" si="3"/>
        <v>0</v>
      </c>
      <c r="P45" s="187">
        <v>1</v>
      </c>
      <c r="Q45" s="188"/>
      <c r="R45" s="188"/>
      <c r="S45" s="113">
        <f t="shared" si="4"/>
        <v>1</v>
      </c>
      <c r="T45" s="114">
        <f t="shared" si="5"/>
        <v>70.72</v>
      </c>
      <c r="U45" s="187"/>
      <c r="V45" s="188"/>
      <c r="W45" s="188"/>
      <c r="X45" s="113">
        <f t="shared" si="6"/>
        <v>0</v>
      </c>
      <c r="Y45" s="114">
        <f t="shared" si="7"/>
        <v>0</v>
      </c>
      <c r="Z45" s="114">
        <f t="shared" si="8"/>
        <v>2</v>
      </c>
      <c r="AA45" s="134">
        <v>70.72</v>
      </c>
      <c r="AB45" s="322">
        <f t="shared" si="9"/>
        <v>141.44</v>
      </c>
    </row>
    <row r="46" spans="2:28" ht="24.6" outlineLevel="1" x14ac:dyDescent="0.45">
      <c r="B46" s="298">
        <v>27</v>
      </c>
      <c r="C46" s="299" t="s">
        <v>117</v>
      </c>
      <c r="D46" s="300" t="s">
        <v>118</v>
      </c>
      <c r="E46" s="301" t="s">
        <v>116</v>
      </c>
      <c r="F46" s="302">
        <v>1</v>
      </c>
      <c r="G46" s="303"/>
      <c r="H46" s="303"/>
      <c r="I46" s="304">
        <f t="shared" si="0"/>
        <v>1</v>
      </c>
      <c r="J46" s="305">
        <f t="shared" si="1"/>
        <v>101.92</v>
      </c>
      <c r="K46" s="302"/>
      <c r="L46" s="303"/>
      <c r="M46" s="303"/>
      <c r="N46" s="304">
        <f t="shared" si="2"/>
        <v>0</v>
      </c>
      <c r="O46" s="305">
        <f t="shared" si="3"/>
        <v>0</v>
      </c>
      <c r="P46" s="302">
        <v>1</v>
      </c>
      <c r="Q46" s="303"/>
      <c r="R46" s="303"/>
      <c r="S46" s="304">
        <f t="shared" si="4"/>
        <v>1</v>
      </c>
      <c r="T46" s="305">
        <f t="shared" si="5"/>
        <v>101.92</v>
      </c>
      <c r="U46" s="302"/>
      <c r="V46" s="303"/>
      <c r="W46" s="303"/>
      <c r="X46" s="304">
        <f t="shared" si="6"/>
        <v>0</v>
      </c>
      <c r="Y46" s="305">
        <f t="shared" si="7"/>
        <v>0</v>
      </c>
      <c r="Z46" s="305">
        <f t="shared" si="8"/>
        <v>2</v>
      </c>
      <c r="AA46" s="306">
        <v>101.92</v>
      </c>
      <c r="AB46" s="325">
        <f t="shared" si="9"/>
        <v>203.84</v>
      </c>
    </row>
    <row r="47" spans="2:28" ht="24.9" outlineLevel="1" thickBot="1" x14ac:dyDescent="0.5">
      <c r="B47" s="261">
        <v>28</v>
      </c>
      <c r="C47" s="262" t="s">
        <v>235</v>
      </c>
      <c r="D47" s="78" t="s">
        <v>119</v>
      </c>
      <c r="E47" s="79" t="s">
        <v>94</v>
      </c>
      <c r="F47" s="194">
        <v>1</v>
      </c>
      <c r="G47" s="195">
        <v>1</v>
      </c>
      <c r="H47" s="195">
        <v>1</v>
      </c>
      <c r="I47" s="115">
        <f t="shared" si="0"/>
        <v>3</v>
      </c>
      <c r="J47" s="116">
        <f t="shared" si="1"/>
        <v>196.24799999999999</v>
      </c>
      <c r="K47" s="194">
        <v>1</v>
      </c>
      <c r="L47" s="195">
        <v>1</v>
      </c>
      <c r="M47" s="195">
        <v>1</v>
      </c>
      <c r="N47" s="115">
        <f t="shared" si="2"/>
        <v>3</v>
      </c>
      <c r="O47" s="116">
        <f t="shared" si="3"/>
        <v>196.24799999999999</v>
      </c>
      <c r="P47" s="194">
        <v>1</v>
      </c>
      <c r="Q47" s="195">
        <v>1</v>
      </c>
      <c r="R47" s="195">
        <v>1</v>
      </c>
      <c r="S47" s="115">
        <f t="shared" si="4"/>
        <v>3</v>
      </c>
      <c r="T47" s="116">
        <f t="shared" si="5"/>
        <v>196.24799999999999</v>
      </c>
      <c r="U47" s="194">
        <v>1</v>
      </c>
      <c r="V47" s="195">
        <v>1</v>
      </c>
      <c r="W47" s="195">
        <v>1</v>
      </c>
      <c r="X47" s="115">
        <f t="shared" si="6"/>
        <v>3</v>
      </c>
      <c r="Y47" s="116">
        <f t="shared" si="7"/>
        <v>196.24799999999999</v>
      </c>
      <c r="Z47" s="116">
        <f t="shared" si="8"/>
        <v>12</v>
      </c>
      <c r="AA47" s="137">
        <v>65.415999999999997</v>
      </c>
      <c r="AB47" s="326">
        <f t="shared" si="9"/>
        <v>784.99199999999996</v>
      </c>
    </row>
    <row r="48" spans="2:28" s="20" customFormat="1" ht="30" customHeight="1" thickBot="1" x14ac:dyDescent="0.5">
      <c r="B48" s="166" t="s">
        <v>121</v>
      </c>
      <c r="C48" s="56"/>
      <c r="D48" s="57"/>
      <c r="E48" s="167"/>
      <c r="F48" s="181"/>
      <c r="G48" s="181"/>
      <c r="H48" s="181"/>
      <c r="I48" s="103"/>
      <c r="J48" s="104"/>
      <c r="K48" s="181"/>
      <c r="L48" s="181"/>
      <c r="M48" s="181"/>
      <c r="N48" s="103"/>
      <c r="O48" s="104"/>
      <c r="P48" s="181"/>
      <c r="Q48" s="181"/>
      <c r="R48" s="181"/>
      <c r="S48" s="103"/>
      <c r="T48" s="104"/>
      <c r="U48" s="181"/>
      <c r="V48" s="181"/>
      <c r="W48" s="181"/>
      <c r="X48" s="103"/>
      <c r="Y48" s="104"/>
      <c r="Z48" s="104"/>
      <c r="AA48" s="130"/>
      <c r="AB48" s="319"/>
    </row>
    <row r="49" spans="2:28" ht="27.75" customHeight="1" outlineLevel="1" x14ac:dyDescent="0.45">
      <c r="B49" s="154">
        <v>29</v>
      </c>
      <c r="C49" s="163" t="s">
        <v>12</v>
      </c>
      <c r="D49" s="66" t="s">
        <v>122</v>
      </c>
      <c r="E49" s="80" t="s">
        <v>123</v>
      </c>
      <c r="F49" s="196">
        <v>1</v>
      </c>
      <c r="G49" s="197"/>
      <c r="H49" s="197"/>
      <c r="I49" s="111">
        <f t="shared" ref="I49:I50" si="10">SUM(F49:H49)</f>
        <v>1</v>
      </c>
      <c r="J49" s="112">
        <f t="shared" ref="J49:J50" si="11">I49*AA49</f>
        <v>19.7288</v>
      </c>
      <c r="K49" s="196">
        <v>1</v>
      </c>
      <c r="L49" s="197"/>
      <c r="M49" s="197"/>
      <c r="N49" s="111">
        <f t="shared" ref="N49:N50" si="12">SUM(K49:M49)</f>
        <v>1</v>
      </c>
      <c r="O49" s="112">
        <f t="shared" ref="O49:O50" si="13">N49*AA49</f>
        <v>19.7288</v>
      </c>
      <c r="P49" s="196">
        <v>1</v>
      </c>
      <c r="Q49" s="197"/>
      <c r="R49" s="197"/>
      <c r="S49" s="111">
        <f t="shared" ref="S49:S50" si="14">SUM(P49:R49)</f>
        <v>1</v>
      </c>
      <c r="T49" s="112">
        <f t="shared" ref="T49:T50" si="15">S49*AA49</f>
        <v>19.7288</v>
      </c>
      <c r="U49" s="196">
        <v>1</v>
      </c>
      <c r="V49" s="197"/>
      <c r="W49" s="197"/>
      <c r="X49" s="111">
        <f t="shared" ref="X49:X50" si="16">SUM(U49:W49)</f>
        <v>1</v>
      </c>
      <c r="Y49" s="112">
        <f t="shared" ref="Y49:Y50" si="17">X49*AA49</f>
        <v>19.7288</v>
      </c>
      <c r="Z49" s="112">
        <f t="shared" ref="Z49:Z50" si="18">I49+N49+S49+X49</f>
        <v>4</v>
      </c>
      <c r="AA49" s="138">
        <v>19.7288</v>
      </c>
      <c r="AB49" s="327">
        <f t="shared" ref="AB49:AB50" si="19">Z49*AA49</f>
        <v>78.915199999999999</v>
      </c>
    </row>
    <row r="50" spans="2:28" ht="27.75" customHeight="1" outlineLevel="1" thickBot="1" x14ac:dyDescent="0.5">
      <c r="B50" s="159">
        <v>30</v>
      </c>
      <c r="C50" s="164" t="s">
        <v>13</v>
      </c>
      <c r="D50" s="68" t="s">
        <v>129</v>
      </c>
      <c r="E50" s="81" t="s">
        <v>123</v>
      </c>
      <c r="F50" s="187">
        <v>1</v>
      </c>
      <c r="G50" s="188"/>
      <c r="H50" s="188"/>
      <c r="I50" s="113">
        <f t="shared" si="10"/>
        <v>1</v>
      </c>
      <c r="J50" s="114">
        <f t="shared" si="11"/>
        <v>19.5</v>
      </c>
      <c r="K50" s="187">
        <v>1</v>
      </c>
      <c r="L50" s="188"/>
      <c r="M50" s="188"/>
      <c r="N50" s="113">
        <f t="shared" si="12"/>
        <v>1</v>
      </c>
      <c r="O50" s="114">
        <f t="shared" si="13"/>
        <v>19.5</v>
      </c>
      <c r="P50" s="187">
        <v>1</v>
      </c>
      <c r="Q50" s="188"/>
      <c r="R50" s="188"/>
      <c r="S50" s="113">
        <f t="shared" si="14"/>
        <v>1</v>
      </c>
      <c r="T50" s="114">
        <f t="shared" si="15"/>
        <v>19.5</v>
      </c>
      <c r="U50" s="187">
        <v>1</v>
      </c>
      <c r="V50" s="188"/>
      <c r="W50" s="188"/>
      <c r="X50" s="113">
        <f t="shared" si="16"/>
        <v>1</v>
      </c>
      <c r="Y50" s="114">
        <f t="shared" si="17"/>
        <v>19.5</v>
      </c>
      <c r="Z50" s="114">
        <f t="shared" si="18"/>
        <v>4</v>
      </c>
      <c r="AA50" s="134">
        <v>19.5</v>
      </c>
      <c r="AB50" s="322">
        <f t="shared" si="19"/>
        <v>78</v>
      </c>
    </row>
    <row r="51" spans="2:28" s="20" customFormat="1" ht="30" customHeight="1" thickBot="1" x14ac:dyDescent="0.5">
      <c r="B51" s="166" t="s">
        <v>136</v>
      </c>
      <c r="C51" s="56"/>
      <c r="D51" s="57"/>
      <c r="E51" s="167"/>
      <c r="F51" s="181"/>
      <c r="G51" s="181"/>
      <c r="H51" s="181"/>
      <c r="I51" s="103"/>
      <c r="J51" s="104"/>
      <c r="K51" s="181"/>
      <c r="L51" s="181"/>
      <c r="M51" s="181"/>
      <c r="N51" s="103"/>
      <c r="O51" s="104"/>
      <c r="P51" s="181"/>
      <c r="Q51" s="181"/>
      <c r="R51" s="181"/>
      <c r="S51" s="103"/>
      <c r="T51" s="104"/>
      <c r="U51" s="181"/>
      <c r="V51" s="181"/>
      <c r="W51" s="181"/>
      <c r="X51" s="103"/>
      <c r="Y51" s="104"/>
      <c r="Z51" s="104"/>
      <c r="AA51" s="130"/>
      <c r="AB51" s="319"/>
    </row>
    <row r="52" spans="2:28" ht="27.75" customHeight="1" outlineLevel="1" x14ac:dyDescent="0.45">
      <c r="B52" s="157">
        <v>34</v>
      </c>
      <c r="C52" s="158" t="s">
        <v>130</v>
      </c>
      <c r="D52" s="68" t="s">
        <v>139</v>
      </c>
      <c r="E52" s="69" t="s">
        <v>92</v>
      </c>
      <c r="F52" s="187">
        <v>1</v>
      </c>
      <c r="G52" s="188"/>
      <c r="H52" s="188"/>
      <c r="I52" s="113">
        <f t="shared" ref="I52:I59" si="20">SUM(F52:H52)</f>
        <v>1</v>
      </c>
      <c r="J52" s="114">
        <f t="shared" ref="J52:J59" si="21">I52*AA52</f>
        <v>20.051200000000001</v>
      </c>
      <c r="K52" s="187">
        <v>1</v>
      </c>
      <c r="L52" s="188"/>
      <c r="M52" s="188"/>
      <c r="N52" s="113">
        <f t="shared" ref="N52:N59" si="22">SUM(K52:M52)</f>
        <v>1</v>
      </c>
      <c r="O52" s="114">
        <f t="shared" ref="O52:O59" si="23">N52*AA52</f>
        <v>20.051200000000001</v>
      </c>
      <c r="P52" s="187">
        <v>1</v>
      </c>
      <c r="Q52" s="188"/>
      <c r="R52" s="188"/>
      <c r="S52" s="113">
        <f t="shared" ref="S52:S59" si="24">SUM(P52:R52)</f>
        <v>1</v>
      </c>
      <c r="T52" s="114">
        <f t="shared" ref="T52:T59" si="25">S52*AA52</f>
        <v>20.051200000000001</v>
      </c>
      <c r="U52" s="187">
        <v>1</v>
      </c>
      <c r="V52" s="188"/>
      <c r="W52" s="188"/>
      <c r="X52" s="113">
        <f t="shared" ref="X52:X59" si="26">SUM(U52:W52)</f>
        <v>1</v>
      </c>
      <c r="Y52" s="114">
        <f t="shared" ref="Y52:Y59" si="27">X52*AA52</f>
        <v>20.051200000000001</v>
      </c>
      <c r="Z52" s="114">
        <f t="shared" ref="Z52:Z59" si="28">I52+N52+S52+X52</f>
        <v>4</v>
      </c>
      <c r="AA52" s="134">
        <v>20.051200000000001</v>
      </c>
      <c r="AB52" s="322">
        <f t="shared" ref="AB52:AB59" si="29">Z52*AA52</f>
        <v>80.204800000000006</v>
      </c>
    </row>
    <row r="53" spans="2:28" ht="27.75" customHeight="1" outlineLevel="1" x14ac:dyDescent="0.45">
      <c r="B53" s="157">
        <v>35</v>
      </c>
      <c r="C53" s="158" t="s">
        <v>132</v>
      </c>
      <c r="D53" s="68" t="s">
        <v>140</v>
      </c>
      <c r="E53" s="81" t="s">
        <v>91</v>
      </c>
      <c r="F53" s="187">
        <v>10</v>
      </c>
      <c r="G53" s="188"/>
      <c r="H53" s="188"/>
      <c r="I53" s="113">
        <f t="shared" si="20"/>
        <v>10</v>
      </c>
      <c r="J53" s="114">
        <f t="shared" si="21"/>
        <v>182</v>
      </c>
      <c r="K53" s="187">
        <v>10</v>
      </c>
      <c r="L53" s="188"/>
      <c r="M53" s="188"/>
      <c r="N53" s="113">
        <f t="shared" si="22"/>
        <v>10</v>
      </c>
      <c r="O53" s="114">
        <f t="shared" si="23"/>
        <v>182</v>
      </c>
      <c r="P53" s="187">
        <v>10</v>
      </c>
      <c r="Q53" s="188"/>
      <c r="R53" s="188"/>
      <c r="S53" s="113">
        <f t="shared" si="24"/>
        <v>10</v>
      </c>
      <c r="T53" s="114">
        <f t="shared" si="25"/>
        <v>182</v>
      </c>
      <c r="U53" s="187">
        <v>10</v>
      </c>
      <c r="V53" s="188"/>
      <c r="W53" s="188"/>
      <c r="X53" s="113">
        <f t="shared" si="26"/>
        <v>10</v>
      </c>
      <c r="Y53" s="114">
        <f t="shared" si="27"/>
        <v>182</v>
      </c>
      <c r="Z53" s="114">
        <f t="shared" si="28"/>
        <v>40</v>
      </c>
      <c r="AA53" s="134">
        <v>18.2</v>
      </c>
      <c r="AB53" s="322">
        <f t="shared" si="29"/>
        <v>728</v>
      </c>
    </row>
    <row r="54" spans="2:28" ht="27.75" customHeight="1" outlineLevel="1" x14ac:dyDescent="0.45">
      <c r="B54" s="157">
        <v>36</v>
      </c>
      <c r="C54" s="158" t="s">
        <v>133</v>
      </c>
      <c r="D54" s="68" t="s">
        <v>141</v>
      </c>
      <c r="E54" s="69" t="s">
        <v>91</v>
      </c>
      <c r="F54" s="187">
        <v>5</v>
      </c>
      <c r="G54" s="188"/>
      <c r="H54" s="188"/>
      <c r="I54" s="113">
        <f t="shared" si="20"/>
        <v>5</v>
      </c>
      <c r="J54" s="114">
        <f t="shared" si="21"/>
        <v>275.60000000000002</v>
      </c>
      <c r="K54" s="187">
        <v>5</v>
      </c>
      <c r="L54" s="188"/>
      <c r="M54" s="188"/>
      <c r="N54" s="113">
        <f t="shared" si="22"/>
        <v>5</v>
      </c>
      <c r="O54" s="114">
        <f t="shared" si="23"/>
        <v>275.60000000000002</v>
      </c>
      <c r="P54" s="187">
        <v>5</v>
      </c>
      <c r="Q54" s="188"/>
      <c r="R54" s="188"/>
      <c r="S54" s="113">
        <f t="shared" si="24"/>
        <v>5</v>
      </c>
      <c r="T54" s="114">
        <f t="shared" si="25"/>
        <v>275.60000000000002</v>
      </c>
      <c r="U54" s="187">
        <v>5</v>
      </c>
      <c r="V54" s="188"/>
      <c r="W54" s="188"/>
      <c r="X54" s="113">
        <f t="shared" si="26"/>
        <v>5</v>
      </c>
      <c r="Y54" s="114">
        <f t="shared" si="27"/>
        <v>275.60000000000002</v>
      </c>
      <c r="Z54" s="114">
        <f t="shared" si="28"/>
        <v>20</v>
      </c>
      <c r="AA54" s="134">
        <v>55.120000000000005</v>
      </c>
      <c r="AB54" s="322">
        <f t="shared" si="29"/>
        <v>1102.4000000000001</v>
      </c>
    </row>
    <row r="55" spans="2:28" ht="27.75" customHeight="1" outlineLevel="1" x14ac:dyDescent="0.45">
      <c r="B55" s="148">
        <v>37</v>
      </c>
      <c r="C55" s="149" t="s">
        <v>134</v>
      </c>
      <c r="D55" s="76" t="s">
        <v>142</v>
      </c>
      <c r="E55" s="77" t="s">
        <v>91</v>
      </c>
      <c r="F55" s="192">
        <v>5</v>
      </c>
      <c r="G55" s="193"/>
      <c r="H55" s="193"/>
      <c r="I55" s="117">
        <f t="shared" si="20"/>
        <v>5</v>
      </c>
      <c r="J55" s="118">
        <f t="shared" si="21"/>
        <v>533</v>
      </c>
      <c r="K55" s="192">
        <v>5</v>
      </c>
      <c r="L55" s="193"/>
      <c r="M55" s="193"/>
      <c r="N55" s="117">
        <f t="shared" si="22"/>
        <v>5</v>
      </c>
      <c r="O55" s="118">
        <f t="shared" si="23"/>
        <v>533</v>
      </c>
      <c r="P55" s="192">
        <v>5</v>
      </c>
      <c r="Q55" s="193"/>
      <c r="R55" s="193"/>
      <c r="S55" s="117">
        <f t="shared" si="24"/>
        <v>5</v>
      </c>
      <c r="T55" s="118">
        <f t="shared" si="25"/>
        <v>533</v>
      </c>
      <c r="U55" s="192">
        <v>5</v>
      </c>
      <c r="V55" s="193"/>
      <c r="W55" s="193"/>
      <c r="X55" s="117">
        <f t="shared" si="26"/>
        <v>5</v>
      </c>
      <c r="Y55" s="118">
        <f t="shared" si="27"/>
        <v>533</v>
      </c>
      <c r="Z55" s="118">
        <f t="shared" si="28"/>
        <v>20</v>
      </c>
      <c r="AA55" s="136">
        <v>106.60000000000001</v>
      </c>
      <c r="AB55" s="324">
        <f t="shared" si="29"/>
        <v>2132</v>
      </c>
    </row>
    <row r="56" spans="2:28" ht="27.75" customHeight="1" outlineLevel="1" x14ac:dyDescent="0.45">
      <c r="B56" s="157">
        <v>38</v>
      </c>
      <c r="C56" s="158" t="s">
        <v>135</v>
      </c>
      <c r="D56" s="68" t="s">
        <v>143</v>
      </c>
      <c r="E56" s="69" t="s">
        <v>91</v>
      </c>
      <c r="F56" s="187">
        <v>10</v>
      </c>
      <c r="G56" s="188"/>
      <c r="H56" s="188"/>
      <c r="I56" s="113">
        <f t="shared" si="20"/>
        <v>10</v>
      </c>
      <c r="J56" s="114">
        <f t="shared" si="21"/>
        <v>182</v>
      </c>
      <c r="K56" s="187"/>
      <c r="L56" s="188"/>
      <c r="M56" s="188"/>
      <c r="N56" s="113">
        <f t="shared" si="22"/>
        <v>0</v>
      </c>
      <c r="O56" s="114">
        <f t="shared" si="23"/>
        <v>0</v>
      </c>
      <c r="P56" s="187">
        <v>10</v>
      </c>
      <c r="Q56" s="188"/>
      <c r="R56" s="188"/>
      <c r="S56" s="113">
        <f t="shared" si="24"/>
        <v>10</v>
      </c>
      <c r="T56" s="114">
        <f t="shared" si="25"/>
        <v>182</v>
      </c>
      <c r="U56" s="187">
        <v>10</v>
      </c>
      <c r="V56" s="188"/>
      <c r="W56" s="188"/>
      <c r="X56" s="113">
        <f t="shared" si="26"/>
        <v>10</v>
      </c>
      <c r="Y56" s="114">
        <f t="shared" si="27"/>
        <v>182</v>
      </c>
      <c r="Z56" s="114">
        <f t="shared" si="28"/>
        <v>30</v>
      </c>
      <c r="AA56" s="134">
        <v>18.2</v>
      </c>
      <c r="AB56" s="322">
        <f t="shared" si="29"/>
        <v>546</v>
      </c>
    </row>
    <row r="57" spans="2:28" ht="27.75" customHeight="1" outlineLevel="1" x14ac:dyDescent="0.45">
      <c r="B57" s="157">
        <v>39</v>
      </c>
      <c r="C57" s="158" t="s">
        <v>137</v>
      </c>
      <c r="D57" s="68" t="s">
        <v>144</v>
      </c>
      <c r="E57" s="69" t="s">
        <v>91</v>
      </c>
      <c r="F57" s="187">
        <v>10</v>
      </c>
      <c r="G57" s="188"/>
      <c r="H57" s="188"/>
      <c r="I57" s="113">
        <f t="shared" si="20"/>
        <v>10</v>
      </c>
      <c r="J57" s="114">
        <f t="shared" si="21"/>
        <v>91</v>
      </c>
      <c r="K57" s="187"/>
      <c r="L57" s="188"/>
      <c r="M57" s="188"/>
      <c r="N57" s="113">
        <f t="shared" si="22"/>
        <v>0</v>
      </c>
      <c r="O57" s="114">
        <f t="shared" si="23"/>
        <v>0</v>
      </c>
      <c r="P57" s="187">
        <v>10</v>
      </c>
      <c r="Q57" s="188"/>
      <c r="R57" s="188"/>
      <c r="S57" s="113">
        <f t="shared" si="24"/>
        <v>10</v>
      </c>
      <c r="T57" s="114">
        <f t="shared" si="25"/>
        <v>91</v>
      </c>
      <c r="U57" s="187">
        <v>10</v>
      </c>
      <c r="V57" s="188"/>
      <c r="W57" s="188"/>
      <c r="X57" s="113">
        <f t="shared" si="26"/>
        <v>10</v>
      </c>
      <c r="Y57" s="114">
        <f t="shared" si="27"/>
        <v>91</v>
      </c>
      <c r="Z57" s="114">
        <f t="shared" si="28"/>
        <v>30</v>
      </c>
      <c r="AA57" s="134">
        <v>9.1</v>
      </c>
      <c r="AB57" s="322">
        <f t="shared" si="29"/>
        <v>273</v>
      </c>
    </row>
    <row r="58" spans="2:28" ht="27.75" customHeight="1" outlineLevel="1" x14ac:dyDescent="0.45">
      <c r="B58" s="157">
        <v>40</v>
      </c>
      <c r="C58" s="158" t="s">
        <v>138</v>
      </c>
      <c r="D58" s="68" t="s">
        <v>145</v>
      </c>
      <c r="E58" s="69" t="s">
        <v>91</v>
      </c>
      <c r="F58" s="187">
        <v>10</v>
      </c>
      <c r="G58" s="188"/>
      <c r="H58" s="188"/>
      <c r="I58" s="113">
        <f t="shared" si="20"/>
        <v>10</v>
      </c>
      <c r="J58" s="114">
        <f t="shared" si="21"/>
        <v>182</v>
      </c>
      <c r="K58" s="187"/>
      <c r="L58" s="188"/>
      <c r="M58" s="188"/>
      <c r="N58" s="113">
        <f t="shared" si="22"/>
        <v>0</v>
      </c>
      <c r="O58" s="114">
        <f t="shared" si="23"/>
        <v>0</v>
      </c>
      <c r="P58" s="187">
        <v>10</v>
      </c>
      <c r="Q58" s="188"/>
      <c r="R58" s="188"/>
      <c r="S58" s="113">
        <f t="shared" si="24"/>
        <v>10</v>
      </c>
      <c r="T58" s="114">
        <f t="shared" si="25"/>
        <v>182</v>
      </c>
      <c r="U58" s="187">
        <v>10</v>
      </c>
      <c r="V58" s="188"/>
      <c r="W58" s="188"/>
      <c r="X58" s="113">
        <f t="shared" si="26"/>
        <v>10</v>
      </c>
      <c r="Y58" s="114">
        <f t="shared" si="27"/>
        <v>182</v>
      </c>
      <c r="Z58" s="114">
        <f t="shared" si="28"/>
        <v>30</v>
      </c>
      <c r="AA58" s="134">
        <v>18.2</v>
      </c>
      <c r="AB58" s="322">
        <f t="shared" si="29"/>
        <v>546</v>
      </c>
    </row>
    <row r="59" spans="2:28" ht="27.75" customHeight="1" outlineLevel="1" x14ac:dyDescent="0.45">
      <c r="B59" s="157">
        <v>41</v>
      </c>
      <c r="C59" s="158" t="s">
        <v>146</v>
      </c>
      <c r="D59" s="68" t="s">
        <v>147</v>
      </c>
      <c r="E59" s="69" t="s">
        <v>91</v>
      </c>
      <c r="F59" s="187">
        <v>2</v>
      </c>
      <c r="G59" s="188"/>
      <c r="H59" s="188"/>
      <c r="I59" s="113">
        <f t="shared" si="20"/>
        <v>2</v>
      </c>
      <c r="J59" s="114">
        <f t="shared" si="21"/>
        <v>101.92</v>
      </c>
      <c r="K59" s="187">
        <v>2</v>
      </c>
      <c r="L59" s="188"/>
      <c r="M59" s="188"/>
      <c r="N59" s="113">
        <f t="shared" si="22"/>
        <v>2</v>
      </c>
      <c r="O59" s="114">
        <f t="shared" si="23"/>
        <v>101.92</v>
      </c>
      <c r="P59" s="187">
        <v>2</v>
      </c>
      <c r="Q59" s="188"/>
      <c r="R59" s="188"/>
      <c r="S59" s="113">
        <f t="shared" si="24"/>
        <v>2</v>
      </c>
      <c r="T59" s="114">
        <f t="shared" si="25"/>
        <v>101.92</v>
      </c>
      <c r="U59" s="187">
        <v>2</v>
      </c>
      <c r="V59" s="188"/>
      <c r="W59" s="188"/>
      <c r="X59" s="113">
        <f t="shared" si="26"/>
        <v>2</v>
      </c>
      <c r="Y59" s="114">
        <f t="shared" si="27"/>
        <v>101.92</v>
      </c>
      <c r="Z59" s="114">
        <f t="shared" si="28"/>
        <v>8</v>
      </c>
      <c r="AA59" s="134">
        <v>50.96</v>
      </c>
      <c r="AB59" s="322">
        <f t="shared" si="29"/>
        <v>407.68</v>
      </c>
    </row>
    <row r="60" spans="2:28" s="20" customFormat="1" ht="30" customHeight="1" x14ac:dyDescent="0.45">
      <c r="B60" s="60" t="s">
        <v>148</v>
      </c>
      <c r="C60" s="61"/>
      <c r="D60" s="62"/>
      <c r="E60" s="63"/>
      <c r="F60" s="186"/>
      <c r="G60" s="186"/>
      <c r="H60" s="186"/>
      <c r="I60" s="107"/>
      <c r="J60" s="108"/>
      <c r="K60" s="186"/>
      <c r="L60" s="186"/>
      <c r="M60" s="186"/>
      <c r="N60" s="107"/>
      <c r="O60" s="108"/>
      <c r="P60" s="186"/>
      <c r="Q60" s="186"/>
      <c r="R60" s="186"/>
      <c r="S60" s="107"/>
      <c r="T60" s="108"/>
      <c r="U60" s="186"/>
      <c r="V60" s="186"/>
      <c r="W60" s="186"/>
      <c r="X60" s="107"/>
      <c r="Y60" s="108"/>
      <c r="Z60" s="108"/>
      <c r="AA60" s="132"/>
      <c r="AB60" s="328"/>
    </row>
    <row r="61" spans="2:28" ht="27.75" customHeight="1" outlineLevel="1" x14ac:dyDescent="0.45">
      <c r="B61" s="157">
        <v>49</v>
      </c>
      <c r="C61" s="158" t="s">
        <v>9</v>
      </c>
      <c r="D61" s="68" t="s">
        <v>149</v>
      </c>
      <c r="E61" s="69" t="s">
        <v>73</v>
      </c>
      <c r="F61" s="187">
        <v>5</v>
      </c>
      <c r="G61" s="188"/>
      <c r="H61" s="188"/>
      <c r="I61" s="113">
        <f t="shared" ref="I61:I74" si="30">SUM(F61:H61)</f>
        <v>5</v>
      </c>
      <c r="J61" s="114">
        <f t="shared" ref="J61:J74" si="31">I61*AA61</f>
        <v>430.3</v>
      </c>
      <c r="K61" s="187">
        <v>5</v>
      </c>
      <c r="L61" s="188"/>
      <c r="M61" s="188"/>
      <c r="N61" s="113">
        <f t="shared" ref="N61:N74" si="32">SUM(K61:M61)</f>
        <v>5</v>
      </c>
      <c r="O61" s="114">
        <f t="shared" ref="O61:O74" si="33">N61*AA61</f>
        <v>430.3</v>
      </c>
      <c r="P61" s="187">
        <v>5</v>
      </c>
      <c r="Q61" s="188"/>
      <c r="R61" s="188"/>
      <c r="S61" s="113">
        <f t="shared" ref="S61:S74" si="34">SUM(P61:R61)</f>
        <v>5</v>
      </c>
      <c r="T61" s="114">
        <f t="shared" ref="T61:T74" si="35">S61*AA61</f>
        <v>430.3</v>
      </c>
      <c r="U61" s="187">
        <v>5</v>
      </c>
      <c r="V61" s="188"/>
      <c r="W61" s="188"/>
      <c r="X61" s="113">
        <f t="shared" ref="X61:X74" si="36">SUM(U61:W61)</f>
        <v>5</v>
      </c>
      <c r="Y61" s="114">
        <f t="shared" ref="Y61:Y74" si="37">X61*AA61</f>
        <v>430.3</v>
      </c>
      <c r="Z61" s="114">
        <f t="shared" ref="Z61:Z74" si="38">I61+N61+S61+X61</f>
        <v>20</v>
      </c>
      <c r="AA61" s="134">
        <v>86.06</v>
      </c>
      <c r="AB61" s="322">
        <f t="shared" ref="AB61:AB74" si="39">Z61*AA61</f>
        <v>1721.2</v>
      </c>
    </row>
    <row r="62" spans="2:28" ht="27.75" customHeight="1" outlineLevel="1" x14ac:dyDescent="0.45">
      <c r="B62" s="148">
        <v>50</v>
      </c>
      <c r="C62" s="160" t="s">
        <v>15</v>
      </c>
      <c r="D62" s="76" t="s">
        <v>150</v>
      </c>
      <c r="E62" s="82" t="s">
        <v>104</v>
      </c>
      <c r="F62" s="192">
        <v>2</v>
      </c>
      <c r="G62" s="193"/>
      <c r="H62" s="193"/>
      <c r="I62" s="117">
        <f t="shared" si="30"/>
        <v>2</v>
      </c>
      <c r="J62" s="118">
        <f t="shared" si="31"/>
        <v>260</v>
      </c>
      <c r="K62" s="192">
        <v>2</v>
      </c>
      <c r="L62" s="193"/>
      <c r="M62" s="193"/>
      <c r="N62" s="117">
        <f t="shared" si="32"/>
        <v>2</v>
      </c>
      <c r="O62" s="118">
        <f t="shared" si="33"/>
        <v>260</v>
      </c>
      <c r="P62" s="192">
        <v>2</v>
      </c>
      <c r="Q62" s="193"/>
      <c r="R62" s="193"/>
      <c r="S62" s="117">
        <f t="shared" si="34"/>
        <v>2</v>
      </c>
      <c r="T62" s="118">
        <f t="shared" si="35"/>
        <v>260</v>
      </c>
      <c r="U62" s="192">
        <v>2</v>
      </c>
      <c r="V62" s="193"/>
      <c r="W62" s="193"/>
      <c r="X62" s="117">
        <f t="shared" si="36"/>
        <v>2</v>
      </c>
      <c r="Y62" s="118">
        <f t="shared" si="37"/>
        <v>260</v>
      </c>
      <c r="Z62" s="118">
        <f t="shared" si="38"/>
        <v>8</v>
      </c>
      <c r="AA62" s="136">
        <v>130</v>
      </c>
      <c r="AB62" s="324">
        <f t="shared" si="39"/>
        <v>1040</v>
      </c>
    </row>
    <row r="63" spans="2:28" ht="27.75" customHeight="1" outlineLevel="1" x14ac:dyDescent="0.45">
      <c r="B63" s="157">
        <v>51</v>
      </c>
      <c r="C63" s="158" t="s">
        <v>16</v>
      </c>
      <c r="D63" s="68" t="s">
        <v>151</v>
      </c>
      <c r="E63" s="69" t="s">
        <v>104</v>
      </c>
      <c r="F63" s="187">
        <v>2</v>
      </c>
      <c r="G63" s="188"/>
      <c r="H63" s="188"/>
      <c r="I63" s="113">
        <f t="shared" si="30"/>
        <v>2</v>
      </c>
      <c r="J63" s="114">
        <f t="shared" si="31"/>
        <v>61.152000000000001</v>
      </c>
      <c r="K63" s="187">
        <v>2</v>
      </c>
      <c r="L63" s="188"/>
      <c r="M63" s="188"/>
      <c r="N63" s="113">
        <f t="shared" si="32"/>
        <v>2</v>
      </c>
      <c r="O63" s="114">
        <f t="shared" si="33"/>
        <v>61.152000000000001</v>
      </c>
      <c r="P63" s="187">
        <v>2</v>
      </c>
      <c r="Q63" s="188"/>
      <c r="R63" s="188"/>
      <c r="S63" s="113">
        <f t="shared" si="34"/>
        <v>2</v>
      </c>
      <c r="T63" s="114">
        <f t="shared" si="35"/>
        <v>61.152000000000001</v>
      </c>
      <c r="U63" s="187">
        <v>2</v>
      </c>
      <c r="V63" s="188"/>
      <c r="W63" s="188"/>
      <c r="X63" s="113">
        <f t="shared" si="36"/>
        <v>2</v>
      </c>
      <c r="Y63" s="114">
        <f t="shared" si="37"/>
        <v>61.152000000000001</v>
      </c>
      <c r="Z63" s="114">
        <f t="shared" si="38"/>
        <v>8</v>
      </c>
      <c r="AA63" s="134">
        <v>30.576000000000001</v>
      </c>
      <c r="AB63" s="322">
        <f t="shared" si="39"/>
        <v>244.608</v>
      </c>
    </row>
    <row r="64" spans="2:28" ht="27.75" customHeight="1" outlineLevel="1" x14ac:dyDescent="0.45">
      <c r="B64" s="152">
        <v>52</v>
      </c>
      <c r="C64" s="155" t="s">
        <v>20</v>
      </c>
      <c r="D64" s="70" t="s">
        <v>152</v>
      </c>
      <c r="E64" s="71" t="s">
        <v>83</v>
      </c>
      <c r="F64" s="189">
        <v>5</v>
      </c>
      <c r="G64" s="190"/>
      <c r="H64" s="190"/>
      <c r="I64" s="119">
        <f t="shared" si="30"/>
        <v>5</v>
      </c>
      <c r="J64" s="120">
        <f t="shared" si="31"/>
        <v>208</v>
      </c>
      <c r="K64" s="189">
        <v>5</v>
      </c>
      <c r="L64" s="190"/>
      <c r="M64" s="190"/>
      <c r="N64" s="119">
        <f t="shared" si="32"/>
        <v>5</v>
      </c>
      <c r="O64" s="120">
        <f t="shared" si="33"/>
        <v>208</v>
      </c>
      <c r="P64" s="189">
        <v>5</v>
      </c>
      <c r="Q64" s="190"/>
      <c r="R64" s="190"/>
      <c r="S64" s="119">
        <f t="shared" si="34"/>
        <v>5</v>
      </c>
      <c r="T64" s="120">
        <f t="shared" si="35"/>
        <v>208</v>
      </c>
      <c r="U64" s="189">
        <v>5</v>
      </c>
      <c r="V64" s="190"/>
      <c r="W64" s="190"/>
      <c r="X64" s="119">
        <f t="shared" si="36"/>
        <v>5</v>
      </c>
      <c r="Y64" s="120">
        <f t="shared" si="37"/>
        <v>208</v>
      </c>
      <c r="Z64" s="120">
        <f t="shared" si="38"/>
        <v>20</v>
      </c>
      <c r="AA64" s="135">
        <v>41.6</v>
      </c>
      <c r="AB64" s="323">
        <f t="shared" si="39"/>
        <v>832</v>
      </c>
    </row>
    <row r="65" spans="2:28" ht="27.75" customHeight="1" outlineLevel="1" x14ac:dyDescent="0.45">
      <c r="B65" s="156">
        <v>53</v>
      </c>
      <c r="C65" s="153" t="s">
        <v>21</v>
      </c>
      <c r="D65" s="72" t="s">
        <v>153</v>
      </c>
      <c r="E65" s="73" t="s">
        <v>154</v>
      </c>
      <c r="F65" s="189">
        <v>5</v>
      </c>
      <c r="G65" s="190"/>
      <c r="H65" s="190"/>
      <c r="I65" s="119">
        <f t="shared" si="30"/>
        <v>5</v>
      </c>
      <c r="J65" s="120">
        <f t="shared" si="31"/>
        <v>119.60000000000001</v>
      </c>
      <c r="K65" s="189">
        <v>5</v>
      </c>
      <c r="L65" s="190"/>
      <c r="M65" s="190"/>
      <c r="N65" s="119">
        <f t="shared" si="32"/>
        <v>5</v>
      </c>
      <c r="O65" s="120">
        <f t="shared" si="33"/>
        <v>119.60000000000001</v>
      </c>
      <c r="P65" s="189">
        <v>5</v>
      </c>
      <c r="Q65" s="190"/>
      <c r="R65" s="190"/>
      <c r="S65" s="119">
        <f t="shared" si="34"/>
        <v>5</v>
      </c>
      <c r="T65" s="120">
        <f t="shared" si="35"/>
        <v>119.60000000000001</v>
      </c>
      <c r="U65" s="189">
        <v>5</v>
      </c>
      <c r="V65" s="190"/>
      <c r="W65" s="190"/>
      <c r="X65" s="119">
        <f t="shared" si="36"/>
        <v>5</v>
      </c>
      <c r="Y65" s="120">
        <f t="shared" si="37"/>
        <v>119.60000000000001</v>
      </c>
      <c r="Z65" s="120">
        <f t="shared" si="38"/>
        <v>20</v>
      </c>
      <c r="AA65" s="135">
        <v>23.92</v>
      </c>
      <c r="AB65" s="323">
        <f t="shared" si="39"/>
        <v>478.40000000000003</v>
      </c>
    </row>
    <row r="66" spans="2:28" ht="27.75" customHeight="1" outlineLevel="1" x14ac:dyDescent="0.45">
      <c r="B66" s="156">
        <v>54</v>
      </c>
      <c r="C66" s="153" t="s">
        <v>37</v>
      </c>
      <c r="D66" s="72" t="s">
        <v>155</v>
      </c>
      <c r="E66" s="73" t="s">
        <v>156</v>
      </c>
      <c r="F66" s="189">
        <v>10</v>
      </c>
      <c r="G66" s="190"/>
      <c r="H66" s="190"/>
      <c r="I66" s="119">
        <f t="shared" si="30"/>
        <v>10</v>
      </c>
      <c r="J66" s="120">
        <f t="shared" si="31"/>
        <v>80.080000000000013</v>
      </c>
      <c r="K66" s="189">
        <v>10</v>
      </c>
      <c r="L66" s="190"/>
      <c r="M66" s="190"/>
      <c r="N66" s="119">
        <f t="shared" si="32"/>
        <v>10</v>
      </c>
      <c r="O66" s="120">
        <f t="shared" si="33"/>
        <v>80.080000000000013</v>
      </c>
      <c r="P66" s="189">
        <v>10</v>
      </c>
      <c r="Q66" s="190"/>
      <c r="R66" s="190"/>
      <c r="S66" s="119">
        <f t="shared" si="34"/>
        <v>10</v>
      </c>
      <c r="T66" s="120">
        <f t="shared" si="35"/>
        <v>80.080000000000013</v>
      </c>
      <c r="U66" s="189">
        <v>10</v>
      </c>
      <c r="V66" s="190"/>
      <c r="W66" s="190"/>
      <c r="X66" s="119">
        <f t="shared" si="36"/>
        <v>10</v>
      </c>
      <c r="Y66" s="120">
        <f t="shared" si="37"/>
        <v>80.080000000000013</v>
      </c>
      <c r="Z66" s="120">
        <f t="shared" si="38"/>
        <v>40</v>
      </c>
      <c r="AA66" s="135">
        <v>8.0080000000000009</v>
      </c>
      <c r="AB66" s="323">
        <f t="shared" si="39"/>
        <v>320.32000000000005</v>
      </c>
    </row>
    <row r="67" spans="2:28" ht="27.75" customHeight="1" outlineLevel="1" x14ac:dyDescent="0.45">
      <c r="B67" s="156">
        <v>55</v>
      </c>
      <c r="C67" s="153" t="s">
        <v>38</v>
      </c>
      <c r="D67" s="72" t="s">
        <v>157</v>
      </c>
      <c r="E67" s="73" t="s">
        <v>94</v>
      </c>
      <c r="F67" s="189">
        <v>3</v>
      </c>
      <c r="G67" s="190"/>
      <c r="H67" s="190"/>
      <c r="I67" s="119">
        <f t="shared" si="30"/>
        <v>3</v>
      </c>
      <c r="J67" s="120">
        <f t="shared" si="31"/>
        <v>112.28880000000001</v>
      </c>
      <c r="K67" s="189">
        <v>3</v>
      </c>
      <c r="L67" s="190"/>
      <c r="M67" s="190"/>
      <c r="N67" s="119">
        <f t="shared" si="32"/>
        <v>3</v>
      </c>
      <c r="O67" s="120">
        <f t="shared" si="33"/>
        <v>112.28880000000001</v>
      </c>
      <c r="P67" s="189">
        <v>3</v>
      </c>
      <c r="Q67" s="190"/>
      <c r="R67" s="190"/>
      <c r="S67" s="119">
        <f t="shared" si="34"/>
        <v>3</v>
      </c>
      <c r="T67" s="120">
        <f t="shared" si="35"/>
        <v>112.28880000000001</v>
      </c>
      <c r="U67" s="189">
        <v>3</v>
      </c>
      <c r="V67" s="190"/>
      <c r="W67" s="190"/>
      <c r="X67" s="119">
        <f t="shared" si="36"/>
        <v>3</v>
      </c>
      <c r="Y67" s="120">
        <f t="shared" si="37"/>
        <v>112.28880000000001</v>
      </c>
      <c r="Z67" s="120">
        <f t="shared" si="38"/>
        <v>12</v>
      </c>
      <c r="AA67" s="135">
        <v>37.429600000000001</v>
      </c>
      <c r="AB67" s="323">
        <f t="shared" si="39"/>
        <v>449.15520000000004</v>
      </c>
    </row>
    <row r="68" spans="2:28" ht="27.75" customHeight="1" outlineLevel="1" x14ac:dyDescent="0.45">
      <c r="B68" s="156">
        <v>56</v>
      </c>
      <c r="C68" s="153" t="s">
        <v>41</v>
      </c>
      <c r="D68" s="72" t="s">
        <v>158</v>
      </c>
      <c r="E68" s="73" t="s">
        <v>73</v>
      </c>
      <c r="F68" s="189">
        <v>3</v>
      </c>
      <c r="G68" s="190"/>
      <c r="H68" s="190"/>
      <c r="I68" s="119">
        <f t="shared" si="30"/>
        <v>3</v>
      </c>
      <c r="J68" s="120">
        <f t="shared" si="31"/>
        <v>368.94</v>
      </c>
      <c r="K68" s="189">
        <v>3</v>
      </c>
      <c r="L68" s="190"/>
      <c r="M68" s="190"/>
      <c r="N68" s="119">
        <f t="shared" si="32"/>
        <v>3</v>
      </c>
      <c r="O68" s="120">
        <f t="shared" si="33"/>
        <v>368.94</v>
      </c>
      <c r="P68" s="189">
        <v>3</v>
      </c>
      <c r="Q68" s="190"/>
      <c r="R68" s="190"/>
      <c r="S68" s="119">
        <f t="shared" si="34"/>
        <v>3</v>
      </c>
      <c r="T68" s="120">
        <f t="shared" si="35"/>
        <v>368.94</v>
      </c>
      <c r="U68" s="189">
        <v>3</v>
      </c>
      <c r="V68" s="190"/>
      <c r="W68" s="190"/>
      <c r="X68" s="119">
        <f t="shared" si="36"/>
        <v>3</v>
      </c>
      <c r="Y68" s="120">
        <f t="shared" si="37"/>
        <v>368.94</v>
      </c>
      <c r="Z68" s="120">
        <f t="shared" si="38"/>
        <v>12</v>
      </c>
      <c r="AA68" s="135">
        <v>122.98</v>
      </c>
      <c r="AB68" s="323">
        <f t="shared" si="39"/>
        <v>1475.76</v>
      </c>
    </row>
    <row r="69" spans="2:28" ht="27.75" customHeight="1" outlineLevel="1" x14ac:dyDescent="0.45">
      <c r="B69" s="156">
        <v>57</v>
      </c>
      <c r="C69" s="153" t="s">
        <v>44</v>
      </c>
      <c r="D69" s="72" t="s">
        <v>159</v>
      </c>
      <c r="E69" s="73" t="s">
        <v>104</v>
      </c>
      <c r="F69" s="189">
        <v>2</v>
      </c>
      <c r="G69" s="190"/>
      <c r="H69" s="190"/>
      <c r="I69" s="119">
        <f t="shared" si="30"/>
        <v>2</v>
      </c>
      <c r="J69" s="120">
        <f t="shared" si="31"/>
        <v>49.670400000000001</v>
      </c>
      <c r="K69" s="189"/>
      <c r="L69" s="190"/>
      <c r="M69" s="190"/>
      <c r="N69" s="119">
        <f t="shared" si="32"/>
        <v>0</v>
      </c>
      <c r="O69" s="120">
        <f t="shared" si="33"/>
        <v>0</v>
      </c>
      <c r="P69" s="189">
        <v>2</v>
      </c>
      <c r="Q69" s="190"/>
      <c r="R69" s="190"/>
      <c r="S69" s="119">
        <f t="shared" si="34"/>
        <v>2</v>
      </c>
      <c r="T69" s="120">
        <f t="shared" si="35"/>
        <v>49.670400000000001</v>
      </c>
      <c r="U69" s="189"/>
      <c r="V69" s="190"/>
      <c r="W69" s="190"/>
      <c r="X69" s="119">
        <f t="shared" si="36"/>
        <v>0</v>
      </c>
      <c r="Y69" s="120">
        <f t="shared" si="37"/>
        <v>0</v>
      </c>
      <c r="Z69" s="120">
        <f t="shared" si="38"/>
        <v>4</v>
      </c>
      <c r="AA69" s="135">
        <v>24.8352</v>
      </c>
      <c r="AB69" s="323">
        <f t="shared" si="39"/>
        <v>99.340800000000002</v>
      </c>
    </row>
    <row r="70" spans="2:28" ht="27.75" customHeight="1" outlineLevel="1" x14ac:dyDescent="0.45">
      <c r="B70" s="156">
        <v>59</v>
      </c>
      <c r="C70" s="153" t="s">
        <v>79</v>
      </c>
      <c r="D70" s="72" t="s">
        <v>160</v>
      </c>
      <c r="E70" s="73" t="s">
        <v>73</v>
      </c>
      <c r="F70" s="189">
        <v>5</v>
      </c>
      <c r="G70" s="190"/>
      <c r="H70" s="190"/>
      <c r="I70" s="119">
        <f t="shared" si="30"/>
        <v>5</v>
      </c>
      <c r="J70" s="120">
        <f t="shared" si="31"/>
        <v>436.8</v>
      </c>
      <c r="K70" s="189">
        <v>5</v>
      </c>
      <c r="L70" s="190"/>
      <c r="M70" s="190"/>
      <c r="N70" s="119">
        <f t="shared" si="32"/>
        <v>5</v>
      </c>
      <c r="O70" s="120">
        <f t="shared" si="33"/>
        <v>436.8</v>
      </c>
      <c r="P70" s="189">
        <v>5</v>
      </c>
      <c r="Q70" s="190"/>
      <c r="R70" s="190"/>
      <c r="S70" s="119">
        <f t="shared" si="34"/>
        <v>5</v>
      </c>
      <c r="T70" s="120">
        <f t="shared" si="35"/>
        <v>436.8</v>
      </c>
      <c r="U70" s="189">
        <v>5</v>
      </c>
      <c r="V70" s="190"/>
      <c r="W70" s="190"/>
      <c r="X70" s="119">
        <f t="shared" si="36"/>
        <v>5</v>
      </c>
      <c r="Y70" s="120">
        <f t="shared" si="37"/>
        <v>436.8</v>
      </c>
      <c r="Z70" s="120">
        <f t="shared" si="38"/>
        <v>20</v>
      </c>
      <c r="AA70" s="135">
        <v>87.36</v>
      </c>
      <c r="AB70" s="323">
        <f t="shared" si="39"/>
        <v>1747.2</v>
      </c>
    </row>
    <row r="71" spans="2:28" ht="27.75" customHeight="1" outlineLevel="1" x14ac:dyDescent="0.45">
      <c r="B71" s="156">
        <v>61</v>
      </c>
      <c r="C71" s="153" t="s">
        <v>105</v>
      </c>
      <c r="D71" s="72" t="s">
        <v>161</v>
      </c>
      <c r="E71" s="73" t="s">
        <v>104</v>
      </c>
      <c r="F71" s="189">
        <v>3</v>
      </c>
      <c r="G71" s="190"/>
      <c r="H71" s="190"/>
      <c r="I71" s="119">
        <f t="shared" si="30"/>
        <v>3</v>
      </c>
      <c r="J71" s="120">
        <f t="shared" si="31"/>
        <v>436.79999999999995</v>
      </c>
      <c r="K71" s="189"/>
      <c r="L71" s="190"/>
      <c r="M71" s="190"/>
      <c r="N71" s="119">
        <f t="shared" si="32"/>
        <v>0</v>
      </c>
      <c r="O71" s="120">
        <f t="shared" si="33"/>
        <v>0</v>
      </c>
      <c r="P71" s="189">
        <v>3</v>
      </c>
      <c r="Q71" s="190"/>
      <c r="R71" s="190"/>
      <c r="S71" s="119">
        <f t="shared" si="34"/>
        <v>3</v>
      </c>
      <c r="T71" s="120">
        <f t="shared" si="35"/>
        <v>436.79999999999995</v>
      </c>
      <c r="U71" s="189"/>
      <c r="V71" s="190"/>
      <c r="W71" s="190"/>
      <c r="X71" s="119">
        <f t="shared" si="36"/>
        <v>0</v>
      </c>
      <c r="Y71" s="120">
        <f t="shared" si="37"/>
        <v>0</v>
      </c>
      <c r="Z71" s="120">
        <f t="shared" si="38"/>
        <v>6</v>
      </c>
      <c r="AA71" s="135">
        <v>145.6</v>
      </c>
      <c r="AB71" s="323">
        <f t="shared" si="39"/>
        <v>873.59999999999991</v>
      </c>
    </row>
    <row r="72" spans="2:28" ht="27.75" customHeight="1" outlineLevel="1" x14ac:dyDescent="0.45">
      <c r="B72" s="156">
        <v>62</v>
      </c>
      <c r="C72" s="153" t="s">
        <v>107</v>
      </c>
      <c r="D72" s="72" t="s">
        <v>162</v>
      </c>
      <c r="E72" s="83" t="s">
        <v>104</v>
      </c>
      <c r="F72" s="189">
        <v>10</v>
      </c>
      <c r="G72" s="190"/>
      <c r="H72" s="190"/>
      <c r="I72" s="119">
        <f t="shared" si="30"/>
        <v>10</v>
      </c>
      <c r="J72" s="120">
        <f t="shared" si="31"/>
        <v>1102.4000000000001</v>
      </c>
      <c r="K72" s="189"/>
      <c r="L72" s="190"/>
      <c r="M72" s="190"/>
      <c r="N72" s="119">
        <f t="shared" si="32"/>
        <v>0</v>
      </c>
      <c r="O72" s="120">
        <f t="shared" si="33"/>
        <v>0</v>
      </c>
      <c r="P72" s="189">
        <v>10</v>
      </c>
      <c r="Q72" s="190"/>
      <c r="R72" s="190"/>
      <c r="S72" s="119">
        <f t="shared" si="34"/>
        <v>10</v>
      </c>
      <c r="T72" s="120">
        <f t="shared" si="35"/>
        <v>1102.4000000000001</v>
      </c>
      <c r="U72" s="189"/>
      <c r="V72" s="190"/>
      <c r="W72" s="190"/>
      <c r="X72" s="119">
        <f t="shared" si="36"/>
        <v>0</v>
      </c>
      <c r="Y72" s="120">
        <f t="shared" si="37"/>
        <v>0</v>
      </c>
      <c r="Z72" s="120">
        <f t="shared" si="38"/>
        <v>20</v>
      </c>
      <c r="AA72" s="139">
        <v>110.24000000000001</v>
      </c>
      <c r="AB72" s="323">
        <f t="shared" si="39"/>
        <v>2204.8000000000002</v>
      </c>
    </row>
    <row r="73" spans="2:28" ht="27.75" customHeight="1" outlineLevel="1" x14ac:dyDescent="0.45">
      <c r="B73" s="156">
        <v>63</v>
      </c>
      <c r="C73" s="153" t="s">
        <v>120</v>
      </c>
      <c r="D73" s="72" t="s">
        <v>163</v>
      </c>
      <c r="E73" s="73" t="s">
        <v>95</v>
      </c>
      <c r="F73" s="189">
        <v>0.5</v>
      </c>
      <c r="G73" s="190"/>
      <c r="H73" s="190"/>
      <c r="I73" s="119">
        <f t="shared" si="30"/>
        <v>0.5</v>
      </c>
      <c r="J73" s="120">
        <f t="shared" si="31"/>
        <v>24.845600000000001</v>
      </c>
      <c r="K73" s="189"/>
      <c r="L73" s="190"/>
      <c r="M73" s="190"/>
      <c r="N73" s="119">
        <f t="shared" si="32"/>
        <v>0</v>
      </c>
      <c r="O73" s="120">
        <f t="shared" si="33"/>
        <v>0</v>
      </c>
      <c r="P73" s="189">
        <v>3</v>
      </c>
      <c r="Q73" s="190"/>
      <c r="R73" s="190"/>
      <c r="S73" s="119">
        <f t="shared" si="34"/>
        <v>3</v>
      </c>
      <c r="T73" s="120">
        <f t="shared" si="35"/>
        <v>149.0736</v>
      </c>
      <c r="U73" s="189"/>
      <c r="V73" s="190"/>
      <c r="W73" s="190"/>
      <c r="X73" s="119">
        <f t="shared" si="36"/>
        <v>0</v>
      </c>
      <c r="Y73" s="120">
        <f t="shared" si="37"/>
        <v>0</v>
      </c>
      <c r="Z73" s="120">
        <f t="shared" si="38"/>
        <v>3.5</v>
      </c>
      <c r="AA73" s="139">
        <v>49.691200000000002</v>
      </c>
      <c r="AB73" s="323">
        <f t="shared" si="39"/>
        <v>173.91920000000002</v>
      </c>
    </row>
    <row r="74" spans="2:28" ht="27.75" customHeight="1" outlineLevel="1" thickBot="1" x14ac:dyDescent="0.5">
      <c r="B74" s="156">
        <v>65</v>
      </c>
      <c r="C74" s="165" t="s">
        <v>236</v>
      </c>
      <c r="D74" s="72" t="s">
        <v>164</v>
      </c>
      <c r="E74" s="73" t="s">
        <v>91</v>
      </c>
      <c r="F74" s="189">
        <v>5</v>
      </c>
      <c r="G74" s="190"/>
      <c r="H74" s="190"/>
      <c r="I74" s="119">
        <f t="shared" si="30"/>
        <v>5</v>
      </c>
      <c r="J74" s="120">
        <f t="shared" si="31"/>
        <v>699.4</v>
      </c>
      <c r="K74" s="189">
        <v>5</v>
      </c>
      <c r="L74" s="190"/>
      <c r="M74" s="190"/>
      <c r="N74" s="119">
        <f t="shared" si="32"/>
        <v>5</v>
      </c>
      <c r="O74" s="120">
        <f t="shared" si="33"/>
        <v>699.4</v>
      </c>
      <c r="P74" s="189">
        <v>5</v>
      </c>
      <c r="Q74" s="190"/>
      <c r="R74" s="190"/>
      <c r="S74" s="119">
        <f t="shared" si="34"/>
        <v>5</v>
      </c>
      <c r="T74" s="120">
        <f t="shared" si="35"/>
        <v>699.4</v>
      </c>
      <c r="U74" s="189">
        <v>5</v>
      </c>
      <c r="V74" s="190"/>
      <c r="W74" s="190"/>
      <c r="X74" s="119">
        <f t="shared" si="36"/>
        <v>5</v>
      </c>
      <c r="Y74" s="120">
        <f t="shared" si="37"/>
        <v>699.4</v>
      </c>
      <c r="Z74" s="120">
        <f t="shared" si="38"/>
        <v>20</v>
      </c>
      <c r="AA74" s="139">
        <v>139.88</v>
      </c>
      <c r="AB74" s="323">
        <f t="shared" si="39"/>
        <v>2797.6</v>
      </c>
    </row>
    <row r="75" spans="2:28" s="20" customFormat="1" ht="30" customHeight="1" thickBot="1" x14ac:dyDescent="0.5">
      <c r="B75" s="84" t="s">
        <v>165</v>
      </c>
      <c r="C75" s="85"/>
      <c r="D75" s="86"/>
      <c r="E75" s="87"/>
      <c r="F75" s="198"/>
      <c r="G75" s="198"/>
      <c r="H75" s="198"/>
      <c r="I75" s="121"/>
      <c r="J75" s="122"/>
      <c r="K75" s="198"/>
      <c r="L75" s="198"/>
      <c r="M75" s="198"/>
      <c r="N75" s="121"/>
      <c r="O75" s="122"/>
      <c r="P75" s="198"/>
      <c r="Q75" s="198"/>
      <c r="R75" s="198"/>
      <c r="S75" s="121"/>
      <c r="T75" s="122"/>
      <c r="U75" s="198"/>
      <c r="V75" s="198"/>
      <c r="W75" s="198"/>
      <c r="X75" s="121"/>
      <c r="Y75" s="122"/>
      <c r="Z75" s="122"/>
      <c r="AA75" s="140"/>
      <c r="AB75" s="329"/>
    </row>
    <row r="76" spans="2:28" ht="27.75" customHeight="1" outlineLevel="1" thickBot="1" x14ac:dyDescent="0.5">
      <c r="B76" s="156">
        <v>70</v>
      </c>
      <c r="C76" s="161" t="s">
        <v>70</v>
      </c>
      <c r="D76" s="72" t="s">
        <v>166</v>
      </c>
      <c r="E76" s="88" t="s">
        <v>104</v>
      </c>
      <c r="F76" s="199">
        <v>2</v>
      </c>
      <c r="G76" s="200"/>
      <c r="H76" s="200"/>
      <c r="I76" s="123">
        <f t="shared" ref="I76" si="40">SUM(F76:H76)</f>
        <v>2</v>
      </c>
      <c r="J76" s="124">
        <f t="shared" ref="J76" si="41">I76*AA76</f>
        <v>553.28</v>
      </c>
      <c r="K76" s="199">
        <v>2</v>
      </c>
      <c r="L76" s="200"/>
      <c r="M76" s="200"/>
      <c r="N76" s="123">
        <f t="shared" ref="N76" si="42">SUM(K76:M76)</f>
        <v>2</v>
      </c>
      <c r="O76" s="124">
        <f t="shared" ref="O76" si="43">N76*AA76</f>
        <v>553.28</v>
      </c>
      <c r="P76" s="199">
        <v>2</v>
      </c>
      <c r="Q76" s="200"/>
      <c r="R76" s="200"/>
      <c r="S76" s="123">
        <f t="shared" ref="S76" si="44">SUM(P76:R76)</f>
        <v>2</v>
      </c>
      <c r="T76" s="124">
        <f t="shared" ref="T76" si="45">S76*AA76</f>
        <v>553.28</v>
      </c>
      <c r="U76" s="199">
        <v>2</v>
      </c>
      <c r="V76" s="200"/>
      <c r="W76" s="200"/>
      <c r="X76" s="123">
        <f t="shared" ref="X76" si="46">SUM(U76:W76)</f>
        <v>2</v>
      </c>
      <c r="Y76" s="124">
        <f t="shared" ref="Y76" si="47">X76*AA76</f>
        <v>553.28</v>
      </c>
      <c r="Z76" s="124">
        <f t="shared" ref="Z76" si="48">I76+N76+S76+X76</f>
        <v>8</v>
      </c>
      <c r="AA76" s="141">
        <v>276.64</v>
      </c>
      <c r="AB76" s="330">
        <f t="shared" ref="AB76" si="49">Z76*AA76</f>
        <v>2213.12</v>
      </c>
    </row>
    <row r="77" spans="2:28" s="20" customFormat="1" ht="30" customHeight="1" thickBot="1" x14ac:dyDescent="0.5">
      <c r="B77" s="89" t="s">
        <v>167</v>
      </c>
      <c r="C77" s="90"/>
      <c r="D77" s="91"/>
      <c r="E77" s="92"/>
      <c r="F77" s="176"/>
      <c r="G77" s="176"/>
      <c r="H77" s="176"/>
      <c r="I77" s="98"/>
      <c r="J77" s="99"/>
      <c r="K77" s="176"/>
      <c r="L77" s="176"/>
      <c r="M77" s="176"/>
      <c r="N77" s="98"/>
      <c r="O77" s="99"/>
      <c r="P77" s="176"/>
      <c r="Q77" s="176"/>
      <c r="R77" s="176"/>
      <c r="S77" s="98"/>
      <c r="T77" s="99"/>
      <c r="U77" s="176"/>
      <c r="V77" s="176"/>
      <c r="W77" s="176"/>
      <c r="X77" s="98"/>
      <c r="Y77" s="99"/>
      <c r="Z77" s="99"/>
      <c r="AA77" s="100"/>
      <c r="AB77" s="331"/>
    </row>
    <row r="78" spans="2:28" ht="27.75" customHeight="1" outlineLevel="1" x14ac:dyDescent="0.45">
      <c r="B78" s="162">
        <v>77</v>
      </c>
      <c r="C78" s="153" t="s">
        <v>23</v>
      </c>
      <c r="D78" s="72" t="s">
        <v>168</v>
      </c>
      <c r="E78" s="73" t="s">
        <v>92</v>
      </c>
      <c r="F78" s="189">
        <v>10</v>
      </c>
      <c r="G78" s="190"/>
      <c r="H78" s="190"/>
      <c r="I78" s="119">
        <f t="shared" ref="I78:I103" si="50">SUM(F78:H78)</f>
        <v>10</v>
      </c>
      <c r="J78" s="120">
        <f t="shared" ref="J78:J103" si="51">I78*AA78</f>
        <v>75.712000000000003</v>
      </c>
      <c r="K78" s="189">
        <v>10</v>
      </c>
      <c r="L78" s="190"/>
      <c r="M78" s="190"/>
      <c r="N78" s="119">
        <f t="shared" ref="N78:N103" si="52">SUM(K78:M78)</f>
        <v>10</v>
      </c>
      <c r="O78" s="120">
        <f t="shared" ref="O78:O103" si="53">N78*AA78</f>
        <v>75.712000000000003</v>
      </c>
      <c r="P78" s="189">
        <v>10</v>
      </c>
      <c r="Q78" s="190"/>
      <c r="R78" s="190"/>
      <c r="S78" s="119">
        <f t="shared" ref="S78:S103" si="54">SUM(P78:R78)</f>
        <v>10</v>
      </c>
      <c r="T78" s="120">
        <f t="shared" ref="T78:T103" si="55">S78*AA78</f>
        <v>75.712000000000003</v>
      </c>
      <c r="U78" s="189">
        <v>10</v>
      </c>
      <c r="V78" s="190"/>
      <c r="W78" s="190"/>
      <c r="X78" s="119">
        <f t="shared" ref="X78:X103" si="56">SUM(U78:W78)</f>
        <v>10</v>
      </c>
      <c r="Y78" s="120">
        <f t="shared" ref="Y78:Y103" si="57">X78*AA78</f>
        <v>75.712000000000003</v>
      </c>
      <c r="Z78" s="120">
        <f t="shared" ref="Z78:Z103" si="58">I78+N78+S78+X78</f>
        <v>40</v>
      </c>
      <c r="AA78" s="139">
        <v>7.5712000000000002</v>
      </c>
      <c r="AB78" s="323">
        <f t="shared" ref="AB78:AB103" si="59">Z78*AA78</f>
        <v>302.84800000000001</v>
      </c>
    </row>
    <row r="79" spans="2:28" ht="27.75" customHeight="1" outlineLevel="1" x14ac:dyDescent="0.45">
      <c r="B79" s="353">
        <v>78</v>
      </c>
      <c r="C79" s="153" t="s">
        <v>24</v>
      </c>
      <c r="D79" s="72" t="s">
        <v>169</v>
      </c>
      <c r="E79" s="73" t="s">
        <v>92</v>
      </c>
      <c r="F79" s="199">
        <v>10</v>
      </c>
      <c r="G79" s="200"/>
      <c r="H79" s="200"/>
      <c r="I79" s="123">
        <f t="shared" si="50"/>
        <v>10</v>
      </c>
      <c r="J79" s="124">
        <f t="shared" si="51"/>
        <v>133.952</v>
      </c>
      <c r="K79" s="199">
        <v>10</v>
      </c>
      <c r="L79" s="200"/>
      <c r="M79" s="200"/>
      <c r="N79" s="123">
        <f t="shared" si="52"/>
        <v>10</v>
      </c>
      <c r="O79" s="124">
        <f t="shared" si="53"/>
        <v>133.952</v>
      </c>
      <c r="P79" s="199">
        <v>10</v>
      </c>
      <c r="Q79" s="200"/>
      <c r="R79" s="200"/>
      <c r="S79" s="123">
        <f t="shared" si="54"/>
        <v>10</v>
      </c>
      <c r="T79" s="124">
        <f t="shared" si="55"/>
        <v>133.952</v>
      </c>
      <c r="U79" s="199">
        <v>10</v>
      </c>
      <c r="V79" s="200"/>
      <c r="W79" s="200"/>
      <c r="X79" s="123">
        <f t="shared" si="56"/>
        <v>10</v>
      </c>
      <c r="Y79" s="124">
        <f t="shared" si="57"/>
        <v>133.952</v>
      </c>
      <c r="Z79" s="124">
        <f t="shared" si="58"/>
        <v>40</v>
      </c>
      <c r="AA79" s="141">
        <v>13.395200000000001</v>
      </c>
      <c r="AB79" s="330">
        <f t="shared" si="59"/>
        <v>535.80799999999999</v>
      </c>
    </row>
    <row r="80" spans="2:28" ht="27.75" customHeight="1" outlineLevel="1" x14ac:dyDescent="0.45">
      <c r="B80" s="162">
        <v>79</v>
      </c>
      <c r="C80" s="153" t="s">
        <v>25</v>
      </c>
      <c r="D80" s="72" t="s">
        <v>170</v>
      </c>
      <c r="E80" s="73" t="s">
        <v>92</v>
      </c>
      <c r="F80" s="189">
        <v>5</v>
      </c>
      <c r="G80" s="190"/>
      <c r="H80" s="190"/>
      <c r="I80" s="119">
        <f t="shared" si="50"/>
        <v>5</v>
      </c>
      <c r="J80" s="120">
        <f t="shared" si="51"/>
        <v>102.75200000000001</v>
      </c>
      <c r="K80" s="189">
        <v>5</v>
      </c>
      <c r="L80" s="190"/>
      <c r="M80" s="190"/>
      <c r="N80" s="119">
        <f t="shared" si="52"/>
        <v>5</v>
      </c>
      <c r="O80" s="120">
        <f t="shared" si="53"/>
        <v>102.75200000000001</v>
      </c>
      <c r="P80" s="189">
        <v>5</v>
      </c>
      <c r="Q80" s="190"/>
      <c r="R80" s="190"/>
      <c r="S80" s="119">
        <f t="shared" si="54"/>
        <v>5</v>
      </c>
      <c r="T80" s="120">
        <f t="shared" si="55"/>
        <v>102.75200000000001</v>
      </c>
      <c r="U80" s="189">
        <v>5</v>
      </c>
      <c r="V80" s="190"/>
      <c r="W80" s="190"/>
      <c r="X80" s="119">
        <f t="shared" si="56"/>
        <v>5</v>
      </c>
      <c r="Y80" s="120">
        <f t="shared" si="57"/>
        <v>102.75200000000001</v>
      </c>
      <c r="Z80" s="120">
        <f t="shared" si="58"/>
        <v>20</v>
      </c>
      <c r="AA80" s="139">
        <v>20.550400000000003</v>
      </c>
      <c r="AB80" s="323">
        <f t="shared" si="59"/>
        <v>411.00800000000004</v>
      </c>
    </row>
    <row r="81" spans="2:28" ht="27.75" customHeight="1" outlineLevel="1" x14ac:dyDescent="0.45">
      <c r="B81" s="307">
        <v>80</v>
      </c>
      <c r="C81" s="308" t="s">
        <v>26</v>
      </c>
      <c r="D81" s="309" t="s">
        <v>171</v>
      </c>
      <c r="E81" s="310" t="s">
        <v>92</v>
      </c>
      <c r="F81" s="311">
        <v>2</v>
      </c>
      <c r="G81" s="312"/>
      <c r="H81" s="312"/>
      <c r="I81" s="313">
        <f t="shared" si="50"/>
        <v>2</v>
      </c>
      <c r="J81" s="314">
        <f t="shared" si="51"/>
        <v>79.040000000000006</v>
      </c>
      <c r="K81" s="311">
        <v>2</v>
      </c>
      <c r="L81" s="312"/>
      <c r="M81" s="312"/>
      <c r="N81" s="313">
        <f t="shared" si="52"/>
        <v>2</v>
      </c>
      <c r="O81" s="314">
        <f t="shared" si="53"/>
        <v>79.040000000000006</v>
      </c>
      <c r="P81" s="311">
        <v>2</v>
      </c>
      <c r="Q81" s="312"/>
      <c r="R81" s="312"/>
      <c r="S81" s="313">
        <f t="shared" si="54"/>
        <v>2</v>
      </c>
      <c r="T81" s="314">
        <f t="shared" si="55"/>
        <v>79.040000000000006</v>
      </c>
      <c r="U81" s="311">
        <v>2</v>
      </c>
      <c r="V81" s="312"/>
      <c r="W81" s="312"/>
      <c r="X81" s="313">
        <f t="shared" si="56"/>
        <v>2</v>
      </c>
      <c r="Y81" s="314">
        <f t="shared" si="57"/>
        <v>79.040000000000006</v>
      </c>
      <c r="Z81" s="314">
        <f t="shared" si="58"/>
        <v>8</v>
      </c>
      <c r="AA81" s="315">
        <v>39.520000000000003</v>
      </c>
      <c r="AB81" s="332">
        <f t="shared" si="59"/>
        <v>316.16000000000003</v>
      </c>
    </row>
    <row r="82" spans="2:28" ht="27.75" customHeight="1" outlineLevel="1" x14ac:dyDescent="0.45">
      <c r="B82" s="152">
        <v>81</v>
      </c>
      <c r="C82" s="155" t="s">
        <v>31</v>
      </c>
      <c r="D82" s="70" t="s">
        <v>172</v>
      </c>
      <c r="E82" s="71" t="s">
        <v>104</v>
      </c>
      <c r="F82" s="189">
        <f>1+1</f>
        <v>2</v>
      </c>
      <c r="G82" s="190"/>
      <c r="H82" s="190"/>
      <c r="I82" s="119">
        <f t="shared" si="50"/>
        <v>2</v>
      </c>
      <c r="J82" s="120">
        <f t="shared" si="51"/>
        <v>35.110399999999998</v>
      </c>
      <c r="K82" s="189">
        <v>1</v>
      </c>
      <c r="L82" s="190"/>
      <c r="M82" s="190"/>
      <c r="N82" s="119">
        <f t="shared" si="52"/>
        <v>1</v>
      </c>
      <c r="O82" s="120">
        <f t="shared" si="53"/>
        <v>17.555199999999999</v>
      </c>
      <c r="P82" s="189">
        <f>1+1</f>
        <v>2</v>
      </c>
      <c r="Q82" s="190"/>
      <c r="R82" s="190"/>
      <c r="S82" s="119">
        <f t="shared" si="54"/>
        <v>2</v>
      </c>
      <c r="T82" s="120">
        <f t="shared" si="55"/>
        <v>35.110399999999998</v>
      </c>
      <c r="U82" s="189">
        <v>1</v>
      </c>
      <c r="V82" s="190"/>
      <c r="W82" s="190"/>
      <c r="X82" s="119">
        <f t="shared" si="56"/>
        <v>1</v>
      </c>
      <c r="Y82" s="120">
        <f t="shared" si="57"/>
        <v>17.555199999999999</v>
      </c>
      <c r="Z82" s="120">
        <f t="shared" si="58"/>
        <v>6</v>
      </c>
      <c r="AA82" s="139">
        <v>17.555199999999999</v>
      </c>
      <c r="AB82" s="323">
        <f t="shared" si="59"/>
        <v>105.3312</v>
      </c>
    </row>
    <row r="83" spans="2:28" ht="27.75" customHeight="1" outlineLevel="1" x14ac:dyDescent="0.45">
      <c r="B83" s="152">
        <v>84</v>
      </c>
      <c r="C83" s="153" t="s">
        <v>65</v>
      </c>
      <c r="D83" s="72" t="s">
        <v>173</v>
      </c>
      <c r="E83" s="73" t="s">
        <v>92</v>
      </c>
      <c r="F83" s="189">
        <v>1</v>
      </c>
      <c r="G83" s="190"/>
      <c r="H83" s="190"/>
      <c r="I83" s="119">
        <f t="shared" si="50"/>
        <v>1</v>
      </c>
      <c r="J83" s="120">
        <f t="shared" si="51"/>
        <v>408.13760000000002</v>
      </c>
      <c r="K83" s="189">
        <v>1</v>
      </c>
      <c r="L83" s="190"/>
      <c r="M83" s="190"/>
      <c r="N83" s="119">
        <f t="shared" si="52"/>
        <v>1</v>
      </c>
      <c r="O83" s="120">
        <f t="shared" si="53"/>
        <v>408.13760000000002</v>
      </c>
      <c r="P83" s="189">
        <v>1</v>
      </c>
      <c r="Q83" s="190"/>
      <c r="R83" s="190"/>
      <c r="S83" s="119">
        <f t="shared" si="54"/>
        <v>1</v>
      </c>
      <c r="T83" s="120">
        <f t="shared" si="55"/>
        <v>408.13760000000002</v>
      </c>
      <c r="U83" s="189">
        <v>1</v>
      </c>
      <c r="V83" s="190"/>
      <c r="W83" s="190"/>
      <c r="X83" s="119">
        <f t="shared" si="56"/>
        <v>1</v>
      </c>
      <c r="Y83" s="120">
        <f t="shared" si="57"/>
        <v>408.13760000000002</v>
      </c>
      <c r="Z83" s="120">
        <f t="shared" si="58"/>
        <v>4</v>
      </c>
      <c r="AA83" s="139">
        <v>408.13760000000002</v>
      </c>
      <c r="AB83" s="323">
        <f t="shared" si="59"/>
        <v>1632.5504000000001</v>
      </c>
    </row>
    <row r="84" spans="2:28" ht="27.75" customHeight="1" outlineLevel="1" x14ac:dyDescent="0.45">
      <c r="B84" s="152">
        <v>85</v>
      </c>
      <c r="C84" s="153" t="s">
        <v>66</v>
      </c>
      <c r="D84" s="72" t="s">
        <v>174</v>
      </c>
      <c r="E84" s="73" t="s">
        <v>92</v>
      </c>
      <c r="F84" s="189">
        <v>1</v>
      </c>
      <c r="G84" s="190"/>
      <c r="H84" s="190"/>
      <c r="I84" s="119">
        <f t="shared" si="50"/>
        <v>1</v>
      </c>
      <c r="J84" s="120">
        <f t="shared" si="51"/>
        <v>518.07600000000002</v>
      </c>
      <c r="K84" s="189"/>
      <c r="L84" s="190"/>
      <c r="M84" s="190"/>
      <c r="N84" s="119">
        <f t="shared" si="52"/>
        <v>0</v>
      </c>
      <c r="O84" s="120">
        <f t="shared" si="53"/>
        <v>0</v>
      </c>
      <c r="P84" s="189">
        <v>1</v>
      </c>
      <c r="Q84" s="190"/>
      <c r="R84" s="190"/>
      <c r="S84" s="119">
        <f t="shared" si="54"/>
        <v>1</v>
      </c>
      <c r="T84" s="120">
        <f t="shared" si="55"/>
        <v>518.07600000000002</v>
      </c>
      <c r="U84" s="189"/>
      <c r="V84" s="190"/>
      <c r="W84" s="190"/>
      <c r="X84" s="119">
        <f t="shared" si="56"/>
        <v>0</v>
      </c>
      <c r="Y84" s="120">
        <f t="shared" si="57"/>
        <v>0</v>
      </c>
      <c r="Z84" s="120">
        <f t="shared" si="58"/>
        <v>2</v>
      </c>
      <c r="AA84" s="139">
        <v>518.07600000000002</v>
      </c>
      <c r="AB84" s="323">
        <f t="shared" si="59"/>
        <v>1036.152</v>
      </c>
    </row>
    <row r="85" spans="2:28" ht="27.75" customHeight="1" outlineLevel="1" x14ac:dyDescent="0.45">
      <c r="B85" s="152">
        <v>86</v>
      </c>
      <c r="C85" s="153" t="s">
        <v>67</v>
      </c>
      <c r="D85" s="72" t="s">
        <v>175</v>
      </c>
      <c r="E85" s="73" t="s">
        <v>92</v>
      </c>
      <c r="F85" s="189">
        <v>1</v>
      </c>
      <c r="G85" s="190"/>
      <c r="H85" s="190"/>
      <c r="I85" s="119">
        <f t="shared" si="50"/>
        <v>1</v>
      </c>
      <c r="J85" s="120">
        <f t="shared" si="51"/>
        <v>738.4</v>
      </c>
      <c r="K85" s="189"/>
      <c r="L85" s="190"/>
      <c r="M85" s="190"/>
      <c r="N85" s="119">
        <f t="shared" si="52"/>
        <v>0</v>
      </c>
      <c r="O85" s="120">
        <f t="shared" si="53"/>
        <v>0</v>
      </c>
      <c r="P85" s="189">
        <v>1</v>
      </c>
      <c r="Q85" s="190"/>
      <c r="R85" s="190"/>
      <c r="S85" s="119">
        <f t="shared" si="54"/>
        <v>1</v>
      </c>
      <c r="T85" s="120">
        <f t="shared" si="55"/>
        <v>738.4</v>
      </c>
      <c r="U85" s="189"/>
      <c r="V85" s="190"/>
      <c r="W85" s="190"/>
      <c r="X85" s="119">
        <f t="shared" si="56"/>
        <v>0</v>
      </c>
      <c r="Y85" s="120">
        <f t="shared" si="57"/>
        <v>0</v>
      </c>
      <c r="Z85" s="120">
        <f t="shared" si="58"/>
        <v>2</v>
      </c>
      <c r="AA85" s="139">
        <v>738.4</v>
      </c>
      <c r="AB85" s="323">
        <f t="shared" si="59"/>
        <v>1476.8</v>
      </c>
    </row>
    <row r="86" spans="2:28" ht="27.75" customHeight="1" outlineLevel="1" x14ac:dyDescent="0.45">
      <c r="B86" s="152">
        <v>88</v>
      </c>
      <c r="C86" s="153" t="s">
        <v>238</v>
      </c>
      <c r="D86" s="72" t="s">
        <v>176</v>
      </c>
      <c r="E86" s="73" t="s">
        <v>92</v>
      </c>
      <c r="F86" s="189">
        <v>1</v>
      </c>
      <c r="G86" s="190"/>
      <c r="H86" s="190"/>
      <c r="I86" s="119">
        <f t="shared" si="50"/>
        <v>1</v>
      </c>
      <c r="J86" s="120">
        <f t="shared" si="51"/>
        <v>328.64</v>
      </c>
      <c r="K86" s="189">
        <v>1</v>
      </c>
      <c r="L86" s="190"/>
      <c r="M86" s="190"/>
      <c r="N86" s="119">
        <f t="shared" si="52"/>
        <v>1</v>
      </c>
      <c r="O86" s="120">
        <f t="shared" si="53"/>
        <v>328.64</v>
      </c>
      <c r="P86" s="189">
        <v>1</v>
      </c>
      <c r="Q86" s="190"/>
      <c r="R86" s="190"/>
      <c r="S86" s="119">
        <f t="shared" si="54"/>
        <v>1</v>
      </c>
      <c r="T86" s="120">
        <f t="shared" si="55"/>
        <v>328.64</v>
      </c>
      <c r="U86" s="189">
        <v>1</v>
      </c>
      <c r="V86" s="190"/>
      <c r="W86" s="190"/>
      <c r="X86" s="119">
        <f t="shared" si="56"/>
        <v>1</v>
      </c>
      <c r="Y86" s="120">
        <f t="shared" si="57"/>
        <v>328.64</v>
      </c>
      <c r="Z86" s="120">
        <f t="shared" si="58"/>
        <v>4</v>
      </c>
      <c r="AA86" s="139">
        <v>328.64</v>
      </c>
      <c r="AB86" s="323">
        <f t="shared" si="59"/>
        <v>1314.56</v>
      </c>
    </row>
    <row r="87" spans="2:28" ht="27.75" customHeight="1" outlineLevel="1" x14ac:dyDescent="0.45">
      <c r="B87" s="152">
        <v>89</v>
      </c>
      <c r="C87" s="165" t="s">
        <v>237</v>
      </c>
      <c r="D87" s="72" t="s">
        <v>177</v>
      </c>
      <c r="E87" s="73" t="s">
        <v>92</v>
      </c>
      <c r="F87" s="189">
        <v>1</v>
      </c>
      <c r="G87" s="190"/>
      <c r="H87" s="190"/>
      <c r="I87" s="119">
        <f t="shared" si="50"/>
        <v>1</v>
      </c>
      <c r="J87" s="120">
        <f t="shared" si="51"/>
        <v>410.8</v>
      </c>
      <c r="K87" s="189">
        <v>1</v>
      </c>
      <c r="L87" s="190"/>
      <c r="M87" s="190"/>
      <c r="N87" s="119">
        <f t="shared" si="52"/>
        <v>1</v>
      </c>
      <c r="O87" s="120">
        <f t="shared" si="53"/>
        <v>410.8</v>
      </c>
      <c r="P87" s="189">
        <v>1</v>
      </c>
      <c r="Q87" s="190"/>
      <c r="R87" s="190"/>
      <c r="S87" s="119">
        <f t="shared" si="54"/>
        <v>1</v>
      </c>
      <c r="T87" s="120">
        <f t="shared" si="55"/>
        <v>410.8</v>
      </c>
      <c r="U87" s="189">
        <v>1</v>
      </c>
      <c r="V87" s="190"/>
      <c r="W87" s="190"/>
      <c r="X87" s="119">
        <f t="shared" si="56"/>
        <v>1</v>
      </c>
      <c r="Y87" s="120">
        <f t="shared" si="57"/>
        <v>410.8</v>
      </c>
      <c r="Z87" s="120">
        <f t="shared" si="58"/>
        <v>4</v>
      </c>
      <c r="AA87" s="139">
        <v>410.8</v>
      </c>
      <c r="AB87" s="323">
        <f t="shared" si="59"/>
        <v>1643.2</v>
      </c>
    </row>
    <row r="88" spans="2:28" ht="27" customHeight="1" outlineLevel="1" x14ac:dyDescent="0.45">
      <c r="B88" s="152">
        <v>91</v>
      </c>
      <c r="C88" s="153" t="s">
        <v>69</v>
      </c>
      <c r="D88" s="72" t="s">
        <v>178</v>
      </c>
      <c r="E88" s="73" t="s">
        <v>92</v>
      </c>
      <c r="F88" s="189">
        <v>2</v>
      </c>
      <c r="G88" s="190"/>
      <c r="H88" s="190"/>
      <c r="I88" s="119">
        <f t="shared" si="50"/>
        <v>2</v>
      </c>
      <c r="J88" s="120">
        <f t="shared" si="51"/>
        <v>157.8304</v>
      </c>
      <c r="K88" s="189">
        <v>2</v>
      </c>
      <c r="L88" s="190"/>
      <c r="M88" s="190"/>
      <c r="N88" s="119">
        <f t="shared" si="52"/>
        <v>2</v>
      </c>
      <c r="O88" s="120">
        <f t="shared" si="53"/>
        <v>157.8304</v>
      </c>
      <c r="P88" s="189">
        <v>2</v>
      </c>
      <c r="Q88" s="190"/>
      <c r="R88" s="190"/>
      <c r="S88" s="119">
        <f t="shared" si="54"/>
        <v>2</v>
      </c>
      <c r="T88" s="120">
        <f t="shared" si="55"/>
        <v>157.8304</v>
      </c>
      <c r="U88" s="189">
        <v>2</v>
      </c>
      <c r="V88" s="190"/>
      <c r="W88" s="190"/>
      <c r="X88" s="119">
        <f t="shared" si="56"/>
        <v>2</v>
      </c>
      <c r="Y88" s="120">
        <f t="shared" si="57"/>
        <v>157.8304</v>
      </c>
      <c r="Z88" s="120">
        <f t="shared" si="58"/>
        <v>8</v>
      </c>
      <c r="AA88" s="139">
        <v>78.915199999999999</v>
      </c>
      <c r="AB88" s="323">
        <f t="shared" si="59"/>
        <v>631.32159999999999</v>
      </c>
    </row>
    <row r="89" spans="2:28" ht="27.75" customHeight="1" outlineLevel="1" x14ac:dyDescent="0.45">
      <c r="B89" s="152">
        <v>97</v>
      </c>
      <c r="C89" s="153" t="s">
        <v>74</v>
      </c>
      <c r="D89" s="64" t="s">
        <v>180</v>
      </c>
      <c r="E89" s="65" t="s">
        <v>94</v>
      </c>
      <c r="F89" s="189">
        <v>10</v>
      </c>
      <c r="G89" s="190"/>
      <c r="H89" s="190"/>
      <c r="I89" s="109">
        <f t="shared" si="50"/>
        <v>10</v>
      </c>
      <c r="J89" s="110">
        <f t="shared" si="51"/>
        <v>1710.8000000000002</v>
      </c>
      <c r="K89" s="189"/>
      <c r="L89" s="190"/>
      <c r="M89" s="190"/>
      <c r="N89" s="119">
        <f t="shared" si="52"/>
        <v>0</v>
      </c>
      <c r="O89" s="120">
        <f t="shared" si="53"/>
        <v>0</v>
      </c>
      <c r="P89" s="189">
        <v>10</v>
      </c>
      <c r="Q89" s="190"/>
      <c r="R89" s="190"/>
      <c r="S89" s="119">
        <f t="shared" si="54"/>
        <v>10</v>
      </c>
      <c r="T89" s="120">
        <f t="shared" si="55"/>
        <v>1710.8000000000002</v>
      </c>
      <c r="U89" s="189"/>
      <c r="V89" s="190"/>
      <c r="W89" s="190"/>
      <c r="X89" s="119">
        <f t="shared" si="56"/>
        <v>0</v>
      </c>
      <c r="Y89" s="120">
        <f t="shared" si="57"/>
        <v>0</v>
      </c>
      <c r="Z89" s="120">
        <f t="shared" si="58"/>
        <v>20</v>
      </c>
      <c r="AA89" s="139">
        <v>171.08</v>
      </c>
      <c r="AB89" s="323">
        <f t="shared" si="59"/>
        <v>3421.6000000000004</v>
      </c>
    </row>
    <row r="90" spans="2:28" ht="27.75" customHeight="1" outlineLevel="1" x14ac:dyDescent="0.45">
      <c r="B90" s="152">
        <v>98</v>
      </c>
      <c r="C90" s="153" t="s">
        <v>75</v>
      </c>
      <c r="D90" s="64" t="s">
        <v>181</v>
      </c>
      <c r="E90" s="65" t="s">
        <v>94</v>
      </c>
      <c r="F90" s="189">
        <v>10</v>
      </c>
      <c r="G90" s="190"/>
      <c r="H90" s="190"/>
      <c r="I90" s="109">
        <f t="shared" si="50"/>
        <v>10</v>
      </c>
      <c r="J90" s="110">
        <f t="shared" si="51"/>
        <v>2137.1999999999998</v>
      </c>
      <c r="K90" s="189"/>
      <c r="L90" s="190"/>
      <c r="M90" s="190"/>
      <c r="N90" s="119">
        <f t="shared" si="52"/>
        <v>0</v>
      </c>
      <c r="O90" s="120">
        <f t="shared" si="53"/>
        <v>0</v>
      </c>
      <c r="P90" s="189">
        <v>10</v>
      </c>
      <c r="Q90" s="190"/>
      <c r="R90" s="190"/>
      <c r="S90" s="119">
        <f t="shared" si="54"/>
        <v>10</v>
      </c>
      <c r="T90" s="120">
        <f t="shared" si="55"/>
        <v>2137.1999999999998</v>
      </c>
      <c r="U90" s="189"/>
      <c r="V90" s="190"/>
      <c r="W90" s="190"/>
      <c r="X90" s="119">
        <f t="shared" si="56"/>
        <v>0</v>
      </c>
      <c r="Y90" s="120">
        <f t="shared" si="57"/>
        <v>0</v>
      </c>
      <c r="Z90" s="120">
        <f t="shared" si="58"/>
        <v>20</v>
      </c>
      <c r="AA90" s="139">
        <v>213.72</v>
      </c>
      <c r="AB90" s="323">
        <f t="shared" si="59"/>
        <v>4274.3999999999996</v>
      </c>
    </row>
    <row r="91" spans="2:28" ht="27.75" customHeight="1" outlineLevel="1" x14ac:dyDescent="0.45">
      <c r="B91" s="152">
        <v>99</v>
      </c>
      <c r="C91" s="153" t="s">
        <v>76</v>
      </c>
      <c r="D91" s="64" t="s">
        <v>182</v>
      </c>
      <c r="E91" s="65" t="s">
        <v>92</v>
      </c>
      <c r="F91" s="189">
        <v>1</v>
      </c>
      <c r="G91" s="190"/>
      <c r="H91" s="190"/>
      <c r="I91" s="109">
        <f t="shared" si="50"/>
        <v>1</v>
      </c>
      <c r="J91" s="110">
        <f t="shared" si="51"/>
        <v>746.72</v>
      </c>
      <c r="K91" s="189"/>
      <c r="L91" s="190"/>
      <c r="M91" s="190"/>
      <c r="N91" s="119">
        <f t="shared" si="52"/>
        <v>0</v>
      </c>
      <c r="O91" s="120">
        <f t="shared" si="53"/>
        <v>0</v>
      </c>
      <c r="P91" s="189">
        <v>1</v>
      </c>
      <c r="Q91" s="190"/>
      <c r="R91" s="190"/>
      <c r="S91" s="119">
        <f t="shared" si="54"/>
        <v>1</v>
      </c>
      <c r="T91" s="120">
        <f t="shared" si="55"/>
        <v>746.72</v>
      </c>
      <c r="U91" s="189"/>
      <c r="V91" s="190"/>
      <c r="W91" s="190"/>
      <c r="X91" s="119">
        <f t="shared" si="56"/>
        <v>0</v>
      </c>
      <c r="Y91" s="120">
        <f t="shared" si="57"/>
        <v>0</v>
      </c>
      <c r="Z91" s="120">
        <f t="shared" si="58"/>
        <v>2</v>
      </c>
      <c r="AA91" s="139">
        <v>746.72</v>
      </c>
      <c r="AB91" s="323">
        <f t="shared" si="59"/>
        <v>1493.44</v>
      </c>
    </row>
    <row r="92" spans="2:28" ht="27.75" customHeight="1" outlineLevel="1" x14ac:dyDescent="0.45">
      <c r="B92" s="152">
        <v>100</v>
      </c>
      <c r="C92" s="153" t="s">
        <v>77</v>
      </c>
      <c r="D92" s="64" t="s">
        <v>183</v>
      </c>
      <c r="E92" s="65" t="s">
        <v>94</v>
      </c>
      <c r="F92" s="189">
        <v>1</v>
      </c>
      <c r="G92" s="190"/>
      <c r="H92" s="190"/>
      <c r="I92" s="109">
        <f t="shared" si="50"/>
        <v>1</v>
      </c>
      <c r="J92" s="110">
        <f t="shared" si="51"/>
        <v>217.36</v>
      </c>
      <c r="K92" s="189"/>
      <c r="L92" s="190"/>
      <c r="M92" s="190"/>
      <c r="N92" s="119">
        <f t="shared" si="52"/>
        <v>0</v>
      </c>
      <c r="O92" s="120">
        <f t="shared" si="53"/>
        <v>0</v>
      </c>
      <c r="P92" s="189">
        <v>1</v>
      </c>
      <c r="Q92" s="190"/>
      <c r="R92" s="190"/>
      <c r="S92" s="119">
        <f t="shared" si="54"/>
        <v>1</v>
      </c>
      <c r="T92" s="120">
        <f t="shared" si="55"/>
        <v>217.36</v>
      </c>
      <c r="U92" s="189"/>
      <c r="V92" s="190"/>
      <c r="W92" s="190"/>
      <c r="X92" s="119">
        <f t="shared" si="56"/>
        <v>0</v>
      </c>
      <c r="Y92" s="120">
        <f t="shared" si="57"/>
        <v>0</v>
      </c>
      <c r="Z92" s="120">
        <f t="shared" si="58"/>
        <v>2</v>
      </c>
      <c r="AA92" s="139">
        <v>217.36</v>
      </c>
      <c r="AB92" s="323">
        <f t="shared" si="59"/>
        <v>434.72</v>
      </c>
    </row>
    <row r="93" spans="2:28" ht="27.75" customHeight="1" outlineLevel="1" x14ac:dyDescent="0.45">
      <c r="B93" s="152">
        <v>101</v>
      </c>
      <c r="C93" s="153" t="s">
        <v>78</v>
      </c>
      <c r="D93" s="64" t="s">
        <v>184</v>
      </c>
      <c r="E93" s="65" t="s">
        <v>94</v>
      </c>
      <c r="F93" s="189">
        <v>1</v>
      </c>
      <c r="G93" s="190"/>
      <c r="H93" s="190"/>
      <c r="I93" s="109">
        <f t="shared" si="50"/>
        <v>1</v>
      </c>
      <c r="J93" s="110">
        <f t="shared" si="51"/>
        <v>279.6352</v>
      </c>
      <c r="K93" s="189"/>
      <c r="L93" s="190"/>
      <c r="M93" s="190"/>
      <c r="N93" s="119">
        <f t="shared" si="52"/>
        <v>0</v>
      </c>
      <c r="O93" s="120">
        <f t="shared" si="53"/>
        <v>0</v>
      </c>
      <c r="P93" s="189">
        <v>1</v>
      </c>
      <c r="Q93" s="190"/>
      <c r="R93" s="190"/>
      <c r="S93" s="119">
        <f t="shared" si="54"/>
        <v>1</v>
      </c>
      <c r="T93" s="120">
        <f t="shared" si="55"/>
        <v>279.6352</v>
      </c>
      <c r="U93" s="189"/>
      <c r="V93" s="190"/>
      <c r="W93" s="190"/>
      <c r="X93" s="119">
        <f t="shared" si="56"/>
        <v>0</v>
      </c>
      <c r="Y93" s="120">
        <f t="shared" si="57"/>
        <v>0</v>
      </c>
      <c r="Z93" s="120">
        <f t="shared" si="58"/>
        <v>2</v>
      </c>
      <c r="AA93" s="139">
        <v>279.6352</v>
      </c>
      <c r="AB93" s="323">
        <f t="shared" si="59"/>
        <v>559.2704</v>
      </c>
    </row>
    <row r="94" spans="2:28" ht="27.75" customHeight="1" outlineLevel="1" x14ac:dyDescent="0.45">
      <c r="B94" s="152">
        <v>102</v>
      </c>
      <c r="C94" s="153" t="s">
        <v>80</v>
      </c>
      <c r="D94" s="72" t="s">
        <v>185</v>
      </c>
      <c r="E94" s="73" t="s">
        <v>92</v>
      </c>
      <c r="F94" s="189">
        <v>1</v>
      </c>
      <c r="G94" s="190"/>
      <c r="H94" s="190"/>
      <c r="I94" s="119">
        <f t="shared" si="50"/>
        <v>1</v>
      </c>
      <c r="J94" s="120">
        <f t="shared" si="51"/>
        <v>51.875200000000007</v>
      </c>
      <c r="K94" s="189"/>
      <c r="L94" s="190"/>
      <c r="M94" s="190"/>
      <c r="N94" s="119">
        <f t="shared" si="52"/>
        <v>0</v>
      </c>
      <c r="O94" s="120">
        <f t="shared" si="53"/>
        <v>0</v>
      </c>
      <c r="P94" s="189">
        <v>1</v>
      </c>
      <c r="Q94" s="190"/>
      <c r="R94" s="190"/>
      <c r="S94" s="119">
        <f t="shared" si="54"/>
        <v>1</v>
      </c>
      <c r="T94" s="120">
        <f t="shared" si="55"/>
        <v>51.875200000000007</v>
      </c>
      <c r="U94" s="189"/>
      <c r="V94" s="190"/>
      <c r="W94" s="190"/>
      <c r="X94" s="119">
        <f t="shared" si="56"/>
        <v>0</v>
      </c>
      <c r="Y94" s="120">
        <f t="shared" si="57"/>
        <v>0</v>
      </c>
      <c r="Z94" s="120">
        <f t="shared" si="58"/>
        <v>2</v>
      </c>
      <c r="AA94" s="139">
        <v>51.875200000000007</v>
      </c>
      <c r="AB94" s="323">
        <f t="shared" si="59"/>
        <v>103.75040000000001</v>
      </c>
    </row>
    <row r="95" spans="2:28" ht="27.75" customHeight="1" outlineLevel="1" x14ac:dyDescent="0.45">
      <c r="B95" s="152">
        <v>104</v>
      </c>
      <c r="C95" s="153" t="s">
        <v>101</v>
      </c>
      <c r="D95" s="72" t="s">
        <v>186</v>
      </c>
      <c r="E95" s="73" t="s">
        <v>179</v>
      </c>
      <c r="F95" s="189">
        <v>3</v>
      </c>
      <c r="G95" s="190"/>
      <c r="H95" s="190"/>
      <c r="I95" s="119">
        <f t="shared" si="50"/>
        <v>3</v>
      </c>
      <c r="J95" s="120">
        <f t="shared" si="51"/>
        <v>111.696</v>
      </c>
      <c r="K95" s="189">
        <v>3</v>
      </c>
      <c r="L95" s="190"/>
      <c r="M95" s="190"/>
      <c r="N95" s="119">
        <f t="shared" si="52"/>
        <v>3</v>
      </c>
      <c r="O95" s="120">
        <f t="shared" si="53"/>
        <v>111.696</v>
      </c>
      <c r="P95" s="189">
        <v>3</v>
      </c>
      <c r="Q95" s="190"/>
      <c r="R95" s="190"/>
      <c r="S95" s="119">
        <f t="shared" si="54"/>
        <v>3</v>
      </c>
      <c r="T95" s="120">
        <f t="shared" si="55"/>
        <v>111.696</v>
      </c>
      <c r="U95" s="189">
        <v>3</v>
      </c>
      <c r="V95" s="190"/>
      <c r="W95" s="190"/>
      <c r="X95" s="119">
        <f t="shared" si="56"/>
        <v>3</v>
      </c>
      <c r="Y95" s="120">
        <f t="shared" si="57"/>
        <v>111.696</v>
      </c>
      <c r="Z95" s="120">
        <f t="shared" si="58"/>
        <v>12</v>
      </c>
      <c r="AA95" s="139">
        <v>37.231999999999999</v>
      </c>
      <c r="AB95" s="323">
        <f t="shared" si="59"/>
        <v>446.78399999999999</v>
      </c>
    </row>
    <row r="96" spans="2:28" ht="27.75" customHeight="1" outlineLevel="1" x14ac:dyDescent="0.45">
      <c r="B96" s="152">
        <v>111</v>
      </c>
      <c r="C96" s="153" t="s">
        <v>113</v>
      </c>
      <c r="D96" s="72" t="s">
        <v>187</v>
      </c>
      <c r="E96" s="73" t="s">
        <v>92</v>
      </c>
      <c r="F96" s="189">
        <v>3</v>
      </c>
      <c r="G96" s="190"/>
      <c r="H96" s="190"/>
      <c r="I96" s="119">
        <f t="shared" si="50"/>
        <v>3</v>
      </c>
      <c r="J96" s="120">
        <f t="shared" si="51"/>
        <v>17.940000000000001</v>
      </c>
      <c r="K96" s="189">
        <v>3</v>
      </c>
      <c r="L96" s="190"/>
      <c r="M96" s="190"/>
      <c r="N96" s="119">
        <f t="shared" si="52"/>
        <v>3</v>
      </c>
      <c r="O96" s="120">
        <f t="shared" si="53"/>
        <v>17.940000000000001</v>
      </c>
      <c r="P96" s="189">
        <v>3</v>
      </c>
      <c r="Q96" s="190"/>
      <c r="R96" s="190"/>
      <c r="S96" s="119">
        <f t="shared" si="54"/>
        <v>3</v>
      </c>
      <c r="T96" s="120">
        <f t="shared" si="55"/>
        <v>17.940000000000001</v>
      </c>
      <c r="U96" s="189">
        <v>3</v>
      </c>
      <c r="V96" s="190"/>
      <c r="W96" s="190"/>
      <c r="X96" s="119">
        <f t="shared" si="56"/>
        <v>3</v>
      </c>
      <c r="Y96" s="120">
        <f t="shared" si="57"/>
        <v>17.940000000000001</v>
      </c>
      <c r="Z96" s="120">
        <f t="shared" si="58"/>
        <v>12</v>
      </c>
      <c r="AA96" s="139">
        <v>5.98</v>
      </c>
      <c r="AB96" s="323">
        <f t="shared" si="59"/>
        <v>71.760000000000005</v>
      </c>
    </row>
    <row r="97" spans="2:28" ht="27.75" customHeight="1" outlineLevel="1" x14ac:dyDescent="0.45">
      <c r="B97" s="152">
        <v>112</v>
      </c>
      <c r="C97" s="153" t="s">
        <v>110</v>
      </c>
      <c r="D97" s="72" t="s">
        <v>188</v>
      </c>
      <c r="E97" s="73" t="s">
        <v>92</v>
      </c>
      <c r="F97" s="189">
        <v>3</v>
      </c>
      <c r="G97" s="190"/>
      <c r="H97" s="190"/>
      <c r="I97" s="119">
        <f t="shared" si="50"/>
        <v>3</v>
      </c>
      <c r="J97" s="120">
        <f t="shared" si="51"/>
        <v>38.22</v>
      </c>
      <c r="K97" s="189">
        <v>3</v>
      </c>
      <c r="L97" s="190"/>
      <c r="M97" s="190"/>
      <c r="N97" s="119">
        <f t="shared" si="52"/>
        <v>3</v>
      </c>
      <c r="O97" s="120">
        <f t="shared" si="53"/>
        <v>38.22</v>
      </c>
      <c r="P97" s="189">
        <v>3</v>
      </c>
      <c r="Q97" s="190"/>
      <c r="R97" s="190"/>
      <c r="S97" s="119">
        <f t="shared" si="54"/>
        <v>3</v>
      </c>
      <c r="T97" s="120">
        <f t="shared" si="55"/>
        <v>38.22</v>
      </c>
      <c r="U97" s="189">
        <v>3</v>
      </c>
      <c r="V97" s="190"/>
      <c r="W97" s="190"/>
      <c r="X97" s="119">
        <f t="shared" si="56"/>
        <v>3</v>
      </c>
      <c r="Y97" s="120">
        <f t="shared" si="57"/>
        <v>38.22</v>
      </c>
      <c r="Z97" s="120">
        <f t="shared" si="58"/>
        <v>12</v>
      </c>
      <c r="AA97" s="139">
        <v>12.74</v>
      </c>
      <c r="AB97" s="323">
        <f t="shared" si="59"/>
        <v>152.88</v>
      </c>
    </row>
    <row r="98" spans="2:28" ht="27.75" customHeight="1" outlineLevel="1" x14ac:dyDescent="0.45">
      <c r="B98" s="152">
        <v>115</v>
      </c>
      <c r="C98" s="153" t="s">
        <v>124</v>
      </c>
      <c r="D98" s="72" t="s">
        <v>189</v>
      </c>
      <c r="E98" s="73" t="s">
        <v>92</v>
      </c>
      <c r="F98" s="191">
        <v>1</v>
      </c>
      <c r="G98" s="201"/>
      <c r="H98" s="201"/>
      <c r="I98" s="119">
        <f t="shared" si="50"/>
        <v>1</v>
      </c>
      <c r="J98" s="120">
        <f t="shared" si="51"/>
        <v>96.72</v>
      </c>
      <c r="K98" s="191">
        <v>1</v>
      </c>
      <c r="L98" s="201"/>
      <c r="M98" s="201"/>
      <c r="N98" s="119">
        <f t="shared" si="52"/>
        <v>1</v>
      </c>
      <c r="O98" s="120">
        <f t="shared" si="53"/>
        <v>96.72</v>
      </c>
      <c r="P98" s="191">
        <v>1</v>
      </c>
      <c r="Q98" s="201"/>
      <c r="R98" s="201"/>
      <c r="S98" s="119">
        <f t="shared" si="54"/>
        <v>1</v>
      </c>
      <c r="T98" s="120">
        <f t="shared" si="55"/>
        <v>96.72</v>
      </c>
      <c r="U98" s="189">
        <v>1</v>
      </c>
      <c r="V98" s="190"/>
      <c r="W98" s="190"/>
      <c r="X98" s="119">
        <f t="shared" si="56"/>
        <v>1</v>
      </c>
      <c r="Y98" s="120">
        <f t="shared" si="57"/>
        <v>96.72</v>
      </c>
      <c r="Z98" s="120">
        <f t="shared" si="58"/>
        <v>4</v>
      </c>
      <c r="AA98" s="139">
        <v>96.72</v>
      </c>
      <c r="AB98" s="323">
        <f t="shared" si="59"/>
        <v>386.88</v>
      </c>
    </row>
    <row r="99" spans="2:28" ht="27.75" customHeight="1" outlineLevel="1" x14ac:dyDescent="0.45">
      <c r="B99" s="152">
        <v>116</v>
      </c>
      <c r="C99" s="153" t="s">
        <v>128</v>
      </c>
      <c r="D99" s="72" t="s">
        <v>190</v>
      </c>
      <c r="E99" s="73" t="s">
        <v>104</v>
      </c>
      <c r="F99" s="189">
        <f>1+1</f>
        <v>2</v>
      </c>
      <c r="G99" s="190"/>
      <c r="H99" s="190"/>
      <c r="I99" s="119">
        <f t="shared" si="50"/>
        <v>2</v>
      </c>
      <c r="J99" s="120">
        <f t="shared" si="51"/>
        <v>55.328000000000003</v>
      </c>
      <c r="K99" s="189"/>
      <c r="L99" s="190"/>
      <c r="M99" s="190"/>
      <c r="N99" s="119">
        <f t="shared" si="52"/>
        <v>0</v>
      </c>
      <c r="O99" s="120">
        <f t="shared" si="53"/>
        <v>0</v>
      </c>
      <c r="P99" s="189">
        <v>1</v>
      </c>
      <c r="Q99" s="190"/>
      <c r="R99" s="190"/>
      <c r="S99" s="119">
        <f t="shared" si="54"/>
        <v>1</v>
      </c>
      <c r="T99" s="120">
        <f t="shared" si="55"/>
        <v>27.664000000000001</v>
      </c>
      <c r="U99" s="189"/>
      <c r="V99" s="190"/>
      <c r="W99" s="190"/>
      <c r="X99" s="119">
        <f t="shared" si="56"/>
        <v>0</v>
      </c>
      <c r="Y99" s="120">
        <f t="shared" si="57"/>
        <v>0</v>
      </c>
      <c r="Z99" s="120">
        <f t="shared" si="58"/>
        <v>3</v>
      </c>
      <c r="AA99" s="139">
        <v>27.664000000000001</v>
      </c>
      <c r="AB99" s="323">
        <f t="shared" si="59"/>
        <v>82.992000000000004</v>
      </c>
    </row>
    <row r="100" spans="2:28" ht="27.75" customHeight="1" outlineLevel="1" x14ac:dyDescent="0.45">
      <c r="B100" s="152">
        <v>117</v>
      </c>
      <c r="C100" s="155" t="s">
        <v>32</v>
      </c>
      <c r="D100" s="70" t="s">
        <v>191</v>
      </c>
      <c r="E100" s="73" t="s">
        <v>104</v>
      </c>
      <c r="F100" s="189">
        <v>1</v>
      </c>
      <c r="G100" s="190"/>
      <c r="H100" s="190"/>
      <c r="I100" s="119">
        <f t="shared" si="50"/>
        <v>1</v>
      </c>
      <c r="J100" s="120">
        <f t="shared" si="51"/>
        <v>11.7728</v>
      </c>
      <c r="K100" s="189">
        <v>1</v>
      </c>
      <c r="L100" s="190"/>
      <c r="M100" s="190"/>
      <c r="N100" s="119">
        <f t="shared" si="52"/>
        <v>1</v>
      </c>
      <c r="O100" s="120">
        <f t="shared" si="53"/>
        <v>11.7728</v>
      </c>
      <c r="P100" s="189">
        <v>1</v>
      </c>
      <c r="Q100" s="190"/>
      <c r="R100" s="190"/>
      <c r="S100" s="119">
        <f t="shared" si="54"/>
        <v>1</v>
      </c>
      <c r="T100" s="120">
        <f t="shared" si="55"/>
        <v>11.7728</v>
      </c>
      <c r="U100" s="189">
        <v>1</v>
      </c>
      <c r="V100" s="190"/>
      <c r="W100" s="190"/>
      <c r="X100" s="119">
        <f t="shared" si="56"/>
        <v>1</v>
      </c>
      <c r="Y100" s="120">
        <f t="shared" si="57"/>
        <v>11.7728</v>
      </c>
      <c r="Z100" s="120">
        <f t="shared" si="58"/>
        <v>4</v>
      </c>
      <c r="AA100" s="139">
        <v>11.7728</v>
      </c>
      <c r="AB100" s="323">
        <f t="shared" si="59"/>
        <v>47.091200000000001</v>
      </c>
    </row>
    <row r="101" spans="2:28" ht="27.75" customHeight="1" outlineLevel="1" x14ac:dyDescent="0.45">
      <c r="B101" s="152">
        <v>118</v>
      </c>
      <c r="C101" s="153" t="s">
        <v>34</v>
      </c>
      <c r="D101" s="72" t="s">
        <v>192</v>
      </c>
      <c r="E101" s="73" t="s">
        <v>104</v>
      </c>
      <c r="F101" s="189">
        <v>2</v>
      </c>
      <c r="G101" s="190"/>
      <c r="H101" s="190"/>
      <c r="I101" s="119">
        <f t="shared" si="50"/>
        <v>2</v>
      </c>
      <c r="J101" s="120">
        <f t="shared" si="51"/>
        <v>54.808000000000007</v>
      </c>
      <c r="K101" s="189">
        <v>2</v>
      </c>
      <c r="L101" s="190"/>
      <c r="M101" s="190"/>
      <c r="N101" s="119">
        <f t="shared" si="52"/>
        <v>2</v>
      </c>
      <c r="O101" s="120">
        <f t="shared" si="53"/>
        <v>54.808000000000007</v>
      </c>
      <c r="P101" s="189">
        <v>2</v>
      </c>
      <c r="Q101" s="190"/>
      <c r="R101" s="190"/>
      <c r="S101" s="119">
        <f t="shared" si="54"/>
        <v>2</v>
      </c>
      <c r="T101" s="120">
        <f t="shared" si="55"/>
        <v>54.808000000000007</v>
      </c>
      <c r="U101" s="189">
        <v>2</v>
      </c>
      <c r="V101" s="190"/>
      <c r="W101" s="190"/>
      <c r="X101" s="119">
        <f t="shared" si="56"/>
        <v>2</v>
      </c>
      <c r="Y101" s="120">
        <f t="shared" si="57"/>
        <v>54.808000000000007</v>
      </c>
      <c r="Z101" s="120">
        <f t="shared" si="58"/>
        <v>8</v>
      </c>
      <c r="AA101" s="139">
        <v>27.404000000000003</v>
      </c>
      <c r="AB101" s="323">
        <f t="shared" si="59"/>
        <v>219.23200000000003</v>
      </c>
    </row>
    <row r="102" spans="2:28" ht="27.75" customHeight="1" outlineLevel="1" x14ac:dyDescent="0.45">
      <c r="B102" s="152">
        <v>122</v>
      </c>
      <c r="C102" s="153" t="s">
        <v>125</v>
      </c>
      <c r="D102" s="72" t="s">
        <v>193</v>
      </c>
      <c r="E102" s="73" t="s">
        <v>194</v>
      </c>
      <c r="F102" s="189">
        <v>5</v>
      </c>
      <c r="G102" s="190"/>
      <c r="H102" s="190"/>
      <c r="I102" s="119">
        <f t="shared" si="50"/>
        <v>5</v>
      </c>
      <c r="J102" s="120">
        <f t="shared" si="51"/>
        <v>78</v>
      </c>
      <c r="K102" s="189">
        <v>5</v>
      </c>
      <c r="L102" s="190"/>
      <c r="M102" s="190"/>
      <c r="N102" s="119">
        <f t="shared" si="52"/>
        <v>5</v>
      </c>
      <c r="O102" s="120">
        <f t="shared" si="53"/>
        <v>78</v>
      </c>
      <c r="P102" s="189">
        <v>5</v>
      </c>
      <c r="Q102" s="190"/>
      <c r="R102" s="190"/>
      <c r="S102" s="119">
        <f t="shared" si="54"/>
        <v>5</v>
      </c>
      <c r="T102" s="120">
        <f t="shared" si="55"/>
        <v>78</v>
      </c>
      <c r="U102" s="189">
        <v>5</v>
      </c>
      <c r="V102" s="190"/>
      <c r="W102" s="190"/>
      <c r="X102" s="119">
        <f t="shared" si="56"/>
        <v>5</v>
      </c>
      <c r="Y102" s="120">
        <f t="shared" si="57"/>
        <v>78</v>
      </c>
      <c r="Z102" s="120">
        <f t="shared" si="58"/>
        <v>20</v>
      </c>
      <c r="AA102" s="139">
        <v>15.600000000000001</v>
      </c>
      <c r="AB102" s="323">
        <f t="shared" si="59"/>
        <v>312</v>
      </c>
    </row>
    <row r="103" spans="2:28" ht="27.75" customHeight="1" outlineLevel="1" thickBot="1" x14ac:dyDescent="0.5">
      <c r="B103" s="152">
        <v>126</v>
      </c>
      <c r="C103" s="153" t="s">
        <v>131</v>
      </c>
      <c r="D103" s="72" t="s">
        <v>195</v>
      </c>
      <c r="E103" s="73" t="s">
        <v>104</v>
      </c>
      <c r="F103" s="189">
        <v>1</v>
      </c>
      <c r="G103" s="190"/>
      <c r="H103" s="190"/>
      <c r="I103" s="119">
        <f t="shared" si="50"/>
        <v>1</v>
      </c>
      <c r="J103" s="120">
        <f t="shared" si="51"/>
        <v>55.827200000000005</v>
      </c>
      <c r="K103" s="189"/>
      <c r="L103" s="190"/>
      <c r="M103" s="190"/>
      <c r="N103" s="119">
        <f t="shared" si="52"/>
        <v>0</v>
      </c>
      <c r="O103" s="120">
        <f t="shared" si="53"/>
        <v>0</v>
      </c>
      <c r="P103" s="189"/>
      <c r="Q103" s="190"/>
      <c r="R103" s="190"/>
      <c r="S103" s="119">
        <f t="shared" si="54"/>
        <v>0</v>
      </c>
      <c r="T103" s="120">
        <f t="shared" si="55"/>
        <v>0</v>
      </c>
      <c r="U103" s="189"/>
      <c r="V103" s="190"/>
      <c r="W103" s="190"/>
      <c r="X103" s="119">
        <f t="shared" si="56"/>
        <v>0</v>
      </c>
      <c r="Y103" s="120">
        <f t="shared" si="57"/>
        <v>0</v>
      </c>
      <c r="Z103" s="120">
        <f t="shared" si="58"/>
        <v>1</v>
      </c>
      <c r="AA103" s="139">
        <v>55.827200000000005</v>
      </c>
      <c r="AB103" s="323">
        <f t="shared" si="59"/>
        <v>55.827200000000005</v>
      </c>
    </row>
    <row r="104" spans="2:28" s="20" customFormat="1" ht="30" customHeight="1" thickBot="1" x14ac:dyDescent="0.5">
      <c r="B104" s="89" t="s">
        <v>196</v>
      </c>
      <c r="C104" s="90"/>
      <c r="D104" s="91"/>
      <c r="E104" s="92"/>
      <c r="F104" s="176"/>
      <c r="G104" s="176"/>
      <c r="H104" s="176"/>
      <c r="I104" s="98"/>
      <c r="J104" s="99"/>
      <c r="K104" s="176"/>
      <c r="L104" s="176"/>
      <c r="M104" s="176"/>
      <c r="N104" s="98"/>
      <c r="O104" s="99"/>
      <c r="P104" s="176"/>
      <c r="Q104" s="176"/>
      <c r="R104" s="176"/>
      <c r="S104" s="98"/>
      <c r="T104" s="99"/>
      <c r="U104" s="176"/>
      <c r="V104" s="176"/>
      <c r="W104" s="176"/>
      <c r="X104" s="98"/>
      <c r="Y104" s="99"/>
      <c r="Z104" s="99"/>
      <c r="AA104" s="100"/>
      <c r="AB104" s="331"/>
    </row>
    <row r="105" spans="2:28" ht="27.75" customHeight="1" outlineLevel="1" x14ac:dyDescent="0.45">
      <c r="B105" s="152">
        <v>138</v>
      </c>
      <c r="C105" s="153" t="s">
        <v>87</v>
      </c>
      <c r="D105" s="67" t="s">
        <v>198</v>
      </c>
      <c r="E105" s="93" t="s">
        <v>197</v>
      </c>
      <c r="F105" s="182">
        <v>5</v>
      </c>
      <c r="G105" s="183"/>
      <c r="H105" s="183"/>
      <c r="I105" s="109">
        <f t="shared" ref="I105:I108" si="60">SUM(F105:H105)</f>
        <v>5</v>
      </c>
      <c r="J105" s="110">
        <f t="shared" ref="J105:J108" si="61">I105*AA105</f>
        <v>1274</v>
      </c>
      <c r="K105" s="182">
        <v>5</v>
      </c>
      <c r="L105" s="183"/>
      <c r="M105" s="183"/>
      <c r="N105" s="109">
        <f t="shared" ref="N105:N108" si="62">SUM(K105:M105)</f>
        <v>5</v>
      </c>
      <c r="O105" s="110">
        <f t="shared" ref="O105:O108" si="63">N105*AA105</f>
        <v>1274</v>
      </c>
      <c r="P105" s="182">
        <v>5</v>
      </c>
      <c r="Q105" s="183"/>
      <c r="R105" s="183"/>
      <c r="S105" s="109">
        <f t="shared" ref="S105:S108" si="64">SUM(P105:R105)</f>
        <v>5</v>
      </c>
      <c r="T105" s="110">
        <f t="shared" ref="T105:T108" si="65">S105*AA105</f>
        <v>1274</v>
      </c>
      <c r="U105" s="182">
        <v>5</v>
      </c>
      <c r="V105" s="183"/>
      <c r="W105" s="183"/>
      <c r="X105" s="109">
        <f t="shared" ref="X105:X108" si="66">SUM(U105:W105)</f>
        <v>5</v>
      </c>
      <c r="Y105" s="110">
        <f t="shared" ref="Y105:Y108" si="67">X105*AA105</f>
        <v>1274</v>
      </c>
      <c r="Z105" s="110">
        <f t="shared" ref="Z105:Z108" si="68">I105+N105+S105+X105</f>
        <v>20</v>
      </c>
      <c r="AA105" s="133">
        <v>254.8</v>
      </c>
      <c r="AB105" s="333">
        <f t="shared" ref="AB105:AB108" si="69">Z105*AA105</f>
        <v>5096</v>
      </c>
    </row>
    <row r="106" spans="2:28" ht="27.75" customHeight="1" outlineLevel="1" x14ac:dyDescent="0.45">
      <c r="B106" s="152">
        <v>139</v>
      </c>
      <c r="C106" s="153" t="s">
        <v>88</v>
      </c>
      <c r="D106" s="67" t="s">
        <v>199</v>
      </c>
      <c r="E106" s="65" t="s">
        <v>197</v>
      </c>
      <c r="F106" s="182">
        <v>5</v>
      </c>
      <c r="G106" s="183"/>
      <c r="H106" s="183"/>
      <c r="I106" s="109">
        <f t="shared" si="60"/>
        <v>5</v>
      </c>
      <c r="J106" s="110">
        <f t="shared" si="61"/>
        <v>1274</v>
      </c>
      <c r="K106" s="182">
        <v>5</v>
      </c>
      <c r="L106" s="183"/>
      <c r="M106" s="183"/>
      <c r="N106" s="109">
        <f t="shared" si="62"/>
        <v>5</v>
      </c>
      <c r="O106" s="110">
        <f t="shared" si="63"/>
        <v>1274</v>
      </c>
      <c r="P106" s="182">
        <v>5</v>
      </c>
      <c r="Q106" s="183"/>
      <c r="R106" s="183"/>
      <c r="S106" s="109">
        <f t="shared" si="64"/>
        <v>5</v>
      </c>
      <c r="T106" s="110">
        <f t="shared" si="65"/>
        <v>1274</v>
      </c>
      <c r="U106" s="182">
        <v>5</v>
      </c>
      <c r="V106" s="183"/>
      <c r="W106" s="183"/>
      <c r="X106" s="109">
        <f t="shared" si="66"/>
        <v>5</v>
      </c>
      <c r="Y106" s="110">
        <f t="shared" si="67"/>
        <v>1274</v>
      </c>
      <c r="Z106" s="110">
        <f t="shared" si="68"/>
        <v>20</v>
      </c>
      <c r="AA106" s="133">
        <v>254.8</v>
      </c>
      <c r="AB106" s="333">
        <f t="shared" si="69"/>
        <v>5096</v>
      </c>
    </row>
    <row r="107" spans="2:28" ht="27.75" customHeight="1" outlineLevel="1" x14ac:dyDescent="0.45">
      <c r="B107" s="152">
        <v>140</v>
      </c>
      <c r="C107" s="153" t="s">
        <v>89</v>
      </c>
      <c r="D107" s="67" t="s">
        <v>200</v>
      </c>
      <c r="E107" s="93" t="s">
        <v>197</v>
      </c>
      <c r="F107" s="182">
        <v>5</v>
      </c>
      <c r="G107" s="183"/>
      <c r="H107" s="183"/>
      <c r="I107" s="109">
        <f t="shared" si="60"/>
        <v>5</v>
      </c>
      <c r="J107" s="110">
        <f t="shared" si="61"/>
        <v>1274</v>
      </c>
      <c r="K107" s="182">
        <v>5</v>
      </c>
      <c r="L107" s="183"/>
      <c r="M107" s="183"/>
      <c r="N107" s="109">
        <f t="shared" si="62"/>
        <v>5</v>
      </c>
      <c r="O107" s="110">
        <f t="shared" si="63"/>
        <v>1274</v>
      </c>
      <c r="P107" s="182">
        <v>5</v>
      </c>
      <c r="Q107" s="183"/>
      <c r="R107" s="183"/>
      <c r="S107" s="109">
        <f t="shared" si="64"/>
        <v>5</v>
      </c>
      <c r="T107" s="110">
        <f t="shared" si="65"/>
        <v>1274</v>
      </c>
      <c r="U107" s="182">
        <v>5</v>
      </c>
      <c r="V107" s="183"/>
      <c r="W107" s="183"/>
      <c r="X107" s="109">
        <f t="shared" si="66"/>
        <v>5</v>
      </c>
      <c r="Y107" s="110">
        <f t="shared" si="67"/>
        <v>1274</v>
      </c>
      <c r="Z107" s="110">
        <f t="shared" si="68"/>
        <v>20</v>
      </c>
      <c r="AA107" s="133">
        <v>254.8</v>
      </c>
      <c r="AB107" s="333">
        <f t="shared" si="69"/>
        <v>5096</v>
      </c>
    </row>
    <row r="108" spans="2:28" ht="27.75" customHeight="1" outlineLevel="1" thickBot="1" x14ac:dyDescent="0.5">
      <c r="B108" s="152">
        <v>141</v>
      </c>
      <c r="C108" s="153" t="s">
        <v>90</v>
      </c>
      <c r="D108" s="67" t="s">
        <v>201</v>
      </c>
      <c r="E108" s="65" t="s">
        <v>197</v>
      </c>
      <c r="F108" s="182">
        <v>5</v>
      </c>
      <c r="G108" s="183"/>
      <c r="H108" s="183"/>
      <c r="I108" s="109">
        <f t="shared" si="60"/>
        <v>5</v>
      </c>
      <c r="J108" s="110">
        <f t="shared" si="61"/>
        <v>1274</v>
      </c>
      <c r="K108" s="182">
        <v>5</v>
      </c>
      <c r="L108" s="183"/>
      <c r="M108" s="183"/>
      <c r="N108" s="109">
        <f t="shared" si="62"/>
        <v>5</v>
      </c>
      <c r="O108" s="110">
        <f t="shared" si="63"/>
        <v>1274</v>
      </c>
      <c r="P108" s="182">
        <v>5</v>
      </c>
      <c r="Q108" s="183"/>
      <c r="R108" s="183"/>
      <c r="S108" s="109">
        <f t="shared" si="64"/>
        <v>5</v>
      </c>
      <c r="T108" s="110">
        <f t="shared" si="65"/>
        <v>1274</v>
      </c>
      <c r="U108" s="182">
        <v>5</v>
      </c>
      <c r="V108" s="183"/>
      <c r="W108" s="183"/>
      <c r="X108" s="109">
        <f t="shared" si="66"/>
        <v>5</v>
      </c>
      <c r="Y108" s="110">
        <f t="shared" si="67"/>
        <v>1274</v>
      </c>
      <c r="Z108" s="110">
        <f t="shared" si="68"/>
        <v>20</v>
      </c>
      <c r="AA108" s="133">
        <v>254.8</v>
      </c>
      <c r="AB108" s="333">
        <f t="shared" si="69"/>
        <v>5096</v>
      </c>
    </row>
    <row r="109" spans="2:28" s="20" customFormat="1" ht="30" customHeight="1" thickBot="1" x14ac:dyDescent="0.5">
      <c r="B109" s="166" t="s">
        <v>202</v>
      </c>
      <c r="C109" s="56"/>
      <c r="D109" s="57"/>
      <c r="E109" s="167"/>
      <c r="F109" s="181"/>
      <c r="G109" s="181"/>
      <c r="H109" s="181"/>
      <c r="I109" s="103"/>
      <c r="J109" s="104"/>
      <c r="K109" s="181"/>
      <c r="L109" s="181"/>
      <c r="M109" s="181"/>
      <c r="N109" s="103"/>
      <c r="O109" s="104"/>
      <c r="P109" s="181"/>
      <c r="Q109" s="181"/>
      <c r="R109" s="181"/>
      <c r="S109" s="103"/>
      <c r="T109" s="104"/>
      <c r="U109" s="181"/>
      <c r="V109" s="181"/>
      <c r="W109" s="181"/>
      <c r="X109" s="103"/>
      <c r="Y109" s="104"/>
      <c r="Z109" s="104"/>
      <c r="AA109" s="130"/>
      <c r="AB109" s="319"/>
    </row>
    <row r="110" spans="2:28" s="21" customFormat="1" ht="27.75" customHeight="1" outlineLevel="1" x14ac:dyDescent="0.45">
      <c r="B110" s="156">
        <v>300</v>
      </c>
      <c r="C110" s="153" t="s">
        <v>126</v>
      </c>
      <c r="D110" s="94" t="s">
        <v>203</v>
      </c>
      <c r="E110" s="95" t="s">
        <v>104</v>
      </c>
      <c r="F110" s="182">
        <v>12</v>
      </c>
      <c r="G110" s="183"/>
      <c r="H110" s="183"/>
      <c r="I110" s="127">
        <f t="shared" ref="I110:I111" si="70">SUM(F110:H110)</f>
        <v>12</v>
      </c>
      <c r="J110" s="128">
        <f t="shared" ref="J110:J111" si="71">I110*AA110</f>
        <v>415.33439999999996</v>
      </c>
      <c r="K110" s="182">
        <v>12</v>
      </c>
      <c r="L110" s="183"/>
      <c r="M110" s="183"/>
      <c r="N110" s="127">
        <f t="shared" ref="N110:N111" si="72">SUM(K110:M110)</f>
        <v>12</v>
      </c>
      <c r="O110" s="128">
        <f t="shared" ref="O110:O111" si="73">N110*AA110</f>
        <v>415.33439999999996</v>
      </c>
      <c r="P110" s="182">
        <v>12</v>
      </c>
      <c r="Q110" s="183"/>
      <c r="R110" s="183"/>
      <c r="S110" s="127">
        <f t="shared" ref="S110:S111" si="74">SUM(P110:R110)</f>
        <v>12</v>
      </c>
      <c r="T110" s="128">
        <f t="shared" ref="T110:T111" si="75">S110*AA110</f>
        <v>415.33439999999996</v>
      </c>
      <c r="U110" s="182">
        <v>12</v>
      </c>
      <c r="V110" s="183"/>
      <c r="W110" s="183"/>
      <c r="X110" s="125">
        <f t="shared" ref="X110:X111" si="76">SUM(U110:W110)</f>
        <v>12</v>
      </c>
      <c r="Y110" s="126">
        <f t="shared" ref="Y110:Y111" si="77">X110*AA110</f>
        <v>415.33439999999996</v>
      </c>
      <c r="Z110" s="126">
        <f t="shared" ref="Z110:Z111" si="78">I110+N110+S110+X110</f>
        <v>48</v>
      </c>
      <c r="AA110" s="142">
        <v>34.611199999999997</v>
      </c>
      <c r="AB110" s="334">
        <f t="shared" ref="AB110:AB111" si="79">Z110*AA110</f>
        <v>1661.3375999999998</v>
      </c>
    </row>
    <row r="111" spans="2:28" s="21" customFormat="1" ht="27.75" customHeight="1" outlineLevel="1" thickBot="1" x14ac:dyDescent="0.5">
      <c r="B111" s="156">
        <v>301</v>
      </c>
      <c r="C111" s="153" t="s">
        <v>127</v>
      </c>
      <c r="D111" s="94" t="s">
        <v>204</v>
      </c>
      <c r="E111" s="95" t="s">
        <v>104</v>
      </c>
      <c r="F111" s="182">
        <v>10</v>
      </c>
      <c r="G111" s="183"/>
      <c r="H111" s="183"/>
      <c r="I111" s="125">
        <f t="shared" si="70"/>
        <v>10</v>
      </c>
      <c r="J111" s="126">
        <f t="shared" si="71"/>
        <v>346.11200000000002</v>
      </c>
      <c r="K111" s="182">
        <v>10</v>
      </c>
      <c r="L111" s="183"/>
      <c r="M111" s="183"/>
      <c r="N111" s="125">
        <f t="shared" si="72"/>
        <v>10</v>
      </c>
      <c r="O111" s="126">
        <f t="shared" si="73"/>
        <v>346.11200000000002</v>
      </c>
      <c r="P111" s="182">
        <v>10</v>
      </c>
      <c r="Q111" s="183"/>
      <c r="R111" s="183"/>
      <c r="S111" s="125">
        <f t="shared" si="74"/>
        <v>10</v>
      </c>
      <c r="T111" s="126">
        <f t="shared" si="75"/>
        <v>346.11200000000002</v>
      </c>
      <c r="U111" s="182">
        <v>10</v>
      </c>
      <c r="V111" s="183"/>
      <c r="W111" s="183"/>
      <c r="X111" s="125">
        <f t="shared" si="76"/>
        <v>10</v>
      </c>
      <c r="Y111" s="126">
        <f t="shared" si="77"/>
        <v>346.11200000000002</v>
      </c>
      <c r="Z111" s="126">
        <f t="shared" si="78"/>
        <v>40</v>
      </c>
      <c r="AA111" s="142">
        <v>34.611200000000004</v>
      </c>
      <c r="AB111" s="334">
        <f t="shared" si="79"/>
        <v>1384.4480000000001</v>
      </c>
    </row>
    <row r="112" spans="2:28" ht="27.75" customHeight="1" thickBot="1" x14ac:dyDescent="0.5">
      <c r="B112" s="392" t="s">
        <v>205</v>
      </c>
      <c r="C112" s="393"/>
      <c r="D112" s="393"/>
      <c r="E112" s="393"/>
      <c r="F112" s="393"/>
      <c r="G112" s="393"/>
      <c r="H112" s="393"/>
      <c r="I112" s="393"/>
      <c r="J112" s="393"/>
      <c r="K112" s="393"/>
      <c r="L112" s="393"/>
      <c r="M112" s="393"/>
      <c r="N112" s="393"/>
      <c r="O112" s="393"/>
      <c r="P112" s="393"/>
      <c r="Q112" s="393"/>
      <c r="R112" s="393"/>
      <c r="S112" s="393"/>
      <c r="T112" s="393"/>
      <c r="U112" s="393"/>
      <c r="V112" s="393"/>
      <c r="W112" s="393"/>
      <c r="X112" s="393"/>
      <c r="Y112" s="393"/>
      <c r="Z112" s="393"/>
      <c r="AA112" s="393"/>
      <c r="AB112" s="394"/>
    </row>
    <row r="113" spans="2:30" s="20" customFormat="1" ht="27.75" customHeight="1" x14ac:dyDescent="0.45">
      <c r="B113" s="202" t="s">
        <v>231</v>
      </c>
      <c r="C113" s="207"/>
      <c r="D113" s="208"/>
      <c r="E113" s="209"/>
      <c r="F113" s="209"/>
      <c r="G113" s="209"/>
      <c r="H113" s="209"/>
      <c r="I113" s="144"/>
      <c r="J113" s="145"/>
      <c r="K113" s="209"/>
      <c r="L113" s="209"/>
      <c r="M113" s="209"/>
      <c r="N113" s="144"/>
      <c r="O113" s="145"/>
      <c r="P113" s="209"/>
      <c r="Q113" s="209"/>
      <c r="R113" s="209"/>
      <c r="S113" s="144"/>
      <c r="T113" s="145"/>
      <c r="U113" s="209"/>
      <c r="V113" s="209"/>
      <c r="W113" s="209"/>
      <c r="X113" s="144"/>
      <c r="Y113" s="145"/>
      <c r="Z113" s="145"/>
      <c r="AA113" s="143"/>
      <c r="AB113" s="335"/>
    </row>
    <row r="114" spans="2:30" ht="21" customHeight="1" outlineLevel="1" thickBot="1" x14ac:dyDescent="0.5">
      <c r="B114" s="204">
        <v>1</v>
      </c>
      <c r="C114" s="205"/>
      <c r="D114" s="206" t="s">
        <v>246</v>
      </c>
      <c r="E114" s="23" t="s">
        <v>254</v>
      </c>
      <c r="F114" s="22">
        <v>1</v>
      </c>
      <c r="G114" s="22"/>
      <c r="H114" s="22"/>
      <c r="I114" s="247">
        <f t="shared" ref="I114" si="80">SUM(F114:H114)</f>
        <v>1</v>
      </c>
      <c r="J114" s="248">
        <v>2500</v>
      </c>
      <c r="K114" s="22"/>
      <c r="L114" s="22"/>
      <c r="M114" s="22"/>
      <c r="N114" s="247">
        <f t="shared" ref="N114" si="81">SUM(K114:M114)</f>
        <v>0</v>
      </c>
      <c r="O114" s="248">
        <f t="shared" ref="O114" si="82">N114*$AA114</f>
        <v>0</v>
      </c>
      <c r="P114" s="22"/>
      <c r="Q114" s="22"/>
      <c r="R114" s="22"/>
      <c r="S114" s="247">
        <f t="shared" ref="S114" si="83">SUM(P114:R114)</f>
        <v>0</v>
      </c>
      <c r="T114" s="248">
        <f t="shared" ref="T114" si="84">S114*$AA114</f>
        <v>0</v>
      </c>
      <c r="U114" s="22"/>
      <c r="V114" s="22"/>
      <c r="W114" s="22"/>
      <c r="X114" s="247">
        <f t="shared" ref="X114" si="85">SUM(U114:W114)</f>
        <v>0</v>
      </c>
      <c r="Y114" s="248">
        <f t="shared" ref="Y114" si="86">X114*$AA114</f>
        <v>0</v>
      </c>
      <c r="Z114" s="248">
        <f t="shared" ref="Z114" si="87">I114+N114+S114+X114</f>
        <v>1</v>
      </c>
      <c r="AA114" s="289">
        <v>2500</v>
      </c>
      <c r="AB114" s="336">
        <f>Z114*AA114</f>
        <v>2500</v>
      </c>
    </row>
    <row r="115" spans="2:30" s="20" customFormat="1" ht="21.75" customHeight="1" thickBot="1" x14ac:dyDescent="0.5">
      <c r="B115" s="295" t="s">
        <v>232</v>
      </c>
      <c r="C115" s="296"/>
      <c r="D115" s="271"/>
      <c r="E115" s="272"/>
      <c r="F115" s="272"/>
      <c r="G115" s="272"/>
      <c r="H115" s="272"/>
      <c r="I115" s="273"/>
      <c r="J115" s="274"/>
      <c r="K115" s="272"/>
      <c r="L115" s="272"/>
      <c r="M115" s="272"/>
      <c r="N115" s="273"/>
      <c r="O115" s="274"/>
      <c r="P115" s="272"/>
      <c r="Q115" s="272"/>
      <c r="R115" s="272"/>
      <c r="S115" s="273"/>
      <c r="T115" s="274"/>
      <c r="U115" s="272"/>
      <c r="V115" s="272"/>
      <c r="W115" s="272"/>
      <c r="X115" s="273"/>
      <c r="Y115" s="274"/>
      <c r="Z115" s="274"/>
      <c r="AA115" s="275"/>
      <c r="AB115" s="276"/>
    </row>
    <row r="116" spans="2:30" ht="27.75" customHeight="1" outlineLevel="2" x14ac:dyDescent="0.45">
      <c r="B116" s="292">
        <v>1</v>
      </c>
      <c r="C116" s="293"/>
      <c r="D116" s="279" t="s">
        <v>248</v>
      </c>
      <c r="E116" s="280" t="s">
        <v>197</v>
      </c>
      <c r="F116" s="280">
        <v>7</v>
      </c>
      <c r="G116" s="280"/>
      <c r="H116" s="280"/>
      <c r="I116" s="281">
        <f t="shared" ref="I116:I119" si="88">SUM(F116:H116)</f>
        <v>7</v>
      </c>
      <c r="J116" s="282">
        <f>2500*7</f>
        <v>17500</v>
      </c>
      <c r="K116" s="280">
        <v>7</v>
      </c>
      <c r="L116" s="280"/>
      <c r="M116" s="280"/>
      <c r="N116" s="281">
        <f t="shared" ref="N116:N119" si="89">SUM(K116:M116)</f>
        <v>7</v>
      </c>
      <c r="O116" s="282">
        <v>17500</v>
      </c>
      <c r="P116" s="280">
        <v>7</v>
      </c>
      <c r="Q116" s="280"/>
      <c r="R116" s="280"/>
      <c r="S116" s="281">
        <f t="shared" ref="S116:S119" si="90">SUM(P116:R116)</f>
        <v>7</v>
      </c>
      <c r="T116" s="282">
        <v>17500</v>
      </c>
      <c r="U116" s="280">
        <v>7</v>
      </c>
      <c r="V116" s="280"/>
      <c r="W116" s="280"/>
      <c r="X116" s="281">
        <f t="shared" ref="X116:X119" si="91">SUM(U116:W116)</f>
        <v>7</v>
      </c>
      <c r="Y116" s="282">
        <v>17500</v>
      </c>
      <c r="Z116" s="282">
        <f t="shared" ref="Z116:Z119" si="92">I116+N116+S116+X116</f>
        <v>28</v>
      </c>
      <c r="AA116" s="294">
        <v>2500</v>
      </c>
      <c r="AB116" s="337">
        <f>Z116*AA116</f>
        <v>70000</v>
      </c>
    </row>
    <row r="117" spans="2:30" ht="21" customHeight="1" outlineLevel="2" x14ac:dyDescent="0.45">
      <c r="B117" s="203">
        <v>2</v>
      </c>
      <c r="C117" s="205"/>
      <c r="D117" s="206" t="s">
        <v>257</v>
      </c>
      <c r="E117" s="23" t="s">
        <v>104</v>
      </c>
      <c r="F117" s="22"/>
      <c r="G117" s="22"/>
      <c r="H117" s="22"/>
      <c r="I117" s="247">
        <f t="shared" ref="I117" si="93">SUM(F117:H117)</f>
        <v>0</v>
      </c>
      <c r="J117" s="248">
        <v>0</v>
      </c>
      <c r="K117" s="22">
        <v>400</v>
      </c>
      <c r="L117" s="22"/>
      <c r="M117" s="22"/>
      <c r="N117" s="247">
        <f t="shared" si="89"/>
        <v>400</v>
      </c>
      <c r="O117" s="248">
        <f>60*400</f>
        <v>24000</v>
      </c>
      <c r="P117" s="22">
        <v>0</v>
      </c>
      <c r="Q117" s="22"/>
      <c r="R117" s="22"/>
      <c r="S117" s="247">
        <f t="shared" ref="S117" si="94">SUM(P117:R117)</f>
        <v>0</v>
      </c>
      <c r="T117" s="248">
        <v>175</v>
      </c>
      <c r="U117" s="22"/>
      <c r="V117" s="22"/>
      <c r="W117" s="22"/>
      <c r="X117" s="247">
        <f t="shared" ref="X117" si="95">SUM(U117:W117)</f>
        <v>0</v>
      </c>
      <c r="Y117" s="248">
        <v>0</v>
      </c>
      <c r="Z117" s="248">
        <f t="shared" ref="Z117" si="96">I117+N117+S117+X117</f>
        <v>400</v>
      </c>
      <c r="AA117" s="289">
        <v>60</v>
      </c>
      <c r="AB117" s="336">
        <f>Z117*AA117</f>
        <v>24000</v>
      </c>
    </row>
    <row r="118" spans="2:30" ht="21" customHeight="1" outlineLevel="2" x14ac:dyDescent="0.45">
      <c r="B118" s="203">
        <v>3</v>
      </c>
      <c r="C118" s="205"/>
      <c r="D118" s="206" t="s">
        <v>249</v>
      </c>
      <c r="E118" s="23" t="s">
        <v>104</v>
      </c>
      <c r="F118" s="22">
        <v>5</v>
      </c>
      <c r="G118" s="22"/>
      <c r="H118" s="22"/>
      <c r="I118" s="247">
        <f t="shared" si="88"/>
        <v>5</v>
      </c>
      <c r="J118" s="248">
        <f>35*5</f>
        <v>175</v>
      </c>
      <c r="K118" s="22">
        <v>5</v>
      </c>
      <c r="L118" s="22"/>
      <c r="M118" s="22"/>
      <c r="N118" s="247">
        <f t="shared" si="89"/>
        <v>5</v>
      </c>
      <c r="O118" s="248">
        <v>175</v>
      </c>
      <c r="P118" s="22">
        <v>5</v>
      </c>
      <c r="Q118" s="22"/>
      <c r="R118" s="22"/>
      <c r="S118" s="247">
        <f t="shared" si="90"/>
        <v>5</v>
      </c>
      <c r="T118" s="248">
        <v>175</v>
      </c>
      <c r="U118" s="22">
        <v>5</v>
      </c>
      <c r="V118" s="22"/>
      <c r="W118" s="22"/>
      <c r="X118" s="247">
        <f t="shared" si="91"/>
        <v>5</v>
      </c>
      <c r="Y118" s="248">
        <v>175</v>
      </c>
      <c r="Z118" s="248">
        <f t="shared" si="92"/>
        <v>20</v>
      </c>
      <c r="AA118" s="289">
        <v>35</v>
      </c>
      <c r="AB118" s="336">
        <f>Z118*AA118</f>
        <v>700</v>
      </c>
    </row>
    <row r="119" spans="2:30" ht="27.75" customHeight="1" outlineLevel="2" thickBot="1" x14ac:dyDescent="0.5">
      <c r="B119" s="203">
        <v>4</v>
      </c>
      <c r="C119" s="205"/>
      <c r="D119" s="206" t="s">
        <v>250</v>
      </c>
      <c r="E119" s="23" t="s">
        <v>94</v>
      </c>
      <c r="F119" s="22">
        <v>10</v>
      </c>
      <c r="G119" s="22"/>
      <c r="H119" s="22"/>
      <c r="I119" s="247">
        <f t="shared" si="88"/>
        <v>10</v>
      </c>
      <c r="J119" s="248">
        <f>200*10</f>
        <v>2000</v>
      </c>
      <c r="K119" s="22">
        <v>10</v>
      </c>
      <c r="L119" s="22"/>
      <c r="M119" s="22"/>
      <c r="N119" s="247">
        <f t="shared" si="89"/>
        <v>10</v>
      </c>
      <c r="O119" s="248">
        <v>2000</v>
      </c>
      <c r="P119" s="22">
        <v>10</v>
      </c>
      <c r="Q119" s="22"/>
      <c r="R119" s="22"/>
      <c r="S119" s="247">
        <f t="shared" si="90"/>
        <v>10</v>
      </c>
      <c r="T119" s="248">
        <v>2000</v>
      </c>
      <c r="U119" s="22">
        <v>10</v>
      </c>
      <c r="V119" s="22"/>
      <c r="W119" s="22"/>
      <c r="X119" s="247">
        <f t="shared" si="91"/>
        <v>10</v>
      </c>
      <c r="Y119" s="248">
        <v>2000</v>
      </c>
      <c r="Z119" s="248">
        <f t="shared" si="92"/>
        <v>40</v>
      </c>
      <c r="AA119" s="289">
        <v>200</v>
      </c>
      <c r="AB119" s="336">
        <f>Z119*AA119</f>
        <v>8000</v>
      </c>
    </row>
    <row r="120" spans="2:30" s="20" customFormat="1" ht="27.75" customHeight="1" x14ac:dyDescent="0.45">
      <c r="B120" s="202" t="s">
        <v>233</v>
      </c>
      <c r="C120" s="207"/>
      <c r="D120" s="208"/>
      <c r="E120" s="209"/>
      <c r="F120" s="209"/>
      <c r="G120" s="209"/>
      <c r="H120" s="209"/>
      <c r="I120" s="144"/>
      <c r="J120" s="145"/>
      <c r="K120" s="209"/>
      <c r="L120" s="209"/>
      <c r="M120" s="209"/>
      <c r="N120" s="144"/>
      <c r="O120" s="145"/>
      <c r="P120" s="209"/>
      <c r="Q120" s="209"/>
      <c r="R120" s="209"/>
      <c r="S120" s="144"/>
      <c r="T120" s="145"/>
      <c r="U120" s="209"/>
      <c r="V120" s="209"/>
      <c r="W120" s="209"/>
      <c r="X120" s="144"/>
      <c r="Y120" s="145"/>
      <c r="Z120" s="145"/>
      <c r="AA120" s="143"/>
      <c r="AB120" s="335"/>
    </row>
    <row r="121" spans="2:30" ht="27" customHeight="1" outlineLevel="1" x14ac:dyDescent="0.45">
      <c r="B121" s="338">
        <v>1</v>
      </c>
      <c r="C121" s="283"/>
      <c r="D121" s="284" t="s">
        <v>255</v>
      </c>
      <c r="E121" s="285" t="s">
        <v>253</v>
      </c>
      <c r="F121" s="285">
        <v>10</v>
      </c>
      <c r="G121" s="285"/>
      <c r="H121" s="285"/>
      <c r="I121" s="286">
        <f t="shared" ref="I121:I125" si="97">SUM(F121:H121)</f>
        <v>10</v>
      </c>
      <c r="J121" s="287">
        <f>350*10</f>
        <v>3500</v>
      </c>
      <c r="K121" s="285">
        <v>10</v>
      </c>
      <c r="L121" s="285"/>
      <c r="M121" s="285"/>
      <c r="N121" s="286">
        <f t="shared" ref="N121:N125" si="98">SUM(K121:M121)</f>
        <v>10</v>
      </c>
      <c r="O121" s="287">
        <v>3500</v>
      </c>
      <c r="P121" s="285">
        <v>10</v>
      </c>
      <c r="Q121" s="285"/>
      <c r="R121" s="285"/>
      <c r="S121" s="286">
        <f t="shared" ref="S121:S125" si="99">SUM(P121:R121)</f>
        <v>10</v>
      </c>
      <c r="T121" s="287">
        <v>3500</v>
      </c>
      <c r="U121" s="285">
        <v>10</v>
      </c>
      <c r="V121" s="285"/>
      <c r="W121" s="285"/>
      <c r="X121" s="286">
        <f t="shared" ref="X121:X125" si="100">SUM(U121:W121)</f>
        <v>10</v>
      </c>
      <c r="Y121" s="287">
        <v>3500</v>
      </c>
      <c r="Z121" s="287">
        <f t="shared" ref="Z121:Z125" si="101">I121+N121+S121+X121</f>
        <v>40</v>
      </c>
      <c r="AA121" s="290">
        <v>350</v>
      </c>
      <c r="AB121" s="336">
        <f>Z121*AA121</f>
        <v>14000</v>
      </c>
    </row>
    <row r="122" spans="2:30" ht="41.25" customHeight="1" outlineLevel="1" x14ac:dyDescent="0.45">
      <c r="B122" s="339">
        <v>2</v>
      </c>
      <c r="C122" s="246"/>
      <c r="D122" s="206" t="s">
        <v>252</v>
      </c>
      <c r="E122" s="23" t="s">
        <v>94</v>
      </c>
      <c r="F122" s="22">
        <v>5</v>
      </c>
      <c r="G122" s="22"/>
      <c r="H122" s="22"/>
      <c r="I122" s="247">
        <f t="shared" ref="I122" si="102">SUM(F122:H122)</f>
        <v>5</v>
      </c>
      <c r="J122" s="248">
        <f>114*5</f>
        <v>570</v>
      </c>
      <c r="K122" s="22">
        <v>5</v>
      </c>
      <c r="L122" s="22"/>
      <c r="M122" s="22"/>
      <c r="N122" s="247">
        <f t="shared" ref="N122" si="103">SUM(K122:M122)</f>
        <v>5</v>
      </c>
      <c r="O122" s="248">
        <v>570</v>
      </c>
      <c r="P122" s="22">
        <v>5</v>
      </c>
      <c r="Q122" s="22"/>
      <c r="R122" s="22"/>
      <c r="S122" s="247">
        <f t="shared" ref="S122" si="104">SUM(P122:R122)</f>
        <v>5</v>
      </c>
      <c r="T122" s="248">
        <f>114*5</f>
        <v>570</v>
      </c>
      <c r="U122" s="22">
        <v>5</v>
      </c>
      <c r="V122" s="22"/>
      <c r="W122" s="22"/>
      <c r="X122" s="247">
        <f t="shared" ref="X122" si="105">SUM(U122:W122)</f>
        <v>5</v>
      </c>
      <c r="Y122" s="248">
        <f>114*5</f>
        <v>570</v>
      </c>
      <c r="Z122" s="248">
        <f t="shared" ref="Z122" si="106">I122+N122+S122+X122</f>
        <v>20</v>
      </c>
      <c r="AA122" s="289">
        <v>114</v>
      </c>
      <c r="AB122" s="336">
        <f>Z122*AA122</f>
        <v>2280</v>
      </c>
    </row>
    <row r="123" spans="2:30" ht="43.5" customHeight="1" outlineLevel="1" x14ac:dyDescent="0.45">
      <c r="B123" s="338">
        <v>3</v>
      </c>
      <c r="C123" s="283"/>
      <c r="D123" s="284" t="s">
        <v>256</v>
      </c>
      <c r="E123" s="285" t="s">
        <v>91</v>
      </c>
      <c r="F123" s="285">
        <v>30</v>
      </c>
      <c r="G123" s="285"/>
      <c r="H123" s="285"/>
      <c r="I123" s="286">
        <f t="shared" ref="I123:I124" si="107">SUM(F123:H123)</f>
        <v>30</v>
      </c>
      <c r="J123" s="287">
        <f>30*50</f>
        <v>1500</v>
      </c>
      <c r="K123" s="285">
        <v>30</v>
      </c>
      <c r="L123" s="285"/>
      <c r="M123" s="285"/>
      <c r="N123" s="286">
        <f t="shared" ref="N123:N124" si="108">SUM(K123:M123)</f>
        <v>30</v>
      </c>
      <c r="O123" s="287">
        <v>1500</v>
      </c>
      <c r="P123" s="285">
        <v>30</v>
      </c>
      <c r="Q123" s="285"/>
      <c r="R123" s="285"/>
      <c r="S123" s="286">
        <f t="shared" ref="S123:S124" si="109">SUM(P123:R123)</f>
        <v>30</v>
      </c>
      <c r="T123" s="287">
        <v>1500</v>
      </c>
      <c r="U123" s="285">
        <v>30</v>
      </c>
      <c r="V123" s="285"/>
      <c r="W123" s="285"/>
      <c r="X123" s="286">
        <f t="shared" ref="X123:X124" si="110">SUM(U123:W123)</f>
        <v>30</v>
      </c>
      <c r="Y123" s="287">
        <v>1500</v>
      </c>
      <c r="Z123" s="287">
        <f t="shared" ref="Z123:Z124" si="111">I123+N123+S123+X123</f>
        <v>120</v>
      </c>
      <c r="AA123" s="290">
        <v>50</v>
      </c>
      <c r="AB123" s="336">
        <f>Z123*AA123</f>
        <v>6000</v>
      </c>
    </row>
    <row r="124" spans="2:30" ht="22.5" customHeight="1" outlineLevel="1" x14ac:dyDescent="0.45">
      <c r="B124" s="339">
        <v>4</v>
      </c>
      <c r="C124" s="246"/>
      <c r="D124" s="206" t="s">
        <v>258</v>
      </c>
      <c r="E124" s="23" t="s">
        <v>94</v>
      </c>
      <c r="F124" s="22">
        <v>4</v>
      </c>
      <c r="G124" s="22"/>
      <c r="H124" s="22"/>
      <c r="I124" s="247">
        <f t="shared" si="107"/>
        <v>4</v>
      </c>
      <c r="J124" s="248">
        <f>120*F124</f>
        <v>480</v>
      </c>
      <c r="K124" s="22">
        <v>4</v>
      </c>
      <c r="L124" s="22"/>
      <c r="M124" s="22"/>
      <c r="N124" s="286">
        <f t="shared" si="108"/>
        <v>4</v>
      </c>
      <c r="O124" s="248">
        <v>480</v>
      </c>
      <c r="P124" s="22">
        <v>4</v>
      </c>
      <c r="Q124" s="22"/>
      <c r="R124" s="22"/>
      <c r="S124" s="247">
        <f t="shared" si="109"/>
        <v>4</v>
      </c>
      <c r="T124" s="248">
        <v>480</v>
      </c>
      <c r="U124" s="22">
        <v>4</v>
      </c>
      <c r="V124" s="22"/>
      <c r="W124" s="22"/>
      <c r="X124" s="247">
        <f t="shared" si="110"/>
        <v>4</v>
      </c>
      <c r="Y124" s="248">
        <v>480</v>
      </c>
      <c r="Z124" s="248">
        <f t="shared" si="111"/>
        <v>16</v>
      </c>
      <c r="AA124" s="289">
        <v>120</v>
      </c>
      <c r="AB124" s="336">
        <f>Z124*AA124</f>
        <v>1920</v>
      </c>
    </row>
    <row r="125" spans="2:30" ht="45" customHeight="1" outlineLevel="1" thickBot="1" x14ac:dyDescent="0.5">
      <c r="B125" s="340">
        <v>5</v>
      </c>
      <c r="C125" s="341"/>
      <c r="D125" s="342" t="s">
        <v>252</v>
      </c>
      <c r="E125" s="343" t="s">
        <v>94</v>
      </c>
      <c r="F125" s="344">
        <v>5</v>
      </c>
      <c r="G125" s="344"/>
      <c r="H125" s="344"/>
      <c r="I125" s="345">
        <f t="shared" si="97"/>
        <v>5</v>
      </c>
      <c r="J125" s="346">
        <f>114*5</f>
        <v>570</v>
      </c>
      <c r="K125" s="344">
        <v>5</v>
      </c>
      <c r="L125" s="344"/>
      <c r="M125" s="344"/>
      <c r="N125" s="345">
        <f t="shared" si="98"/>
        <v>5</v>
      </c>
      <c r="O125" s="346">
        <v>570</v>
      </c>
      <c r="P125" s="344">
        <v>5</v>
      </c>
      <c r="Q125" s="344"/>
      <c r="R125" s="344"/>
      <c r="S125" s="345">
        <f t="shared" si="99"/>
        <v>5</v>
      </c>
      <c r="T125" s="346">
        <f>114*5</f>
        <v>570</v>
      </c>
      <c r="U125" s="344">
        <v>5</v>
      </c>
      <c r="V125" s="344"/>
      <c r="W125" s="344"/>
      <c r="X125" s="345">
        <f t="shared" si="100"/>
        <v>5</v>
      </c>
      <c r="Y125" s="346">
        <f>114*5</f>
        <v>570</v>
      </c>
      <c r="Z125" s="346">
        <f t="shared" si="101"/>
        <v>20</v>
      </c>
      <c r="AA125" s="347">
        <v>114</v>
      </c>
      <c r="AB125" s="348">
        <f>Z125*AA125</f>
        <v>2280</v>
      </c>
    </row>
    <row r="126" spans="2:30" s="20" customFormat="1" ht="27.75" customHeight="1" x14ac:dyDescent="0.45">
      <c r="B126" s="202" t="s">
        <v>260</v>
      </c>
      <c r="C126" s="207"/>
      <c r="D126" s="208"/>
      <c r="E126" s="209"/>
      <c r="F126" s="209"/>
      <c r="G126" s="209"/>
      <c r="H126" s="209"/>
      <c r="I126" s="144"/>
      <c r="J126" s="145"/>
      <c r="K126" s="209"/>
      <c r="L126" s="209"/>
      <c r="M126" s="209"/>
      <c r="N126" s="144"/>
      <c r="O126" s="145"/>
      <c r="P126" s="209"/>
      <c r="Q126" s="209"/>
      <c r="R126" s="209"/>
      <c r="S126" s="144"/>
      <c r="T126" s="145"/>
      <c r="U126" s="209"/>
      <c r="V126" s="209"/>
      <c r="W126" s="209"/>
      <c r="X126" s="144"/>
      <c r="Y126" s="145"/>
      <c r="Z126" s="145"/>
      <c r="AA126" s="143"/>
      <c r="AB126" s="335"/>
    </row>
    <row r="127" spans="2:30" ht="39" customHeight="1" outlineLevel="1" thickBot="1" x14ac:dyDescent="0.5">
      <c r="B127" s="338">
        <v>1</v>
      </c>
      <c r="C127" s="283"/>
      <c r="D127" s="284" t="s">
        <v>262</v>
      </c>
      <c r="E127" s="285" t="s">
        <v>254</v>
      </c>
      <c r="F127" s="285"/>
      <c r="G127" s="285"/>
      <c r="H127" s="285">
        <v>5</v>
      </c>
      <c r="I127" s="286">
        <f t="shared" ref="I127" si="112">SUM(F127:H127)</f>
        <v>5</v>
      </c>
      <c r="J127" s="287">
        <f>2000*5</f>
        <v>10000</v>
      </c>
      <c r="K127" s="285"/>
      <c r="L127" s="285"/>
      <c r="M127" s="285"/>
      <c r="N127" s="286">
        <f t="shared" ref="N127" si="113">SUM(K127:M127)</f>
        <v>0</v>
      </c>
      <c r="O127" s="287">
        <v>0</v>
      </c>
      <c r="P127" s="285"/>
      <c r="Q127" s="285"/>
      <c r="R127" s="285"/>
      <c r="S127" s="286">
        <f t="shared" ref="S127" si="114">SUM(P127:R127)</f>
        <v>0</v>
      </c>
      <c r="T127" s="287">
        <v>0</v>
      </c>
      <c r="U127" s="285"/>
      <c r="V127" s="285"/>
      <c r="W127" s="285"/>
      <c r="X127" s="286">
        <f t="shared" ref="X127" si="115">SUM(U127:W127)</f>
        <v>0</v>
      </c>
      <c r="Y127" s="287">
        <v>0</v>
      </c>
      <c r="Z127" s="287">
        <f t="shared" ref="Z127" si="116">I127+N127+S127+X127</f>
        <v>5</v>
      </c>
      <c r="AA127" s="290">
        <v>2000</v>
      </c>
      <c r="AB127" s="336">
        <f>Z127*AA127</f>
        <v>10000</v>
      </c>
      <c r="AD127" s="352" t="s">
        <v>261</v>
      </c>
    </row>
    <row r="128" spans="2:30" s="20" customFormat="1" ht="27.75" customHeight="1" thickBot="1" x14ac:dyDescent="0.5">
      <c r="B128" s="269" t="s">
        <v>206</v>
      </c>
      <c r="C128" s="270"/>
      <c r="D128" s="271"/>
      <c r="E128" s="272"/>
      <c r="F128" s="272"/>
      <c r="G128" s="272"/>
      <c r="H128" s="272"/>
      <c r="I128" s="273"/>
      <c r="J128" s="274"/>
      <c r="K128" s="272"/>
      <c r="L128" s="272"/>
      <c r="M128" s="272"/>
      <c r="N128" s="273"/>
      <c r="O128" s="274"/>
      <c r="P128" s="272"/>
      <c r="Q128" s="272"/>
      <c r="R128" s="272"/>
      <c r="S128" s="273"/>
      <c r="T128" s="274"/>
      <c r="U128" s="272"/>
      <c r="V128" s="272"/>
      <c r="W128" s="272"/>
      <c r="X128" s="273"/>
      <c r="Y128" s="274"/>
      <c r="Z128" s="274"/>
      <c r="AA128" s="275"/>
      <c r="AB128" s="276"/>
    </row>
    <row r="129" spans="2:28" ht="24.75" customHeight="1" outlineLevel="1" x14ac:dyDescent="0.45">
      <c r="B129" s="263">
        <v>1</v>
      </c>
      <c r="C129" s="264" t="s">
        <v>239</v>
      </c>
      <c r="D129" s="265" t="s">
        <v>247</v>
      </c>
      <c r="E129" s="266" t="s">
        <v>104</v>
      </c>
      <c r="F129" s="266">
        <v>50</v>
      </c>
      <c r="G129" s="266"/>
      <c r="H129" s="266"/>
      <c r="I129" s="267">
        <f t="shared" ref="I129" si="117">SUM(F129:H129)</f>
        <v>50</v>
      </c>
      <c r="J129" s="268">
        <f>50*120</f>
        <v>6000</v>
      </c>
      <c r="K129" s="266"/>
      <c r="L129" s="266"/>
      <c r="M129" s="266"/>
      <c r="N129" s="267">
        <f t="shared" ref="N129" si="118">SUM(K129:M129)</f>
        <v>0</v>
      </c>
      <c r="O129" s="268">
        <f t="shared" ref="O129" si="119">N129*$AA129</f>
        <v>0</v>
      </c>
      <c r="P129" s="266"/>
      <c r="Q129" s="266"/>
      <c r="R129" s="266"/>
      <c r="S129" s="267">
        <f t="shared" ref="S129" si="120">SUM(P129:R129)</f>
        <v>0</v>
      </c>
      <c r="T129" s="268">
        <f t="shared" ref="T129" si="121">S129*$AA129</f>
        <v>0</v>
      </c>
      <c r="U129" s="266"/>
      <c r="V129" s="266"/>
      <c r="W129" s="266"/>
      <c r="X129" s="267">
        <f t="shared" ref="X129" si="122">SUM(U129:W129)</f>
        <v>0</v>
      </c>
      <c r="Y129" s="268">
        <f t="shared" ref="Y129" si="123">X129*$AA129</f>
        <v>0</v>
      </c>
      <c r="Z129" s="268">
        <f t="shared" ref="Z129" si="124">I129+N129+S129+X129</f>
        <v>50</v>
      </c>
      <c r="AA129" s="291">
        <v>120</v>
      </c>
      <c r="AB129" s="288">
        <f>Z129*AA129</f>
        <v>6000</v>
      </c>
    </row>
    <row r="130" spans="2:28" ht="12" customHeight="1" outlineLevel="1" thickBot="1" x14ac:dyDescent="0.5">
      <c r="B130" s="210"/>
      <c r="C130" s="211"/>
      <c r="D130" s="212"/>
      <c r="E130" s="24"/>
      <c r="F130" s="24"/>
      <c r="G130" s="24"/>
      <c r="H130" s="24"/>
      <c r="I130" s="24"/>
      <c r="J130" s="25"/>
      <c r="K130" s="24"/>
      <c r="L130" s="24"/>
      <c r="M130" s="24"/>
      <c r="N130" s="24"/>
      <c r="O130" s="25"/>
      <c r="P130" s="24"/>
      <c r="Q130" s="24"/>
      <c r="R130" s="24"/>
      <c r="S130" s="24"/>
      <c r="T130" s="25"/>
      <c r="U130" s="24"/>
      <c r="V130" s="24"/>
      <c r="W130" s="24"/>
      <c r="X130" s="24"/>
      <c r="Y130" s="25"/>
      <c r="Z130" s="25"/>
      <c r="AA130" s="26"/>
      <c r="AB130" s="27"/>
    </row>
    <row r="131" spans="2:28" ht="23.25" customHeight="1" thickBot="1" x14ac:dyDescent="0.5">
      <c r="B131" s="380" t="s">
        <v>207</v>
      </c>
      <c r="C131" s="381"/>
      <c r="D131" s="382"/>
      <c r="E131" s="243"/>
      <c r="F131" s="213"/>
      <c r="G131" s="213"/>
      <c r="H131" s="213"/>
      <c r="I131" s="213"/>
      <c r="J131" s="214"/>
      <c r="K131" s="213"/>
      <c r="L131" s="213"/>
      <c r="M131" s="213"/>
      <c r="N131" s="213"/>
      <c r="O131" s="214"/>
      <c r="P131" s="213"/>
      <c r="Q131" s="213"/>
      <c r="R131" s="213"/>
      <c r="S131" s="213"/>
      <c r="T131" s="214"/>
      <c r="U131" s="213"/>
      <c r="V131" s="213"/>
      <c r="W131" s="213"/>
      <c r="X131" s="213"/>
      <c r="Y131" s="214"/>
      <c r="Z131" s="398">
        <f>SUM(AB34:AB129)</f>
        <v>228318.62560000003</v>
      </c>
      <c r="AA131" s="399"/>
      <c r="AB131" s="400"/>
    </row>
    <row r="132" spans="2:28" ht="34.5" customHeight="1" thickBot="1" x14ac:dyDescent="0.5">
      <c r="B132" s="380" t="s">
        <v>208</v>
      </c>
      <c r="C132" s="381"/>
      <c r="D132" s="382"/>
      <c r="E132" s="244"/>
      <c r="F132" s="216"/>
      <c r="G132" s="216"/>
      <c r="H132" s="216"/>
      <c r="I132" s="216"/>
      <c r="J132" s="217"/>
      <c r="K132" s="216"/>
      <c r="L132" s="216"/>
      <c r="M132" s="216"/>
      <c r="N132" s="216"/>
      <c r="O132" s="217"/>
      <c r="P132" s="216"/>
      <c r="Q132" s="216"/>
      <c r="R132" s="216"/>
      <c r="S132" s="216"/>
      <c r="T132" s="217"/>
      <c r="U132" s="216"/>
      <c r="V132" s="216"/>
      <c r="W132" s="216"/>
      <c r="X132" s="216"/>
      <c r="Y132" s="217"/>
      <c r="Z132" s="398">
        <f>Z131*0.1</f>
        <v>22831.862560000005</v>
      </c>
      <c r="AA132" s="399"/>
      <c r="AB132" s="400"/>
    </row>
    <row r="133" spans="2:28" ht="49.5" customHeight="1" thickBot="1" x14ac:dyDescent="0.5">
      <c r="B133" s="380" t="s">
        <v>209</v>
      </c>
      <c r="C133" s="381"/>
      <c r="D133" s="382"/>
      <c r="E133" s="244"/>
      <c r="F133" s="216"/>
      <c r="G133" s="216"/>
      <c r="H133" s="216"/>
      <c r="I133" s="216"/>
      <c r="J133" s="217"/>
      <c r="K133" s="216"/>
      <c r="L133" s="216"/>
      <c r="M133" s="216"/>
      <c r="N133" s="216"/>
      <c r="O133" s="217"/>
      <c r="P133" s="216"/>
      <c r="Q133" s="216"/>
      <c r="R133" s="216"/>
      <c r="S133" s="216"/>
      <c r="T133" s="217"/>
      <c r="U133" s="216"/>
      <c r="V133" s="216"/>
      <c r="W133" s="216"/>
      <c r="X133" s="216"/>
      <c r="Y133" s="217"/>
      <c r="Z133" s="401"/>
      <c r="AA133" s="402"/>
      <c r="AB133" s="403"/>
    </row>
    <row r="134" spans="2:28" ht="21.75" customHeight="1" thickBot="1" x14ac:dyDescent="0.5">
      <c r="B134" s="380" t="s">
        <v>210</v>
      </c>
      <c r="C134" s="381"/>
      <c r="D134" s="382"/>
      <c r="E134" s="244"/>
      <c r="F134" s="216"/>
      <c r="G134" s="216"/>
      <c r="H134" s="216"/>
      <c r="I134" s="216"/>
      <c r="J134" s="217"/>
      <c r="K134" s="216"/>
      <c r="L134" s="216"/>
      <c r="M134" s="216"/>
      <c r="N134" s="216"/>
      <c r="O134" s="217"/>
      <c r="P134" s="216"/>
      <c r="Q134" s="216"/>
      <c r="R134" s="216"/>
      <c r="S134" s="216"/>
      <c r="T134" s="217"/>
      <c r="U134" s="216"/>
      <c r="V134" s="216"/>
      <c r="W134" s="216"/>
      <c r="X134" s="216"/>
      <c r="Y134" s="217"/>
      <c r="Z134" s="398">
        <f>SUM(Z131:AB132)</f>
        <v>251150.48816000004</v>
      </c>
      <c r="AA134" s="399"/>
      <c r="AB134" s="400"/>
    </row>
    <row r="135" spans="2:28" ht="34.5" customHeight="1" thickBot="1" x14ac:dyDescent="0.5">
      <c r="B135" s="380" t="s">
        <v>211</v>
      </c>
      <c r="C135" s="381"/>
      <c r="D135" s="382"/>
      <c r="E135" s="244"/>
      <c r="F135" s="215"/>
      <c r="G135" s="215"/>
      <c r="H135" s="215"/>
      <c r="I135" s="215"/>
      <c r="J135" s="218"/>
      <c r="K135" s="215"/>
      <c r="L135" s="215"/>
      <c r="M135" s="215"/>
      <c r="N135" s="215"/>
      <c r="O135" s="218"/>
      <c r="P135" s="215"/>
      <c r="Q135" s="215"/>
      <c r="R135" s="215"/>
      <c r="S135" s="215"/>
      <c r="T135" s="218"/>
      <c r="U135" s="215"/>
      <c r="V135" s="215"/>
      <c r="W135" s="215"/>
      <c r="X135" s="215"/>
      <c r="Y135" s="218"/>
      <c r="Z135" s="395">
        <v>0</v>
      </c>
      <c r="AA135" s="396"/>
      <c r="AB135" s="397"/>
    </row>
    <row r="136" spans="2:28" ht="22.5" customHeight="1" thickBot="1" x14ac:dyDescent="0.5">
      <c r="B136" s="380" t="s">
        <v>212</v>
      </c>
      <c r="C136" s="381"/>
      <c r="D136" s="382"/>
      <c r="E136" s="245"/>
      <c r="F136" s="216"/>
      <c r="G136" s="216"/>
      <c r="H136" s="216"/>
      <c r="I136" s="216"/>
      <c r="J136" s="217"/>
      <c r="K136" s="216"/>
      <c r="L136" s="216"/>
      <c r="M136" s="216"/>
      <c r="N136" s="216"/>
      <c r="O136" s="217"/>
      <c r="P136" s="216"/>
      <c r="Q136" s="216"/>
      <c r="R136" s="216"/>
      <c r="S136" s="216"/>
      <c r="T136" s="217"/>
      <c r="U136" s="216"/>
      <c r="V136" s="216"/>
      <c r="W136" s="216"/>
      <c r="X136" s="216"/>
      <c r="Y136" s="219"/>
      <c r="Z136" s="395">
        <v>0</v>
      </c>
      <c r="AA136" s="396"/>
      <c r="AB136" s="397"/>
    </row>
    <row r="137" spans="2:28" ht="24" customHeight="1" thickBot="1" x14ac:dyDescent="0.5">
      <c r="B137" s="377" t="s">
        <v>213</v>
      </c>
      <c r="C137" s="378"/>
      <c r="D137" s="378"/>
      <c r="E137" s="379"/>
      <c r="F137" s="383"/>
      <c r="G137" s="384"/>
      <c r="H137" s="385"/>
      <c r="I137" s="358">
        <f>SUM(J34:J111)</f>
        <v>24938.201600000004</v>
      </c>
      <c r="J137" s="359"/>
      <c r="K137" s="365"/>
      <c r="L137" s="366"/>
      <c r="M137" s="367"/>
      <c r="N137" s="358">
        <f>SUM(O34:O111)</f>
        <v>16168.068800000001</v>
      </c>
      <c r="O137" s="359"/>
      <c r="P137" s="365"/>
      <c r="Q137" s="366"/>
      <c r="R137" s="367"/>
      <c r="S137" s="358">
        <f>SUM(T34:T111)</f>
        <v>23085.254399999998</v>
      </c>
      <c r="T137" s="359"/>
      <c r="U137" s="365"/>
      <c r="V137" s="366"/>
      <c r="W137" s="367"/>
      <c r="X137" s="358">
        <f>SUM(Y34:Y111)</f>
        <v>16447.1008</v>
      </c>
      <c r="Y137" s="359"/>
      <c r="Z137" s="374">
        <f>I137+N137+S137+X137</f>
        <v>80638.625599999999</v>
      </c>
      <c r="AA137" s="375"/>
      <c r="AB137" s="376"/>
    </row>
    <row r="138" spans="2:28" ht="31.5" customHeight="1" thickBot="1" x14ac:dyDescent="0.5">
      <c r="B138" s="377" t="s">
        <v>214</v>
      </c>
      <c r="C138" s="378"/>
      <c r="D138" s="378"/>
      <c r="E138" s="379"/>
      <c r="F138" s="386"/>
      <c r="G138" s="387"/>
      <c r="H138" s="388"/>
      <c r="I138" s="358">
        <f>SUM(APP!$J$113:$J$129)</f>
        <v>44795</v>
      </c>
      <c r="J138" s="359"/>
      <c r="K138" s="368"/>
      <c r="L138" s="369"/>
      <c r="M138" s="370"/>
      <c r="N138" s="358">
        <f>SUM(APP!$O$113:$O$129)</f>
        <v>50295</v>
      </c>
      <c r="O138" s="359"/>
      <c r="P138" s="368"/>
      <c r="Q138" s="369"/>
      <c r="R138" s="370"/>
      <c r="S138" s="358">
        <f>SUM(APP!$T$113:$T$129)</f>
        <v>26470</v>
      </c>
      <c r="T138" s="359"/>
      <c r="U138" s="368"/>
      <c r="V138" s="369"/>
      <c r="W138" s="370"/>
      <c r="X138" s="358">
        <f>SUM(APP!$Y$113:$Y$129)</f>
        <v>26295</v>
      </c>
      <c r="Y138" s="359"/>
      <c r="Z138" s="374">
        <f t="shared" ref="Z138:Z139" si="125">I138+N138+S138+X138</f>
        <v>147855</v>
      </c>
      <c r="AA138" s="375"/>
      <c r="AB138" s="376"/>
    </row>
    <row r="139" spans="2:28" ht="25.5" customHeight="1" thickBot="1" x14ac:dyDescent="0.5">
      <c r="B139" s="377" t="s">
        <v>215</v>
      </c>
      <c r="C139" s="378"/>
      <c r="D139" s="378"/>
      <c r="E139" s="379"/>
      <c r="F139" s="389"/>
      <c r="G139" s="390"/>
      <c r="H139" s="391"/>
      <c r="I139" s="358">
        <f>SUM(I137:J138)</f>
        <v>69733.2016</v>
      </c>
      <c r="J139" s="359"/>
      <c r="K139" s="371"/>
      <c r="L139" s="372"/>
      <c r="M139" s="373"/>
      <c r="N139" s="358">
        <f>SUM(N137:O138)</f>
        <v>66463.068800000008</v>
      </c>
      <c r="O139" s="359"/>
      <c r="P139" s="371"/>
      <c r="Q139" s="372"/>
      <c r="R139" s="373"/>
      <c r="S139" s="358">
        <f>SUM(S137:T138)</f>
        <v>49555.254399999998</v>
      </c>
      <c r="T139" s="359"/>
      <c r="U139" s="371"/>
      <c r="V139" s="372"/>
      <c r="W139" s="373"/>
      <c r="X139" s="358">
        <f>SUM(X137:Y138)</f>
        <v>42742.1008</v>
      </c>
      <c r="Y139" s="359"/>
      <c r="Z139" s="374">
        <f t="shared" si="125"/>
        <v>228493.62560000003</v>
      </c>
      <c r="AA139" s="375"/>
      <c r="AB139" s="376"/>
    </row>
    <row r="140" spans="2:28" ht="15.75" customHeight="1" x14ac:dyDescent="0.45">
      <c r="B140" s="220"/>
      <c r="C140" s="221" t="s">
        <v>216</v>
      </c>
      <c r="D140" s="222"/>
      <c r="E140" s="223"/>
      <c r="F140" s="224"/>
      <c r="G140" s="224"/>
      <c r="H140" s="224"/>
      <c r="I140" s="224"/>
      <c r="J140" s="225"/>
      <c r="K140" s="224"/>
      <c r="L140" s="224"/>
      <c r="M140" s="224"/>
      <c r="N140" s="224"/>
      <c r="O140" s="225"/>
      <c r="P140" s="224"/>
      <c r="Q140" s="224"/>
      <c r="R140" s="224"/>
      <c r="S140" s="224"/>
      <c r="T140" s="225"/>
      <c r="U140" s="224"/>
      <c r="V140" s="224"/>
      <c r="W140" s="224"/>
      <c r="X140" s="224"/>
      <c r="Y140" s="225"/>
      <c r="Z140" s="225"/>
      <c r="AA140" s="226"/>
      <c r="AB140" s="227"/>
    </row>
    <row r="141" spans="2:28" ht="12.75" customHeight="1" x14ac:dyDescent="0.45">
      <c r="B141" s="220"/>
      <c r="C141" s="228"/>
      <c r="D141" s="229"/>
      <c r="E141" s="223"/>
      <c r="F141" s="224"/>
      <c r="G141" s="224"/>
      <c r="H141" s="224"/>
      <c r="I141" s="224"/>
      <c r="J141" s="225"/>
      <c r="K141" s="224"/>
      <c r="L141" s="224"/>
      <c r="M141" s="224"/>
      <c r="N141" s="224"/>
      <c r="O141" s="225"/>
      <c r="P141" s="224"/>
      <c r="Q141" s="224"/>
      <c r="R141" s="224"/>
      <c r="S141" s="224"/>
      <c r="T141" s="225"/>
      <c r="U141" s="224"/>
      <c r="V141" s="224"/>
      <c r="W141" s="224"/>
      <c r="X141" s="224"/>
      <c r="Y141" s="225"/>
      <c r="Z141" s="225"/>
      <c r="AA141" s="226"/>
      <c r="AB141" s="227"/>
    </row>
    <row r="142" spans="2:28" ht="31.5" hidden="1" customHeight="1" x14ac:dyDescent="0.45">
      <c r="B142" s="220"/>
      <c r="C142" s="170"/>
      <c r="D142" s="230"/>
      <c r="E142" s="223"/>
      <c r="F142" s="224"/>
      <c r="G142" s="224"/>
      <c r="H142" s="224"/>
      <c r="I142" s="224"/>
      <c r="J142" s="225"/>
      <c r="K142" s="224"/>
      <c r="L142" s="224"/>
      <c r="M142" s="224"/>
      <c r="N142" s="224"/>
      <c r="O142" s="225"/>
      <c r="P142" s="224"/>
      <c r="Q142" s="224"/>
      <c r="R142" s="224"/>
      <c r="S142" s="224"/>
      <c r="T142" s="225"/>
      <c r="U142" s="224"/>
      <c r="V142" s="224"/>
      <c r="W142" s="224"/>
      <c r="X142" s="224"/>
      <c r="Y142" s="225"/>
      <c r="Z142" s="225"/>
      <c r="AA142" s="226"/>
      <c r="AB142" s="227"/>
    </row>
    <row r="143" spans="2:28" ht="48" customHeight="1" x14ac:dyDescent="0.45">
      <c r="B143" s="364" t="s">
        <v>217</v>
      </c>
      <c r="C143" s="364"/>
      <c r="D143" s="364"/>
      <c r="E143" s="364"/>
      <c r="F143" s="364"/>
      <c r="G143" s="364"/>
      <c r="H143" s="364"/>
      <c r="I143" s="364"/>
      <c r="J143" s="364"/>
      <c r="K143" s="364"/>
      <c r="L143" s="364"/>
      <c r="M143" s="364"/>
      <c r="N143" s="364"/>
      <c r="O143" s="364"/>
      <c r="P143" s="364"/>
      <c r="Q143" s="364"/>
      <c r="R143" s="364"/>
      <c r="S143" s="364"/>
      <c r="T143" s="364"/>
      <c r="U143" s="364"/>
      <c r="V143" s="364"/>
      <c r="W143" s="364"/>
      <c r="X143" s="364"/>
      <c r="Y143" s="364"/>
      <c r="Z143" s="364"/>
      <c r="AA143" s="364"/>
      <c r="AB143" s="364"/>
    </row>
    <row r="144" spans="2:28" ht="15.75" customHeight="1" x14ac:dyDescent="0.45">
      <c r="B144" s="231"/>
      <c r="C144" s="170"/>
      <c r="D144" s="232"/>
      <c r="E144" s="233"/>
      <c r="F144" s="170"/>
      <c r="G144" s="170"/>
      <c r="H144" s="234"/>
      <c r="I144" s="234"/>
      <c r="J144" s="235"/>
      <c r="K144" s="170"/>
      <c r="L144" s="170"/>
      <c r="M144" s="234"/>
      <c r="N144" s="234"/>
      <c r="O144" s="235"/>
      <c r="P144" s="170"/>
      <c r="Q144" s="170"/>
      <c r="R144" s="234"/>
      <c r="S144" s="234"/>
      <c r="T144" s="235"/>
      <c r="U144" s="170"/>
      <c r="V144" s="170"/>
      <c r="W144" s="234"/>
      <c r="X144" s="234"/>
      <c r="Y144" s="235"/>
      <c r="Z144" s="225"/>
      <c r="AA144" s="236"/>
      <c r="AB144" s="237"/>
    </row>
    <row r="145" spans="2:28" ht="24" customHeight="1" x14ac:dyDescent="0.5">
      <c r="B145" s="231"/>
      <c r="C145" s="238"/>
      <c r="D145" s="239" t="s">
        <v>218</v>
      </c>
      <c r="E145" s="224"/>
      <c r="F145" s="224"/>
      <c r="G145" s="224"/>
      <c r="H145" s="224"/>
      <c r="I145" s="240" t="s">
        <v>219</v>
      </c>
      <c r="J145" s="241"/>
      <c r="K145" s="224"/>
      <c r="L145" s="224"/>
      <c r="M145" s="224"/>
      <c r="N145" s="224"/>
      <c r="O145" s="225"/>
      <c r="P145" s="224"/>
      <c r="Q145" s="224"/>
      <c r="R145" s="242" t="s">
        <v>220</v>
      </c>
      <c r="S145" s="171"/>
      <c r="T145" s="225"/>
      <c r="U145" s="224"/>
      <c r="V145" s="224"/>
      <c r="W145" s="224"/>
      <c r="X145" s="224"/>
      <c r="Y145" s="225"/>
      <c r="Z145" s="225"/>
      <c r="AA145" s="226"/>
      <c r="AB145" s="227"/>
    </row>
    <row r="146" spans="2:28" ht="21.75" customHeight="1" x14ac:dyDescent="0.45">
      <c r="B146" s="35"/>
      <c r="C146" s="34"/>
      <c r="D146" s="36"/>
      <c r="E146" s="29"/>
      <c r="F146" s="29"/>
      <c r="G146" s="29"/>
      <c r="H146" s="29"/>
      <c r="I146" s="29"/>
      <c r="J146" s="30"/>
      <c r="K146" s="29"/>
      <c r="L146" s="29"/>
      <c r="M146" s="29"/>
      <c r="N146" s="29"/>
      <c r="O146" s="30"/>
      <c r="P146" s="29"/>
      <c r="Q146" s="29"/>
      <c r="R146" s="29"/>
      <c r="S146" s="29"/>
      <c r="T146" s="30"/>
      <c r="U146" s="29"/>
      <c r="V146" s="29"/>
      <c r="W146" s="29"/>
      <c r="X146" s="29"/>
      <c r="Y146" s="30"/>
      <c r="Z146" s="30"/>
      <c r="AA146" s="31"/>
      <c r="AB146" s="32"/>
    </row>
    <row r="147" spans="2:28" ht="32.25" customHeight="1" thickBot="1" x14ac:dyDescent="0.55000000000000004">
      <c r="B147" s="28"/>
      <c r="C147" s="34"/>
      <c r="D147" s="361" t="s">
        <v>259</v>
      </c>
      <c r="E147" s="361"/>
      <c r="F147" s="361"/>
      <c r="G147" s="361"/>
      <c r="H147" s="277"/>
      <c r="I147" s="278"/>
      <c r="J147" s="362"/>
      <c r="K147" s="362"/>
      <c r="L147" s="362"/>
      <c r="M147" s="362"/>
      <c r="N147" s="362"/>
      <c r="O147" s="362"/>
      <c r="P147" s="362"/>
      <c r="Q147" s="278"/>
      <c r="R147" s="278"/>
      <c r="S147" s="361" t="s">
        <v>251</v>
      </c>
      <c r="T147" s="361"/>
      <c r="U147" s="361"/>
      <c r="V147" s="361"/>
      <c r="W147" s="361"/>
      <c r="X147" s="361"/>
      <c r="Y147" s="361"/>
      <c r="Z147" s="361"/>
      <c r="AA147" s="33"/>
      <c r="AB147" s="32"/>
    </row>
    <row r="148" spans="2:28" ht="14.25" customHeight="1" x14ac:dyDescent="0.45">
      <c r="B148" s="28"/>
      <c r="C148" s="34"/>
      <c r="D148" s="363" t="s">
        <v>221</v>
      </c>
      <c r="E148" s="363"/>
      <c r="F148" s="363"/>
      <c r="G148" s="363"/>
      <c r="H148" s="35"/>
      <c r="I148" s="29"/>
      <c r="J148" s="360"/>
      <c r="K148" s="360"/>
      <c r="L148" s="360"/>
      <c r="M148" s="360"/>
      <c r="N148" s="360"/>
      <c r="O148" s="360"/>
      <c r="P148" s="360"/>
      <c r="Q148" s="29"/>
      <c r="R148" s="29"/>
      <c r="S148" s="363" t="s">
        <v>222</v>
      </c>
      <c r="T148" s="363"/>
      <c r="U148" s="363"/>
      <c r="V148" s="363"/>
      <c r="W148" s="363"/>
      <c r="X148" s="363"/>
      <c r="Y148" s="363"/>
      <c r="Z148" s="363"/>
      <c r="AA148" s="33"/>
      <c r="AB148" s="32"/>
    </row>
    <row r="149" spans="2:28" ht="21.75" customHeight="1" x14ac:dyDescent="0.5">
      <c r="B149" s="39"/>
      <c r="C149" s="40"/>
      <c r="D149" s="41"/>
      <c r="E149" s="38"/>
      <c r="F149" s="38"/>
      <c r="G149" s="38"/>
      <c r="H149" s="38"/>
      <c r="I149" s="38"/>
      <c r="J149" s="42"/>
      <c r="K149" s="297"/>
      <c r="L149" s="297"/>
      <c r="M149" s="297"/>
      <c r="N149" s="297"/>
      <c r="O149" s="42"/>
      <c r="P149" s="297"/>
      <c r="Q149" s="38"/>
      <c r="R149" s="38"/>
      <c r="S149" s="38"/>
      <c r="T149" s="37"/>
      <c r="U149" s="38"/>
      <c r="V149" s="38"/>
      <c r="W149" s="38"/>
      <c r="X149" s="38"/>
      <c r="Y149" s="37"/>
      <c r="Z149" s="37"/>
      <c r="AA149" s="41"/>
      <c r="AB149" s="42"/>
    </row>
    <row r="150" spans="2:28" ht="21.75" customHeight="1" x14ac:dyDescent="0.5">
      <c r="B150" s="39"/>
      <c r="C150" s="40"/>
      <c r="D150" s="1" t="s">
        <v>223</v>
      </c>
      <c r="E150" s="1"/>
      <c r="F150" s="38"/>
      <c r="G150" s="38"/>
      <c r="H150" s="38"/>
      <c r="I150" s="38"/>
      <c r="J150" s="37"/>
      <c r="K150" s="38"/>
      <c r="L150" s="38"/>
      <c r="M150" s="38"/>
      <c r="N150" s="38"/>
      <c r="O150" s="37"/>
      <c r="P150" s="38"/>
      <c r="Q150" s="38"/>
      <c r="R150" s="38"/>
      <c r="S150" s="38"/>
      <c r="T150" s="37"/>
      <c r="U150" s="38"/>
      <c r="V150" s="38"/>
      <c r="W150" s="38"/>
      <c r="X150" s="38"/>
      <c r="Y150" s="37"/>
      <c r="Z150" s="37"/>
      <c r="AA150" s="41"/>
      <c r="AB150" s="42"/>
    </row>
    <row r="151" spans="2:28" ht="15.75" customHeight="1" x14ac:dyDescent="0.5">
      <c r="B151" s="168"/>
      <c r="C151" s="40"/>
      <c r="D151" s="1"/>
      <c r="E151" s="1"/>
      <c r="F151" s="38"/>
      <c r="G151" s="38"/>
      <c r="H151" s="38"/>
      <c r="I151" s="38"/>
      <c r="J151" s="37"/>
      <c r="K151" s="38"/>
      <c r="L151" s="38"/>
      <c r="M151" s="38"/>
      <c r="N151" s="38"/>
      <c r="O151" s="37"/>
      <c r="P151" s="38"/>
      <c r="Q151" s="38"/>
      <c r="R151" s="38"/>
      <c r="S151" s="38"/>
      <c r="T151" s="37"/>
      <c r="U151" s="38"/>
      <c r="V151" s="38"/>
      <c r="W151" s="38"/>
      <c r="X151" s="38"/>
      <c r="Y151" s="37"/>
      <c r="Z151" s="37"/>
      <c r="AA151" s="41"/>
      <c r="AB151" s="42"/>
    </row>
    <row r="152" spans="2:28" ht="15.75" customHeight="1" x14ac:dyDescent="0.5">
      <c r="B152" s="39"/>
      <c r="C152" s="40"/>
      <c r="D152" s="41"/>
      <c r="E152" s="38"/>
      <c r="F152" s="38"/>
      <c r="G152" s="38"/>
      <c r="H152" s="38"/>
      <c r="I152" s="38"/>
      <c r="J152" s="37"/>
      <c r="K152" s="38"/>
      <c r="L152" s="38"/>
      <c r="M152" s="38"/>
      <c r="N152" s="38"/>
      <c r="O152" s="37"/>
      <c r="P152" s="38"/>
      <c r="Q152" s="38"/>
      <c r="R152" s="38"/>
      <c r="S152" s="38"/>
      <c r="T152" s="37"/>
      <c r="U152" s="38"/>
      <c r="V152" s="38"/>
      <c r="W152" s="38"/>
      <c r="X152" s="38"/>
      <c r="Y152" s="37"/>
      <c r="Z152" s="37"/>
      <c r="AA152" s="41"/>
      <c r="AB152" s="42"/>
    </row>
    <row r="153" spans="2:28" ht="15.75" customHeight="1" x14ac:dyDescent="0.5">
      <c r="B153" s="39"/>
      <c r="C153" s="40"/>
      <c r="D153" s="41"/>
      <c r="E153" s="38"/>
      <c r="F153" s="38"/>
      <c r="G153" s="38"/>
      <c r="H153" s="38"/>
      <c r="I153" s="38"/>
      <c r="J153" s="37"/>
      <c r="K153" s="38"/>
      <c r="L153" s="38"/>
      <c r="M153" s="38"/>
      <c r="N153" s="38"/>
      <c r="O153" s="37"/>
      <c r="P153" s="38"/>
      <c r="Q153" s="38"/>
      <c r="R153" s="38"/>
      <c r="S153" s="38"/>
      <c r="T153" s="37"/>
      <c r="U153" s="38"/>
      <c r="V153" s="38"/>
      <c r="W153" s="38"/>
      <c r="X153" s="38"/>
      <c r="Y153" s="37"/>
      <c r="Z153" s="37"/>
      <c r="AA153" s="41"/>
      <c r="AB153" s="42"/>
    </row>
    <row r="154" spans="2:28" ht="15.75" customHeight="1" x14ac:dyDescent="0.45">
      <c r="B154" s="43"/>
      <c r="C154" s="44"/>
      <c r="J154" s="47"/>
      <c r="O154" s="47"/>
      <c r="T154" s="47"/>
      <c r="Y154" s="47"/>
      <c r="Z154" s="48"/>
      <c r="AB154" s="50"/>
    </row>
    <row r="155" spans="2:28" ht="15.75" customHeight="1" x14ac:dyDescent="0.45">
      <c r="B155" s="43"/>
      <c r="C155" s="44"/>
      <c r="J155" s="47"/>
      <c r="O155" s="47"/>
      <c r="T155" s="47"/>
      <c r="Y155" s="47"/>
      <c r="Z155" s="48"/>
      <c r="AB155" s="50"/>
    </row>
    <row r="156" spans="2:28" ht="15.75" customHeight="1" x14ac:dyDescent="0.45">
      <c r="B156" s="43"/>
      <c r="C156" s="44"/>
      <c r="J156" s="47"/>
      <c r="O156" s="47"/>
      <c r="T156" s="47"/>
      <c r="Y156" s="47"/>
      <c r="Z156" s="48"/>
      <c r="AB156" s="50"/>
    </row>
  </sheetData>
  <sheetProtection insertRows="0" selectLockedCells="1"/>
  <mergeCells count="81">
    <mergeCell ref="B30:D31"/>
    <mergeCell ref="Z30:Z31"/>
    <mergeCell ref="AA30:AA31"/>
    <mergeCell ref="AB30:AB31"/>
    <mergeCell ref="Y27:AA27"/>
    <mergeCell ref="Y28:AA28"/>
    <mergeCell ref="E30:E31"/>
    <mergeCell ref="F30:Y30"/>
    <mergeCell ref="E27:L28"/>
    <mergeCell ref="B7:AB7"/>
    <mergeCell ref="B9:AB9"/>
    <mergeCell ref="B10:AB10"/>
    <mergeCell ref="B8:AB8"/>
    <mergeCell ref="B13:AB13"/>
    <mergeCell ref="B11:AB11"/>
    <mergeCell ref="B12:AB12"/>
    <mergeCell ref="B1:AB1"/>
    <mergeCell ref="B2:AB2"/>
    <mergeCell ref="B3:AB3"/>
    <mergeCell ref="B4:AB4"/>
    <mergeCell ref="B5:AB5"/>
    <mergeCell ref="B14:AB14"/>
    <mergeCell ref="B15:AB15"/>
    <mergeCell ref="B16:AB16"/>
    <mergeCell ref="P26:U26"/>
    <mergeCell ref="Y26:AA26"/>
    <mergeCell ref="E26:I26"/>
    <mergeCell ref="B17:AB17"/>
    <mergeCell ref="B18:AB18"/>
    <mergeCell ref="Y25:AA25"/>
    <mergeCell ref="B24:AB24"/>
    <mergeCell ref="B19:AB19"/>
    <mergeCell ref="B20:AB20"/>
    <mergeCell ref="B22:AB22"/>
    <mergeCell ref="B23:AB23"/>
    <mergeCell ref="E25:L25"/>
    <mergeCell ref="B21:AB21"/>
    <mergeCell ref="B112:AB112"/>
    <mergeCell ref="Z137:AB137"/>
    <mergeCell ref="Z136:AB136"/>
    <mergeCell ref="Z132:AB132"/>
    <mergeCell ref="Z134:AB134"/>
    <mergeCell ref="Z135:AB135"/>
    <mergeCell ref="B135:D135"/>
    <mergeCell ref="B132:D132"/>
    <mergeCell ref="B134:D134"/>
    <mergeCell ref="B133:D133"/>
    <mergeCell ref="Z131:AB131"/>
    <mergeCell ref="Z133:AB133"/>
    <mergeCell ref="P137:R139"/>
    <mergeCell ref="B131:D131"/>
    <mergeCell ref="X139:Y139"/>
    <mergeCell ref="B138:E138"/>
    <mergeCell ref="B136:D136"/>
    <mergeCell ref="K137:M139"/>
    <mergeCell ref="F137:H139"/>
    <mergeCell ref="B139:E139"/>
    <mergeCell ref="I139:J139"/>
    <mergeCell ref="Z138:AB138"/>
    <mergeCell ref="Z139:AB139"/>
    <mergeCell ref="S138:T138"/>
    <mergeCell ref="S139:T139"/>
    <mergeCell ref="B137:E137"/>
    <mergeCell ref="N137:O137"/>
    <mergeCell ref="N138:O138"/>
    <mergeCell ref="D150:E150"/>
    <mergeCell ref="D151:E151"/>
    <mergeCell ref="I137:J137"/>
    <mergeCell ref="I138:J138"/>
    <mergeCell ref="J148:P148"/>
    <mergeCell ref="N139:O139"/>
    <mergeCell ref="D147:G147"/>
    <mergeCell ref="J147:P147"/>
    <mergeCell ref="D148:G148"/>
    <mergeCell ref="B143:AB143"/>
    <mergeCell ref="S148:Z148"/>
    <mergeCell ref="S147:Z147"/>
    <mergeCell ref="X137:Y137"/>
    <mergeCell ref="S137:T137"/>
    <mergeCell ref="X138:Y138"/>
    <mergeCell ref="U137:W139"/>
  </mergeCells>
  <dataValidations count="3">
    <dataValidation type="custom" allowBlank="1" showErrorMessage="1" sqref="F34:H34 K34:M34 P34:R34 U34:W34 F38:H38 F36:H36 P38:R38 F49:H50 K49:M50 P49:R50 U49:W50 U36:W36 U38:W38 K36:M36 P36:R36 K106:M108 P106:R108 U106:W108 F106:H108 P111:R111 K111:M111 F111:H111 U111:W111 F72:H73 K72:M73 P72:R73 U72:W73 U61:W69 P61:R69 K61:M69 F61:H69 U53:W59 P53:R59 K53:M59 F53:H59 U46:W47 P46:R47 K46:M47 F46:H47 F99:H101 P99:R101 K99:M101 U99:W101 U97:W97 K97:M97 P97:R97 F97:H97 U90:W94 K90:M94 P90:R94 F90:H94 U87:W87 K87:M87 P87:R87 F87:H87 F84:H85 P84:R85 K84:M85 U84:W85 U79:W82 K79:M82 P79:R82 F79:H82 F44:H44 K44:M44 P44:R44 U44:W44 U41:W42 P41:R42 K41:M42 F41:H42">
      <formula1>ISBLANK(F33)=FALSE</formula1>
    </dataValidation>
    <dataValidation type="custom" allowBlank="1" showErrorMessage="1" sqref="K38:M38">
      <formula1>ISBLANK(K36)=FALSE</formula1>
    </dataValidation>
    <dataValidation type="custom" allowBlank="1" showErrorMessage="1" sqref="K105:M105 U105:W105 P105:R105 P110:R110 K110:M110 F110:H110 U110:W110 F76:H76 K76:M76 P76:R76 U76:W76 U74:W74 P74:R74 K74:M74 F74:H74 U70:W71 P70:R71 K70:M71 F70:H71 U52:W52 P52:R52 K52:M52 F52:H52 U45:W45 P45:R45 K45:M45 F45:H45 U102:W103 K102:M103 P102:R103 F98:H98 P98:R98 K98:M98 U98:W98 F95:H96 P95:R96 K95:M96 U95:W96 F88:H89 P88:R89 K88:M89 U88:W89 U86:W86 K86:M86 P86:R86 F86:H86 F83:H83 P83:R83 K83:M83 U83:W83 U78:W78 K78:M78 P78:R78 F78:H78 F43:H43 K43:M43 P43:R43 U43:W43 U40:W40 P40:R40 K40:M40 F40:H40 F102:H105">
      <formula1>ISBLANK(#REF!)=FALSE</formula1>
    </dataValidation>
  </dataValidations>
  <hyperlinks>
    <hyperlink ref="AD127" r:id="rId1"/>
  </hyperlinks>
  <pageMargins left="0.15748031496062992" right="0.19685039370078741" top="0.39370078740157483" bottom="0.39370078740157483" header="0" footer="0"/>
  <pageSetup paperSize="5" scale="55" orientation="landscape" r:id="rId2"/>
  <headerFooter>
    <oddFooter>Page &amp;P of &amp;N</oddFooter>
  </headerFooter>
  <rowBreaks count="2" manualBreakCount="2">
    <brk id="81" min="1" max="27" man="1"/>
    <brk id="111" min="1" max="27"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ummaryBelow="0" summaryRight="0"/>
  </sheetPr>
  <dimension ref="B1:AD156"/>
  <sheetViews>
    <sheetView showGridLines="0" tabSelected="1" view="pageBreakPreview" topLeftCell="A25" zoomScale="60" zoomScaleNormal="115" workbookViewId="0">
      <selection activeCell="F30" sqref="F30:Y30"/>
    </sheetView>
  </sheetViews>
  <sheetFormatPr defaultColWidth="14.41796875" defaultRowHeight="15" customHeight="1" outlineLevelRow="2" x14ac:dyDescent="0.45"/>
  <cols>
    <col min="1" max="1" width="14.41796875" style="2"/>
    <col min="2" max="2" width="5.68359375" style="46" customWidth="1"/>
    <col min="3" max="3" width="18.68359375" style="46" customWidth="1"/>
    <col min="4" max="4" width="30.41796875" style="45" customWidth="1"/>
    <col min="5" max="5" width="11.41796875" style="46" customWidth="1"/>
    <col min="6" max="9" width="7.41796875" style="46" customWidth="1"/>
    <col min="10" max="10" width="11.41796875" style="46" customWidth="1"/>
    <col min="11" max="14" width="7.41796875" style="46" customWidth="1"/>
    <col min="15" max="15" width="11.41796875" style="46" customWidth="1"/>
    <col min="16" max="16" width="7.41796875" style="46" customWidth="1"/>
    <col min="17" max="17" width="12.83984375" style="46" customWidth="1"/>
    <col min="18" max="19" width="7.41796875" style="46" customWidth="1"/>
    <col min="20" max="20" width="11.41796875" style="46" customWidth="1"/>
    <col min="21" max="24" width="7.41796875" style="46" customWidth="1"/>
    <col min="25" max="25" width="11.41796875" style="46" customWidth="1"/>
    <col min="26" max="26" width="11" style="96" customWidth="1"/>
    <col min="27" max="27" width="12.15625" style="49" customWidth="1"/>
    <col min="28" max="28" width="30" style="97" customWidth="1"/>
    <col min="29" max="16384" width="14.41796875" style="2"/>
  </cols>
  <sheetData>
    <row r="1" spans="2:28" ht="13.8" x14ac:dyDescent="0.45">
      <c r="B1" s="421" t="s">
        <v>241</v>
      </c>
      <c r="C1" s="422"/>
      <c r="D1" s="422"/>
      <c r="E1" s="422"/>
      <c r="F1" s="422"/>
      <c r="G1" s="422"/>
      <c r="H1" s="422"/>
      <c r="I1" s="422"/>
      <c r="J1" s="422"/>
      <c r="K1" s="422"/>
      <c r="L1" s="422"/>
      <c r="M1" s="422"/>
      <c r="N1" s="422"/>
      <c r="O1" s="422"/>
      <c r="P1" s="422"/>
      <c r="Q1" s="422"/>
      <c r="R1" s="422"/>
      <c r="S1" s="422"/>
      <c r="T1" s="422"/>
      <c r="U1" s="422"/>
      <c r="V1" s="422"/>
      <c r="W1" s="422"/>
      <c r="X1" s="422"/>
      <c r="Y1" s="422"/>
      <c r="Z1" s="422"/>
      <c r="AA1" s="422"/>
      <c r="AB1" s="422"/>
    </row>
    <row r="2" spans="2:28" ht="14.7" x14ac:dyDescent="0.45">
      <c r="B2" s="423" t="s">
        <v>0</v>
      </c>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row>
    <row r="3" spans="2:28" ht="14.7" x14ac:dyDescent="0.45">
      <c r="B3" s="419"/>
      <c r="C3" s="418"/>
      <c r="D3" s="418"/>
      <c r="E3" s="418"/>
      <c r="F3" s="418"/>
      <c r="G3" s="418"/>
      <c r="H3" s="418"/>
      <c r="I3" s="418"/>
      <c r="J3" s="418"/>
      <c r="K3" s="418"/>
      <c r="L3" s="418"/>
      <c r="M3" s="418"/>
      <c r="N3" s="418"/>
      <c r="O3" s="418"/>
      <c r="P3" s="418"/>
      <c r="Q3" s="418"/>
      <c r="R3" s="418"/>
      <c r="S3" s="418"/>
      <c r="T3" s="418"/>
      <c r="U3" s="418"/>
      <c r="V3" s="418"/>
      <c r="W3" s="418"/>
      <c r="X3" s="418"/>
      <c r="Y3" s="418"/>
      <c r="Z3" s="418"/>
      <c r="AA3" s="418"/>
      <c r="AB3" s="418"/>
    </row>
    <row r="4" spans="2:28" ht="14.7" x14ac:dyDescent="0.45">
      <c r="B4" s="424" t="s">
        <v>1</v>
      </c>
      <c r="C4" s="405"/>
      <c r="D4" s="405"/>
      <c r="E4" s="405"/>
      <c r="F4" s="405"/>
      <c r="G4" s="405"/>
      <c r="H4" s="405"/>
      <c r="I4" s="405"/>
      <c r="J4" s="405"/>
      <c r="K4" s="405"/>
      <c r="L4" s="405"/>
      <c r="M4" s="405"/>
      <c r="N4" s="405"/>
      <c r="O4" s="405"/>
      <c r="P4" s="405"/>
      <c r="Q4" s="405"/>
      <c r="R4" s="405"/>
      <c r="S4" s="405"/>
      <c r="T4" s="405"/>
      <c r="U4" s="405"/>
      <c r="V4" s="405"/>
      <c r="W4" s="405"/>
      <c r="X4" s="405"/>
      <c r="Y4" s="405"/>
      <c r="Z4" s="405"/>
      <c r="AA4" s="405"/>
      <c r="AB4" s="405"/>
    </row>
    <row r="5" spans="2:28" ht="63.75" customHeight="1" x14ac:dyDescent="0.45">
      <c r="B5" s="406" t="s">
        <v>234</v>
      </c>
      <c r="C5" s="405"/>
      <c r="D5" s="405"/>
      <c r="E5" s="405"/>
      <c r="F5" s="405"/>
      <c r="G5" s="405"/>
      <c r="H5" s="405"/>
      <c r="I5" s="405"/>
      <c r="J5" s="405"/>
      <c r="K5" s="405"/>
      <c r="L5" s="405"/>
      <c r="M5" s="405"/>
      <c r="N5" s="405"/>
      <c r="O5" s="405"/>
      <c r="P5" s="405"/>
      <c r="Q5" s="405"/>
      <c r="R5" s="405"/>
      <c r="S5" s="405"/>
      <c r="T5" s="405"/>
      <c r="U5" s="405"/>
      <c r="V5" s="405"/>
      <c r="W5" s="405"/>
      <c r="X5" s="405"/>
      <c r="Y5" s="405"/>
      <c r="Z5" s="405"/>
      <c r="AA5" s="405"/>
      <c r="AB5" s="405"/>
    </row>
    <row r="6" spans="2:28" ht="14.7" x14ac:dyDescent="0.45">
      <c r="B6" s="172"/>
      <c r="C6" s="173"/>
      <c r="D6" s="174"/>
      <c r="E6" s="172"/>
      <c r="F6" s="172"/>
      <c r="G6" s="172"/>
      <c r="H6" s="172"/>
      <c r="I6" s="172"/>
      <c r="J6" s="175"/>
      <c r="K6" s="172"/>
      <c r="L6" s="172"/>
      <c r="M6" s="172"/>
      <c r="N6" s="172"/>
      <c r="O6" s="175"/>
      <c r="P6" s="172"/>
      <c r="Q6" s="172"/>
      <c r="R6" s="172"/>
      <c r="S6" s="172"/>
      <c r="T6" s="175"/>
      <c r="U6" s="172"/>
      <c r="V6" s="172"/>
      <c r="W6" s="350"/>
      <c r="X6" s="350"/>
      <c r="Y6" s="3"/>
      <c r="Z6" s="3"/>
      <c r="AA6" s="4"/>
      <c r="AB6" s="5"/>
    </row>
    <row r="7" spans="2:28" ht="14.7" x14ac:dyDescent="0.45">
      <c r="B7" s="424" t="s">
        <v>2</v>
      </c>
      <c r="C7" s="405"/>
      <c r="D7" s="405"/>
      <c r="E7" s="405"/>
      <c r="F7" s="405"/>
      <c r="G7" s="405"/>
      <c r="H7" s="405"/>
      <c r="I7" s="405"/>
      <c r="J7" s="405"/>
      <c r="K7" s="405"/>
      <c r="L7" s="405"/>
      <c r="M7" s="405"/>
      <c r="N7" s="405"/>
      <c r="O7" s="405"/>
      <c r="P7" s="405"/>
      <c r="Q7" s="405"/>
      <c r="R7" s="405"/>
      <c r="S7" s="405"/>
      <c r="T7" s="405"/>
      <c r="U7" s="405"/>
      <c r="V7" s="405"/>
      <c r="W7" s="405"/>
      <c r="X7" s="405"/>
      <c r="Y7" s="405"/>
      <c r="Z7" s="405"/>
      <c r="AA7" s="405"/>
      <c r="AB7" s="405"/>
    </row>
    <row r="8" spans="2:28" ht="14.7" x14ac:dyDescent="0.45">
      <c r="B8" s="404" t="s">
        <v>3</v>
      </c>
      <c r="C8" s="405"/>
      <c r="D8" s="405"/>
      <c r="E8" s="405"/>
      <c r="F8" s="405"/>
      <c r="G8" s="405"/>
      <c r="H8" s="405"/>
      <c r="I8" s="405"/>
      <c r="J8" s="405"/>
      <c r="K8" s="405"/>
      <c r="L8" s="405"/>
      <c r="M8" s="405"/>
      <c r="N8" s="405"/>
      <c r="O8" s="405"/>
      <c r="P8" s="405"/>
      <c r="Q8" s="405"/>
      <c r="R8" s="405"/>
      <c r="S8" s="405"/>
      <c r="T8" s="405"/>
      <c r="U8" s="405"/>
      <c r="V8" s="405"/>
      <c r="W8" s="405"/>
      <c r="X8" s="405"/>
      <c r="Y8" s="405"/>
      <c r="Z8" s="405"/>
      <c r="AA8" s="405"/>
      <c r="AB8" s="405"/>
    </row>
    <row r="9" spans="2:28" ht="14.7" x14ac:dyDescent="0.45">
      <c r="B9" s="404" t="s">
        <v>4</v>
      </c>
      <c r="C9" s="405"/>
      <c r="D9" s="405"/>
      <c r="E9" s="405"/>
      <c r="F9" s="405"/>
      <c r="G9" s="405"/>
      <c r="H9" s="405"/>
      <c r="I9" s="405"/>
      <c r="J9" s="405"/>
      <c r="K9" s="405"/>
      <c r="L9" s="405"/>
      <c r="M9" s="405"/>
      <c r="N9" s="405"/>
      <c r="O9" s="405"/>
      <c r="P9" s="405"/>
      <c r="Q9" s="405"/>
      <c r="R9" s="405"/>
      <c r="S9" s="405"/>
      <c r="T9" s="405"/>
      <c r="U9" s="405"/>
      <c r="V9" s="405"/>
      <c r="W9" s="405"/>
      <c r="X9" s="405"/>
      <c r="Y9" s="405"/>
      <c r="Z9" s="405"/>
      <c r="AA9" s="405"/>
      <c r="AB9" s="405"/>
    </row>
    <row r="10" spans="2:28" ht="14.7" x14ac:dyDescent="0.45">
      <c r="B10" s="404" t="s">
        <v>5</v>
      </c>
      <c r="C10" s="405"/>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row>
    <row r="11" spans="2:28" ht="14.7" x14ac:dyDescent="0.45">
      <c r="B11" s="404" t="s">
        <v>6</v>
      </c>
      <c r="C11" s="405"/>
      <c r="D11" s="405"/>
      <c r="E11" s="405"/>
      <c r="F11" s="405"/>
      <c r="G11" s="405"/>
      <c r="H11" s="405"/>
      <c r="I11" s="405"/>
      <c r="J11" s="405"/>
      <c r="K11" s="405"/>
      <c r="L11" s="405"/>
      <c r="M11" s="405"/>
      <c r="N11" s="405"/>
      <c r="O11" s="405"/>
      <c r="P11" s="405"/>
      <c r="Q11" s="405"/>
      <c r="R11" s="405"/>
      <c r="S11" s="405"/>
      <c r="T11" s="405"/>
      <c r="U11" s="405"/>
      <c r="V11" s="405"/>
      <c r="W11" s="405"/>
      <c r="X11" s="405"/>
      <c r="Y11" s="405"/>
      <c r="Z11" s="405"/>
      <c r="AA11" s="405"/>
      <c r="AB11" s="405"/>
    </row>
    <row r="12" spans="2:28" ht="14.7" x14ac:dyDescent="0.45">
      <c r="B12" s="404" t="s">
        <v>7</v>
      </c>
      <c r="C12" s="405"/>
      <c r="D12" s="405"/>
      <c r="E12" s="405"/>
      <c r="F12" s="405"/>
      <c r="G12" s="405"/>
      <c r="H12" s="405"/>
      <c r="I12" s="405"/>
      <c r="J12" s="405"/>
      <c r="K12" s="405"/>
      <c r="L12" s="405"/>
      <c r="M12" s="405"/>
      <c r="N12" s="405"/>
      <c r="O12" s="405"/>
      <c r="P12" s="405"/>
      <c r="Q12" s="405"/>
      <c r="R12" s="405"/>
      <c r="S12" s="405"/>
      <c r="T12" s="405"/>
      <c r="U12" s="405"/>
      <c r="V12" s="405"/>
      <c r="W12" s="405"/>
      <c r="X12" s="405"/>
      <c r="Y12" s="405"/>
      <c r="Z12" s="405"/>
      <c r="AA12" s="405"/>
      <c r="AB12" s="405"/>
    </row>
    <row r="13" spans="2:28" ht="14.7" x14ac:dyDescent="0.45">
      <c r="B13" s="404" t="s">
        <v>227</v>
      </c>
      <c r="C13" s="405"/>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row>
    <row r="14" spans="2:28" ht="14.7" x14ac:dyDescent="0.45">
      <c r="B14" s="404" t="s">
        <v>228</v>
      </c>
      <c r="C14" s="405"/>
      <c r="D14" s="405"/>
      <c r="E14" s="405"/>
      <c r="F14" s="405"/>
      <c r="G14" s="405"/>
      <c r="H14" s="405"/>
      <c r="I14" s="405"/>
      <c r="J14" s="405"/>
      <c r="K14" s="405"/>
      <c r="L14" s="405"/>
      <c r="M14" s="405"/>
      <c r="N14" s="405"/>
      <c r="O14" s="405"/>
      <c r="P14" s="405"/>
      <c r="Q14" s="405"/>
      <c r="R14" s="405"/>
      <c r="S14" s="405"/>
      <c r="T14" s="405"/>
      <c r="U14" s="405"/>
      <c r="V14" s="405"/>
      <c r="W14" s="405"/>
      <c r="X14" s="405"/>
      <c r="Y14" s="405"/>
      <c r="Z14" s="405"/>
      <c r="AA14" s="405"/>
      <c r="AB14" s="405"/>
    </row>
    <row r="15" spans="2:28" ht="36.75" customHeight="1" x14ac:dyDescent="0.45">
      <c r="B15" s="406" t="s">
        <v>226</v>
      </c>
      <c r="C15" s="405"/>
      <c r="D15" s="405"/>
      <c r="E15" s="405"/>
      <c r="F15" s="405"/>
      <c r="G15" s="405"/>
      <c r="H15" s="405"/>
      <c r="I15" s="405"/>
      <c r="J15" s="405"/>
      <c r="K15" s="405"/>
      <c r="L15" s="405"/>
      <c r="M15" s="405"/>
      <c r="N15" s="405"/>
      <c r="O15" s="405"/>
      <c r="P15" s="405"/>
      <c r="Q15" s="405"/>
      <c r="R15" s="405"/>
      <c r="S15" s="405"/>
      <c r="T15" s="405"/>
      <c r="U15" s="405"/>
      <c r="V15" s="405"/>
      <c r="W15" s="405"/>
      <c r="X15" s="405"/>
      <c r="Y15" s="405"/>
      <c r="Z15" s="405"/>
      <c r="AA15" s="405"/>
      <c r="AB15" s="405"/>
    </row>
    <row r="16" spans="2:28" ht="19.5" customHeight="1" x14ac:dyDescent="0.45">
      <c r="B16" s="404" t="s">
        <v>8</v>
      </c>
      <c r="C16" s="405"/>
      <c r="D16" s="405"/>
      <c r="E16" s="405"/>
      <c r="F16" s="405"/>
      <c r="G16" s="405"/>
      <c r="H16" s="405"/>
      <c r="I16" s="405"/>
      <c r="J16" s="405"/>
      <c r="K16" s="405"/>
      <c r="L16" s="405"/>
      <c r="M16" s="405"/>
      <c r="N16" s="405"/>
      <c r="O16" s="405"/>
      <c r="P16" s="405"/>
      <c r="Q16" s="405"/>
      <c r="R16" s="405"/>
      <c r="S16" s="405"/>
      <c r="T16" s="405"/>
      <c r="U16" s="405"/>
      <c r="V16" s="405"/>
      <c r="W16" s="405"/>
      <c r="X16" s="405"/>
      <c r="Y16" s="405"/>
      <c r="Z16" s="405"/>
      <c r="AA16" s="405"/>
      <c r="AB16" s="405"/>
    </row>
    <row r="17" spans="2:28" ht="14.7" x14ac:dyDescent="0.45">
      <c r="B17" s="404" t="s">
        <v>229</v>
      </c>
      <c r="C17" s="405"/>
      <c r="D17" s="405"/>
      <c r="E17" s="405"/>
      <c r="F17" s="405"/>
      <c r="G17" s="405"/>
      <c r="H17" s="405"/>
      <c r="I17" s="405"/>
      <c r="J17" s="405"/>
      <c r="K17" s="405"/>
      <c r="L17" s="405"/>
      <c r="M17" s="405"/>
      <c r="N17" s="405"/>
      <c r="O17" s="405"/>
      <c r="P17" s="405"/>
      <c r="Q17" s="405"/>
      <c r="R17" s="405"/>
      <c r="S17" s="405"/>
      <c r="T17" s="405"/>
      <c r="U17" s="405"/>
      <c r="V17" s="405"/>
      <c r="W17" s="405"/>
      <c r="X17" s="405"/>
      <c r="Y17" s="405"/>
      <c r="Z17" s="405"/>
      <c r="AA17" s="405"/>
      <c r="AB17" s="405"/>
    </row>
    <row r="18" spans="2:28" ht="38.25" customHeight="1" x14ac:dyDescent="0.45">
      <c r="B18" s="406" t="s">
        <v>230</v>
      </c>
      <c r="C18" s="414"/>
      <c r="D18" s="414"/>
      <c r="E18" s="414"/>
      <c r="F18" s="414"/>
      <c r="G18" s="414"/>
      <c r="H18" s="414"/>
      <c r="I18" s="414"/>
      <c r="J18" s="414"/>
      <c r="K18" s="414"/>
      <c r="L18" s="414"/>
      <c r="M18" s="414"/>
      <c r="N18" s="414"/>
      <c r="O18" s="414"/>
      <c r="P18" s="414"/>
      <c r="Q18" s="414"/>
      <c r="R18" s="414"/>
      <c r="S18" s="414"/>
      <c r="T18" s="414"/>
      <c r="U18" s="414"/>
      <c r="V18" s="414"/>
      <c r="W18" s="414"/>
      <c r="X18" s="414"/>
      <c r="Y18" s="414"/>
      <c r="Z18" s="414"/>
      <c r="AA18" s="414"/>
      <c r="AB18" s="414"/>
    </row>
    <row r="19" spans="2:28" ht="38.25" customHeight="1" x14ac:dyDescent="0.45">
      <c r="B19" s="406" t="s">
        <v>242</v>
      </c>
      <c r="C19" s="414"/>
      <c r="D19" s="414"/>
      <c r="E19" s="414"/>
      <c r="F19" s="414"/>
      <c r="G19" s="414"/>
      <c r="H19" s="414"/>
      <c r="I19" s="414"/>
      <c r="J19" s="414"/>
      <c r="K19" s="414"/>
      <c r="L19" s="414"/>
      <c r="M19" s="414"/>
      <c r="N19" s="414"/>
      <c r="O19" s="414"/>
      <c r="P19" s="414"/>
      <c r="Q19" s="414"/>
      <c r="R19" s="414"/>
      <c r="S19" s="414"/>
      <c r="T19" s="414"/>
      <c r="U19" s="414"/>
      <c r="V19" s="414"/>
      <c r="W19" s="414"/>
      <c r="X19" s="414"/>
      <c r="Y19" s="414"/>
      <c r="Z19" s="414"/>
      <c r="AA19" s="414"/>
      <c r="AB19" s="414"/>
    </row>
    <row r="20" spans="2:28" ht="33" customHeight="1" x14ac:dyDescent="0.45">
      <c r="B20" s="406" t="s">
        <v>225</v>
      </c>
      <c r="C20" s="405"/>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row>
    <row r="21" spans="2:28" ht="15" customHeight="1" x14ac:dyDescent="0.45">
      <c r="B21" s="404" t="s">
        <v>224</v>
      </c>
      <c r="C21" s="405"/>
      <c r="D21" s="405"/>
      <c r="E21" s="405"/>
      <c r="F21" s="405"/>
      <c r="G21" s="405"/>
      <c r="H21" s="405"/>
      <c r="I21" s="405"/>
      <c r="J21" s="405"/>
      <c r="K21" s="405"/>
      <c r="L21" s="405"/>
      <c r="M21" s="405"/>
      <c r="N21" s="405"/>
      <c r="O21" s="405"/>
      <c r="P21" s="405"/>
      <c r="Q21" s="405"/>
      <c r="R21" s="405"/>
      <c r="S21" s="405"/>
      <c r="T21" s="405"/>
      <c r="U21" s="405"/>
      <c r="V21" s="405"/>
      <c r="W21" s="405"/>
      <c r="X21" s="405"/>
      <c r="Y21" s="405"/>
      <c r="Z21" s="405"/>
      <c r="AA21" s="405"/>
      <c r="AB21" s="405"/>
    </row>
    <row r="22" spans="2:28" ht="15.75" customHeight="1" x14ac:dyDescent="0.45">
      <c r="B22" s="417"/>
      <c r="C22" s="418"/>
      <c r="D22" s="418"/>
      <c r="E22" s="418"/>
      <c r="F22" s="418"/>
      <c r="G22" s="418"/>
      <c r="H22" s="418"/>
      <c r="I22" s="418"/>
      <c r="J22" s="418"/>
      <c r="K22" s="418"/>
      <c r="L22" s="418"/>
      <c r="M22" s="418"/>
      <c r="N22" s="418"/>
      <c r="O22" s="418"/>
      <c r="P22" s="418"/>
      <c r="Q22" s="418"/>
      <c r="R22" s="418"/>
      <c r="S22" s="418"/>
      <c r="T22" s="418"/>
      <c r="U22" s="418"/>
      <c r="V22" s="418"/>
      <c r="W22" s="418"/>
      <c r="X22" s="418"/>
      <c r="Y22" s="418"/>
      <c r="Z22" s="418"/>
      <c r="AA22" s="418"/>
      <c r="AB22" s="418"/>
    </row>
    <row r="23" spans="2:28" ht="15.75" customHeight="1" x14ac:dyDescent="0.45">
      <c r="B23" s="419"/>
      <c r="C23" s="418"/>
      <c r="D23" s="418"/>
      <c r="E23" s="418"/>
      <c r="F23" s="418"/>
      <c r="G23" s="418"/>
      <c r="H23" s="418"/>
      <c r="I23" s="418"/>
      <c r="J23" s="418"/>
      <c r="K23" s="418"/>
      <c r="L23" s="418"/>
      <c r="M23" s="418"/>
      <c r="N23" s="418"/>
      <c r="O23" s="418"/>
      <c r="P23" s="418"/>
      <c r="Q23" s="418"/>
      <c r="R23" s="418"/>
      <c r="S23" s="418"/>
      <c r="T23" s="418"/>
      <c r="U23" s="418"/>
      <c r="V23" s="418"/>
      <c r="W23" s="418"/>
      <c r="X23" s="418"/>
      <c r="Y23" s="418"/>
      <c r="Z23" s="418"/>
      <c r="AA23" s="418"/>
      <c r="AB23" s="418"/>
    </row>
    <row r="24" spans="2:28" ht="15.75" customHeight="1" x14ac:dyDescent="0.45">
      <c r="B24" s="416" t="s">
        <v>240</v>
      </c>
      <c r="C24" s="405"/>
      <c r="D24" s="405"/>
      <c r="E24" s="405"/>
      <c r="F24" s="405"/>
      <c r="G24" s="405"/>
      <c r="H24" s="405"/>
      <c r="I24" s="405"/>
      <c r="J24" s="405"/>
      <c r="K24" s="405"/>
      <c r="L24" s="405"/>
      <c r="M24" s="405"/>
      <c r="N24" s="405"/>
      <c r="O24" s="405"/>
      <c r="P24" s="405"/>
      <c r="Q24" s="405"/>
      <c r="R24" s="405"/>
      <c r="S24" s="405"/>
      <c r="T24" s="405"/>
      <c r="U24" s="405"/>
      <c r="V24" s="405"/>
      <c r="W24" s="405"/>
      <c r="X24" s="405"/>
      <c r="Y24" s="405"/>
      <c r="Z24" s="405"/>
      <c r="AA24" s="405"/>
      <c r="AB24" s="405"/>
    </row>
    <row r="25" spans="2:28" ht="17.25" customHeight="1" x14ac:dyDescent="0.45">
      <c r="B25" s="349"/>
      <c r="C25" s="7"/>
      <c r="D25" s="8" t="s">
        <v>10</v>
      </c>
      <c r="E25" s="420" t="s">
        <v>243</v>
      </c>
      <c r="F25" s="408"/>
      <c r="G25" s="408"/>
      <c r="H25" s="408"/>
      <c r="I25" s="408"/>
      <c r="J25" s="408"/>
      <c r="K25" s="408"/>
      <c r="L25" s="409"/>
      <c r="M25" s="9"/>
      <c r="N25" s="9"/>
      <c r="O25" s="10" t="s">
        <v>14</v>
      </c>
      <c r="P25" s="11"/>
      <c r="Q25" s="350"/>
      <c r="R25" s="12"/>
      <c r="S25" s="12"/>
      <c r="T25" s="13"/>
      <c r="U25" s="14"/>
      <c r="V25" s="15" t="s">
        <v>17</v>
      </c>
      <c r="W25" s="15"/>
      <c r="X25" s="15"/>
      <c r="Y25" s="415"/>
      <c r="Z25" s="408"/>
      <c r="AA25" s="409"/>
      <c r="AB25" s="16"/>
    </row>
    <row r="26" spans="2:28" ht="17.25" customHeight="1" x14ac:dyDescent="0.45">
      <c r="B26" s="349"/>
      <c r="C26" s="7"/>
      <c r="D26" s="8" t="s">
        <v>18</v>
      </c>
      <c r="E26" s="413" t="s">
        <v>244</v>
      </c>
      <c r="F26" s="408"/>
      <c r="G26" s="408"/>
      <c r="H26" s="408"/>
      <c r="I26" s="409"/>
      <c r="J26" s="17"/>
      <c r="K26" s="14"/>
      <c r="L26" s="14"/>
      <c r="M26" s="14"/>
      <c r="N26" s="14"/>
      <c r="O26" s="10" t="s">
        <v>19</v>
      </c>
      <c r="P26" s="407"/>
      <c r="Q26" s="408"/>
      <c r="R26" s="408"/>
      <c r="S26" s="408"/>
      <c r="T26" s="408"/>
      <c r="U26" s="409"/>
      <c r="V26" s="15" t="s">
        <v>22</v>
      </c>
      <c r="W26" s="15"/>
      <c r="X26" s="15"/>
      <c r="Y26" s="410"/>
      <c r="Z26" s="411"/>
      <c r="AA26" s="412"/>
      <c r="AB26" s="16"/>
    </row>
    <row r="27" spans="2:28" ht="17.25" customHeight="1" x14ac:dyDescent="0.45">
      <c r="B27" s="349"/>
      <c r="C27" s="7"/>
      <c r="D27" s="8" t="s">
        <v>27</v>
      </c>
      <c r="E27" s="439" t="s">
        <v>245</v>
      </c>
      <c r="F27" s="440"/>
      <c r="G27" s="440"/>
      <c r="H27" s="440"/>
      <c r="I27" s="440"/>
      <c r="J27" s="440"/>
      <c r="K27" s="440"/>
      <c r="L27" s="441"/>
      <c r="M27" s="14"/>
      <c r="N27" s="14"/>
      <c r="O27" s="17"/>
      <c r="P27" s="14"/>
      <c r="Q27" s="14"/>
      <c r="R27" s="14"/>
      <c r="S27" s="14"/>
      <c r="T27" s="17"/>
      <c r="U27" s="14"/>
      <c r="V27" s="15" t="s">
        <v>28</v>
      </c>
      <c r="W27" s="15"/>
      <c r="X27" s="15"/>
      <c r="Y27" s="435"/>
      <c r="Z27" s="411"/>
      <c r="AA27" s="412"/>
      <c r="AB27" s="16"/>
    </row>
    <row r="28" spans="2:28" ht="17.25" customHeight="1" x14ac:dyDescent="0.45">
      <c r="B28" s="349"/>
      <c r="C28" s="7"/>
      <c r="D28" s="8" t="s">
        <v>29</v>
      </c>
      <c r="E28" s="442"/>
      <c r="F28" s="443"/>
      <c r="G28" s="443"/>
      <c r="H28" s="443"/>
      <c r="I28" s="443"/>
      <c r="J28" s="443"/>
      <c r="K28" s="443"/>
      <c r="L28" s="444"/>
      <c r="M28" s="14"/>
      <c r="N28" s="14"/>
      <c r="O28" s="17"/>
      <c r="P28" s="14"/>
      <c r="Q28" s="14"/>
      <c r="R28" s="14"/>
      <c r="S28" s="14"/>
      <c r="T28" s="17"/>
      <c r="U28" s="14"/>
      <c r="V28" s="15" t="s">
        <v>30</v>
      </c>
      <c r="W28" s="15"/>
      <c r="X28" s="15"/>
      <c r="Y28" s="410"/>
      <c r="Z28" s="411"/>
      <c r="AA28" s="412"/>
      <c r="AB28" s="16"/>
    </row>
    <row r="29" spans="2:28" ht="15.75" customHeight="1" thickBot="1" x14ac:dyDescent="0.5">
      <c r="B29" s="18"/>
      <c r="C29" s="19"/>
      <c r="D29" s="4"/>
      <c r="E29" s="350"/>
      <c r="F29" s="350"/>
      <c r="G29" s="350"/>
      <c r="H29" s="350"/>
      <c r="I29" s="350"/>
      <c r="J29" s="3"/>
      <c r="K29" s="350"/>
      <c r="L29" s="350"/>
      <c r="M29" s="350"/>
      <c r="N29" s="350"/>
      <c r="O29" s="3"/>
      <c r="P29" s="350"/>
      <c r="Q29" s="350"/>
      <c r="R29" s="350"/>
      <c r="S29" s="350"/>
      <c r="T29" s="3"/>
      <c r="U29" s="350"/>
      <c r="V29" s="350"/>
      <c r="W29" s="350"/>
      <c r="X29" s="350"/>
      <c r="Y29" s="3"/>
      <c r="Z29" s="3"/>
      <c r="AA29" s="4"/>
      <c r="AB29" s="5"/>
    </row>
    <row r="30" spans="2:28" ht="27" customHeight="1" thickBot="1" x14ac:dyDescent="0.5">
      <c r="B30" s="425" t="s">
        <v>33</v>
      </c>
      <c r="C30" s="426"/>
      <c r="D30" s="426"/>
      <c r="E30" s="436" t="s">
        <v>35</v>
      </c>
      <c r="F30" s="437" t="s">
        <v>36</v>
      </c>
      <c r="G30" s="438"/>
      <c r="H30" s="438"/>
      <c r="I30" s="438"/>
      <c r="J30" s="438"/>
      <c r="K30" s="438"/>
      <c r="L30" s="438"/>
      <c r="M30" s="438"/>
      <c r="N30" s="438"/>
      <c r="O30" s="438"/>
      <c r="P30" s="438"/>
      <c r="Q30" s="438"/>
      <c r="R30" s="438"/>
      <c r="S30" s="438"/>
      <c r="T30" s="438"/>
      <c r="U30" s="438"/>
      <c r="V30" s="438"/>
      <c r="W30" s="438"/>
      <c r="X30" s="438"/>
      <c r="Y30" s="438"/>
      <c r="Z30" s="429" t="s">
        <v>39</v>
      </c>
      <c r="AA30" s="431" t="s">
        <v>40</v>
      </c>
      <c r="AB30" s="433" t="s">
        <v>42</v>
      </c>
    </row>
    <row r="31" spans="2:28" ht="23.25" customHeight="1" thickBot="1" x14ac:dyDescent="0.5">
      <c r="B31" s="427"/>
      <c r="C31" s="428"/>
      <c r="D31" s="428"/>
      <c r="E31" s="430"/>
      <c r="F31" s="51" t="s">
        <v>43</v>
      </c>
      <c r="G31" s="51" t="s">
        <v>45</v>
      </c>
      <c r="H31" s="51" t="s">
        <v>46</v>
      </c>
      <c r="I31" s="51" t="s">
        <v>47</v>
      </c>
      <c r="J31" s="52" t="s">
        <v>48</v>
      </c>
      <c r="K31" s="51" t="s">
        <v>49</v>
      </c>
      <c r="L31" s="51" t="s">
        <v>50</v>
      </c>
      <c r="M31" s="51" t="s">
        <v>51</v>
      </c>
      <c r="N31" s="51" t="s">
        <v>52</v>
      </c>
      <c r="O31" s="52" t="s">
        <v>53</v>
      </c>
      <c r="P31" s="51" t="s">
        <v>54</v>
      </c>
      <c r="Q31" s="51" t="s">
        <v>55</v>
      </c>
      <c r="R31" s="51" t="s">
        <v>56</v>
      </c>
      <c r="S31" s="51" t="s">
        <v>57</v>
      </c>
      <c r="T31" s="52" t="s">
        <v>58</v>
      </c>
      <c r="U31" s="51" t="s">
        <v>59</v>
      </c>
      <c r="V31" s="51" t="s">
        <v>60</v>
      </c>
      <c r="W31" s="51" t="s">
        <v>61</v>
      </c>
      <c r="X31" s="51" t="s">
        <v>62</v>
      </c>
      <c r="Y31" s="53" t="s">
        <v>63</v>
      </c>
      <c r="Z31" s="430"/>
      <c r="AA31" s="432"/>
      <c r="AB31" s="434"/>
    </row>
    <row r="32" spans="2:28" ht="27.75" customHeight="1" thickBot="1" x14ac:dyDescent="0.55000000000000004">
      <c r="B32" s="146" t="s">
        <v>64</v>
      </c>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316"/>
    </row>
    <row r="33" spans="2:28" s="20" customFormat="1" ht="30" customHeight="1" thickBot="1" x14ac:dyDescent="0.5">
      <c r="B33" s="89" t="s">
        <v>68</v>
      </c>
      <c r="C33" s="90"/>
      <c r="D33" s="91"/>
      <c r="E33" s="92"/>
      <c r="F33" s="176"/>
      <c r="G33" s="176"/>
      <c r="H33" s="176"/>
      <c r="I33" s="176"/>
      <c r="J33" s="177"/>
      <c r="K33" s="176"/>
      <c r="L33" s="176"/>
      <c r="M33" s="176"/>
      <c r="N33" s="176"/>
      <c r="O33" s="177"/>
      <c r="P33" s="176"/>
      <c r="Q33" s="176"/>
      <c r="R33" s="176"/>
      <c r="S33" s="176"/>
      <c r="T33" s="177"/>
      <c r="U33" s="176"/>
      <c r="V33" s="176"/>
      <c r="W33" s="176"/>
      <c r="X33" s="176"/>
      <c r="Y33" s="177"/>
      <c r="Z33" s="177"/>
      <c r="AA33" s="178"/>
      <c r="AB33" s="317"/>
    </row>
    <row r="34" spans="2:28" ht="24.9" outlineLevel="1" thickBot="1" x14ac:dyDescent="0.5">
      <c r="B34" s="148">
        <v>1</v>
      </c>
      <c r="C34" s="149" t="s">
        <v>71</v>
      </c>
      <c r="D34" s="54" t="s">
        <v>72</v>
      </c>
      <c r="E34" s="55" t="s">
        <v>73</v>
      </c>
      <c r="F34" s="179">
        <v>3</v>
      </c>
      <c r="G34" s="180"/>
      <c r="H34" s="180"/>
      <c r="I34" s="101">
        <f>SUM(F34:H34)</f>
        <v>3</v>
      </c>
      <c r="J34" s="102">
        <f>I34*AA34</f>
        <v>418.08000000000004</v>
      </c>
      <c r="K34" s="179">
        <v>3</v>
      </c>
      <c r="L34" s="180"/>
      <c r="M34" s="180"/>
      <c r="N34" s="101">
        <f>SUM(K34:M34)</f>
        <v>3</v>
      </c>
      <c r="O34" s="102">
        <f>N34*AA34</f>
        <v>418.08000000000004</v>
      </c>
      <c r="P34" s="179">
        <v>3</v>
      </c>
      <c r="Q34" s="180"/>
      <c r="R34" s="180"/>
      <c r="S34" s="101">
        <f>SUM(P34:R34)</f>
        <v>3</v>
      </c>
      <c r="T34" s="102">
        <f>S34*AA34</f>
        <v>418.08000000000004</v>
      </c>
      <c r="U34" s="179">
        <v>3</v>
      </c>
      <c r="V34" s="180"/>
      <c r="W34" s="180"/>
      <c r="X34" s="101">
        <f>SUM(U34:W34)</f>
        <v>3</v>
      </c>
      <c r="Y34" s="102">
        <f>X34*AA34</f>
        <v>418.08000000000004</v>
      </c>
      <c r="Z34" s="102">
        <f>I34+N34+S34+X34</f>
        <v>12</v>
      </c>
      <c r="AA34" s="129">
        <v>139.36000000000001</v>
      </c>
      <c r="AB34" s="318">
        <f>Z34*AA34</f>
        <v>1672.3200000000002</v>
      </c>
    </row>
    <row r="35" spans="2:28" s="20" customFormat="1" ht="30" customHeight="1" thickBot="1" x14ac:dyDescent="0.5">
      <c r="B35" s="166" t="s">
        <v>81</v>
      </c>
      <c r="C35" s="56"/>
      <c r="D35" s="57"/>
      <c r="E35" s="167"/>
      <c r="F35" s="181"/>
      <c r="G35" s="181"/>
      <c r="H35" s="181"/>
      <c r="I35" s="103"/>
      <c r="J35" s="104"/>
      <c r="K35" s="181"/>
      <c r="L35" s="181"/>
      <c r="M35" s="181"/>
      <c r="N35" s="103"/>
      <c r="O35" s="104"/>
      <c r="P35" s="181"/>
      <c r="Q35" s="181"/>
      <c r="R35" s="181"/>
      <c r="S35" s="103"/>
      <c r="T35" s="104"/>
      <c r="U35" s="181"/>
      <c r="V35" s="181"/>
      <c r="W35" s="181"/>
      <c r="X35" s="103"/>
      <c r="Y35" s="104"/>
      <c r="Z35" s="104"/>
      <c r="AA35" s="130"/>
      <c r="AB35" s="319"/>
    </row>
    <row r="36" spans="2:28" ht="24.9" outlineLevel="1" thickBot="1" x14ac:dyDescent="0.5">
      <c r="B36" s="150">
        <v>2</v>
      </c>
      <c r="C36" s="151" t="s">
        <v>11</v>
      </c>
      <c r="D36" s="58" t="s">
        <v>82</v>
      </c>
      <c r="E36" s="59" t="s">
        <v>83</v>
      </c>
      <c r="F36" s="182">
        <v>10</v>
      </c>
      <c r="G36" s="183"/>
      <c r="H36" s="183"/>
      <c r="I36" s="105">
        <f>SUM(F36:H36)</f>
        <v>10</v>
      </c>
      <c r="J36" s="106">
        <f>I36*AA36</f>
        <v>439.91999999999996</v>
      </c>
      <c r="K36" s="182">
        <v>10</v>
      </c>
      <c r="L36" s="183"/>
      <c r="M36" s="183"/>
      <c r="N36" s="105">
        <f>SUM(K36:M36)</f>
        <v>10</v>
      </c>
      <c r="O36" s="106">
        <f>N36*AA36</f>
        <v>439.91999999999996</v>
      </c>
      <c r="P36" s="182">
        <v>2</v>
      </c>
      <c r="Q36" s="183">
        <v>2</v>
      </c>
      <c r="R36" s="183">
        <v>2</v>
      </c>
      <c r="S36" s="105">
        <f>SUM(P36:R36)</f>
        <v>6</v>
      </c>
      <c r="T36" s="106">
        <f>S36*AA36</f>
        <v>263.952</v>
      </c>
      <c r="U36" s="182">
        <v>2</v>
      </c>
      <c r="V36" s="183">
        <v>2</v>
      </c>
      <c r="W36" s="183">
        <v>2</v>
      </c>
      <c r="X36" s="105">
        <f>SUM(U36:W36)</f>
        <v>6</v>
      </c>
      <c r="Y36" s="106">
        <f>X36*AA36</f>
        <v>263.952</v>
      </c>
      <c r="Z36" s="106">
        <f>I36+N36+S36+X36</f>
        <v>32</v>
      </c>
      <c r="AA36" s="131">
        <v>43.991999999999997</v>
      </c>
      <c r="AB36" s="320">
        <f>Z36*AA36</f>
        <v>1407.7439999999999</v>
      </c>
    </row>
    <row r="37" spans="2:28" s="20" customFormat="1" ht="30" customHeight="1" thickBot="1" x14ac:dyDescent="0.5">
      <c r="B37" s="166" t="s">
        <v>84</v>
      </c>
      <c r="C37" s="56"/>
      <c r="D37" s="57"/>
      <c r="E37" s="167"/>
      <c r="F37" s="181"/>
      <c r="G37" s="181"/>
      <c r="H37" s="181"/>
      <c r="I37" s="103"/>
      <c r="J37" s="104"/>
      <c r="K37" s="181"/>
      <c r="L37" s="181"/>
      <c r="M37" s="181"/>
      <c r="N37" s="103"/>
      <c r="O37" s="104"/>
      <c r="P37" s="181"/>
      <c r="Q37" s="181"/>
      <c r="R37" s="181"/>
      <c r="S37" s="103"/>
      <c r="T37" s="104"/>
      <c r="U37" s="181"/>
      <c r="V37" s="181"/>
      <c r="W37" s="181"/>
      <c r="X37" s="103"/>
      <c r="Y37" s="104"/>
      <c r="Z37" s="104"/>
      <c r="AA37" s="130"/>
      <c r="AB37" s="319"/>
    </row>
    <row r="38" spans="2:28" ht="14.1" outlineLevel="1" thickBot="1" x14ac:dyDescent="0.5">
      <c r="B38" s="150">
        <v>3</v>
      </c>
      <c r="C38" s="151" t="s">
        <v>85</v>
      </c>
      <c r="D38" s="249" t="s">
        <v>86</v>
      </c>
      <c r="E38" s="250" t="s">
        <v>83</v>
      </c>
      <c r="F38" s="182">
        <v>1</v>
      </c>
      <c r="G38" s="183"/>
      <c r="H38" s="183"/>
      <c r="I38" s="251">
        <f>SUM(F38:H38)</f>
        <v>1</v>
      </c>
      <c r="J38" s="252">
        <f>I38*AA38</f>
        <v>24.627200000000002</v>
      </c>
      <c r="K38" s="253">
        <v>1</v>
      </c>
      <c r="L38" s="254"/>
      <c r="M38" s="254"/>
      <c r="N38" s="251">
        <f>SUM(K38:M38)</f>
        <v>1</v>
      </c>
      <c r="O38" s="252">
        <f>N38*AA38</f>
        <v>24.627200000000002</v>
      </c>
      <c r="P38" s="184">
        <v>1</v>
      </c>
      <c r="Q38" s="185"/>
      <c r="R38" s="185"/>
      <c r="S38" s="251">
        <f>SUM(P38:R38)</f>
        <v>1</v>
      </c>
      <c r="T38" s="252">
        <f>S38*AA38</f>
        <v>24.627200000000002</v>
      </c>
      <c r="U38" s="184">
        <v>1</v>
      </c>
      <c r="V38" s="185"/>
      <c r="W38" s="185"/>
      <c r="X38" s="251">
        <f>SUM(U38:W38)</f>
        <v>1</v>
      </c>
      <c r="Y38" s="252">
        <f>X38*AA38</f>
        <v>24.627200000000002</v>
      </c>
      <c r="Z38" s="252">
        <f>I38+N38+S38+X38</f>
        <v>4</v>
      </c>
      <c r="AA38" s="255">
        <v>24.627200000000002</v>
      </c>
      <c r="AB38" s="321">
        <f>Z38*AA38</f>
        <v>98.508800000000008</v>
      </c>
    </row>
    <row r="39" spans="2:28" s="20" customFormat="1" ht="30" customHeight="1" thickBot="1" x14ac:dyDescent="0.5">
      <c r="B39" s="166" t="s">
        <v>93</v>
      </c>
      <c r="C39" s="56"/>
      <c r="D39" s="57"/>
      <c r="E39" s="167"/>
      <c r="F39" s="181"/>
      <c r="G39" s="181"/>
      <c r="H39" s="181"/>
      <c r="I39" s="103"/>
      <c r="J39" s="104"/>
      <c r="K39" s="181"/>
      <c r="L39" s="181"/>
      <c r="M39" s="181"/>
      <c r="N39" s="103"/>
      <c r="O39" s="104"/>
      <c r="P39" s="181"/>
      <c r="Q39" s="181"/>
      <c r="R39" s="181"/>
      <c r="S39" s="103"/>
      <c r="T39" s="104"/>
      <c r="U39" s="181"/>
      <c r="V39" s="181"/>
      <c r="W39" s="181"/>
      <c r="X39" s="103"/>
      <c r="Y39" s="104"/>
      <c r="Z39" s="104"/>
      <c r="AA39" s="130"/>
      <c r="AB39" s="319"/>
    </row>
    <row r="40" spans="2:28" ht="27.75" customHeight="1" outlineLevel="1" x14ac:dyDescent="0.45">
      <c r="B40" s="260">
        <v>15</v>
      </c>
      <c r="C40" s="69" t="s">
        <v>96</v>
      </c>
      <c r="D40" s="68" t="s">
        <v>97</v>
      </c>
      <c r="E40" s="69" t="s">
        <v>98</v>
      </c>
      <c r="F40" s="187">
        <v>5</v>
      </c>
      <c r="G40" s="188"/>
      <c r="H40" s="188"/>
      <c r="I40" s="113">
        <f t="shared" ref="I40:I47" si="0">SUM(F40:H40)</f>
        <v>5</v>
      </c>
      <c r="J40" s="114">
        <f t="shared" ref="J40:J47" si="1">I40*AA40</f>
        <v>161.096</v>
      </c>
      <c r="K40" s="187">
        <v>5</v>
      </c>
      <c r="L40" s="188"/>
      <c r="M40" s="188"/>
      <c r="N40" s="113">
        <f t="shared" ref="N40:N47" si="2">SUM(K40:M40)</f>
        <v>5</v>
      </c>
      <c r="O40" s="114">
        <f t="shared" ref="O40:O47" si="3">N40*AA40</f>
        <v>161.096</v>
      </c>
      <c r="P40" s="187">
        <v>5</v>
      </c>
      <c r="Q40" s="188"/>
      <c r="R40" s="188"/>
      <c r="S40" s="113">
        <f t="shared" ref="S40:S47" si="4">SUM(P40:R40)</f>
        <v>5</v>
      </c>
      <c r="T40" s="114">
        <f t="shared" ref="T40:T47" si="5">S40*AA40</f>
        <v>161.096</v>
      </c>
      <c r="U40" s="187">
        <v>5</v>
      </c>
      <c r="V40" s="188"/>
      <c r="W40" s="188"/>
      <c r="X40" s="113">
        <f t="shared" ref="X40:X47" si="6">SUM(U40:W40)</f>
        <v>5</v>
      </c>
      <c r="Y40" s="114">
        <f t="shared" ref="Y40:Y47" si="7">X40*AA40</f>
        <v>161.096</v>
      </c>
      <c r="Z40" s="114">
        <f t="shared" ref="Z40:Z47" si="8">I40+N40+S40+X40</f>
        <v>20</v>
      </c>
      <c r="AA40" s="134">
        <v>32.219200000000001</v>
      </c>
      <c r="AB40" s="322">
        <f t="shared" ref="AB40:AB47" si="9">Z40*AA40</f>
        <v>644.38400000000001</v>
      </c>
    </row>
    <row r="41" spans="2:28" ht="27.75" customHeight="1" outlineLevel="1" x14ac:dyDescent="0.45">
      <c r="B41" s="260">
        <v>16</v>
      </c>
      <c r="C41" s="69" t="s">
        <v>99</v>
      </c>
      <c r="D41" s="68" t="s">
        <v>100</v>
      </c>
      <c r="E41" s="69" t="s">
        <v>98</v>
      </c>
      <c r="F41" s="187">
        <v>5</v>
      </c>
      <c r="G41" s="188"/>
      <c r="H41" s="188"/>
      <c r="I41" s="113">
        <f t="shared" si="0"/>
        <v>5</v>
      </c>
      <c r="J41" s="114">
        <f t="shared" si="1"/>
        <v>280.27999999999997</v>
      </c>
      <c r="K41" s="187">
        <v>5</v>
      </c>
      <c r="L41" s="188"/>
      <c r="M41" s="188"/>
      <c r="N41" s="113">
        <f t="shared" si="2"/>
        <v>5</v>
      </c>
      <c r="O41" s="114">
        <f t="shared" si="3"/>
        <v>280.27999999999997</v>
      </c>
      <c r="P41" s="187">
        <v>5</v>
      </c>
      <c r="Q41" s="188"/>
      <c r="R41" s="188"/>
      <c r="S41" s="113">
        <f t="shared" si="4"/>
        <v>5</v>
      </c>
      <c r="T41" s="114">
        <f t="shared" si="5"/>
        <v>280.27999999999997</v>
      </c>
      <c r="U41" s="187">
        <v>5</v>
      </c>
      <c r="V41" s="188"/>
      <c r="W41" s="188"/>
      <c r="X41" s="113">
        <f t="shared" si="6"/>
        <v>5</v>
      </c>
      <c r="Y41" s="114">
        <f t="shared" si="7"/>
        <v>280.27999999999997</v>
      </c>
      <c r="Z41" s="114">
        <f t="shared" si="8"/>
        <v>20</v>
      </c>
      <c r="AA41" s="134">
        <v>56.055999999999997</v>
      </c>
      <c r="AB41" s="322">
        <f t="shared" si="9"/>
        <v>1121.1199999999999</v>
      </c>
    </row>
    <row r="42" spans="2:28" ht="27.75" customHeight="1" outlineLevel="1" x14ac:dyDescent="0.45">
      <c r="B42" s="260">
        <v>17</v>
      </c>
      <c r="C42" s="69" t="s">
        <v>102</v>
      </c>
      <c r="D42" s="68" t="s">
        <v>103</v>
      </c>
      <c r="E42" s="69" t="s">
        <v>98</v>
      </c>
      <c r="F42" s="187">
        <v>5</v>
      </c>
      <c r="G42" s="188"/>
      <c r="H42" s="188"/>
      <c r="I42" s="113">
        <f t="shared" si="0"/>
        <v>5</v>
      </c>
      <c r="J42" s="114">
        <f t="shared" si="1"/>
        <v>207.48000000000002</v>
      </c>
      <c r="K42" s="187">
        <v>5</v>
      </c>
      <c r="L42" s="188"/>
      <c r="M42" s="188"/>
      <c r="N42" s="113">
        <f t="shared" si="2"/>
        <v>5</v>
      </c>
      <c r="O42" s="114">
        <f t="shared" si="3"/>
        <v>207.48000000000002</v>
      </c>
      <c r="P42" s="187">
        <v>5</v>
      </c>
      <c r="Q42" s="188"/>
      <c r="R42" s="188"/>
      <c r="S42" s="113">
        <f t="shared" si="4"/>
        <v>5</v>
      </c>
      <c r="T42" s="114">
        <f t="shared" si="5"/>
        <v>207.48000000000002</v>
      </c>
      <c r="U42" s="187">
        <v>5</v>
      </c>
      <c r="V42" s="188"/>
      <c r="W42" s="188"/>
      <c r="X42" s="113">
        <f t="shared" si="6"/>
        <v>5</v>
      </c>
      <c r="Y42" s="114">
        <f t="shared" si="7"/>
        <v>207.48000000000002</v>
      </c>
      <c r="Z42" s="114">
        <f t="shared" si="8"/>
        <v>20</v>
      </c>
      <c r="AA42" s="134">
        <v>41.496000000000002</v>
      </c>
      <c r="AB42" s="322">
        <f t="shared" si="9"/>
        <v>829.92000000000007</v>
      </c>
    </row>
    <row r="43" spans="2:28" ht="27.75" customHeight="1" outlineLevel="1" x14ac:dyDescent="0.45">
      <c r="B43" s="256">
        <v>21</v>
      </c>
      <c r="C43" s="257" t="s">
        <v>108</v>
      </c>
      <c r="D43" s="72" t="s">
        <v>109</v>
      </c>
      <c r="E43" s="73" t="s">
        <v>106</v>
      </c>
      <c r="F43" s="189">
        <v>15</v>
      </c>
      <c r="G43" s="190"/>
      <c r="H43" s="190"/>
      <c r="I43" s="119">
        <f t="shared" si="0"/>
        <v>15</v>
      </c>
      <c r="J43" s="120">
        <f t="shared" si="1"/>
        <v>1717.7160000000001</v>
      </c>
      <c r="K43" s="189">
        <v>15</v>
      </c>
      <c r="L43" s="190"/>
      <c r="M43" s="190"/>
      <c r="N43" s="119">
        <f t="shared" si="2"/>
        <v>15</v>
      </c>
      <c r="O43" s="120">
        <f t="shared" si="3"/>
        <v>1717.7160000000001</v>
      </c>
      <c r="P43" s="189">
        <v>15</v>
      </c>
      <c r="Q43" s="190"/>
      <c r="R43" s="190"/>
      <c r="S43" s="113">
        <f t="shared" si="4"/>
        <v>15</v>
      </c>
      <c r="T43" s="120">
        <f t="shared" si="5"/>
        <v>1717.7160000000001</v>
      </c>
      <c r="U43" s="189">
        <v>15</v>
      </c>
      <c r="V43" s="190"/>
      <c r="W43" s="190"/>
      <c r="X43" s="119">
        <f t="shared" si="6"/>
        <v>15</v>
      </c>
      <c r="Y43" s="120">
        <f t="shared" si="7"/>
        <v>1717.7160000000001</v>
      </c>
      <c r="Z43" s="120">
        <f t="shared" si="8"/>
        <v>60</v>
      </c>
      <c r="AA43" s="135">
        <v>114.51440000000001</v>
      </c>
      <c r="AB43" s="323">
        <f t="shared" si="9"/>
        <v>6870.8640000000005</v>
      </c>
    </row>
    <row r="44" spans="2:28" ht="27.75" customHeight="1" outlineLevel="1" x14ac:dyDescent="0.45">
      <c r="B44" s="258">
        <v>22</v>
      </c>
      <c r="C44" s="259" t="s">
        <v>111</v>
      </c>
      <c r="D44" s="74" t="s">
        <v>112</v>
      </c>
      <c r="E44" s="75" t="s">
        <v>106</v>
      </c>
      <c r="F44" s="192">
        <v>2</v>
      </c>
      <c r="G44" s="193"/>
      <c r="H44" s="193"/>
      <c r="I44" s="117">
        <f t="shared" si="0"/>
        <v>2</v>
      </c>
      <c r="J44" s="118">
        <f t="shared" si="1"/>
        <v>259.95840000000004</v>
      </c>
      <c r="K44" s="192">
        <v>2</v>
      </c>
      <c r="L44" s="193"/>
      <c r="M44" s="193"/>
      <c r="N44" s="117">
        <f t="shared" si="2"/>
        <v>2</v>
      </c>
      <c r="O44" s="118">
        <f t="shared" si="3"/>
        <v>259.95840000000004</v>
      </c>
      <c r="P44" s="192">
        <v>2</v>
      </c>
      <c r="Q44" s="193"/>
      <c r="R44" s="193"/>
      <c r="S44" s="117">
        <f t="shared" si="4"/>
        <v>2</v>
      </c>
      <c r="T44" s="118">
        <f t="shared" si="5"/>
        <v>259.95840000000004</v>
      </c>
      <c r="U44" s="192">
        <v>2</v>
      </c>
      <c r="V44" s="193"/>
      <c r="W44" s="193"/>
      <c r="X44" s="117">
        <f t="shared" si="6"/>
        <v>2</v>
      </c>
      <c r="Y44" s="118">
        <f t="shared" si="7"/>
        <v>259.95840000000004</v>
      </c>
      <c r="Z44" s="118">
        <f t="shared" si="8"/>
        <v>8</v>
      </c>
      <c r="AA44" s="136">
        <v>129.97920000000002</v>
      </c>
      <c r="AB44" s="324">
        <f t="shared" si="9"/>
        <v>1039.8336000000002</v>
      </c>
    </row>
    <row r="45" spans="2:28" ht="27.75" customHeight="1" outlineLevel="1" x14ac:dyDescent="0.45">
      <c r="B45" s="260">
        <v>26</v>
      </c>
      <c r="C45" s="69" t="s">
        <v>114</v>
      </c>
      <c r="D45" s="68" t="s">
        <v>115</v>
      </c>
      <c r="E45" s="69" t="s">
        <v>116</v>
      </c>
      <c r="F45" s="187">
        <v>1</v>
      </c>
      <c r="G45" s="188"/>
      <c r="H45" s="188"/>
      <c r="I45" s="113">
        <f t="shared" si="0"/>
        <v>1</v>
      </c>
      <c r="J45" s="114">
        <f t="shared" si="1"/>
        <v>70.72</v>
      </c>
      <c r="K45" s="187"/>
      <c r="L45" s="188"/>
      <c r="M45" s="188"/>
      <c r="N45" s="113">
        <f t="shared" si="2"/>
        <v>0</v>
      </c>
      <c r="O45" s="114">
        <f t="shared" si="3"/>
        <v>0</v>
      </c>
      <c r="P45" s="187">
        <v>1</v>
      </c>
      <c r="Q45" s="188"/>
      <c r="R45" s="188"/>
      <c r="S45" s="113">
        <f t="shared" si="4"/>
        <v>1</v>
      </c>
      <c r="T45" s="114">
        <f t="shared" si="5"/>
        <v>70.72</v>
      </c>
      <c r="U45" s="187"/>
      <c r="V45" s="188"/>
      <c r="W45" s="188"/>
      <c r="X45" s="113">
        <f t="shared" si="6"/>
        <v>0</v>
      </c>
      <c r="Y45" s="114">
        <f t="shared" si="7"/>
        <v>0</v>
      </c>
      <c r="Z45" s="114">
        <f t="shared" si="8"/>
        <v>2</v>
      </c>
      <c r="AA45" s="134">
        <v>70.72</v>
      </c>
      <c r="AB45" s="322">
        <f t="shared" si="9"/>
        <v>141.44</v>
      </c>
    </row>
    <row r="46" spans="2:28" ht="24.6" outlineLevel="1" x14ac:dyDescent="0.45">
      <c r="B46" s="298">
        <v>27</v>
      </c>
      <c r="C46" s="299" t="s">
        <v>117</v>
      </c>
      <c r="D46" s="300" t="s">
        <v>118</v>
      </c>
      <c r="E46" s="301" t="s">
        <v>116</v>
      </c>
      <c r="F46" s="302">
        <v>1</v>
      </c>
      <c r="G46" s="303"/>
      <c r="H46" s="303"/>
      <c r="I46" s="304">
        <f t="shared" si="0"/>
        <v>1</v>
      </c>
      <c r="J46" s="305">
        <f t="shared" si="1"/>
        <v>101.92</v>
      </c>
      <c r="K46" s="302"/>
      <c r="L46" s="303"/>
      <c r="M46" s="303"/>
      <c r="N46" s="304">
        <f t="shared" si="2"/>
        <v>0</v>
      </c>
      <c r="O46" s="305">
        <f t="shared" si="3"/>
        <v>0</v>
      </c>
      <c r="P46" s="302">
        <v>1</v>
      </c>
      <c r="Q46" s="303"/>
      <c r="R46" s="303"/>
      <c r="S46" s="304">
        <f t="shared" si="4"/>
        <v>1</v>
      </c>
      <c r="T46" s="305">
        <f t="shared" si="5"/>
        <v>101.92</v>
      </c>
      <c r="U46" s="302"/>
      <c r="V46" s="303"/>
      <c r="W46" s="303"/>
      <c r="X46" s="304">
        <f t="shared" si="6"/>
        <v>0</v>
      </c>
      <c r="Y46" s="305">
        <f t="shared" si="7"/>
        <v>0</v>
      </c>
      <c r="Z46" s="305">
        <f t="shared" si="8"/>
        <v>2</v>
      </c>
      <c r="AA46" s="306">
        <v>101.92</v>
      </c>
      <c r="AB46" s="325">
        <f t="shared" si="9"/>
        <v>203.84</v>
      </c>
    </row>
    <row r="47" spans="2:28" ht="24.9" outlineLevel="1" thickBot="1" x14ac:dyDescent="0.5">
      <c r="B47" s="261">
        <v>28</v>
      </c>
      <c r="C47" s="262" t="s">
        <v>235</v>
      </c>
      <c r="D47" s="78" t="s">
        <v>119</v>
      </c>
      <c r="E47" s="79" t="s">
        <v>94</v>
      </c>
      <c r="F47" s="194">
        <v>1</v>
      </c>
      <c r="G47" s="195">
        <v>1</v>
      </c>
      <c r="H47" s="195">
        <v>1</v>
      </c>
      <c r="I47" s="115">
        <f t="shared" si="0"/>
        <v>3</v>
      </c>
      <c r="J47" s="116">
        <f t="shared" si="1"/>
        <v>196.24799999999999</v>
      </c>
      <c r="K47" s="194">
        <v>1</v>
      </c>
      <c r="L47" s="195">
        <v>1</v>
      </c>
      <c r="M47" s="195">
        <v>1</v>
      </c>
      <c r="N47" s="115">
        <f t="shared" si="2"/>
        <v>3</v>
      </c>
      <c r="O47" s="116">
        <f t="shared" si="3"/>
        <v>196.24799999999999</v>
      </c>
      <c r="P47" s="194">
        <v>1</v>
      </c>
      <c r="Q47" s="195">
        <v>1</v>
      </c>
      <c r="R47" s="195">
        <v>1</v>
      </c>
      <c r="S47" s="115">
        <f t="shared" si="4"/>
        <v>3</v>
      </c>
      <c r="T47" s="116">
        <f t="shared" si="5"/>
        <v>196.24799999999999</v>
      </c>
      <c r="U47" s="194">
        <v>1</v>
      </c>
      <c r="V47" s="195">
        <v>1</v>
      </c>
      <c r="W47" s="195">
        <v>1</v>
      </c>
      <c r="X47" s="115">
        <f t="shared" si="6"/>
        <v>3</v>
      </c>
      <c r="Y47" s="116">
        <f t="shared" si="7"/>
        <v>196.24799999999999</v>
      </c>
      <c r="Z47" s="116">
        <f t="shared" si="8"/>
        <v>12</v>
      </c>
      <c r="AA47" s="137">
        <v>65.415999999999997</v>
      </c>
      <c r="AB47" s="326">
        <f t="shared" si="9"/>
        <v>784.99199999999996</v>
      </c>
    </row>
    <row r="48" spans="2:28" s="20" customFormat="1" ht="30" customHeight="1" thickBot="1" x14ac:dyDescent="0.5">
      <c r="B48" s="166" t="s">
        <v>121</v>
      </c>
      <c r="C48" s="56"/>
      <c r="D48" s="57"/>
      <c r="E48" s="167"/>
      <c r="F48" s="181"/>
      <c r="G48" s="181"/>
      <c r="H48" s="181"/>
      <c r="I48" s="103"/>
      <c r="J48" s="104"/>
      <c r="K48" s="181"/>
      <c r="L48" s="181"/>
      <c r="M48" s="181"/>
      <c r="N48" s="103"/>
      <c r="O48" s="104"/>
      <c r="P48" s="181"/>
      <c r="Q48" s="181"/>
      <c r="R48" s="181"/>
      <c r="S48" s="103"/>
      <c r="T48" s="104"/>
      <c r="U48" s="181"/>
      <c r="V48" s="181"/>
      <c r="W48" s="181"/>
      <c r="X48" s="103"/>
      <c r="Y48" s="104"/>
      <c r="Z48" s="104"/>
      <c r="AA48" s="130"/>
      <c r="AB48" s="319"/>
    </row>
    <row r="49" spans="2:28" ht="27.75" customHeight="1" outlineLevel="1" x14ac:dyDescent="0.45">
      <c r="B49" s="154">
        <v>29</v>
      </c>
      <c r="C49" s="163" t="s">
        <v>12</v>
      </c>
      <c r="D49" s="66" t="s">
        <v>122</v>
      </c>
      <c r="E49" s="80" t="s">
        <v>123</v>
      </c>
      <c r="F49" s="196">
        <v>1</v>
      </c>
      <c r="G49" s="197"/>
      <c r="H49" s="197"/>
      <c r="I49" s="111">
        <f t="shared" ref="I49:I50" si="10">SUM(F49:H49)</f>
        <v>1</v>
      </c>
      <c r="J49" s="112">
        <f t="shared" ref="J49:J50" si="11">I49*AA49</f>
        <v>19.7288</v>
      </c>
      <c r="K49" s="196">
        <v>1</v>
      </c>
      <c r="L49" s="197"/>
      <c r="M49" s="197"/>
      <c r="N49" s="111">
        <f t="shared" ref="N49:N50" si="12">SUM(K49:M49)</f>
        <v>1</v>
      </c>
      <c r="O49" s="112">
        <f t="shared" ref="O49:O50" si="13">N49*AA49</f>
        <v>19.7288</v>
      </c>
      <c r="P49" s="196">
        <v>1</v>
      </c>
      <c r="Q49" s="197"/>
      <c r="R49" s="197"/>
      <c r="S49" s="111">
        <f t="shared" ref="S49:S50" si="14">SUM(P49:R49)</f>
        <v>1</v>
      </c>
      <c r="T49" s="112">
        <f t="shared" ref="T49:T50" si="15">S49*AA49</f>
        <v>19.7288</v>
      </c>
      <c r="U49" s="196">
        <v>1</v>
      </c>
      <c r="V49" s="197"/>
      <c r="W49" s="197"/>
      <c r="X49" s="111">
        <f t="shared" ref="X49:X50" si="16">SUM(U49:W49)</f>
        <v>1</v>
      </c>
      <c r="Y49" s="112">
        <f t="shared" ref="Y49:Y50" si="17">X49*AA49</f>
        <v>19.7288</v>
      </c>
      <c r="Z49" s="112">
        <f t="shared" ref="Z49:Z50" si="18">I49+N49+S49+X49</f>
        <v>4</v>
      </c>
      <c r="AA49" s="138">
        <v>19.7288</v>
      </c>
      <c r="AB49" s="327">
        <f t="shared" ref="AB49:AB50" si="19">Z49*AA49</f>
        <v>78.915199999999999</v>
      </c>
    </row>
    <row r="50" spans="2:28" ht="27.75" customHeight="1" outlineLevel="1" thickBot="1" x14ac:dyDescent="0.5">
      <c r="B50" s="159">
        <v>30</v>
      </c>
      <c r="C50" s="164" t="s">
        <v>13</v>
      </c>
      <c r="D50" s="68" t="s">
        <v>129</v>
      </c>
      <c r="E50" s="81" t="s">
        <v>123</v>
      </c>
      <c r="F50" s="187">
        <v>1</v>
      </c>
      <c r="G50" s="188"/>
      <c r="H50" s="188"/>
      <c r="I50" s="113">
        <f t="shared" si="10"/>
        <v>1</v>
      </c>
      <c r="J50" s="114">
        <f t="shared" si="11"/>
        <v>19.5</v>
      </c>
      <c r="K50" s="187">
        <v>1</v>
      </c>
      <c r="L50" s="188"/>
      <c r="M50" s="188"/>
      <c r="N50" s="113">
        <f t="shared" si="12"/>
        <v>1</v>
      </c>
      <c r="O50" s="114">
        <f t="shared" si="13"/>
        <v>19.5</v>
      </c>
      <c r="P50" s="187">
        <v>1</v>
      </c>
      <c r="Q50" s="188"/>
      <c r="R50" s="188"/>
      <c r="S50" s="113">
        <f t="shared" si="14"/>
        <v>1</v>
      </c>
      <c r="T50" s="114">
        <f t="shared" si="15"/>
        <v>19.5</v>
      </c>
      <c r="U50" s="187">
        <v>1</v>
      </c>
      <c r="V50" s="188"/>
      <c r="W50" s="188"/>
      <c r="X50" s="113">
        <f t="shared" si="16"/>
        <v>1</v>
      </c>
      <c r="Y50" s="114">
        <f t="shared" si="17"/>
        <v>19.5</v>
      </c>
      <c r="Z50" s="114">
        <f t="shared" si="18"/>
        <v>4</v>
      </c>
      <c r="AA50" s="134">
        <v>19.5</v>
      </c>
      <c r="AB50" s="322">
        <f t="shared" si="19"/>
        <v>78</v>
      </c>
    </row>
    <row r="51" spans="2:28" s="20" customFormat="1" ht="30" customHeight="1" thickBot="1" x14ac:dyDescent="0.5">
      <c r="B51" s="166" t="s">
        <v>136</v>
      </c>
      <c r="C51" s="56"/>
      <c r="D51" s="57"/>
      <c r="E51" s="167"/>
      <c r="F51" s="181"/>
      <c r="G51" s="181"/>
      <c r="H51" s="181"/>
      <c r="I51" s="103"/>
      <c r="J51" s="104"/>
      <c r="K51" s="181"/>
      <c r="L51" s="181"/>
      <c r="M51" s="181"/>
      <c r="N51" s="103"/>
      <c r="O51" s="104"/>
      <c r="P51" s="181"/>
      <c r="Q51" s="181"/>
      <c r="R51" s="181"/>
      <c r="S51" s="103"/>
      <c r="T51" s="104"/>
      <c r="U51" s="181"/>
      <c r="V51" s="181"/>
      <c r="W51" s="181"/>
      <c r="X51" s="103"/>
      <c r="Y51" s="104"/>
      <c r="Z51" s="104"/>
      <c r="AA51" s="130"/>
      <c r="AB51" s="319"/>
    </row>
    <row r="52" spans="2:28" ht="27.75" customHeight="1" outlineLevel="1" x14ac:dyDescent="0.45">
      <c r="B52" s="157">
        <v>34</v>
      </c>
      <c r="C52" s="158" t="s">
        <v>130</v>
      </c>
      <c r="D52" s="68" t="s">
        <v>139</v>
      </c>
      <c r="E52" s="69" t="s">
        <v>92</v>
      </c>
      <c r="F52" s="187">
        <v>1</v>
      </c>
      <c r="G52" s="188"/>
      <c r="H52" s="188"/>
      <c r="I52" s="113">
        <f t="shared" ref="I52:I59" si="20">SUM(F52:H52)</f>
        <v>1</v>
      </c>
      <c r="J52" s="114">
        <f t="shared" ref="J52:J59" si="21">I52*AA52</f>
        <v>20.051200000000001</v>
      </c>
      <c r="K52" s="187">
        <v>1</v>
      </c>
      <c r="L52" s="188"/>
      <c r="M52" s="188"/>
      <c r="N52" s="113">
        <f t="shared" ref="N52:N59" si="22">SUM(K52:M52)</f>
        <v>1</v>
      </c>
      <c r="O52" s="114">
        <f t="shared" ref="O52:O59" si="23">N52*AA52</f>
        <v>20.051200000000001</v>
      </c>
      <c r="P52" s="187">
        <v>1</v>
      </c>
      <c r="Q52" s="188"/>
      <c r="R52" s="188"/>
      <c r="S52" s="113">
        <f t="shared" ref="S52:S59" si="24">SUM(P52:R52)</f>
        <v>1</v>
      </c>
      <c r="T52" s="114">
        <f t="shared" ref="T52:T59" si="25">S52*AA52</f>
        <v>20.051200000000001</v>
      </c>
      <c r="U52" s="187">
        <v>1</v>
      </c>
      <c r="V52" s="188"/>
      <c r="W52" s="188"/>
      <c r="X52" s="113">
        <f t="shared" ref="X52:X59" si="26">SUM(U52:W52)</f>
        <v>1</v>
      </c>
      <c r="Y52" s="114">
        <f t="shared" ref="Y52:Y59" si="27">X52*AA52</f>
        <v>20.051200000000001</v>
      </c>
      <c r="Z52" s="114">
        <f t="shared" ref="Z52:Z59" si="28">I52+N52+S52+X52</f>
        <v>4</v>
      </c>
      <c r="AA52" s="134">
        <v>20.051200000000001</v>
      </c>
      <c r="AB52" s="322">
        <f t="shared" ref="AB52:AB59" si="29">Z52*AA52</f>
        <v>80.204800000000006</v>
      </c>
    </row>
    <row r="53" spans="2:28" ht="27.75" customHeight="1" outlineLevel="1" x14ac:dyDescent="0.45">
      <c r="B53" s="157">
        <v>35</v>
      </c>
      <c r="C53" s="158" t="s">
        <v>132</v>
      </c>
      <c r="D53" s="68" t="s">
        <v>140</v>
      </c>
      <c r="E53" s="81" t="s">
        <v>91</v>
      </c>
      <c r="F53" s="187">
        <v>10</v>
      </c>
      <c r="G53" s="188"/>
      <c r="H53" s="188"/>
      <c r="I53" s="113">
        <f t="shared" si="20"/>
        <v>10</v>
      </c>
      <c r="J53" s="114">
        <f t="shared" si="21"/>
        <v>182</v>
      </c>
      <c r="K53" s="187">
        <v>10</v>
      </c>
      <c r="L53" s="188"/>
      <c r="M53" s="188"/>
      <c r="N53" s="113">
        <f t="shared" si="22"/>
        <v>10</v>
      </c>
      <c r="O53" s="114">
        <f t="shared" si="23"/>
        <v>182</v>
      </c>
      <c r="P53" s="187">
        <v>10</v>
      </c>
      <c r="Q53" s="188"/>
      <c r="R53" s="188"/>
      <c r="S53" s="113">
        <f t="shared" si="24"/>
        <v>10</v>
      </c>
      <c r="T53" s="114">
        <f t="shared" si="25"/>
        <v>182</v>
      </c>
      <c r="U53" s="187">
        <v>10</v>
      </c>
      <c r="V53" s="188"/>
      <c r="W53" s="188"/>
      <c r="X53" s="113">
        <f t="shared" si="26"/>
        <v>10</v>
      </c>
      <c r="Y53" s="114">
        <f t="shared" si="27"/>
        <v>182</v>
      </c>
      <c r="Z53" s="114">
        <f t="shared" si="28"/>
        <v>40</v>
      </c>
      <c r="AA53" s="134">
        <v>18.2</v>
      </c>
      <c r="AB53" s="322">
        <f t="shared" si="29"/>
        <v>728</v>
      </c>
    </row>
    <row r="54" spans="2:28" ht="27.75" customHeight="1" outlineLevel="1" x14ac:dyDescent="0.45">
      <c r="B54" s="157">
        <v>36</v>
      </c>
      <c r="C54" s="158" t="s">
        <v>133</v>
      </c>
      <c r="D54" s="68" t="s">
        <v>141</v>
      </c>
      <c r="E54" s="69" t="s">
        <v>91</v>
      </c>
      <c r="F54" s="187">
        <v>5</v>
      </c>
      <c r="G54" s="188"/>
      <c r="H54" s="188"/>
      <c r="I54" s="113">
        <f t="shared" si="20"/>
        <v>5</v>
      </c>
      <c r="J54" s="114">
        <f t="shared" si="21"/>
        <v>275.60000000000002</v>
      </c>
      <c r="K54" s="187">
        <v>5</v>
      </c>
      <c r="L54" s="188"/>
      <c r="M54" s="188"/>
      <c r="N54" s="113">
        <f t="shared" si="22"/>
        <v>5</v>
      </c>
      <c r="O54" s="114">
        <f t="shared" si="23"/>
        <v>275.60000000000002</v>
      </c>
      <c r="P54" s="187">
        <v>5</v>
      </c>
      <c r="Q54" s="188"/>
      <c r="R54" s="188"/>
      <c r="S54" s="113">
        <f t="shared" si="24"/>
        <v>5</v>
      </c>
      <c r="T54" s="114">
        <f t="shared" si="25"/>
        <v>275.60000000000002</v>
      </c>
      <c r="U54" s="187">
        <v>5</v>
      </c>
      <c r="V54" s="188"/>
      <c r="W54" s="188"/>
      <c r="X54" s="113">
        <f t="shared" si="26"/>
        <v>5</v>
      </c>
      <c r="Y54" s="114">
        <f t="shared" si="27"/>
        <v>275.60000000000002</v>
      </c>
      <c r="Z54" s="114">
        <f t="shared" si="28"/>
        <v>20</v>
      </c>
      <c r="AA54" s="134">
        <v>55.120000000000005</v>
      </c>
      <c r="AB54" s="322">
        <f t="shared" si="29"/>
        <v>1102.4000000000001</v>
      </c>
    </row>
    <row r="55" spans="2:28" ht="27.75" customHeight="1" outlineLevel="1" x14ac:dyDescent="0.45">
      <c r="B55" s="148">
        <v>37</v>
      </c>
      <c r="C55" s="149" t="s">
        <v>134</v>
      </c>
      <c r="D55" s="76" t="s">
        <v>142</v>
      </c>
      <c r="E55" s="77" t="s">
        <v>91</v>
      </c>
      <c r="F55" s="192">
        <v>5</v>
      </c>
      <c r="G55" s="193"/>
      <c r="H55" s="193"/>
      <c r="I55" s="117">
        <f t="shared" si="20"/>
        <v>5</v>
      </c>
      <c r="J55" s="118">
        <f t="shared" si="21"/>
        <v>533</v>
      </c>
      <c r="K55" s="192">
        <v>5</v>
      </c>
      <c r="L55" s="193"/>
      <c r="M55" s="193"/>
      <c r="N55" s="117">
        <f t="shared" si="22"/>
        <v>5</v>
      </c>
      <c r="O55" s="118">
        <f t="shared" si="23"/>
        <v>533</v>
      </c>
      <c r="P55" s="192">
        <v>5</v>
      </c>
      <c r="Q55" s="193"/>
      <c r="R55" s="193"/>
      <c r="S55" s="117">
        <f t="shared" si="24"/>
        <v>5</v>
      </c>
      <c r="T55" s="118">
        <f t="shared" si="25"/>
        <v>533</v>
      </c>
      <c r="U55" s="192">
        <v>5</v>
      </c>
      <c r="V55" s="193"/>
      <c r="W55" s="193"/>
      <c r="X55" s="117">
        <f t="shared" si="26"/>
        <v>5</v>
      </c>
      <c r="Y55" s="118">
        <f t="shared" si="27"/>
        <v>533</v>
      </c>
      <c r="Z55" s="118">
        <f t="shared" si="28"/>
        <v>20</v>
      </c>
      <c r="AA55" s="136">
        <v>106.60000000000001</v>
      </c>
      <c r="AB55" s="324">
        <f t="shared" si="29"/>
        <v>2132</v>
      </c>
    </row>
    <row r="56" spans="2:28" ht="27.75" customHeight="1" outlineLevel="1" x14ac:dyDescent="0.45">
      <c r="B56" s="157">
        <v>38</v>
      </c>
      <c r="C56" s="158" t="s">
        <v>135</v>
      </c>
      <c r="D56" s="68" t="s">
        <v>143</v>
      </c>
      <c r="E56" s="69" t="s">
        <v>91</v>
      </c>
      <c r="F56" s="187">
        <v>10</v>
      </c>
      <c r="G56" s="188"/>
      <c r="H56" s="188"/>
      <c r="I56" s="113">
        <f t="shared" si="20"/>
        <v>10</v>
      </c>
      <c r="J56" s="114">
        <f t="shared" si="21"/>
        <v>182</v>
      </c>
      <c r="K56" s="187"/>
      <c r="L56" s="188"/>
      <c r="M56" s="188"/>
      <c r="N56" s="113">
        <f t="shared" si="22"/>
        <v>0</v>
      </c>
      <c r="O56" s="114">
        <f t="shared" si="23"/>
        <v>0</v>
      </c>
      <c r="P56" s="187">
        <v>10</v>
      </c>
      <c r="Q56" s="188"/>
      <c r="R56" s="188"/>
      <c r="S56" s="113">
        <f t="shared" si="24"/>
        <v>10</v>
      </c>
      <c r="T56" s="114">
        <f t="shared" si="25"/>
        <v>182</v>
      </c>
      <c r="U56" s="187">
        <v>10</v>
      </c>
      <c r="V56" s="188"/>
      <c r="W56" s="188"/>
      <c r="X56" s="113">
        <f t="shared" si="26"/>
        <v>10</v>
      </c>
      <c r="Y56" s="114">
        <f t="shared" si="27"/>
        <v>182</v>
      </c>
      <c r="Z56" s="114">
        <f t="shared" si="28"/>
        <v>30</v>
      </c>
      <c r="AA56" s="134">
        <v>18.2</v>
      </c>
      <c r="AB56" s="322">
        <f t="shared" si="29"/>
        <v>546</v>
      </c>
    </row>
    <row r="57" spans="2:28" ht="27.75" customHeight="1" outlineLevel="1" x14ac:dyDescent="0.45">
      <c r="B57" s="157">
        <v>39</v>
      </c>
      <c r="C57" s="158" t="s">
        <v>137</v>
      </c>
      <c r="D57" s="68" t="s">
        <v>144</v>
      </c>
      <c r="E57" s="69" t="s">
        <v>91</v>
      </c>
      <c r="F57" s="187">
        <v>10</v>
      </c>
      <c r="G57" s="188"/>
      <c r="H57" s="188"/>
      <c r="I57" s="113">
        <f t="shared" si="20"/>
        <v>10</v>
      </c>
      <c r="J57" s="114">
        <f t="shared" si="21"/>
        <v>91</v>
      </c>
      <c r="K57" s="187"/>
      <c r="L57" s="188"/>
      <c r="M57" s="188"/>
      <c r="N57" s="113">
        <f t="shared" si="22"/>
        <v>0</v>
      </c>
      <c r="O57" s="114">
        <f t="shared" si="23"/>
        <v>0</v>
      </c>
      <c r="P57" s="187">
        <v>10</v>
      </c>
      <c r="Q57" s="188"/>
      <c r="R57" s="188"/>
      <c r="S57" s="113">
        <f t="shared" si="24"/>
        <v>10</v>
      </c>
      <c r="T57" s="114">
        <f t="shared" si="25"/>
        <v>91</v>
      </c>
      <c r="U57" s="187">
        <v>10</v>
      </c>
      <c r="V57" s="188"/>
      <c r="W57" s="188"/>
      <c r="X57" s="113">
        <f t="shared" si="26"/>
        <v>10</v>
      </c>
      <c r="Y57" s="114">
        <f t="shared" si="27"/>
        <v>91</v>
      </c>
      <c r="Z57" s="114">
        <f t="shared" si="28"/>
        <v>30</v>
      </c>
      <c r="AA57" s="134">
        <v>9.1</v>
      </c>
      <c r="AB57" s="322">
        <f t="shared" si="29"/>
        <v>273</v>
      </c>
    </row>
    <row r="58" spans="2:28" ht="27.75" customHeight="1" outlineLevel="1" x14ac:dyDescent="0.45">
      <c r="B58" s="157">
        <v>40</v>
      </c>
      <c r="C58" s="158" t="s">
        <v>138</v>
      </c>
      <c r="D58" s="68" t="s">
        <v>145</v>
      </c>
      <c r="E58" s="69" t="s">
        <v>91</v>
      </c>
      <c r="F58" s="187">
        <v>10</v>
      </c>
      <c r="G58" s="188"/>
      <c r="H58" s="188"/>
      <c r="I58" s="113">
        <f t="shared" si="20"/>
        <v>10</v>
      </c>
      <c r="J58" s="114">
        <f t="shared" si="21"/>
        <v>182</v>
      </c>
      <c r="K58" s="187"/>
      <c r="L58" s="188"/>
      <c r="M58" s="188"/>
      <c r="N58" s="113">
        <f t="shared" si="22"/>
        <v>0</v>
      </c>
      <c r="O58" s="114">
        <f t="shared" si="23"/>
        <v>0</v>
      </c>
      <c r="P58" s="187">
        <v>10</v>
      </c>
      <c r="Q58" s="188"/>
      <c r="R58" s="188"/>
      <c r="S58" s="113">
        <f t="shared" si="24"/>
        <v>10</v>
      </c>
      <c r="T58" s="114">
        <f t="shared" si="25"/>
        <v>182</v>
      </c>
      <c r="U58" s="187">
        <v>10</v>
      </c>
      <c r="V58" s="188"/>
      <c r="W58" s="188"/>
      <c r="X58" s="113">
        <f t="shared" si="26"/>
        <v>10</v>
      </c>
      <c r="Y58" s="114">
        <f t="shared" si="27"/>
        <v>182</v>
      </c>
      <c r="Z58" s="114">
        <f t="shared" si="28"/>
        <v>30</v>
      </c>
      <c r="AA58" s="134">
        <v>18.2</v>
      </c>
      <c r="AB58" s="322">
        <f t="shared" si="29"/>
        <v>546</v>
      </c>
    </row>
    <row r="59" spans="2:28" ht="27.75" customHeight="1" outlineLevel="1" x14ac:dyDescent="0.45">
      <c r="B59" s="157">
        <v>41</v>
      </c>
      <c r="C59" s="158" t="s">
        <v>146</v>
      </c>
      <c r="D59" s="68" t="s">
        <v>147</v>
      </c>
      <c r="E59" s="69" t="s">
        <v>91</v>
      </c>
      <c r="F59" s="187">
        <v>2</v>
      </c>
      <c r="G59" s="188"/>
      <c r="H59" s="188"/>
      <c r="I59" s="113">
        <f t="shared" si="20"/>
        <v>2</v>
      </c>
      <c r="J59" s="114">
        <f t="shared" si="21"/>
        <v>101.92</v>
      </c>
      <c r="K59" s="187">
        <v>2</v>
      </c>
      <c r="L59" s="188"/>
      <c r="M59" s="188"/>
      <c r="N59" s="113">
        <f t="shared" si="22"/>
        <v>2</v>
      </c>
      <c r="O59" s="114">
        <f t="shared" si="23"/>
        <v>101.92</v>
      </c>
      <c r="P59" s="187">
        <v>2</v>
      </c>
      <c r="Q59" s="188"/>
      <c r="R59" s="188"/>
      <c r="S59" s="113">
        <f t="shared" si="24"/>
        <v>2</v>
      </c>
      <c r="T59" s="114">
        <f t="shared" si="25"/>
        <v>101.92</v>
      </c>
      <c r="U59" s="187">
        <v>2</v>
      </c>
      <c r="V59" s="188"/>
      <c r="W59" s="188"/>
      <c r="X59" s="113">
        <f t="shared" si="26"/>
        <v>2</v>
      </c>
      <c r="Y59" s="114">
        <f t="shared" si="27"/>
        <v>101.92</v>
      </c>
      <c r="Z59" s="114">
        <f t="shared" si="28"/>
        <v>8</v>
      </c>
      <c r="AA59" s="134">
        <v>50.96</v>
      </c>
      <c r="AB59" s="322">
        <f t="shared" si="29"/>
        <v>407.68</v>
      </c>
    </row>
    <row r="60" spans="2:28" s="20" customFormat="1" ht="30" customHeight="1" x14ac:dyDescent="0.45">
      <c r="B60" s="60" t="s">
        <v>148</v>
      </c>
      <c r="C60" s="61"/>
      <c r="D60" s="62"/>
      <c r="E60" s="63"/>
      <c r="F60" s="186"/>
      <c r="G60" s="186"/>
      <c r="H60" s="186"/>
      <c r="I60" s="107"/>
      <c r="J60" s="108"/>
      <c r="K60" s="186"/>
      <c r="L60" s="186"/>
      <c r="M60" s="186"/>
      <c r="N60" s="107"/>
      <c r="O60" s="108"/>
      <c r="P60" s="186"/>
      <c r="Q60" s="186"/>
      <c r="R60" s="186"/>
      <c r="S60" s="107"/>
      <c r="T60" s="108"/>
      <c r="U60" s="186"/>
      <c r="V60" s="186"/>
      <c r="W60" s="186"/>
      <c r="X60" s="107"/>
      <c r="Y60" s="108"/>
      <c r="Z60" s="108"/>
      <c r="AA60" s="132"/>
      <c r="AB60" s="328"/>
    </row>
    <row r="61" spans="2:28" ht="27.75" customHeight="1" outlineLevel="1" x14ac:dyDescent="0.45">
      <c r="B61" s="157">
        <v>49</v>
      </c>
      <c r="C61" s="158" t="s">
        <v>9</v>
      </c>
      <c r="D61" s="68" t="s">
        <v>149</v>
      </c>
      <c r="E61" s="69" t="s">
        <v>73</v>
      </c>
      <c r="F61" s="187">
        <v>5</v>
      </c>
      <c r="G61" s="188"/>
      <c r="H61" s="188"/>
      <c r="I61" s="113">
        <f t="shared" ref="I61:I74" si="30">SUM(F61:H61)</f>
        <v>5</v>
      </c>
      <c r="J61" s="114">
        <f t="shared" ref="J61:J74" si="31">I61*AA61</f>
        <v>430.3</v>
      </c>
      <c r="K61" s="187">
        <v>5</v>
      </c>
      <c r="L61" s="188"/>
      <c r="M61" s="188"/>
      <c r="N61" s="113">
        <f t="shared" ref="N61:N74" si="32">SUM(K61:M61)</f>
        <v>5</v>
      </c>
      <c r="O61" s="114">
        <f t="shared" ref="O61:O74" si="33">N61*AA61</f>
        <v>430.3</v>
      </c>
      <c r="P61" s="187">
        <v>5</v>
      </c>
      <c r="Q61" s="188"/>
      <c r="R61" s="188"/>
      <c r="S61" s="113">
        <f t="shared" ref="S61:S74" si="34">SUM(P61:R61)</f>
        <v>5</v>
      </c>
      <c r="T61" s="114">
        <f t="shared" ref="T61:T74" si="35">S61*AA61</f>
        <v>430.3</v>
      </c>
      <c r="U61" s="187">
        <v>5</v>
      </c>
      <c r="V61" s="188"/>
      <c r="W61" s="188"/>
      <c r="X61" s="113">
        <f t="shared" ref="X61:X74" si="36">SUM(U61:W61)</f>
        <v>5</v>
      </c>
      <c r="Y61" s="114">
        <f t="shared" ref="Y61:Y74" si="37">X61*AA61</f>
        <v>430.3</v>
      </c>
      <c r="Z61" s="114">
        <f t="shared" ref="Z61:Z74" si="38">I61+N61+S61+X61</f>
        <v>20</v>
      </c>
      <c r="AA61" s="134">
        <v>86.06</v>
      </c>
      <c r="AB61" s="322">
        <f t="shared" ref="AB61:AB74" si="39">Z61*AA61</f>
        <v>1721.2</v>
      </c>
    </row>
    <row r="62" spans="2:28" ht="27.75" customHeight="1" outlineLevel="1" x14ac:dyDescent="0.45">
      <c r="B62" s="148">
        <v>50</v>
      </c>
      <c r="C62" s="160" t="s">
        <v>15</v>
      </c>
      <c r="D62" s="76" t="s">
        <v>150</v>
      </c>
      <c r="E62" s="82" t="s">
        <v>104</v>
      </c>
      <c r="F62" s="192">
        <v>2</v>
      </c>
      <c r="G62" s="193"/>
      <c r="H62" s="193"/>
      <c r="I62" s="117">
        <f t="shared" si="30"/>
        <v>2</v>
      </c>
      <c r="J62" s="118">
        <f t="shared" si="31"/>
        <v>260</v>
      </c>
      <c r="K62" s="192">
        <v>2</v>
      </c>
      <c r="L62" s="193"/>
      <c r="M62" s="193"/>
      <c r="N62" s="117">
        <f t="shared" si="32"/>
        <v>2</v>
      </c>
      <c r="O62" s="118">
        <f t="shared" si="33"/>
        <v>260</v>
      </c>
      <c r="P62" s="192">
        <v>2</v>
      </c>
      <c r="Q62" s="193"/>
      <c r="R62" s="193"/>
      <c r="S62" s="117">
        <f t="shared" si="34"/>
        <v>2</v>
      </c>
      <c r="T62" s="118">
        <f t="shared" si="35"/>
        <v>260</v>
      </c>
      <c r="U62" s="192">
        <v>2</v>
      </c>
      <c r="V62" s="193"/>
      <c r="W62" s="193"/>
      <c r="X62" s="117">
        <f t="shared" si="36"/>
        <v>2</v>
      </c>
      <c r="Y62" s="118">
        <f t="shared" si="37"/>
        <v>260</v>
      </c>
      <c r="Z62" s="118">
        <f t="shared" si="38"/>
        <v>8</v>
      </c>
      <c r="AA62" s="136">
        <v>130</v>
      </c>
      <c r="AB62" s="324">
        <f t="shared" si="39"/>
        <v>1040</v>
      </c>
    </row>
    <row r="63" spans="2:28" ht="27.75" customHeight="1" outlineLevel="1" x14ac:dyDescent="0.45">
      <c r="B63" s="157">
        <v>51</v>
      </c>
      <c r="C63" s="158" t="s">
        <v>16</v>
      </c>
      <c r="D63" s="68" t="s">
        <v>151</v>
      </c>
      <c r="E63" s="69" t="s">
        <v>104</v>
      </c>
      <c r="F63" s="187">
        <v>2</v>
      </c>
      <c r="G63" s="188"/>
      <c r="H63" s="188"/>
      <c r="I63" s="113">
        <f t="shared" si="30"/>
        <v>2</v>
      </c>
      <c r="J63" s="114">
        <f t="shared" si="31"/>
        <v>61.152000000000001</v>
      </c>
      <c r="K63" s="187">
        <v>2</v>
      </c>
      <c r="L63" s="188"/>
      <c r="M63" s="188"/>
      <c r="N63" s="113">
        <f t="shared" si="32"/>
        <v>2</v>
      </c>
      <c r="O63" s="114">
        <f t="shared" si="33"/>
        <v>61.152000000000001</v>
      </c>
      <c r="P63" s="187">
        <v>2</v>
      </c>
      <c r="Q63" s="188"/>
      <c r="R63" s="188"/>
      <c r="S63" s="113">
        <f t="shared" si="34"/>
        <v>2</v>
      </c>
      <c r="T63" s="114">
        <f t="shared" si="35"/>
        <v>61.152000000000001</v>
      </c>
      <c r="U63" s="187">
        <v>2</v>
      </c>
      <c r="V63" s="188"/>
      <c r="W63" s="188"/>
      <c r="X63" s="113">
        <f t="shared" si="36"/>
        <v>2</v>
      </c>
      <c r="Y63" s="114">
        <f t="shared" si="37"/>
        <v>61.152000000000001</v>
      </c>
      <c r="Z63" s="114">
        <f t="shared" si="38"/>
        <v>8</v>
      </c>
      <c r="AA63" s="134">
        <v>30.576000000000001</v>
      </c>
      <c r="AB63" s="322">
        <f t="shared" si="39"/>
        <v>244.608</v>
      </c>
    </row>
    <row r="64" spans="2:28" ht="27.75" customHeight="1" outlineLevel="1" x14ac:dyDescent="0.45">
      <c r="B64" s="152">
        <v>52</v>
      </c>
      <c r="C64" s="155" t="s">
        <v>20</v>
      </c>
      <c r="D64" s="70" t="s">
        <v>152</v>
      </c>
      <c r="E64" s="71" t="s">
        <v>83</v>
      </c>
      <c r="F64" s="189">
        <v>5</v>
      </c>
      <c r="G64" s="190"/>
      <c r="H64" s="190"/>
      <c r="I64" s="119">
        <f t="shared" si="30"/>
        <v>5</v>
      </c>
      <c r="J64" s="120">
        <f t="shared" si="31"/>
        <v>208</v>
      </c>
      <c r="K64" s="189">
        <v>5</v>
      </c>
      <c r="L64" s="190"/>
      <c r="M64" s="190"/>
      <c r="N64" s="119">
        <f t="shared" si="32"/>
        <v>5</v>
      </c>
      <c r="O64" s="120">
        <f t="shared" si="33"/>
        <v>208</v>
      </c>
      <c r="P64" s="189">
        <v>5</v>
      </c>
      <c r="Q64" s="190"/>
      <c r="R64" s="190"/>
      <c r="S64" s="119">
        <f t="shared" si="34"/>
        <v>5</v>
      </c>
      <c r="T64" s="120">
        <f t="shared" si="35"/>
        <v>208</v>
      </c>
      <c r="U64" s="189">
        <v>5</v>
      </c>
      <c r="V64" s="190"/>
      <c r="W64" s="190"/>
      <c r="X64" s="119">
        <f t="shared" si="36"/>
        <v>5</v>
      </c>
      <c r="Y64" s="120">
        <f t="shared" si="37"/>
        <v>208</v>
      </c>
      <c r="Z64" s="120">
        <f t="shared" si="38"/>
        <v>20</v>
      </c>
      <c r="AA64" s="135">
        <v>41.6</v>
      </c>
      <c r="AB64" s="323">
        <f t="shared" si="39"/>
        <v>832</v>
      </c>
    </row>
    <row r="65" spans="2:28" ht="27.75" customHeight="1" outlineLevel="1" x14ac:dyDescent="0.45">
      <c r="B65" s="156">
        <v>53</v>
      </c>
      <c r="C65" s="153" t="s">
        <v>21</v>
      </c>
      <c r="D65" s="72" t="s">
        <v>153</v>
      </c>
      <c r="E65" s="73" t="s">
        <v>154</v>
      </c>
      <c r="F65" s="189">
        <v>5</v>
      </c>
      <c r="G65" s="190"/>
      <c r="H65" s="190"/>
      <c r="I65" s="119">
        <f t="shared" si="30"/>
        <v>5</v>
      </c>
      <c r="J65" s="120">
        <f t="shared" si="31"/>
        <v>119.60000000000001</v>
      </c>
      <c r="K65" s="189">
        <v>5</v>
      </c>
      <c r="L65" s="190"/>
      <c r="M65" s="190"/>
      <c r="N65" s="119">
        <f t="shared" si="32"/>
        <v>5</v>
      </c>
      <c r="O65" s="120">
        <f t="shared" si="33"/>
        <v>119.60000000000001</v>
      </c>
      <c r="P65" s="189">
        <v>5</v>
      </c>
      <c r="Q65" s="190"/>
      <c r="R65" s="190"/>
      <c r="S65" s="119">
        <f t="shared" si="34"/>
        <v>5</v>
      </c>
      <c r="T65" s="120">
        <f t="shared" si="35"/>
        <v>119.60000000000001</v>
      </c>
      <c r="U65" s="189">
        <v>5</v>
      </c>
      <c r="V65" s="190"/>
      <c r="W65" s="190"/>
      <c r="X65" s="119">
        <f t="shared" si="36"/>
        <v>5</v>
      </c>
      <c r="Y65" s="120">
        <f t="shared" si="37"/>
        <v>119.60000000000001</v>
      </c>
      <c r="Z65" s="120">
        <f t="shared" si="38"/>
        <v>20</v>
      </c>
      <c r="AA65" s="135">
        <v>23.92</v>
      </c>
      <c r="AB65" s="323">
        <f t="shared" si="39"/>
        <v>478.40000000000003</v>
      </c>
    </row>
    <row r="66" spans="2:28" ht="27.75" customHeight="1" outlineLevel="1" x14ac:dyDescent="0.45">
      <c r="B66" s="156">
        <v>54</v>
      </c>
      <c r="C66" s="153" t="s">
        <v>37</v>
      </c>
      <c r="D66" s="72" t="s">
        <v>155</v>
      </c>
      <c r="E66" s="73" t="s">
        <v>156</v>
      </c>
      <c r="F66" s="189">
        <v>10</v>
      </c>
      <c r="G66" s="190"/>
      <c r="H66" s="190"/>
      <c r="I66" s="119">
        <f t="shared" si="30"/>
        <v>10</v>
      </c>
      <c r="J66" s="120">
        <f t="shared" si="31"/>
        <v>80.080000000000013</v>
      </c>
      <c r="K66" s="189">
        <v>10</v>
      </c>
      <c r="L66" s="190"/>
      <c r="M66" s="190"/>
      <c r="N66" s="119">
        <f t="shared" si="32"/>
        <v>10</v>
      </c>
      <c r="O66" s="120">
        <f t="shared" si="33"/>
        <v>80.080000000000013</v>
      </c>
      <c r="P66" s="189">
        <v>10</v>
      </c>
      <c r="Q66" s="190"/>
      <c r="R66" s="190"/>
      <c r="S66" s="119">
        <f t="shared" si="34"/>
        <v>10</v>
      </c>
      <c r="T66" s="120">
        <f t="shared" si="35"/>
        <v>80.080000000000013</v>
      </c>
      <c r="U66" s="189">
        <v>10</v>
      </c>
      <c r="V66" s="190"/>
      <c r="W66" s="190"/>
      <c r="X66" s="119">
        <f t="shared" si="36"/>
        <v>10</v>
      </c>
      <c r="Y66" s="120">
        <f t="shared" si="37"/>
        <v>80.080000000000013</v>
      </c>
      <c r="Z66" s="120">
        <f t="shared" si="38"/>
        <v>40</v>
      </c>
      <c r="AA66" s="135">
        <v>8.0080000000000009</v>
      </c>
      <c r="AB66" s="323">
        <f t="shared" si="39"/>
        <v>320.32000000000005</v>
      </c>
    </row>
    <row r="67" spans="2:28" ht="27.75" customHeight="1" outlineLevel="1" x14ac:dyDescent="0.45">
      <c r="B67" s="156">
        <v>55</v>
      </c>
      <c r="C67" s="153" t="s">
        <v>38</v>
      </c>
      <c r="D67" s="72" t="s">
        <v>157</v>
      </c>
      <c r="E67" s="73" t="s">
        <v>94</v>
      </c>
      <c r="F67" s="189">
        <v>3</v>
      </c>
      <c r="G67" s="190"/>
      <c r="H67" s="190"/>
      <c r="I67" s="119">
        <f t="shared" si="30"/>
        <v>3</v>
      </c>
      <c r="J67" s="120">
        <f t="shared" si="31"/>
        <v>112.28880000000001</v>
      </c>
      <c r="K67" s="189">
        <v>3</v>
      </c>
      <c r="L67" s="190"/>
      <c r="M67" s="190"/>
      <c r="N67" s="119">
        <f t="shared" si="32"/>
        <v>3</v>
      </c>
      <c r="O67" s="120">
        <f t="shared" si="33"/>
        <v>112.28880000000001</v>
      </c>
      <c r="P67" s="189">
        <v>3</v>
      </c>
      <c r="Q67" s="190"/>
      <c r="R67" s="190"/>
      <c r="S67" s="119">
        <f t="shared" si="34"/>
        <v>3</v>
      </c>
      <c r="T67" s="120">
        <f t="shared" si="35"/>
        <v>112.28880000000001</v>
      </c>
      <c r="U67" s="189">
        <v>3</v>
      </c>
      <c r="V67" s="190"/>
      <c r="W67" s="190"/>
      <c r="X67" s="119">
        <f t="shared" si="36"/>
        <v>3</v>
      </c>
      <c r="Y67" s="120">
        <f t="shared" si="37"/>
        <v>112.28880000000001</v>
      </c>
      <c r="Z67" s="120">
        <f t="shared" si="38"/>
        <v>12</v>
      </c>
      <c r="AA67" s="135">
        <v>37.429600000000001</v>
      </c>
      <c r="AB67" s="323">
        <f t="shared" si="39"/>
        <v>449.15520000000004</v>
      </c>
    </row>
    <row r="68" spans="2:28" ht="27.75" customHeight="1" outlineLevel="1" x14ac:dyDescent="0.45">
      <c r="B68" s="156">
        <v>56</v>
      </c>
      <c r="C68" s="153" t="s">
        <v>41</v>
      </c>
      <c r="D68" s="72" t="s">
        <v>158</v>
      </c>
      <c r="E68" s="73" t="s">
        <v>73</v>
      </c>
      <c r="F68" s="189">
        <v>3</v>
      </c>
      <c r="G68" s="190"/>
      <c r="H68" s="190"/>
      <c r="I68" s="119">
        <f t="shared" si="30"/>
        <v>3</v>
      </c>
      <c r="J68" s="120">
        <f t="shared" si="31"/>
        <v>368.94</v>
      </c>
      <c r="K68" s="189">
        <v>3</v>
      </c>
      <c r="L68" s="190"/>
      <c r="M68" s="190"/>
      <c r="N68" s="119">
        <f t="shared" si="32"/>
        <v>3</v>
      </c>
      <c r="O68" s="120">
        <f t="shared" si="33"/>
        <v>368.94</v>
      </c>
      <c r="P68" s="189">
        <v>3</v>
      </c>
      <c r="Q68" s="190"/>
      <c r="R68" s="190"/>
      <c r="S68" s="119">
        <f t="shared" si="34"/>
        <v>3</v>
      </c>
      <c r="T68" s="120">
        <f t="shared" si="35"/>
        <v>368.94</v>
      </c>
      <c r="U68" s="189">
        <v>3</v>
      </c>
      <c r="V68" s="190"/>
      <c r="W68" s="190"/>
      <c r="X68" s="119">
        <f t="shared" si="36"/>
        <v>3</v>
      </c>
      <c r="Y68" s="120">
        <f t="shared" si="37"/>
        <v>368.94</v>
      </c>
      <c r="Z68" s="120">
        <f t="shared" si="38"/>
        <v>12</v>
      </c>
      <c r="AA68" s="135">
        <v>122.98</v>
      </c>
      <c r="AB68" s="323">
        <f t="shared" si="39"/>
        <v>1475.76</v>
      </c>
    </row>
    <row r="69" spans="2:28" ht="27.75" customHeight="1" outlineLevel="1" x14ac:dyDescent="0.45">
      <c r="B69" s="156">
        <v>57</v>
      </c>
      <c r="C69" s="153" t="s">
        <v>44</v>
      </c>
      <c r="D69" s="72" t="s">
        <v>159</v>
      </c>
      <c r="E69" s="73" t="s">
        <v>104</v>
      </c>
      <c r="F69" s="189">
        <v>2</v>
      </c>
      <c r="G69" s="190"/>
      <c r="H69" s="190"/>
      <c r="I69" s="119">
        <f t="shared" si="30"/>
        <v>2</v>
      </c>
      <c r="J69" s="120">
        <f t="shared" si="31"/>
        <v>49.670400000000001</v>
      </c>
      <c r="K69" s="189"/>
      <c r="L69" s="190"/>
      <c r="M69" s="190"/>
      <c r="N69" s="119">
        <f t="shared" si="32"/>
        <v>0</v>
      </c>
      <c r="O69" s="120">
        <f t="shared" si="33"/>
        <v>0</v>
      </c>
      <c r="P69" s="189">
        <v>2</v>
      </c>
      <c r="Q69" s="190"/>
      <c r="R69" s="190"/>
      <c r="S69" s="119">
        <f t="shared" si="34"/>
        <v>2</v>
      </c>
      <c r="T69" s="120">
        <f t="shared" si="35"/>
        <v>49.670400000000001</v>
      </c>
      <c r="U69" s="189"/>
      <c r="V69" s="190"/>
      <c r="W69" s="190"/>
      <c r="X69" s="119">
        <f t="shared" si="36"/>
        <v>0</v>
      </c>
      <c r="Y69" s="120">
        <f t="shared" si="37"/>
        <v>0</v>
      </c>
      <c r="Z69" s="120">
        <f t="shared" si="38"/>
        <v>4</v>
      </c>
      <c r="AA69" s="135">
        <v>24.8352</v>
      </c>
      <c r="AB69" s="323">
        <f t="shared" si="39"/>
        <v>99.340800000000002</v>
      </c>
    </row>
    <row r="70" spans="2:28" ht="27.75" customHeight="1" outlineLevel="1" x14ac:dyDescent="0.45">
      <c r="B70" s="156">
        <v>59</v>
      </c>
      <c r="C70" s="153" t="s">
        <v>79</v>
      </c>
      <c r="D70" s="72" t="s">
        <v>160</v>
      </c>
      <c r="E70" s="73" t="s">
        <v>73</v>
      </c>
      <c r="F70" s="189">
        <v>5</v>
      </c>
      <c r="G70" s="190"/>
      <c r="H70" s="190"/>
      <c r="I70" s="119">
        <f t="shared" si="30"/>
        <v>5</v>
      </c>
      <c r="J70" s="120">
        <f t="shared" si="31"/>
        <v>436.8</v>
      </c>
      <c r="K70" s="189">
        <v>5</v>
      </c>
      <c r="L70" s="190"/>
      <c r="M70" s="190"/>
      <c r="N70" s="119">
        <f t="shared" si="32"/>
        <v>5</v>
      </c>
      <c r="O70" s="120">
        <f t="shared" si="33"/>
        <v>436.8</v>
      </c>
      <c r="P70" s="189">
        <v>5</v>
      </c>
      <c r="Q70" s="190"/>
      <c r="R70" s="190"/>
      <c r="S70" s="119">
        <f t="shared" si="34"/>
        <v>5</v>
      </c>
      <c r="T70" s="120">
        <f t="shared" si="35"/>
        <v>436.8</v>
      </c>
      <c r="U70" s="189">
        <v>5</v>
      </c>
      <c r="V70" s="190"/>
      <c r="W70" s="190"/>
      <c r="X70" s="119">
        <f t="shared" si="36"/>
        <v>5</v>
      </c>
      <c r="Y70" s="120">
        <f t="shared" si="37"/>
        <v>436.8</v>
      </c>
      <c r="Z70" s="120">
        <f t="shared" si="38"/>
        <v>20</v>
      </c>
      <c r="AA70" s="135">
        <v>87.36</v>
      </c>
      <c r="AB70" s="323">
        <f t="shared" si="39"/>
        <v>1747.2</v>
      </c>
    </row>
    <row r="71" spans="2:28" ht="27.75" customHeight="1" outlineLevel="1" x14ac:dyDescent="0.45">
      <c r="B71" s="156">
        <v>61</v>
      </c>
      <c r="C71" s="153" t="s">
        <v>105</v>
      </c>
      <c r="D71" s="72" t="s">
        <v>161</v>
      </c>
      <c r="E71" s="73" t="s">
        <v>104</v>
      </c>
      <c r="F71" s="189">
        <v>3</v>
      </c>
      <c r="G71" s="190"/>
      <c r="H71" s="190"/>
      <c r="I71" s="119">
        <f t="shared" si="30"/>
        <v>3</v>
      </c>
      <c r="J71" s="120">
        <f t="shared" si="31"/>
        <v>436.79999999999995</v>
      </c>
      <c r="K71" s="189"/>
      <c r="L71" s="190"/>
      <c r="M71" s="190"/>
      <c r="N71" s="119">
        <f t="shared" si="32"/>
        <v>0</v>
      </c>
      <c r="O71" s="120">
        <f t="shared" si="33"/>
        <v>0</v>
      </c>
      <c r="P71" s="189">
        <v>3</v>
      </c>
      <c r="Q71" s="190"/>
      <c r="R71" s="190"/>
      <c r="S71" s="119">
        <f t="shared" si="34"/>
        <v>3</v>
      </c>
      <c r="T71" s="120">
        <f t="shared" si="35"/>
        <v>436.79999999999995</v>
      </c>
      <c r="U71" s="189"/>
      <c r="V71" s="190"/>
      <c r="W71" s="190"/>
      <c r="X71" s="119">
        <f t="shared" si="36"/>
        <v>0</v>
      </c>
      <c r="Y71" s="120">
        <f t="shared" si="37"/>
        <v>0</v>
      </c>
      <c r="Z71" s="120">
        <f t="shared" si="38"/>
        <v>6</v>
      </c>
      <c r="AA71" s="135">
        <v>145.6</v>
      </c>
      <c r="AB71" s="323">
        <f t="shared" si="39"/>
        <v>873.59999999999991</v>
      </c>
    </row>
    <row r="72" spans="2:28" ht="27.75" customHeight="1" outlineLevel="1" x14ac:dyDescent="0.45">
      <c r="B72" s="156">
        <v>62</v>
      </c>
      <c r="C72" s="153" t="s">
        <v>107</v>
      </c>
      <c r="D72" s="72" t="s">
        <v>162</v>
      </c>
      <c r="E72" s="83" t="s">
        <v>104</v>
      </c>
      <c r="F72" s="189">
        <v>10</v>
      </c>
      <c r="G72" s="190"/>
      <c r="H72" s="190"/>
      <c r="I72" s="119">
        <f t="shared" si="30"/>
        <v>10</v>
      </c>
      <c r="J72" s="120">
        <f t="shared" si="31"/>
        <v>1102.4000000000001</v>
      </c>
      <c r="K72" s="189"/>
      <c r="L72" s="190"/>
      <c r="M72" s="190"/>
      <c r="N72" s="119">
        <f t="shared" si="32"/>
        <v>0</v>
      </c>
      <c r="O72" s="120">
        <f t="shared" si="33"/>
        <v>0</v>
      </c>
      <c r="P72" s="189">
        <v>10</v>
      </c>
      <c r="Q72" s="190"/>
      <c r="R72" s="190"/>
      <c r="S72" s="119">
        <f t="shared" si="34"/>
        <v>10</v>
      </c>
      <c r="T72" s="120">
        <f t="shared" si="35"/>
        <v>1102.4000000000001</v>
      </c>
      <c r="U72" s="189"/>
      <c r="V72" s="190"/>
      <c r="W72" s="190"/>
      <c r="X72" s="119">
        <f t="shared" si="36"/>
        <v>0</v>
      </c>
      <c r="Y72" s="120">
        <f t="shared" si="37"/>
        <v>0</v>
      </c>
      <c r="Z72" s="120">
        <f t="shared" si="38"/>
        <v>20</v>
      </c>
      <c r="AA72" s="139">
        <v>110.24000000000001</v>
      </c>
      <c r="AB72" s="323">
        <f t="shared" si="39"/>
        <v>2204.8000000000002</v>
      </c>
    </row>
    <row r="73" spans="2:28" ht="27.75" customHeight="1" outlineLevel="1" x14ac:dyDescent="0.45">
      <c r="B73" s="156">
        <v>63</v>
      </c>
      <c r="C73" s="153" t="s">
        <v>120</v>
      </c>
      <c r="D73" s="72" t="s">
        <v>163</v>
      </c>
      <c r="E73" s="73" t="s">
        <v>95</v>
      </c>
      <c r="F73" s="189">
        <v>0.5</v>
      </c>
      <c r="G73" s="190"/>
      <c r="H73" s="190"/>
      <c r="I73" s="119">
        <f t="shared" si="30"/>
        <v>0.5</v>
      </c>
      <c r="J73" s="120">
        <f t="shared" si="31"/>
        <v>24.845600000000001</v>
      </c>
      <c r="K73" s="189"/>
      <c r="L73" s="190"/>
      <c r="M73" s="190"/>
      <c r="N73" s="119">
        <f t="shared" si="32"/>
        <v>0</v>
      </c>
      <c r="O73" s="120">
        <f t="shared" si="33"/>
        <v>0</v>
      </c>
      <c r="P73" s="189">
        <v>3</v>
      </c>
      <c r="Q73" s="190"/>
      <c r="R73" s="190"/>
      <c r="S73" s="119">
        <f t="shared" si="34"/>
        <v>3</v>
      </c>
      <c r="T73" s="120">
        <f t="shared" si="35"/>
        <v>149.0736</v>
      </c>
      <c r="U73" s="189"/>
      <c r="V73" s="190"/>
      <c r="W73" s="190"/>
      <c r="X73" s="119">
        <f t="shared" si="36"/>
        <v>0</v>
      </c>
      <c r="Y73" s="120">
        <f t="shared" si="37"/>
        <v>0</v>
      </c>
      <c r="Z73" s="120">
        <f t="shared" si="38"/>
        <v>3.5</v>
      </c>
      <c r="AA73" s="139">
        <v>49.691200000000002</v>
      </c>
      <c r="AB73" s="323">
        <f t="shared" si="39"/>
        <v>173.91920000000002</v>
      </c>
    </row>
    <row r="74" spans="2:28" ht="27.75" customHeight="1" outlineLevel="1" thickBot="1" x14ac:dyDescent="0.5">
      <c r="B74" s="156">
        <v>65</v>
      </c>
      <c r="C74" s="165" t="s">
        <v>236</v>
      </c>
      <c r="D74" s="72" t="s">
        <v>164</v>
      </c>
      <c r="E74" s="73" t="s">
        <v>91</v>
      </c>
      <c r="F74" s="189">
        <v>5</v>
      </c>
      <c r="G74" s="190"/>
      <c r="H74" s="190"/>
      <c r="I74" s="119">
        <f t="shared" si="30"/>
        <v>5</v>
      </c>
      <c r="J74" s="120">
        <f t="shared" si="31"/>
        <v>699.4</v>
      </c>
      <c r="K74" s="189">
        <v>5</v>
      </c>
      <c r="L74" s="190"/>
      <c r="M74" s="190"/>
      <c r="N74" s="119">
        <f t="shared" si="32"/>
        <v>5</v>
      </c>
      <c r="O74" s="120">
        <f t="shared" si="33"/>
        <v>699.4</v>
      </c>
      <c r="P74" s="189">
        <v>5</v>
      </c>
      <c r="Q74" s="190"/>
      <c r="R74" s="190"/>
      <c r="S74" s="119">
        <f t="shared" si="34"/>
        <v>5</v>
      </c>
      <c r="T74" s="120">
        <f t="shared" si="35"/>
        <v>699.4</v>
      </c>
      <c r="U74" s="189">
        <v>5</v>
      </c>
      <c r="V74" s="190"/>
      <c r="W74" s="190"/>
      <c r="X74" s="119">
        <f t="shared" si="36"/>
        <v>5</v>
      </c>
      <c r="Y74" s="120">
        <f t="shared" si="37"/>
        <v>699.4</v>
      </c>
      <c r="Z74" s="120">
        <f t="shared" si="38"/>
        <v>20</v>
      </c>
      <c r="AA74" s="139">
        <v>139.88</v>
      </c>
      <c r="AB74" s="323">
        <f t="shared" si="39"/>
        <v>2797.6</v>
      </c>
    </row>
    <row r="75" spans="2:28" s="20" customFormat="1" ht="30" customHeight="1" thickBot="1" x14ac:dyDescent="0.5">
      <c r="B75" s="84" t="s">
        <v>165</v>
      </c>
      <c r="C75" s="85"/>
      <c r="D75" s="86"/>
      <c r="E75" s="87"/>
      <c r="F75" s="198"/>
      <c r="G75" s="198"/>
      <c r="H75" s="198"/>
      <c r="I75" s="121"/>
      <c r="J75" s="122"/>
      <c r="K75" s="198"/>
      <c r="L75" s="198"/>
      <c r="M75" s="198"/>
      <c r="N75" s="121"/>
      <c r="O75" s="122"/>
      <c r="P75" s="198"/>
      <c r="Q75" s="198"/>
      <c r="R75" s="198"/>
      <c r="S75" s="121"/>
      <c r="T75" s="122"/>
      <c r="U75" s="198"/>
      <c r="V75" s="198"/>
      <c r="W75" s="198"/>
      <c r="X75" s="121"/>
      <c r="Y75" s="122"/>
      <c r="Z75" s="122"/>
      <c r="AA75" s="140"/>
      <c r="AB75" s="329"/>
    </row>
    <row r="76" spans="2:28" ht="27.75" customHeight="1" outlineLevel="1" thickBot="1" x14ac:dyDescent="0.5">
      <c r="B76" s="156">
        <v>70</v>
      </c>
      <c r="C76" s="161" t="s">
        <v>70</v>
      </c>
      <c r="D76" s="72" t="s">
        <v>166</v>
      </c>
      <c r="E76" s="88" t="s">
        <v>104</v>
      </c>
      <c r="F76" s="199">
        <v>2</v>
      </c>
      <c r="G76" s="200"/>
      <c r="H76" s="200"/>
      <c r="I76" s="123">
        <f t="shared" ref="I76" si="40">SUM(F76:H76)</f>
        <v>2</v>
      </c>
      <c r="J76" s="124">
        <f t="shared" ref="J76" si="41">I76*AA76</f>
        <v>553.28</v>
      </c>
      <c r="K76" s="199">
        <v>2</v>
      </c>
      <c r="L76" s="200"/>
      <c r="M76" s="200"/>
      <c r="N76" s="123">
        <f t="shared" ref="N76" si="42">SUM(K76:M76)</f>
        <v>2</v>
      </c>
      <c r="O76" s="124">
        <f t="shared" ref="O76" si="43">N76*AA76</f>
        <v>553.28</v>
      </c>
      <c r="P76" s="199">
        <v>2</v>
      </c>
      <c r="Q76" s="200"/>
      <c r="R76" s="200"/>
      <c r="S76" s="123">
        <f t="shared" ref="S76" si="44">SUM(P76:R76)</f>
        <v>2</v>
      </c>
      <c r="T76" s="124">
        <f t="shared" ref="T76" si="45">S76*AA76</f>
        <v>553.28</v>
      </c>
      <c r="U76" s="199">
        <v>2</v>
      </c>
      <c r="V76" s="200"/>
      <c r="W76" s="200"/>
      <c r="X76" s="123">
        <f t="shared" ref="X76" si="46">SUM(U76:W76)</f>
        <v>2</v>
      </c>
      <c r="Y76" s="124">
        <f t="shared" ref="Y76" si="47">X76*AA76</f>
        <v>553.28</v>
      </c>
      <c r="Z76" s="124">
        <f t="shared" ref="Z76" si="48">I76+N76+S76+X76</f>
        <v>8</v>
      </c>
      <c r="AA76" s="141">
        <v>276.64</v>
      </c>
      <c r="AB76" s="330">
        <f t="shared" ref="AB76" si="49">Z76*AA76</f>
        <v>2213.12</v>
      </c>
    </row>
    <row r="77" spans="2:28" s="20" customFormat="1" ht="30" customHeight="1" thickBot="1" x14ac:dyDescent="0.5">
      <c r="B77" s="89" t="s">
        <v>167</v>
      </c>
      <c r="C77" s="90"/>
      <c r="D77" s="91"/>
      <c r="E77" s="92"/>
      <c r="F77" s="176"/>
      <c r="G77" s="176"/>
      <c r="H77" s="176"/>
      <c r="I77" s="98"/>
      <c r="J77" s="99"/>
      <c r="K77" s="176"/>
      <c r="L77" s="176"/>
      <c r="M77" s="176"/>
      <c r="N77" s="98"/>
      <c r="O77" s="99"/>
      <c r="P77" s="176"/>
      <c r="Q77" s="176"/>
      <c r="R77" s="176"/>
      <c r="S77" s="98"/>
      <c r="T77" s="99"/>
      <c r="U77" s="176"/>
      <c r="V77" s="176"/>
      <c r="W77" s="176"/>
      <c r="X77" s="98"/>
      <c r="Y77" s="99"/>
      <c r="Z77" s="99"/>
      <c r="AA77" s="100"/>
      <c r="AB77" s="331"/>
    </row>
    <row r="78" spans="2:28" ht="27.75" customHeight="1" outlineLevel="1" x14ac:dyDescent="0.45">
      <c r="B78" s="162">
        <v>77</v>
      </c>
      <c r="C78" s="153" t="s">
        <v>23</v>
      </c>
      <c r="D78" s="72" t="s">
        <v>168</v>
      </c>
      <c r="E78" s="73" t="s">
        <v>92</v>
      </c>
      <c r="F78" s="189">
        <v>10</v>
      </c>
      <c r="G78" s="190"/>
      <c r="H78" s="190"/>
      <c r="I78" s="119">
        <f t="shared" ref="I78:I103" si="50">SUM(F78:H78)</f>
        <v>10</v>
      </c>
      <c r="J78" s="120">
        <f t="shared" ref="J78:J103" si="51">I78*AA78</f>
        <v>75.712000000000003</v>
      </c>
      <c r="K78" s="189">
        <v>10</v>
      </c>
      <c r="L78" s="190"/>
      <c r="M78" s="190"/>
      <c r="N78" s="119">
        <f t="shared" ref="N78:N103" si="52">SUM(K78:M78)</f>
        <v>10</v>
      </c>
      <c r="O78" s="120">
        <f t="shared" ref="O78:O103" si="53">N78*AA78</f>
        <v>75.712000000000003</v>
      </c>
      <c r="P78" s="189">
        <v>10</v>
      </c>
      <c r="Q78" s="190"/>
      <c r="R78" s="190"/>
      <c r="S78" s="119">
        <f t="shared" ref="S78:S103" si="54">SUM(P78:R78)</f>
        <v>10</v>
      </c>
      <c r="T78" s="120">
        <f t="shared" ref="T78:T103" si="55">S78*AA78</f>
        <v>75.712000000000003</v>
      </c>
      <c r="U78" s="189">
        <v>10</v>
      </c>
      <c r="V78" s="190"/>
      <c r="W78" s="190"/>
      <c r="X78" s="119">
        <f t="shared" ref="X78:X103" si="56">SUM(U78:W78)</f>
        <v>10</v>
      </c>
      <c r="Y78" s="120">
        <f t="shared" ref="Y78:Y103" si="57">X78*AA78</f>
        <v>75.712000000000003</v>
      </c>
      <c r="Z78" s="120">
        <f t="shared" ref="Z78:Z103" si="58">I78+N78+S78+X78</f>
        <v>40</v>
      </c>
      <c r="AA78" s="139">
        <v>7.5712000000000002</v>
      </c>
      <c r="AB78" s="323">
        <f t="shared" ref="AB78:AB103" si="59">Z78*AA78</f>
        <v>302.84800000000001</v>
      </c>
    </row>
    <row r="79" spans="2:28" ht="27.75" customHeight="1" outlineLevel="1" x14ac:dyDescent="0.45">
      <c r="B79" s="353">
        <v>78</v>
      </c>
      <c r="C79" s="153" t="s">
        <v>24</v>
      </c>
      <c r="D79" s="72" t="s">
        <v>169</v>
      </c>
      <c r="E79" s="73" t="s">
        <v>92</v>
      </c>
      <c r="F79" s="199">
        <v>10</v>
      </c>
      <c r="G79" s="200"/>
      <c r="H79" s="200"/>
      <c r="I79" s="123">
        <f t="shared" si="50"/>
        <v>10</v>
      </c>
      <c r="J79" s="124">
        <f t="shared" si="51"/>
        <v>133.952</v>
      </c>
      <c r="K79" s="199">
        <v>10</v>
      </c>
      <c r="L79" s="200"/>
      <c r="M79" s="200"/>
      <c r="N79" s="123">
        <f t="shared" si="52"/>
        <v>10</v>
      </c>
      <c r="O79" s="124">
        <f t="shared" si="53"/>
        <v>133.952</v>
      </c>
      <c r="P79" s="199">
        <v>10</v>
      </c>
      <c r="Q79" s="200"/>
      <c r="R79" s="200"/>
      <c r="S79" s="123">
        <f t="shared" si="54"/>
        <v>10</v>
      </c>
      <c r="T79" s="124">
        <f t="shared" si="55"/>
        <v>133.952</v>
      </c>
      <c r="U79" s="199">
        <v>10</v>
      </c>
      <c r="V79" s="200"/>
      <c r="W79" s="200"/>
      <c r="X79" s="123">
        <f t="shared" si="56"/>
        <v>10</v>
      </c>
      <c r="Y79" s="124">
        <f t="shared" si="57"/>
        <v>133.952</v>
      </c>
      <c r="Z79" s="124">
        <f t="shared" si="58"/>
        <v>40</v>
      </c>
      <c r="AA79" s="141">
        <v>13.395200000000001</v>
      </c>
      <c r="AB79" s="330">
        <f t="shared" si="59"/>
        <v>535.80799999999999</v>
      </c>
    </row>
    <row r="80" spans="2:28" ht="27.75" customHeight="1" outlineLevel="1" x14ac:dyDescent="0.45">
      <c r="B80" s="162">
        <v>79</v>
      </c>
      <c r="C80" s="153" t="s">
        <v>25</v>
      </c>
      <c r="D80" s="72" t="s">
        <v>170</v>
      </c>
      <c r="E80" s="73" t="s">
        <v>92</v>
      </c>
      <c r="F80" s="189">
        <v>5</v>
      </c>
      <c r="G80" s="190"/>
      <c r="H80" s="190"/>
      <c r="I80" s="119">
        <f t="shared" si="50"/>
        <v>5</v>
      </c>
      <c r="J80" s="120">
        <f t="shared" si="51"/>
        <v>102.75200000000001</v>
      </c>
      <c r="K80" s="189">
        <v>5</v>
      </c>
      <c r="L80" s="190"/>
      <c r="M80" s="190"/>
      <c r="N80" s="119">
        <f t="shared" si="52"/>
        <v>5</v>
      </c>
      <c r="O80" s="120">
        <f t="shared" si="53"/>
        <v>102.75200000000001</v>
      </c>
      <c r="P80" s="189">
        <v>5</v>
      </c>
      <c r="Q80" s="190"/>
      <c r="R80" s="190"/>
      <c r="S80" s="119">
        <f t="shared" si="54"/>
        <v>5</v>
      </c>
      <c r="T80" s="120">
        <f t="shared" si="55"/>
        <v>102.75200000000001</v>
      </c>
      <c r="U80" s="189">
        <v>5</v>
      </c>
      <c r="V80" s="190"/>
      <c r="W80" s="190"/>
      <c r="X80" s="119">
        <f t="shared" si="56"/>
        <v>5</v>
      </c>
      <c r="Y80" s="120">
        <f t="shared" si="57"/>
        <v>102.75200000000001</v>
      </c>
      <c r="Z80" s="120">
        <f t="shared" si="58"/>
        <v>20</v>
      </c>
      <c r="AA80" s="139">
        <v>20.550400000000003</v>
      </c>
      <c r="AB80" s="323">
        <f t="shared" si="59"/>
        <v>411.00800000000004</v>
      </c>
    </row>
    <row r="81" spans="2:28" ht="27.75" customHeight="1" outlineLevel="1" x14ac:dyDescent="0.45">
      <c r="B81" s="307">
        <v>80</v>
      </c>
      <c r="C81" s="308" t="s">
        <v>26</v>
      </c>
      <c r="D81" s="309" t="s">
        <v>171</v>
      </c>
      <c r="E81" s="310" t="s">
        <v>92</v>
      </c>
      <c r="F81" s="311">
        <v>2</v>
      </c>
      <c r="G81" s="312"/>
      <c r="H81" s="312"/>
      <c r="I81" s="313">
        <f t="shared" si="50"/>
        <v>2</v>
      </c>
      <c r="J81" s="314">
        <f t="shared" si="51"/>
        <v>79.040000000000006</v>
      </c>
      <c r="K81" s="311">
        <v>2</v>
      </c>
      <c r="L81" s="312"/>
      <c r="M81" s="312"/>
      <c r="N81" s="313">
        <f t="shared" si="52"/>
        <v>2</v>
      </c>
      <c r="O81" s="314">
        <f t="shared" si="53"/>
        <v>79.040000000000006</v>
      </c>
      <c r="P81" s="311">
        <v>2</v>
      </c>
      <c r="Q81" s="312"/>
      <c r="R81" s="312"/>
      <c r="S81" s="313">
        <f t="shared" si="54"/>
        <v>2</v>
      </c>
      <c r="T81" s="314">
        <f t="shared" si="55"/>
        <v>79.040000000000006</v>
      </c>
      <c r="U81" s="311">
        <v>2</v>
      </c>
      <c r="V81" s="312"/>
      <c r="W81" s="312"/>
      <c r="X81" s="313">
        <f t="shared" si="56"/>
        <v>2</v>
      </c>
      <c r="Y81" s="314">
        <f t="shared" si="57"/>
        <v>79.040000000000006</v>
      </c>
      <c r="Z81" s="314">
        <f t="shared" si="58"/>
        <v>8</v>
      </c>
      <c r="AA81" s="315">
        <v>39.520000000000003</v>
      </c>
      <c r="AB81" s="332">
        <f t="shared" si="59"/>
        <v>316.16000000000003</v>
      </c>
    </row>
    <row r="82" spans="2:28" ht="27.75" customHeight="1" outlineLevel="1" x14ac:dyDescent="0.45">
      <c r="B82" s="152">
        <v>81</v>
      </c>
      <c r="C82" s="155" t="s">
        <v>31</v>
      </c>
      <c r="D82" s="70" t="s">
        <v>172</v>
      </c>
      <c r="E82" s="71" t="s">
        <v>104</v>
      </c>
      <c r="F82" s="189">
        <f>1+1</f>
        <v>2</v>
      </c>
      <c r="G82" s="190"/>
      <c r="H82" s="190"/>
      <c r="I82" s="119">
        <f t="shared" si="50"/>
        <v>2</v>
      </c>
      <c r="J82" s="120">
        <f t="shared" si="51"/>
        <v>35.110399999999998</v>
      </c>
      <c r="K82" s="189">
        <v>1</v>
      </c>
      <c r="L82" s="190"/>
      <c r="M82" s="190"/>
      <c r="N82" s="119">
        <f t="shared" si="52"/>
        <v>1</v>
      </c>
      <c r="O82" s="120">
        <f t="shared" si="53"/>
        <v>17.555199999999999</v>
      </c>
      <c r="P82" s="189">
        <f>1+1</f>
        <v>2</v>
      </c>
      <c r="Q82" s="190"/>
      <c r="R82" s="190"/>
      <c r="S82" s="119">
        <f t="shared" si="54"/>
        <v>2</v>
      </c>
      <c r="T82" s="120">
        <f t="shared" si="55"/>
        <v>35.110399999999998</v>
      </c>
      <c r="U82" s="189">
        <v>1</v>
      </c>
      <c r="V82" s="190"/>
      <c r="W82" s="190"/>
      <c r="X82" s="119">
        <f t="shared" si="56"/>
        <v>1</v>
      </c>
      <c r="Y82" s="120">
        <f t="shared" si="57"/>
        <v>17.555199999999999</v>
      </c>
      <c r="Z82" s="120">
        <f t="shared" si="58"/>
        <v>6</v>
      </c>
      <c r="AA82" s="139">
        <v>17.555199999999999</v>
      </c>
      <c r="AB82" s="323">
        <f t="shared" si="59"/>
        <v>105.3312</v>
      </c>
    </row>
    <row r="83" spans="2:28" ht="27.75" customHeight="1" outlineLevel="1" x14ac:dyDescent="0.45">
      <c r="B83" s="152">
        <v>84</v>
      </c>
      <c r="C83" s="153" t="s">
        <v>65</v>
      </c>
      <c r="D83" s="72" t="s">
        <v>173</v>
      </c>
      <c r="E83" s="73" t="s">
        <v>92</v>
      </c>
      <c r="F83" s="189">
        <v>1</v>
      </c>
      <c r="G83" s="190"/>
      <c r="H83" s="190"/>
      <c r="I83" s="119">
        <f t="shared" si="50"/>
        <v>1</v>
      </c>
      <c r="J83" s="120">
        <f t="shared" si="51"/>
        <v>408.13760000000002</v>
      </c>
      <c r="K83" s="189">
        <v>1</v>
      </c>
      <c r="L83" s="190"/>
      <c r="M83" s="190"/>
      <c r="N83" s="119">
        <f t="shared" si="52"/>
        <v>1</v>
      </c>
      <c r="O83" s="120">
        <f t="shared" si="53"/>
        <v>408.13760000000002</v>
      </c>
      <c r="P83" s="189">
        <v>1</v>
      </c>
      <c r="Q83" s="190"/>
      <c r="R83" s="190"/>
      <c r="S83" s="119">
        <f t="shared" si="54"/>
        <v>1</v>
      </c>
      <c r="T83" s="120">
        <f t="shared" si="55"/>
        <v>408.13760000000002</v>
      </c>
      <c r="U83" s="189">
        <v>1</v>
      </c>
      <c r="V83" s="190"/>
      <c r="W83" s="190"/>
      <c r="X83" s="119">
        <f t="shared" si="56"/>
        <v>1</v>
      </c>
      <c r="Y83" s="120">
        <f t="shared" si="57"/>
        <v>408.13760000000002</v>
      </c>
      <c r="Z83" s="120">
        <f t="shared" si="58"/>
        <v>4</v>
      </c>
      <c r="AA83" s="139">
        <v>408.13760000000002</v>
      </c>
      <c r="AB83" s="323">
        <f t="shared" si="59"/>
        <v>1632.5504000000001</v>
      </c>
    </row>
    <row r="84" spans="2:28" ht="27.75" customHeight="1" outlineLevel="1" x14ac:dyDescent="0.45">
      <c r="B84" s="152">
        <v>85</v>
      </c>
      <c r="C84" s="153" t="s">
        <v>66</v>
      </c>
      <c r="D84" s="72" t="s">
        <v>174</v>
      </c>
      <c r="E84" s="73" t="s">
        <v>92</v>
      </c>
      <c r="F84" s="189">
        <v>1</v>
      </c>
      <c r="G84" s="190"/>
      <c r="H84" s="190"/>
      <c r="I84" s="119">
        <f t="shared" si="50"/>
        <v>1</v>
      </c>
      <c r="J84" s="120">
        <f t="shared" si="51"/>
        <v>518.07600000000002</v>
      </c>
      <c r="K84" s="189"/>
      <c r="L84" s="190"/>
      <c r="M84" s="190"/>
      <c r="N84" s="119">
        <f t="shared" si="52"/>
        <v>0</v>
      </c>
      <c r="O84" s="120">
        <f t="shared" si="53"/>
        <v>0</v>
      </c>
      <c r="P84" s="189">
        <v>1</v>
      </c>
      <c r="Q84" s="190"/>
      <c r="R84" s="190"/>
      <c r="S84" s="119">
        <f t="shared" si="54"/>
        <v>1</v>
      </c>
      <c r="T84" s="120">
        <f t="shared" si="55"/>
        <v>518.07600000000002</v>
      </c>
      <c r="U84" s="189"/>
      <c r="V84" s="190"/>
      <c r="W84" s="190"/>
      <c r="X84" s="119">
        <f t="shared" si="56"/>
        <v>0</v>
      </c>
      <c r="Y84" s="120">
        <f t="shared" si="57"/>
        <v>0</v>
      </c>
      <c r="Z84" s="120">
        <f t="shared" si="58"/>
        <v>2</v>
      </c>
      <c r="AA84" s="139">
        <v>518.07600000000002</v>
      </c>
      <c r="AB84" s="323">
        <f t="shared" si="59"/>
        <v>1036.152</v>
      </c>
    </row>
    <row r="85" spans="2:28" ht="27.75" customHeight="1" outlineLevel="1" x14ac:dyDescent="0.45">
      <c r="B85" s="152">
        <v>86</v>
      </c>
      <c r="C85" s="153" t="s">
        <v>67</v>
      </c>
      <c r="D85" s="72" t="s">
        <v>175</v>
      </c>
      <c r="E85" s="73" t="s">
        <v>92</v>
      </c>
      <c r="F85" s="189">
        <v>1</v>
      </c>
      <c r="G85" s="190"/>
      <c r="H85" s="190"/>
      <c r="I85" s="119">
        <f t="shared" si="50"/>
        <v>1</v>
      </c>
      <c r="J85" s="120">
        <f t="shared" si="51"/>
        <v>738.4</v>
      </c>
      <c r="K85" s="189"/>
      <c r="L85" s="190"/>
      <c r="M85" s="190"/>
      <c r="N85" s="119">
        <f t="shared" si="52"/>
        <v>0</v>
      </c>
      <c r="O85" s="120">
        <f t="shared" si="53"/>
        <v>0</v>
      </c>
      <c r="P85" s="189">
        <v>1</v>
      </c>
      <c r="Q85" s="190"/>
      <c r="R85" s="190"/>
      <c r="S85" s="119">
        <f t="shared" si="54"/>
        <v>1</v>
      </c>
      <c r="T85" s="120">
        <f t="shared" si="55"/>
        <v>738.4</v>
      </c>
      <c r="U85" s="189"/>
      <c r="V85" s="190"/>
      <c r="W85" s="190"/>
      <c r="X85" s="119">
        <f t="shared" si="56"/>
        <v>0</v>
      </c>
      <c r="Y85" s="120">
        <f t="shared" si="57"/>
        <v>0</v>
      </c>
      <c r="Z85" s="120">
        <f t="shared" si="58"/>
        <v>2</v>
      </c>
      <c r="AA85" s="139">
        <v>738.4</v>
      </c>
      <c r="AB85" s="323">
        <f t="shared" si="59"/>
        <v>1476.8</v>
      </c>
    </row>
    <row r="86" spans="2:28" ht="27.75" customHeight="1" outlineLevel="1" x14ac:dyDescent="0.45">
      <c r="B86" s="152">
        <v>88</v>
      </c>
      <c r="C86" s="153" t="s">
        <v>238</v>
      </c>
      <c r="D86" s="72" t="s">
        <v>176</v>
      </c>
      <c r="E86" s="73" t="s">
        <v>92</v>
      </c>
      <c r="F86" s="189">
        <v>1</v>
      </c>
      <c r="G86" s="190"/>
      <c r="H86" s="190"/>
      <c r="I86" s="119">
        <f t="shared" si="50"/>
        <v>1</v>
      </c>
      <c r="J86" s="120">
        <f t="shared" si="51"/>
        <v>328.64</v>
      </c>
      <c r="K86" s="189">
        <v>1</v>
      </c>
      <c r="L86" s="190"/>
      <c r="M86" s="190"/>
      <c r="N86" s="119">
        <f t="shared" si="52"/>
        <v>1</v>
      </c>
      <c r="O86" s="120">
        <f t="shared" si="53"/>
        <v>328.64</v>
      </c>
      <c r="P86" s="189">
        <v>1</v>
      </c>
      <c r="Q86" s="190"/>
      <c r="R86" s="190"/>
      <c r="S86" s="119">
        <f t="shared" si="54"/>
        <v>1</v>
      </c>
      <c r="T86" s="120">
        <f t="shared" si="55"/>
        <v>328.64</v>
      </c>
      <c r="U86" s="189">
        <v>1</v>
      </c>
      <c r="V86" s="190"/>
      <c r="W86" s="190"/>
      <c r="X86" s="119">
        <f t="shared" si="56"/>
        <v>1</v>
      </c>
      <c r="Y86" s="120">
        <f t="shared" si="57"/>
        <v>328.64</v>
      </c>
      <c r="Z86" s="120">
        <f t="shared" si="58"/>
        <v>4</v>
      </c>
      <c r="AA86" s="139">
        <v>328.64</v>
      </c>
      <c r="AB86" s="323">
        <f t="shared" si="59"/>
        <v>1314.56</v>
      </c>
    </row>
    <row r="87" spans="2:28" ht="27.75" customHeight="1" outlineLevel="1" x14ac:dyDescent="0.45">
      <c r="B87" s="152">
        <v>89</v>
      </c>
      <c r="C87" s="165" t="s">
        <v>237</v>
      </c>
      <c r="D87" s="72" t="s">
        <v>177</v>
      </c>
      <c r="E87" s="73" t="s">
        <v>92</v>
      </c>
      <c r="F87" s="189">
        <v>1</v>
      </c>
      <c r="G87" s="190"/>
      <c r="H87" s="190"/>
      <c r="I87" s="119">
        <f t="shared" si="50"/>
        <v>1</v>
      </c>
      <c r="J87" s="120">
        <f t="shared" si="51"/>
        <v>410.8</v>
      </c>
      <c r="K87" s="189">
        <v>1</v>
      </c>
      <c r="L87" s="190"/>
      <c r="M87" s="190"/>
      <c r="N87" s="119">
        <f t="shared" si="52"/>
        <v>1</v>
      </c>
      <c r="O87" s="120">
        <f t="shared" si="53"/>
        <v>410.8</v>
      </c>
      <c r="P87" s="189">
        <v>1</v>
      </c>
      <c r="Q87" s="190"/>
      <c r="R87" s="190"/>
      <c r="S87" s="119">
        <f t="shared" si="54"/>
        <v>1</v>
      </c>
      <c r="T87" s="120">
        <f t="shared" si="55"/>
        <v>410.8</v>
      </c>
      <c r="U87" s="189">
        <v>1</v>
      </c>
      <c r="V87" s="190"/>
      <c r="W87" s="190"/>
      <c r="X87" s="119">
        <f t="shared" si="56"/>
        <v>1</v>
      </c>
      <c r="Y87" s="120">
        <f t="shared" si="57"/>
        <v>410.8</v>
      </c>
      <c r="Z87" s="120">
        <f t="shared" si="58"/>
        <v>4</v>
      </c>
      <c r="AA87" s="139">
        <v>410.8</v>
      </c>
      <c r="AB87" s="323">
        <f t="shared" si="59"/>
        <v>1643.2</v>
      </c>
    </row>
    <row r="88" spans="2:28" ht="27" customHeight="1" outlineLevel="1" x14ac:dyDescent="0.45">
      <c r="B88" s="152">
        <v>91</v>
      </c>
      <c r="C88" s="153" t="s">
        <v>69</v>
      </c>
      <c r="D88" s="72" t="s">
        <v>178</v>
      </c>
      <c r="E88" s="73" t="s">
        <v>92</v>
      </c>
      <c r="F88" s="189">
        <v>2</v>
      </c>
      <c r="G88" s="190"/>
      <c r="H88" s="190"/>
      <c r="I88" s="119">
        <f t="shared" si="50"/>
        <v>2</v>
      </c>
      <c r="J88" s="120">
        <f t="shared" si="51"/>
        <v>157.8304</v>
      </c>
      <c r="K88" s="189">
        <v>2</v>
      </c>
      <c r="L88" s="190"/>
      <c r="M88" s="190"/>
      <c r="N88" s="119">
        <f t="shared" si="52"/>
        <v>2</v>
      </c>
      <c r="O88" s="120">
        <f t="shared" si="53"/>
        <v>157.8304</v>
      </c>
      <c r="P88" s="189">
        <v>2</v>
      </c>
      <c r="Q88" s="190"/>
      <c r="R88" s="190"/>
      <c r="S88" s="119">
        <f t="shared" si="54"/>
        <v>2</v>
      </c>
      <c r="T88" s="120">
        <f t="shared" si="55"/>
        <v>157.8304</v>
      </c>
      <c r="U88" s="189">
        <v>2</v>
      </c>
      <c r="V88" s="190"/>
      <c r="W88" s="190"/>
      <c r="X88" s="119">
        <f t="shared" si="56"/>
        <v>2</v>
      </c>
      <c r="Y88" s="120">
        <f t="shared" si="57"/>
        <v>157.8304</v>
      </c>
      <c r="Z88" s="120">
        <f t="shared" si="58"/>
        <v>8</v>
      </c>
      <c r="AA88" s="139">
        <v>78.915199999999999</v>
      </c>
      <c r="AB88" s="323">
        <f t="shared" si="59"/>
        <v>631.32159999999999</v>
      </c>
    </row>
    <row r="89" spans="2:28" ht="27.75" customHeight="1" outlineLevel="1" x14ac:dyDescent="0.45">
      <c r="B89" s="152">
        <v>97</v>
      </c>
      <c r="C89" s="153" t="s">
        <v>74</v>
      </c>
      <c r="D89" s="64" t="s">
        <v>180</v>
      </c>
      <c r="E89" s="65" t="s">
        <v>94</v>
      </c>
      <c r="F89" s="189">
        <v>10</v>
      </c>
      <c r="G89" s="190"/>
      <c r="H89" s="190"/>
      <c r="I89" s="109">
        <f t="shared" si="50"/>
        <v>10</v>
      </c>
      <c r="J89" s="110">
        <f t="shared" si="51"/>
        <v>1710.8000000000002</v>
      </c>
      <c r="K89" s="189"/>
      <c r="L89" s="190"/>
      <c r="M89" s="190"/>
      <c r="N89" s="119">
        <f t="shared" si="52"/>
        <v>0</v>
      </c>
      <c r="O89" s="120">
        <f t="shared" si="53"/>
        <v>0</v>
      </c>
      <c r="P89" s="189">
        <v>10</v>
      </c>
      <c r="Q89" s="190"/>
      <c r="R89" s="190"/>
      <c r="S89" s="119">
        <f t="shared" si="54"/>
        <v>10</v>
      </c>
      <c r="T89" s="120">
        <f t="shared" si="55"/>
        <v>1710.8000000000002</v>
      </c>
      <c r="U89" s="189"/>
      <c r="V89" s="190"/>
      <c r="W89" s="190"/>
      <c r="X89" s="119">
        <f t="shared" si="56"/>
        <v>0</v>
      </c>
      <c r="Y89" s="120">
        <f t="shared" si="57"/>
        <v>0</v>
      </c>
      <c r="Z89" s="120">
        <f t="shared" si="58"/>
        <v>20</v>
      </c>
      <c r="AA89" s="139">
        <v>171.08</v>
      </c>
      <c r="AB89" s="323">
        <f t="shared" si="59"/>
        <v>3421.6000000000004</v>
      </c>
    </row>
    <row r="90" spans="2:28" ht="27.75" customHeight="1" outlineLevel="1" x14ac:dyDescent="0.45">
      <c r="B90" s="152">
        <v>98</v>
      </c>
      <c r="C90" s="153" t="s">
        <v>75</v>
      </c>
      <c r="D90" s="64" t="s">
        <v>181</v>
      </c>
      <c r="E90" s="65" t="s">
        <v>94</v>
      </c>
      <c r="F90" s="189">
        <v>10</v>
      </c>
      <c r="G90" s="190"/>
      <c r="H90" s="190"/>
      <c r="I90" s="109">
        <f t="shared" si="50"/>
        <v>10</v>
      </c>
      <c r="J90" s="110">
        <f t="shared" si="51"/>
        <v>2137.1999999999998</v>
      </c>
      <c r="K90" s="189"/>
      <c r="L90" s="190"/>
      <c r="M90" s="190"/>
      <c r="N90" s="119">
        <f t="shared" si="52"/>
        <v>0</v>
      </c>
      <c r="O90" s="120">
        <f t="shared" si="53"/>
        <v>0</v>
      </c>
      <c r="P90" s="189">
        <v>10</v>
      </c>
      <c r="Q90" s="190"/>
      <c r="R90" s="190"/>
      <c r="S90" s="119">
        <f t="shared" si="54"/>
        <v>10</v>
      </c>
      <c r="T90" s="120">
        <f t="shared" si="55"/>
        <v>2137.1999999999998</v>
      </c>
      <c r="U90" s="189"/>
      <c r="V90" s="190"/>
      <c r="W90" s="190"/>
      <c r="X90" s="119">
        <f t="shared" si="56"/>
        <v>0</v>
      </c>
      <c r="Y90" s="120">
        <f t="shared" si="57"/>
        <v>0</v>
      </c>
      <c r="Z90" s="120">
        <f t="shared" si="58"/>
        <v>20</v>
      </c>
      <c r="AA90" s="139">
        <v>213.72</v>
      </c>
      <c r="AB90" s="323">
        <f t="shared" si="59"/>
        <v>4274.3999999999996</v>
      </c>
    </row>
    <row r="91" spans="2:28" ht="27.75" customHeight="1" outlineLevel="1" x14ac:dyDescent="0.45">
      <c r="B91" s="152">
        <v>99</v>
      </c>
      <c r="C91" s="153" t="s">
        <v>76</v>
      </c>
      <c r="D91" s="64" t="s">
        <v>182</v>
      </c>
      <c r="E91" s="65" t="s">
        <v>92</v>
      </c>
      <c r="F91" s="189">
        <v>1</v>
      </c>
      <c r="G91" s="190"/>
      <c r="H91" s="190"/>
      <c r="I91" s="109">
        <f t="shared" si="50"/>
        <v>1</v>
      </c>
      <c r="J91" s="110">
        <f t="shared" si="51"/>
        <v>746.72</v>
      </c>
      <c r="K91" s="189"/>
      <c r="L91" s="190"/>
      <c r="M91" s="190"/>
      <c r="N91" s="119">
        <f t="shared" si="52"/>
        <v>0</v>
      </c>
      <c r="O91" s="120">
        <f t="shared" si="53"/>
        <v>0</v>
      </c>
      <c r="P91" s="189">
        <v>1</v>
      </c>
      <c r="Q91" s="190"/>
      <c r="R91" s="190"/>
      <c r="S91" s="119">
        <f t="shared" si="54"/>
        <v>1</v>
      </c>
      <c r="T91" s="120">
        <f t="shared" si="55"/>
        <v>746.72</v>
      </c>
      <c r="U91" s="189"/>
      <c r="V91" s="190"/>
      <c r="W91" s="190"/>
      <c r="X91" s="119">
        <f t="shared" si="56"/>
        <v>0</v>
      </c>
      <c r="Y91" s="120">
        <f t="shared" si="57"/>
        <v>0</v>
      </c>
      <c r="Z91" s="120">
        <f t="shared" si="58"/>
        <v>2</v>
      </c>
      <c r="AA91" s="139">
        <v>746.72</v>
      </c>
      <c r="AB91" s="323">
        <f t="shared" si="59"/>
        <v>1493.44</v>
      </c>
    </row>
    <row r="92" spans="2:28" ht="27.75" customHeight="1" outlineLevel="1" x14ac:dyDescent="0.45">
      <c r="B92" s="152">
        <v>100</v>
      </c>
      <c r="C92" s="153" t="s">
        <v>77</v>
      </c>
      <c r="D92" s="64" t="s">
        <v>183</v>
      </c>
      <c r="E92" s="65" t="s">
        <v>94</v>
      </c>
      <c r="F92" s="189">
        <v>1</v>
      </c>
      <c r="G92" s="190"/>
      <c r="H92" s="190"/>
      <c r="I92" s="109">
        <f t="shared" si="50"/>
        <v>1</v>
      </c>
      <c r="J92" s="110">
        <f t="shared" si="51"/>
        <v>217.36</v>
      </c>
      <c r="K92" s="189"/>
      <c r="L92" s="190"/>
      <c r="M92" s="190"/>
      <c r="N92" s="119">
        <f t="shared" si="52"/>
        <v>0</v>
      </c>
      <c r="O92" s="120">
        <f t="shared" si="53"/>
        <v>0</v>
      </c>
      <c r="P92" s="189">
        <v>1</v>
      </c>
      <c r="Q92" s="190"/>
      <c r="R92" s="190"/>
      <c r="S92" s="119">
        <f t="shared" si="54"/>
        <v>1</v>
      </c>
      <c r="T92" s="120">
        <f t="shared" si="55"/>
        <v>217.36</v>
      </c>
      <c r="U92" s="189"/>
      <c r="V92" s="190"/>
      <c r="W92" s="190"/>
      <c r="X92" s="119">
        <f t="shared" si="56"/>
        <v>0</v>
      </c>
      <c r="Y92" s="120">
        <f t="shared" si="57"/>
        <v>0</v>
      </c>
      <c r="Z92" s="120">
        <f t="shared" si="58"/>
        <v>2</v>
      </c>
      <c r="AA92" s="139">
        <v>217.36</v>
      </c>
      <c r="AB92" s="323">
        <f t="shared" si="59"/>
        <v>434.72</v>
      </c>
    </row>
    <row r="93" spans="2:28" ht="27.75" customHeight="1" outlineLevel="1" x14ac:dyDescent="0.45">
      <c r="B93" s="152">
        <v>101</v>
      </c>
      <c r="C93" s="153" t="s">
        <v>78</v>
      </c>
      <c r="D93" s="64" t="s">
        <v>184</v>
      </c>
      <c r="E93" s="65" t="s">
        <v>94</v>
      </c>
      <c r="F93" s="189">
        <v>1</v>
      </c>
      <c r="G93" s="190"/>
      <c r="H93" s="190"/>
      <c r="I93" s="109">
        <f t="shared" si="50"/>
        <v>1</v>
      </c>
      <c r="J93" s="110">
        <f t="shared" si="51"/>
        <v>279.6352</v>
      </c>
      <c r="K93" s="189"/>
      <c r="L93" s="190"/>
      <c r="M93" s="190"/>
      <c r="N93" s="119">
        <f t="shared" si="52"/>
        <v>0</v>
      </c>
      <c r="O93" s="120">
        <f t="shared" si="53"/>
        <v>0</v>
      </c>
      <c r="P93" s="189">
        <v>1</v>
      </c>
      <c r="Q93" s="190"/>
      <c r="R93" s="190"/>
      <c r="S93" s="119">
        <f t="shared" si="54"/>
        <v>1</v>
      </c>
      <c r="T93" s="120">
        <f t="shared" si="55"/>
        <v>279.6352</v>
      </c>
      <c r="U93" s="189"/>
      <c r="V93" s="190"/>
      <c r="W93" s="190"/>
      <c r="X93" s="119">
        <f t="shared" si="56"/>
        <v>0</v>
      </c>
      <c r="Y93" s="120">
        <f t="shared" si="57"/>
        <v>0</v>
      </c>
      <c r="Z93" s="120">
        <f t="shared" si="58"/>
        <v>2</v>
      </c>
      <c r="AA93" s="139">
        <v>279.6352</v>
      </c>
      <c r="AB93" s="323">
        <f t="shared" si="59"/>
        <v>559.2704</v>
      </c>
    </row>
    <row r="94" spans="2:28" ht="27.75" customHeight="1" outlineLevel="1" x14ac:dyDescent="0.45">
      <c r="B94" s="152">
        <v>102</v>
      </c>
      <c r="C94" s="153" t="s">
        <v>80</v>
      </c>
      <c r="D94" s="72" t="s">
        <v>185</v>
      </c>
      <c r="E94" s="73" t="s">
        <v>92</v>
      </c>
      <c r="F94" s="189">
        <v>1</v>
      </c>
      <c r="G94" s="190"/>
      <c r="H94" s="190"/>
      <c r="I94" s="119">
        <f t="shared" si="50"/>
        <v>1</v>
      </c>
      <c r="J94" s="120">
        <f t="shared" si="51"/>
        <v>51.875200000000007</v>
      </c>
      <c r="K94" s="189"/>
      <c r="L94" s="190"/>
      <c r="M94" s="190"/>
      <c r="N94" s="119">
        <f t="shared" si="52"/>
        <v>0</v>
      </c>
      <c r="O94" s="120">
        <f t="shared" si="53"/>
        <v>0</v>
      </c>
      <c r="P94" s="189">
        <v>1</v>
      </c>
      <c r="Q94" s="190"/>
      <c r="R94" s="190"/>
      <c r="S94" s="119">
        <f t="shared" si="54"/>
        <v>1</v>
      </c>
      <c r="T94" s="120">
        <f t="shared" si="55"/>
        <v>51.875200000000007</v>
      </c>
      <c r="U94" s="189"/>
      <c r="V94" s="190"/>
      <c r="W94" s="190"/>
      <c r="X94" s="119">
        <f t="shared" si="56"/>
        <v>0</v>
      </c>
      <c r="Y94" s="120">
        <f t="shared" si="57"/>
        <v>0</v>
      </c>
      <c r="Z94" s="120">
        <f t="shared" si="58"/>
        <v>2</v>
      </c>
      <c r="AA94" s="139">
        <v>51.875200000000007</v>
      </c>
      <c r="AB94" s="323">
        <f t="shared" si="59"/>
        <v>103.75040000000001</v>
      </c>
    </row>
    <row r="95" spans="2:28" ht="27.75" customHeight="1" outlineLevel="1" x14ac:dyDescent="0.45">
      <c r="B95" s="152">
        <v>104</v>
      </c>
      <c r="C95" s="153" t="s">
        <v>101</v>
      </c>
      <c r="D95" s="72" t="s">
        <v>186</v>
      </c>
      <c r="E95" s="73" t="s">
        <v>179</v>
      </c>
      <c r="F95" s="189">
        <v>3</v>
      </c>
      <c r="G95" s="190"/>
      <c r="H95" s="190"/>
      <c r="I95" s="119">
        <f t="shared" si="50"/>
        <v>3</v>
      </c>
      <c r="J95" s="120">
        <f t="shared" si="51"/>
        <v>111.696</v>
      </c>
      <c r="K95" s="189">
        <v>3</v>
      </c>
      <c r="L95" s="190"/>
      <c r="M95" s="190"/>
      <c r="N95" s="119">
        <f t="shared" si="52"/>
        <v>3</v>
      </c>
      <c r="O95" s="120">
        <f t="shared" si="53"/>
        <v>111.696</v>
      </c>
      <c r="P95" s="189">
        <v>3</v>
      </c>
      <c r="Q95" s="190"/>
      <c r="R95" s="190"/>
      <c r="S95" s="119">
        <f t="shared" si="54"/>
        <v>3</v>
      </c>
      <c r="T95" s="120">
        <f t="shared" si="55"/>
        <v>111.696</v>
      </c>
      <c r="U95" s="189">
        <v>3</v>
      </c>
      <c r="V95" s="190"/>
      <c r="W95" s="190"/>
      <c r="X95" s="119">
        <f t="shared" si="56"/>
        <v>3</v>
      </c>
      <c r="Y95" s="120">
        <f t="shared" si="57"/>
        <v>111.696</v>
      </c>
      <c r="Z95" s="120">
        <f t="shared" si="58"/>
        <v>12</v>
      </c>
      <c r="AA95" s="139">
        <v>37.231999999999999</v>
      </c>
      <c r="AB95" s="323">
        <f t="shared" si="59"/>
        <v>446.78399999999999</v>
      </c>
    </row>
    <row r="96" spans="2:28" ht="27.75" customHeight="1" outlineLevel="1" x14ac:dyDescent="0.45">
      <c r="B96" s="152">
        <v>111</v>
      </c>
      <c r="C96" s="153" t="s">
        <v>113</v>
      </c>
      <c r="D96" s="72" t="s">
        <v>187</v>
      </c>
      <c r="E96" s="73" t="s">
        <v>92</v>
      </c>
      <c r="F96" s="189">
        <v>3</v>
      </c>
      <c r="G96" s="190"/>
      <c r="H96" s="190"/>
      <c r="I96" s="119">
        <f t="shared" si="50"/>
        <v>3</v>
      </c>
      <c r="J96" s="120">
        <f t="shared" si="51"/>
        <v>17.940000000000001</v>
      </c>
      <c r="K96" s="189">
        <v>3</v>
      </c>
      <c r="L96" s="190"/>
      <c r="M96" s="190"/>
      <c r="N96" s="119">
        <f t="shared" si="52"/>
        <v>3</v>
      </c>
      <c r="O96" s="120">
        <f t="shared" si="53"/>
        <v>17.940000000000001</v>
      </c>
      <c r="P96" s="189">
        <v>3</v>
      </c>
      <c r="Q96" s="190"/>
      <c r="R96" s="190"/>
      <c r="S96" s="119">
        <f t="shared" si="54"/>
        <v>3</v>
      </c>
      <c r="T96" s="120">
        <f t="shared" si="55"/>
        <v>17.940000000000001</v>
      </c>
      <c r="U96" s="189">
        <v>3</v>
      </c>
      <c r="V96" s="190"/>
      <c r="W96" s="190"/>
      <c r="X96" s="119">
        <f t="shared" si="56"/>
        <v>3</v>
      </c>
      <c r="Y96" s="120">
        <f t="shared" si="57"/>
        <v>17.940000000000001</v>
      </c>
      <c r="Z96" s="120">
        <f t="shared" si="58"/>
        <v>12</v>
      </c>
      <c r="AA96" s="139">
        <v>5.98</v>
      </c>
      <c r="AB96" s="323">
        <f t="shared" si="59"/>
        <v>71.760000000000005</v>
      </c>
    </row>
    <row r="97" spans="2:28" ht="27.75" customHeight="1" outlineLevel="1" x14ac:dyDescent="0.45">
      <c r="B97" s="152">
        <v>112</v>
      </c>
      <c r="C97" s="153" t="s">
        <v>110</v>
      </c>
      <c r="D97" s="72" t="s">
        <v>188</v>
      </c>
      <c r="E97" s="73" t="s">
        <v>92</v>
      </c>
      <c r="F97" s="189">
        <v>3</v>
      </c>
      <c r="G97" s="190"/>
      <c r="H97" s="190"/>
      <c r="I97" s="119">
        <f t="shared" si="50"/>
        <v>3</v>
      </c>
      <c r="J97" s="120">
        <f t="shared" si="51"/>
        <v>38.22</v>
      </c>
      <c r="K97" s="189">
        <v>3</v>
      </c>
      <c r="L97" s="190"/>
      <c r="M97" s="190"/>
      <c r="N97" s="119">
        <f t="shared" si="52"/>
        <v>3</v>
      </c>
      <c r="O97" s="120">
        <f t="shared" si="53"/>
        <v>38.22</v>
      </c>
      <c r="P97" s="189">
        <v>3</v>
      </c>
      <c r="Q97" s="190"/>
      <c r="R97" s="190"/>
      <c r="S97" s="119">
        <f t="shared" si="54"/>
        <v>3</v>
      </c>
      <c r="T97" s="120">
        <f t="shared" si="55"/>
        <v>38.22</v>
      </c>
      <c r="U97" s="189">
        <v>3</v>
      </c>
      <c r="V97" s="190"/>
      <c r="W97" s="190"/>
      <c r="X97" s="119">
        <f t="shared" si="56"/>
        <v>3</v>
      </c>
      <c r="Y97" s="120">
        <f t="shared" si="57"/>
        <v>38.22</v>
      </c>
      <c r="Z97" s="120">
        <f t="shared" si="58"/>
        <v>12</v>
      </c>
      <c r="AA97" s="139">
        <v>12.74</v>
      </c>
      <c r="AB97" s="323">
        <f t="shared" si="59"/>
        <v>152.88</v>
      </c>
    </row>
    <row r="98" spans="2:28" ht="27.75" customHeight="1" outlineLevel="1" x14ac:dyDescent="0.45">
      <c r="B98" s="152">
        <v>115</v>
      </c>
      <c r="C98" s="153" t="s">
        <v>124</v>
      </c>
      <c r="D98" s="72" t="s">
        <v>189</v>
      </c>
      <c r="E98" s="73" t="s">
        <v>92</v>
      </c>
      <c r="F98" s="191">
        <v>1</v>
      </c>
      <c r="G98" s="201"/>
      <c r="H98" s="201"/>
      <c r="I98" s="119">
        <f t="shared" si="50"/>
        <v>1</v>
      </c>
      <c r="J98" s="120">
        <f t="shared" si="51"/>
        <v>96.72</v>
      </c>
      <c r="K98" s="191">
        <v>1</v>
      </c>
      <c r="L98" s="201"/>
      <c r="M98" s="201"/>
      <c r="N98" s="119">
        <f t="shared" si="52"/>
        <v>1</v>
      </c>
      <c r="O98" s="120">
        <f t="shared" si="53"/>
        <v>96.72</v>
      </c>
      <c r="P98" s="191">
        <v>1</v>
      </c>
      <c r="Q98" s="201"/>
      <c r="R98" s="201"/>
      <c r="S98" s="119">
        <f t="shared" si="54"/>
        <v>1</v>
      </c>
      <c r="T98" s="120">
        <f t="shared" si="55"/>
        <v>96.72</v>
      </c>
      <c r="U98" s="189">
        <v>1</v>
      </c>
      <c r="V98" s="190"/>
      <c r="W98" s="190"/>
      <c r="X98" s="119">
        <f t="shared" si="56"/>
        <v>1</v>
      </c>
      <c r="Y98" s="120">
        <f t="shared" si="57"/>
        <v>96.72</v>
      </c>
      <c r="Z98" s="120">
        <f t="shared" si="58"/>
        <v>4</v>
      </c>
      <c r="AA98" s="139">
        <v>96.72</v>
      </c>
      <c r="AB98" s="323">
        <f t="shared" si="59"/>
        <v>386.88</v>
      </c>
    </row>
    <row r="99" spans="2:28" ht="27.75" customHeight="1" outlineLevel="1" x14ac:dyDescent="0.45">
      <c r="B99" s="152">
        <v>116</v>
      </c>
      <c r="C99" s="153" t="s">
        <v>128</v>
      </c>
      <c r="D99" s="72" t="s">
        <v>190</v>
      </c>
      <c r="E99" s="73" t="s">
        <v>104</v>
      </c>
      <c r="F99" s="189">
        <f>1+1</f>
        <v>2</v>
      </c>
      <c r="G99" s="190"/>
      <c r="H99" s="190"/>
      <c r="I99" s="119">
        <f t="shared" si="50"/>
        <v>2</v>
      </c>
      <c r="J99" s="120">
        <f t="shared" si="51"/>
        <v>55.328000000000003</v>
      </c>
      <c r="K99" s="189"/>
      <c r="L99" s="190"/>
      <c r="M99" s="190"/>
      <c r="N99" s="119">
        <f t="shared" si="52"/>
        <v>0</v>
      </c>
      <c r="O99" s="120">
        <f t="shared" si="53"/>
        <v>0</v>
      </c>
      <c r="P99" s="189">
        <v>1</v>
      </c>
      <c r="Q99" s="190"/>
      <c r="R99" s="190"/>
      <c r="S99" s="119">
        <f t="shared" si="54"/>
        <v>1</v>
      </c>
      <c r="T99" s="120">
        <f t="shared" si="55"/>
        <v>27.664000000000001</v>
      </c>
      <c r="U99" s="189"/>
      <c r="V99" s="190"/>
      <c r="W99" s="190"/>
      <c r="X99" s="119">
        <f t="shared" si="56"/>
        <v>0</v>
      </c>
      <c r="Y99" s="120">
        <f t="shared" si="57"/>
        <v>0</v>
      </c>
      <c r="Z99" s="120">
        <f t="shared" si="58"/>
        <v>3</v>
      </c>
      <c r="AA99" s="139">
        <v>27.664000000000001</v>
      </c>
      <c r="AB99" s="323">
        <f t="shared" si="59"/>
        <v>82.992000000000004</v>
      </c>
    </row>
    <row r="100" spans="2:28" ht="27.75" customHeight="1" outlineLevel="1" x14ac:dyDescent="0.45">
      <c r="B100" s="152">
        <v>117</v>
      </c>
      <c r="C100" s="155" t="s">
        <v>32</v>
      </c>
      <c r="D100" s="70" t="s">
        <v>191</v>
      </c>
      <c r="E100" s="73" t="s">
        <v>104</v>
      </c>
      <c r="F100" s="189">
        <v>1</v>
      </c>
      <c r="G100" s="190"/>
      <c r="H100" s="190"/>
      <c r="I100" s="119">
        <f t="shared" si="50"/>
        <v>1</v>
      </c>
      <c r="J100" s="120">
        <f t="shared" si="51"/>
        <v>11.7728</v>
      </c>
      <c r="K100" s="189">
        <v>1</v>
      </c>
      <c r="L100" s="190"/>
      <c r="M100" s="190"/>
      <c r="N100" s="119">
        <f t="shared" si="52"/>
        <v>1</v>
      </c>
      <c r="O100" s="120">
        <f t="shared" si="53"/>
        <v>11.7728</v>
      </c>
      <c r="P100" s="189">
        <v>1</v>
      </c>
      <c r="Q100" s="190"/>
      <c r="R100" s="190"/>
      <c r="S100" s="119">
        <f t="shared" si="54"/>
        <v>1</v>
      </c>
      <c r="T100" s="120">
        <f t="shared" si="55"/>
        <v>11.7728</v>
      </c>
      <c r="U100" s="189">
        <v>1</v>
      </c>
      <c r="V100" s="190"/>
      <c r="W100" s="190"/>
      <c r="X100" s="119">
        <f t="shared" si="56"/>
        <v>1</v>
      </c>
      <c r="Y100" s="120">
        <f t="shared" si="57"/>
        <v>11.7728</v>
      </c>
      <c r="Z100" s="120">
        <f t="shared" si="58"/>
        <v>4</v>
      </c>
      <c r="AA100" s="139">
        <v>11.7728</v>
      </c>
      <c r="AB100" s="323">
        <f t="shared" si="59"/>
        <v>47.091200000000001</v>
      </c>
    </row>
    <row r="101" spans="2:28" ht="27.75" customHeight="1" outlineLevel="1" x14ac:dyDescent="0.45">
      <c r="B101" s="152">
        <v>118</v>
      </c>
      <c r="C101" s="153" t="s">
        <v>34</v>
      </c>
      <c r="D101" s="72" t="s">
        <v>192</v>
      </c>
      <c r="E101" s="73" t="s">
        <v>104</v>
      </c>
      <c r="F101" s="189">
        <v>2</v>
      </c>
      <c r="G101" s="190"/>
      <c r="H101" s="190"/>
      <c r="I101" s="119">
        <f t="shared" si="50"/>
        <v>2</v>
      </c>
      <c r="J101" s="120">
        <f t="shared" si="51"/>
        <v>54.808000000000007</v>
      </c>
      <c r="K101" s="189">
        <v>2</v>
      </c>
      <c r="L101" s="190"/>
      <c r="M101" s="190"/>
      <c r="N101" s="119">
        <f t="shared" si="52"/>
        <v>2</v>
      </c>
      <c r="O101" s="120">
        <f t="shared" si="53"/>
        <v>54.808000000000007</v>
      </c>
      <c r="P101" s="189">
        <v>2</v>
      </c>
      <c r="Q101" s="190"/>
      <c r="R101" s="190"/>
      <c r="S101" s="119">
        <f t="shared" si="54"/>
        <v>2</v>
      </c>
      <c r="T101" s="120">
        <f t="shared" si="55"/>
        <v>54.808000000000007</v>
      </c>
      <c r="U101" s="189">
        <v>2</v>
      </c>
      <c r="V101" s="190"/>
      <c r="W101" s="190"/>
      <c r="X101" s="119">
        <f t="shared" si="56"/>
        <v>2</v>
      </c>
      <c r="Y101" s="120">
        <f t="shared" si="57"/>
        <v>54.808000000000007</v>
      </c>
      <c r="Z101" s="120">
        <f t="shared" si="58"/>
        <v>8</v>
      </c>
      <c r="AA101" s="139">
        <v>27.404000000000003</v>
      </c>
      <c r="AB101" s="323">
        <f t="shared" si="59"/>
        <v>219.23200000000003</v>
      </c>
    </row>
    <row r="102" spans="2:28" ht="27.75" customHeight="1" outlineLevel="1" x14ac:dyDescent="0.45">
      <c r="B102" s="152">
        <v>122</v>
      </c>
      <c r="C102" s="153" t="s">
        <v>125</v>
      </c>
      <c r="D102" s="72" t="s">
        <v>193</v>
      </c>
      <c r="E102" s="73" t="s">
        <v>194</v>
      </c>
      <c r="F102" s="189">
        <v>5</v>
      </c>
      <c r="G102" s="190"/>
      <c r="H102" s="190"/>
      <c r="I102" s="119">
        <f t="shared" si="50"/>
        <v>5</v>
      </c>
      <c r="J102" s="120">
        <f t="shared" si="51"/>
        <v>78</v>
      </c>
      <c r="K102" s="189">
        <v>5</v>
      </c>
      <c r="L102" s="190"/>
      <c r="M102" s="190"/>
      <c r="N102" s="119">
        <f t="shared" si="52"/>
        <v>5</v>
      </c>
      <c r="O102" s="120">
        <f t="shared" si="53"/>
        <v>78</v>
      </c>
      <c r="P102" s="189">
        <v>5</v>
      </c>
      <c r="Q102" s="190"/>
      <c r="R102" s="190"/>
      <c r="S102" s="119">
        <f t="shared" si="54"/>
        <v>5</v>
      </c>
      <c r="T102" s="120">
        <f t="shared" si="55"/>
        <v>78</v>
      </c>
      <c r="U102" s="189">
        <v>5</v>
      </c>
      <c r="V102" s="190"/>
      <c r="W102" s="190"/>
      <c r="X102" s="119">
        <f t="shared" si="56"/>
        <v>5</v>
      </c>
      <c r="Y102" s="120">
        <f t="shared" si="57"/>
        <v>78</v>
      </c>
      <c r="Z102" s="120">
        <f t="shared" si="58"/>
        <v>20</v>
      </c>
      <c r="AA102" s="139">
        <v>15.600000000000001</v>
      </c>
      <c r="AB102" s="323">
        <f t="shared" si="59"/>
        <v>312</v>
      </c>
    </row>
    <row r="103" spans="2:28" ht="27.75" customHeight="1" outlineLevel="1" thickBot="1" x14ac:dyDescent="0.5">
      <c r="B103" s="152">
        <v>126</v>
      </c>
      <c r="C103" s="153" t="s">
        <v>131</v>
      </c>
      <c r="D103" s="72" t="s">
        <v>195</v>
      </c>
      <c r="E103" s="73" t="s">
        <v>104</v>
      </c>
      <c r="F103" s="189">
        <v>1</v>
      </c>
      <c r="G103" s="190"/>
      <c r="H103" s="190"/>
      <c r="I103" s="119">
        <f t="shared" si="50"/>
        <v>1</v>
      </c>
      <c r="J103" s="120">
        <f t="shared" si="51"/>
        <v>55.827200000000005</v>
      </c>
      <c r="K103" s="189"/>
      <c r="L103" s="190"/>
      <c r="M103" s="190"/>
      <c r="N103" s="119">
        <f t="shared" si="52"/>
        <v>0</v>
      </c>
      <c r="O103" s="120">
        <f t="shared" si="53"/>
        <v>0</v>
      </c>
      <c r="P103" s="189"/>
      <c r="Q103" s="190"/>
      <c r="R103" s="190"/>
      <c r="S103" s="119">
        <f t="shared" si="54"/>
        <v>0</v>
      </c>
      <c r="T103" s="120">
        <f t="shared" si="55"/>
        <v>0</v>
      </c>
      <c r="U103" s="189"/>
      <c r="V103" s="190"/>
      <c r="W103" s="190"/>
      <c r="X103" s="119">
        <f t="shared" si="56"/>
        <v>0</v>
      </c>
      <c r="Y103" s="120">
        <f t="shared" si="57"/>
        <v>0</v>
      </c>
      <c r="Z103" s="120">
        <f t="shared" si="58"/>
        <v>1</v>
      </c>
      <c r="AA103" s="139">
        <v>55.827200000000005</v>
      </c>
      <c r="AB103" s="323">
        <f t="shared" si="59"/>
        <v>55.827200000000005</v>
      </c>
    </row>
    <row r="104" spans="2:28" s="20" customFormat="1" ht="30" customHeight="1" thickBot="1" x14ac:dyDescent="0.5">
      <c r="B104" s="89" t="s">
        <v>196</v>
      </c>
      <c r="C104" s="90"/>
      <c r="D104" s="91"/>
      <c r="E104" s="92"/>
      <c r="F104" s="176"/>
      <c r="G104" s="176"/>
      <c r="H104" s="176"/>
      <c r="I104" s="98"/>
      <c r="J104" s="99"/>
      <c r="K104" s="176"/>
      <c r="L104" s="176"/>
      <c r="M104" s="176"/>
      <c r="N104" s="98"/>
      <c r="O104" s="99"/>
      <c r="P104" s="176"/>
      <c r="Q104" s="176"/>
      <c r="R104" s="176"/>
      <c r="S104" s="98"/>
      <c r="T104" s="99"/>
      <c r="U104" s="176"/>
      <c r="V104" s="176"/>
      <c r="W104" s="176"/>
      <c r="X104" s="98"/>
      <c r="Y104" s="99"/>
      <c r="Z104" s="99"/>
      <c r="AA104" s="100"/>
      <c r="AB104" s="331"/>
    </row>
    <row r="105" spans="2:28" ht="27.75" customHeight="1" outlineLevel="1" x14ac:dyDescent="0.45">
      <c r="B105" s="152">
        <v>138</v>
      </c>
      <c r="C105" s="153" t="s">
        <v>87</v>
      </c>
      <c r="D105" s="67" t="s">
        <v>198</v>
      </c>
      <c r="E105" s="93" t="s">
        <v>197</v>
      </c>
      <c r="F105" s="182">
        <v>5</v>
      </c>
      <c r="G105" s="183"/>
      <c r="H105" s="183"/>
      <c r="I105" s="109">
        <f t="shared" ref="I105:I108" si="60">SUM(F105:H105)</f>
        <v>5</v>
      </c>
      <c r="J105" s="110">
        <f t="shared" ref="J105:J108" si="61">I105*AA105</f>
        <v>1274</v>
      </c>
      <c r="K105" s="182">
        <v>5</v>
      </c>
      <c r="L105" s="183"/>
      <c r="M105" s="183"/>
      <c r="N105" s="109">
        <f t="shared" ref="N105:N108" si="62">SUM(K105:M105)</f>
        <v>5</v>
      </c>
      <c r="O105" s="110">
        <f t="shared" ref="O105:O108" si="63">N105*AA105</f>
        <v>1274</v>
      </c>
      <c r="P105" s="182">
        <v>5</v>
      </c>
      <c r="Q105" s="183"/>
      <c r="R105" s="183"/>
      <c r="S105" s="109">
        <f t="shared" ref="S105:S108" si="64">SUM(P105:R105)</f>
        <v>5</v>
      </c>
      <c r="T105" s="110">
        <f t="shared" ref="T105:T108" si="65">S105*AA105</f>
        <v>1274</v>
      </c>
      <c r="U105" s="182">
        <v>5</v>
      </c>
      <c r="V105" s="183"/>
      <c r="W105" s="183"/>
      <c r="X105" s="109">
        <f t="shared" ref="X105:X108" si="66">SUM(U105:W105)</f>
        <v>5</v>
      </c>
      <c r="Y105" s="110">
        <f t="shared" ref="Y105:Y108" si="67">X105*AA105</f>
        <v>1274</v>
      </c>
      <c r="Z105" s="110">
        <f t="shared" ref="Z105:Z108" si="68">I105+N105+S105+X105</f>
        <v>20</v>
      </c>
      <c r="AA105" s="133">
        <v>254.8</v>
      </c>
      <c r="AB105" s="333">
        <f t="shared" ref="AB105:AB108" si="69">Z105*AA105</f>
        <v>5096</v>
      </c>
    </row>
    <row r="106" spans="2:28" ht="27.75" customHeight="1" outlineLevel="1" x14ac:dyDescent="0.45">
      <c r="B106" s="152">
        <v>139</v>
      </c>
      <c r="C106" s="153" t="s">
        <v>88</v>
      </c>
      <c r="D106" s="67" t="s">
        <v>199</v>
      </c>
      <c r="E106" s="65" t="s">
        <v>197</v>
      </c>
      <c r="F106" s="182">
        <v>5</v>
      </c>
      <c r="G106" s="183"/>
      <c r="H106" s="183"/>
      <c r="I106" s="109">
        <f t="shared" si="60"/>
        <v>5</v>
      </c>
      <c r="J106" s="110">
        <f t="shared" si="61"/>
        <v>1274</v>
      </c>
      <c r="K106" s="182">
        <v>5</v>
      </c>
      <c r="L106" s="183"/>
      <c r="M106" s="183"/>
      <c r="N106" s="109">
        <f t="shared" si="62"/>
        <v>5</v>
      </c>
      <c r="O106" s="110">
        <f t="shared" si="63"/>
        <v>1274</v>
      </c>
      <c r="P106" s="182">
        <v>5</v>
      </c>
      <c r="Q106" s="183"/>
      <c r="R106" s="183"/>
      <c r="S106" s="109">
        <f t="shared" si="64"/>
        <v>5</v>
      </c>
      <c r="T106" s="110">
        <f t="shared" si="65"/>
        <v>1274</v>
      </c>
      <c r="U106" s="182">
        <v>5</v>
      </c>
      <c r="V106" s="183"/>
      <c r="W106" s="183"/>
      <c r="X106" s="109">
        <f t="shared" si="66"/>
        <v>5</v>
      </c>
      <c r="Y106" s="110">
        <f t="shared" si="67"/>
        <v>1274</v>
      </c>
      <c r="Z106" s="110">
        <f t="shared" si="68"/>
        <v>20</v>
      </c>
      <c r="AA106" s="133">
        <v>254.8</v>
      </c>
      <c r="AB106" s="333">
        <f t="shared" si="69"/>
        <v>5096</v>
      </c>
    </row>
    <row r="107" spans="2:28" ht="27.75" customHeight="1" outlineLevel="1" x14ac:dyDescent="0.45">
      <c r="B107" s="152">
        <v>140</v>
      </c>
      <c r="C107" s="153" t="s">
        <v>89</v>
      </c>
      <c r="D107" s="67" t="s">
        <v>200</v>
      </c>
      <c r="E107" s="93" t="s">
        <v>197</v>
      </c>
      <c r="F107" s="182">
        <v>5</v>
      </c>
      <c r="G107" s="183"/>
      <c r="H107" s="183"/>
      <c r="I107" s="109">
        <f t="shared" si="60"/>
        <v>5</v>
      </c>
      <c r="J107" s="110">
        <f t="shared" si="61"/>
        <v>1274</v>
      </c>
      <c r="K107" s="182">
        <v>5</v>
      </c>
      <c r="L107" s="183"/>
      <c r="M107" s="183"/>
      <c r="N107" s="109">
        <f t="shared" si="62"/>
        <v>5</v>
      </c>
      <c r="O107" s="110">
        <f t="shared" si="63"/>
        <v>1274</v>
      </c>
      <c r="P107" s="182">
        <v>5</v>
      </c>
      <c r="Q107" s="183"/>
      <c r="R107" s="183"/>
      <c r="S107" s="109">
        <f t="shared" si="64"/>
        <v>5</v>
      </c>
      <c r="T107" s="110">
        <f t="shared" si="65"/>
        <v>1274</v>
      </c>
      <c r="U107" s="182">
        <v>5</v>
      </c>
      <c r="V107" s="183"/>
      <c r="W107" s="183"/>
      <c r="X107" s="109">
        <f t="shared" si="66"/>
        <v>5</v>
      </c>
      <c r="Y107" s="110">
        <f t="shared" si="67"/>
        <v>1274</v>
      </c>
      <c r="Z107" s="110">
        <f t="shared" si="68"/>
        <v>20</v>
      </c>
      <c r="AA107" s="133">
        <v>254.8</v>
      </c>
      <c r="AB107" s="333">
        <f t="shared" si="69"/>
        <v>5096</v>
      </c>
    </row>
    <row r="108" spans="2:28" ht="27.75" customHeight="1" outlineLevel="1" thickBot="1" x14ac:dyDescent="0.5">
      <c r="B108" s="152">
        <v>141</v>
      </c>
      <c r="C108" s="153" t="s">
        <v>90</v>
      </c>
      <c r="D108" s="67" t="s">
        <v>201</v>
      </c>
      <c r="E108" s="65" t="s">
        <v>197</v>
      </c>
      <c r="F108" s="182">
        <v>5</v>
      </c>
      <c r="G108" s="183"/>
      <c r="H108" s="183"/>
      <c r="I108" s="109">
        <f t="shared" si="60"/>
        <v>5</v>
      </c>
      <c r="J108" s="110">
        <f t="shared" si="61"/>
        <v>1274</v>
      </c>
      <c r="K108" s="182">
        <v>5</v>
      </c>
      <c r="L108" s="183"/>
      <c r="M108" s="183"/>
      <c r="N108" s="109">
        <f t="shared" si="62"/>
        <v>5</v>
      </c>
      <c r="O108" s="110">
        <f t="shared" si="63"/>
        <v>1274</v>
      </c>
      <c r="P108" s="182">
        <v>5</v>
      </c>
      <c r="Q108" s="183"/>
      <c r="R108" s="183"/>
      <c r="S108" s="109">
        <f t="shared" si="64"/>
        <v>5</v>
      </c>
      <c r="T108" s="110">
        <f t="shared" si="65"/>
        <v>1274</v>
      </c>
      <c r="U108" s="182">
        <v>5</v>
      </c>
      <c r="V108" s="183"/>
      <c r="W108" s="183"/>
      <c r="X108" s="109">
        <f t="shared" si="66"/>
        <v>5</v>
      </c>
      <c r="Y108" s="110">
        <f t="shared" si="67"/>
        <v>1274</v>
      </c>
      <c r="Z108" s="110">
        <f t="shared" si="68"/>
        <v>20</v>
      </c>
      <c r="AA108" s="133">
        <v>254.8</v>
      </c>
      <c r="AB108" s="333">
        <f t="shared" si="69"/>
        <v>5096</v>
      </c>
    </row>
    <row r="109" spans="2:28" s="20" customFormat="1" ht="30" customHeight="1" thickBot="1" x14ac:dyDescent="0.5">
      <c r="B109" s="166" t="s">
        <v>202</v>
      </c>
      <c r="C109" s="56"/>
      <c r="D109" s="57"/>
      <c r="E109" s="167"/>
      <c r="F109" s="181"/>
      <c r="G109" s="181"/>
      <c r="H109" s="181"/>
      <c r="I109" s="103"/>
      <c r="J109" s="104"/>
      <c r="K109" s="181"/>
      <c r="L109" s="181"/>
      <c r="M109" s="181"/>
      <c r="N109" s="103"/>
      <c r="O109" s="104"/>
      <c r="P109" s="181"/>
      <c r="Q109" s="181"/>
      <c r="R109" s="181"/>
      <c r="S109" s="103"/>
      <c r="T109" s="104"/>
      <c r="U109" s="181"/>
      <c r="V109" s="181"/>
      <c r="W109" s="181"/>
      <c r="X109" s="103"/>
      <c r="Y109" s="104"/>
      <c r="Z109" s="104"/>
      <c r="AA109" s="130"/>
      <c r="AB109" s="319"/>
    </row>
    <row r="110" spans="2:28" s="21" customFormat="1" ht="27.75" customHeight="1" outlineLevel="1" x14ac:dyDescent="0.45">
      <c r="B110" s="156">
        <v>300</v>
      </c>
      <c r="C110" s="153" t="s">
        <v>126</v>
      </c>
      <c r="D110" s="94" t="s">
        <v>203</v>
      </c>
      <c r="E110" s="95" t="s">
        <v>104</v>
      </c>
      <c r="F110" s="182">
        <v>12</v>
      </c>
      <c r="G110" s="183"/>
      <c r="H110" s="183"/>
      <c r="I110" s="127">
        <f t="shared" ref="I110:I111" si="70">SUM(F110:H110)</f>
        <v>12</v>
      </c>
      <c r="J110" s="128">
        <f t="shared" ref="J110:J111" si="71">I110*AA110</f>
        <v>415.33439999999996</v>
      </c>
      <c r="K110" s="182">
        <v>12</v>
      </c>
      <c r="L110" s="183"/>
      <c r="M110" s="183"/>
      <c r="N110" s="127">
        <f t="shared" ref="N110:N111" si="72">SUM(K110:M110)</f>
        <v>12</v>
      </c>
      <c r="O110" s="128">
        <f t="shared" ref="O110:O111" si="73">N110*AA110</f>
        <v>415.33439999999996</v>
      </c>
      <c r="P110" s="182">
        <v>12</v>
      </c>
      <c r="Q110" s="183"/>
      <c r="R110" s="183"/>
      <c r="S110" s="127">
        <f t="shared" ref="S110:S111" si="74">SUM(P110:R110)</f>
        <v>12</v>
      </c>
      <c r="T110" s="128">
        <f t="shared" ref="T110:T111" si="75">S110*AA110</f>
        <v>415.33439999999996</v>
      </c>
      <c r="U110" s="182">
        <v>12</v>
      </c>
      <c r="V110" s="183"/>
      <c r="W110" s="183"/>
      <c r="X110" s="125">
        <f t="shared" ref="X110:X111" si="76">SUM(U110:W110)</f>
        <v>12</v>
      </c>
      <c r="Y110" s="126">
        <f t="shared" ref="Y110:Y111" si="77">X110*AA110</f>
        <v>415.33439999999996</v>
      </c>
      <c r="Z110" s="126">
        <f t="shared" ref="Z110:Z111" si="78">I110+N110+S110+X110</f>
        <v>48</v>
      </c>
      <c r="AA110" s="142">
        <v>34.611199999999997</v>
      </c>
      <c r="AB110" s="334">
        <f t="shared" ref="AB110:AB111" si="79">Z110*AA110</f>
        <v>1661.3375999999998</v>
      </c>
    </row>
    <row r="111" spans="2:28" s="21" customFormat="1" ht="27.75" customHeight="1" outlineLevel="1" thickBot="1" x14ac:dyDescent="0.5">
      <c r="B111" s="156">
        <v>301</v>
      </c>
      <c r="C111" s="153" t="s">
        <v>127</v>
      </c>
      <c r="D111" s="94" t="s">
        <v>204</v>
      </c>
      <c r="E111" s="95" t="s">
        <v>104</v>
      </c>
      <c r="F111" s="182">
        <v>10</v>
      </c>
      <c r="G111" s="183"/>
      <c r="H111" s="183"/>
      <c r="I111" s="125">
        <f t="shared" si="70"/>
        <v>10</v>
      </c>
      <c r="J111" s="126">
        <f t="shared" si="71"/>
        <v>346.11200000000002</v>
      </c>
      <c r="K111" s="182">
        <v>10</v>
      </c>
      <c r="L111" s="183"/>
      <c r="M111" s="183"/>
      <c r="N111" s="125">
        <f t="shared" si="72"/>
        <v>10</v>
      </c>
      <c r="O111" s="126">
        <f t="shared" si="73"/>
        <v>346.11200000000002</v>
      </c>
      <c r="P111" s="182">
        <v>10</v>
      </c>
      <c r="Q111" s="183"/>
      <c r="R111" s="183"/>
      <c r="S111" s="125">
        <f t="shared" si="74"/>
        <v>10</v>
      </c>
      <c r="T111" s="126">
        <f t="shared" si="75"/>
        <v>346.11200000000002</v>
      </c>
      <c r="U111" s="182">
        <v>10</v>
      </c>
      <c r="V111" s="183"/>
      <c r="W111" s="183"/>
      <c r="X111" s="125">
        <f t="shared" si="76"/>
        <v>10</v>
      </c>
      <c r="Y111" s="126">
        <f t="shared" si="77"/>
        <v>346.11200000000002</v>
      </c>
      <c r="Z111" s="126">
        <f t="shared" si="78"/>
        <v>40</v>
      </c>
      <c r="AA111" s="142">
        <v>34.611200000000004</v>
      </c>
      <c r="AB111" s="334">
        <f t="shared" si="79"/>
        <v>1384.4480000000001</v>
      </c>
    </row>
    <row r="112" spans="2:28" ht="27.75" customHeight="1" thickBot="1" x14ac:dyDescent="0.5">
      <c r="B112" s="392" t="s">
        <v>205</v>
      </c>
      <c r="C112" s="393"/>
      <c r="D112" s="393"/>
      <c r="E112" s="393"/>
      <c r="F112" s="393"/>
      <c r="G112" s="393"/>
      <c r="H112" s="393"/>
      <c r="I112" s="393"/>
      <c r="J112" s="393"/>
      <c r="K112" s="393"/>
      <c r="L112" s="393"/>
      <c r="M112" s="393"/>
      <c r="N112" s="393"/>
      <c r="O112" s="393"/>
      <c r="P112" s="393"/>
      <c r="Q112" s="393"/>
      <c r="R112" s="393"/>
      <c r="S112" s="393"/>
      <c r="T112" s="393"/>
      <c r="U112" s="393"/>
      <c r="V112" s="393"/>
      <c r="W112" s="393"/>
      <c r="X112" s="393"/>
      <c r="Y112" s="393"/>
      <c r="Z112" s="393"/>
      <c r="AA112" s="393"/>
      <c r="AB112" s="394"/>
    </row>
    <row r="113" spans="2:30" s="20" customFormat="1" ht="27.75" customHeight="1" x14ac:dyDescent="0.45">
      <c r="B113" s="202" t="s">
        <v>231</v>
      </c>
      <c r="C113" s="207"/>
      <c r="D113" s="208"/>
      <c r="E113" s="209"/>
      <c r="F113" s="209"/>
      <c r="G113" s="209"/>
      <c r="H113" s="209"/>
      <c r="I113" s="144"/>
      <c r="J113" s="145"/>
      <c r="K113" s="209"/>
      <c r="L113" s="209"/>
      <c r="M113" s="209"/>
      <c r="N113" s="144"/>
      <c r="O113" s="145"/>
      <c r="P113" s="209"/>
      <c r="Q113" s="209"/>
      <c r="R113" s="209"/>
      <c r="S113" s="144"/>
      <c r="T113" s="145"/>
      <c r="U113" s="209"/>
      <c r="V113" s="209"/>
      <c r="W113" s="209"/>
      <c r="X113" s="144"/>
      <c r="Y113" s="145"/>
      <c r="Z113" s="145"/>
      <c r="AA113" s="143"/>
      <c r="AB113" s="335"/>
    </row>
    <row r="114" spans="2:30" ht="21" customHeight="1" outlineLevel="1" thickBot="1" x14ac:dyDescent="0.5">
      <c r="B114" s="204">
        <v>1</v>
      </c>
      <c r="C114" s="205"/>
      <c r="D114" s="354" t="s">
        <v>246</v>
      </c>
      <c r="E114" s="23" t="s">
        <v>254</v>
      </c>
      <c r="F114" s="22">
        <v>1</v>
      </c>
      <c r="G114" s="22"/>
      <c r="H114" s="22"/>
      <c r="I114" s="247">
        <f t="shared" ref="I114" si="80">SUM(F114:H114)</f>
        <v>1</v>
      </c>
      <c r="J114" s="248">
        <v>2500</v>
      </c>
      <c r="K114" s="22"/>
      <c r="L114" s="22"/>
      <c r="M114" s="22"/>
      <c r="N114" s="247">
        <f t="shared" ref="N114" si="81">SUM(K114:M114)</f>
        <v>0</v>
      </c>
      <c r="O114" s="248">
        <f t="shared" ref="O114" si="82">N114*$AA114</f>
        <v>0</v>
      </c>
      <c r="P114" s="22"/>
      <c r="Q114" s="22"/>
      <c r="R114" s="22"/>
      <c r="S114" s="247">
        <f t="shared" ref="S114" si="83">SUM(P114:R114)</f>
        <v>0</v>
      </c>
      <c r="T114" s="248">
        <f t="shared" ref="T114" si="84">S114*$AA114</f>
        <v>0</v>
      </c>
      <c r="U114" s="22"/>
      <c r="V114" s="22"/>
      <c r="W114" s="22"/>
      <c r="X114" s="247">
        <f t="shared" ref="X114" si="85">SUM(U114:W114)</f>
        <v>0</v>
      </c>
      <c r="Y114" s="248">
        <f t="shared" ref="Y114" si="86">X114*$AA114</f>
        <v>0</v>
      </c>
      <c r="Z114" s="248">
        <f t="shared" ref="Z114" si="87">I114+N114+S114+X114</f>
        <v>1</v>
      </c>
      <c r="AA114" s="289">
        <v>2500</v>
      </c>
      <c r="AB114" s="336">
        <f>Z114*AA114</f>
        <v>2500</v>
      </c>
    </row>
    <row r="115" spans="2:30" s="20" customFormat="1" ht="21.75" customHeight="1" thickBot="1" x14ac:dyDescent="0.5">
      <c r="B115" s="295" t="s">
        <v>232</v>
      </c>
      <c r="C115" s="296"/>
      <c r="D115" s="271"/>
      <c r="E115" s="272"/>
      <c r="F115" s="272"/>
      <c r="G115" s="272"/>
      <c r="H115" s="272"/>
      <c r="I115" s="273"/>
      <c r="J115" s="274"/>
      <c r="K115" s="272"/>
      <c r="L115" s="272"/>
      <c r="M115" s="272"/>
      <c r="N115" s="273"/>
      <c r="O115" s="274"/>
      <c r="P115" s="272"/>
      <c r="Q115" s="272"/>
      <c r="R115" s="272"/>
      <c r="S115" s="273"/>
      <c r="T115" s="274"/>
      <c r="U115" s="272"/>
      <c r="V115" s="272"/>
      <c r="W115" s="272"/>
      <c r="X115" s="273"/>
      <c r="Y115" s="274"/>
      <c r="Z115" s="274"/>
      <c r="AA115" s="275"/>
      <c r="AB115" s="276"/>
    </row>
    <row r="116" spans="2:30" ht="27.75" customHeight="1" outlineLevel="2" x14ac:dyDescent="0.45">
      <c r="B116" s="292">
        <v>1</v>
      </c>
      <c r="C116" s="293"/>
      <c r="D116" s="355" t="s">
        <v>248</v>
      </c>
      <c r="E116" s="280" t="s">
        <v>197</v>
      </c>
      <c r="F116" s="280">
        <v>7</v>
      </c>
      <c r="G116" s="280"/>
      <c r="H116" s="280"/>
      <c r="I116" s="281">
        <f t="shared" ref="I116:I119" si="88">SUM(F116:H116)</f>
        <v>7</v>
      </c>
      <c r="J116" s="282">
        <f>2500*7</f>
        <v>17500</v>
      </c>
      <c r="K116" s="280">
        <v>7</v>
      </c>
      <c r="L116" s="280"/>
      <c r="M116" s="280"/>
      <c r="N116" s="281">
        <f t="shared" ref="N116:N119" si="89">SUM(K116:M116)</f>
        <v>7</v>
      </c>
      <c r="O116" s="282">
        <v>17500</v>
      </c>
      <c r="P116" s="280">
        <v>7</v>
      </c>
      <c r="Q116" s="280"/>
      <c r="R116" s="280"/>
      <c r="S116" s="281">
        <f t="shared" ref="S116:S119" si="90">SUM(P116:R116)</f>
        <v>7</v>
      </c>
      <c r="T116" s="282">
        <v>17500</v>
      </c>
      <c r="U116" s="280">
        <v>7</v>
      </c>
      <c r="V116" s="280"/>
      <c r="W116" s="280"/>
      <c r="X116" s="281">
        <f t="shared" ref="X116:X119" si="91">SUM(U116:W116)</f>
        <v>7</v>
      </c>
      <c r="Y116" s="282">
        <v>17500</v>
      </c>
      <c r="Z116" s="282">
        <f t="shared" ref="Z116:Z119" si="92">I116+N116+S116+X116</f>
        <v>28</v>
      </c>
      <c r="AA116" s="294">
        <v>2500</v>
      </c>
      <c r="AB116" s="337">
        <f>Z116*AA116</f>
        <v>70000</v>
      </c>
    </row>
    <row r="117" spans="2:30" ht="21" customHeight="1" outlineLevel="2" x14ac:dyDescent="0.45">
      <c r="B117" s="203">
        <v>2</v>
      </c>
      <c r="C117" s="205"/>
      <c r="D117" s="354" t="s">
        <v>257</v>
      </c>
      <c r="E117" s="23" t="s">
        <v>104</v>
      </c>
      <c r="F117" s="22"/>
      <c r="G117" s="22"/>
      <c r="H117" s="22"/>
      <c r="I117" s="247">
        <f t="shared" si="88"/>
        <v>0</v>
      </c>
      <c r="J117" s="248">
        <v>0</v>
      </c>
      <c r="K117" s="22">
        <v>400</v>
      </c>
      <c r="L117" s="22"/>
      <c r="M117" s="22"/>
      <c r="N117" s="247">
        <f t="shared" si="89"/>
        <v>400</v>
      </c>
      <c r="O117" s="248">
        <f>60*400</f>
        <v>24000</v>
      </c>
      <c r="P117" s="22">
        <v>0</v>
      </c>
      <c r="Q117" s="22"/>
      <c r="R117" s="22"/>
      <c r="S117" s="247">
        <f t="shared" si="90"/>
        <v>0</v>
      </c>
      <c r="T117" s="248">
        <v>175</v>
      </c>
      <c r="U117" s="22"/>
      <c r="V117" s="22"/>
      <c r="W117" s="22"/>
      <c r="X117" s="247">
        <f t="shared" si="91"/>
        <v>0</v>
      </c>
      <c r="Y117" s="248">
        <v>0</v>
      </c>
      <c r="Z117" s="248">
        <f t="shared" si="92"/>
        <v>400</v>
      </c>
      <c r="AA117" s="289">
        <v>60</v>
      </c>
      <c r="AB117" s="336">
        <f>Z117*AA117</f>
        <v>24000</v>
      </c>
    </row>
    <row r="118" spans="2:30" ht="21" customHeight="1" outlineLevel="2" x14ac:dyDescent="0.45">
      <c r="B118" s="203">
        <v>3</v>
      </c>
      <c r="C118" s="205"/>
      <c r="D118" s="354" t="s">
        <v>249</v>
      </c>
      <c r="E118" s="23" t="s">
        <v>104</v>
      </c>
      <c r="F118" s="22">
        <v>5</v>
      </c>
      <c r="G118" s="22"/>
      <c r="H118" s="22"/>
      <c r="I118" s="247">
        <f t="shared" si="88"/>
        <v>5</v>
      </c>
      <c r="J118" s="248">
        <f>35*5</f>
        <v>175</v>
      </c>
      <c r="K118" s="22">
        <v>5</v>
      </c>
      <c r="L118" s="22"/>
      <c r="M118" s="22"/>
      <c r="N118" s="247">
        <f t="shared" si="89"/>
        <v>5</v>
      </c>
      <c r="O118" s="248">
        <v>175</v>
      </c>
      <c r="P118" s="22">
        <v>5</v>
      </c>
      <c r="Q118" s="22"/>
      <c r="R118" s="22"/>
      <c r="S118" s="247">
        <f t="shared" si="90"/>
        <v>5</v>
      </c>
      <c r="T118" s="248">
        <v>175</v>
      </c>
      <c r="U118" s="22">
        <v>5</v>
      </c>
      <c r="V118" s="22"/>
      <c r="W118" s="22"/>
      <c r="X118" s="247">
        <f t="shared" si="91"/>
        <v>5</v>
      </c>
      <c r="Y118" s="248">
        <v>175</v>
      </c>
      <c r="Z118" s="248">
        <f t="shared" si="92"/>
        <v>20</v>
      </c>
      <c r="AA118" s="289">
        <v>35</v>
      </c>
      <c r="AB118" s="336">
        <f>Z118*AA118</f>
        <v>700</v>
      </c>
    </row>
    <row r="119" spans="2:30" ht="27.75" customHeight="1" outlineLevel="2" thickBot="1" x14ac:dyDescent="0.5">
      <c r="B119" s="203">
        <v>4</v>
      </c>
      <c r="C119" s="205"/>
      <c r="D119" s="354" t="s">
        <v>250</v>
      </c>
      <c r="E119" s="23" t="s">
        <v>94</v>
      </c>
      <c r="F119" s="22">
        <v>10</v>
      </c>
      <c r="G119" s="22"/>
      <c r="H119" s="22"/>
      <c r="I119" s="247">
        <f t="shared" si="88"/>
        <v>10</v>
      </c>
      <c r="J119" s="248">
        <f>200*10</f>
        <v>2000</v>
      </c>
      <c r="K119" s="22">
        <v>10</v>
      </c>
      <c r="L119" s="22"/>
      <c r="M119" s="22"/>
      <c r="N119" s="247">
        <f t="shared" si="89"/>
        <v>10</v>
      </c>
      <c r="O119" s="248">
        <v>2000</v>
      </c>
      <c r="P119" s="22">
        <v>10</v>
      </c>
      <c r="Q119" s="22"/>
      <c r="R119" s="22"/>
      <c r="S119" s="247">
        <f t="shared" si="90"/>
        <v>10</v>
      </c>
      <c r="T119" s="248">
        <v>2000</v>
      </c>
      <c r="U119" s="22">
        <v>10</v>
      </c>
      <c r="V119" s="22"/>
      <c r="W119" s="22"/>
      <c r="X119" s="247">
        <f t="shared" si="91"/>
        <v>10</v>
      </c>
      <c r="Y119" s="248">
        <v>2000</v>
      </c>
      <c r="Z119" s="248">
        <f t="shared" si="92"/>
        <v>40</v>
      </c>
      <c r="AA119" s="289">
        <v>200</v>
      </c>
      <c r="AB119" s="336">
        <f>Z119*AA119</f>
        <v>8000</v>
      </c>
    </row>
    <row r="120" spans="2:30" s="20" customFormat="1" ht="27.75" customHeight="1" x14ac:dyDescent="0.45">
      <c r="B120" s="202" t="s">
        <v>233</v>
      </c>
      <c r="C120" s="207"/>
      <c r="D120" s="208"/>
      <c r="E120" s="209"/>
      <c r="F120" s="209"/>
      <c r="G120" s="209"/>
      <c r="H120" s="209"/>
      <c r="I120" s="144"/>
      <c r="J120" s="145"/>
      <c r="K120" s="209"/>
      <c r="L120" s="209"/>
      <c r="M120" s="209"/>
      <c r="N120" s="144"/>
      <c r="O120" s="145"/>
      <c r="P120" s="209"/>
      <c r="Q120" s="209"/>
      <c r="R120" s="209"/>
      <c r="S120" s="144"/>
      <c r="T120" s="145"/>
      <c r="U120" s="209"/>
      <c r="V120" s="209"/>
      <c r="W120" s="209"/>
      <c r="X120" s="144"/>
      <c r="Y120" s="145"/>
      <c r="Z120" s="145"/>
      <c r="AA120" s="143"/>
      <c r="AB120" s="335"/>
    </row>
    <row r="121" spans="2:30" ht="27" customHeight="1" outlineLevel="1" x14ac:dyDescent="0.45">
      <c r="B121" s="338">
        <v>1</v>
      </c>
      <c r="C121" s="283"/>
      <c r="D121" s="356" t="s">
        <v>255</v>
      </c>
      <c r="E121" s="285" t="s">
        <v>253</v>
      </c>
      <c r="F121" s="285">
        <v>10</v>
      </c>
      <c r="G121" s="285"/>
      <c r="H121" s="285"/>
      <c r="I121" s="286">
        <f t="shared" ref="I121:I125" si="93">SUM(F121:H121)</f>
        <v>10</v>
      </c>
      <c r="J121" s="287">
        <f>350*10</f>
        <v>3500</v>
      </c>
      <c r="K121" s="285">
        <v>10</v>
      </c>
      <c r="L121" s="285"/>
      <c r="M121" s="285"/>
      <c r="N121" s="286">
        <f t="shared" ref="N121:N125" si="94">SUM(K121:M121)</f>
        <v>10</v>
      </c>
      <c r="O121" s="287">
        <v>3500</v>
      </c>
      <c r="P121" s="285">
        <v>10</v>
      </c>
      <c r="Q121" s="285"/>
      <c r="R121" s="285"/>
      <c r="S121" s="286">
        <f t="shared" ref="S121:S125" si="95">SUM(P121:R121)</f>
        <v>10</v>
      </c>
      <c r="T121" s="287">
        <v>3500</v>
      </c>
      <c r="U121" s="285">
        <v>10</v>
      </c>
      <c r="V121" s="285"/>
      <c r="W121" s="285"/>
      <c r="X121" s="286">
        <f t="shared" ref="X121:X125" si="96">SUM(U121:W121)</f>
        <v>10</v>
      </c>
      <c r="Y121" s="287">
        <v>3500</v>
      </c>
      <c r="Z121" s="287">
        <f t="shared" ref="Z121:Z125" si="97">I121+N121+S121+X121</f>
        <v>40</v>
      </c>
      <c r="AA121" s="290">
        <v>350</v>
      </c>
      <c r="AB121" s="336">
        <f>Z121*AA121</f>
        <v>14000</v>
      </c>
    </row>
    <row r="122" spans="2:30" ht="41.25" customHeight="1" outlineLevel="1" x14ac:dyDescent="0.45">
      <c r="B122" s="339">
        <v>2</v>
      </c>
      <c r="C122" s="246"/>
      <c r="D122" s="354" t="s">
        <v>252</v>
      </c>
      <c r="E122" s="23" t="s">
        <v>94</v>
      </c>
      <c r="F122" s="22">
        <v>5</v>
      </c>
      <c r="G122" s="22"/>
      <c r="H122" s="22"/>
      <c r="I122" s="247">
        <f t="shared" si="93"/>
        <v>5</v>
      </c>
      <c r="J122" s="248">
        <f>114*5</f>
        <v>570</v>
      </c>
      <c r="K122" s="22">
        <v>5</v>
      </c>
      <c r="L122" s="22"/>
      <c r="M122" s="22"/>
      <c r="N122" s="247">
        <f t="shared" si="94"/>
        <v>5</v>
      </c>
      <c r="O122" s="248">
        <v>570</v>
      </c>
      <c r="P122" s="22">
        <v>5</v>
      </c>
      <c r="Q122" s="22"/>
      <c r="R122" s="22"/>
      <c r="S122" s="247">
        <f t="shared" si="95"/>
        <v>5</v>
      </c>
      <c r="T122" s="248">
        <f>114*5</f>
        <v>570</v>
      </c>
      <c r="U122" s="22">
        <v>5</v>
      </c>
      <c r="V122" s="22"/>
      <c r="W122" s="22"/>
      <c r="X122" s="247">
        <f t="shared" si="96"/>
        <v>5</v>
      </c>
      <c r="Y122" s="248">
        <f>114*5</f>
        <v>570</v>
      </c>
      <c r="Z122" s="248">
        <f t="shared" si="97"/>
        <v>20</v>
      </c>
      <c r="AA122" s="289">
        <v>114</v>
      </c>
      <c r="AB122" s="336">
        <f>Z122*AA122</f>
        <v>2280</v>
      </c>
    </row>
    <row r="123" spans="2:30" ht="43.5" customHeight="1" outlineLevel="1" x14ac:dyDescent="0.45">
      <c r="B123" s="338">
        <v>3</v>
      </c>
      <c r="C123" s="283"/>
      <c r="D123" s="356" t="s">
        <v>256</v>
      </c>
      <c r="E123" s="285" t="s">
        <v>91</v>
      </c>
      <c r="F123" s="285">
        <v>30</v>
      </c>
      <c r="G123" s="285"/>
      <c r="H123" s="285"/>
      <c r="I123" s="286">
        <f t="shared" si="93"/>
        <v>30</v>
      </c>
      <c r="J123" s="287">
        <f>30*50</f>
        <v>1500</v>
      </c>
      <c r="K123" s="285">
        <v>30</v>
      </c>
      <c r="L123" s="285"/>
      <c r="M123" s="285"/>
      <c r="N123" s="286">
        <f t="shared" si="94"/>
        <v>30</v>
      </c>
      <c r="O123" s="287">
        <v>1500</v>
      </c>
      <c r="P123" s="285">
        <v>30</v>
      </c>
      <c r="Q123" s="285"/>
      <c r="R123" s="285"/>
      <c r="S123" s="286">
        <f t="shared" si="95"/>
        <v>30</v>
      </c>
      <c r="T123" s="287">
        <v>1500</v>
      </c>
      <c r="U123" s="285">
        <v>30</v>
      </c>
      <c r="V123" s="285"/>
      <c r="W123" s="285"/>
      <c r="X123" s="286">
        <f t="shared" si="96"/>
        <v>30</v>
      </c>
      <c r="Y123" s="287">
        <v>1500</v>
      </c>
      <c r="Z123" s="287">
        <f t="shared" si="97"/>
        <v>120</v>
      </c>
      <c r="AA123" s="290">
        <v>50</v>
      </c>
      <c r="AB123" s="336">
        <f>Z123*AA123</f>
        <v>6000</v>
      </c>
    </row>
    <row r="124" spans="2:30" ht="22.5" customHeight="1" outlineLevel="1" x14ac:dyDescent="0.45">
      <c r="B124" s="339">
        <v>4</v>
      </c>
      <c r="C124" s="246"/>
      <c r="D124" s="354" t="s">
        <v>258</v>
      </c>
      <c r="E124" s="23" t="s">
        <v>94</v>
      </c>
      <c r="F124" s="22">
        <v>4</v>
      </c>
      <c r="G124" s="22"/>
      <c r="H124" s="22"/>
      <c r="I124" s="247">
        <f t="shared" si="93"/>
        <v>4</v>
      </c>
      <c r="J124" s="248">
        <f>120*F124</f>
        <v>480</v>
      </c>
      <c r="K124" s="22">
        <v>4</v>
      </c>
      <c r="L124" s="22"/>
      <c r="M124" s="22"/>
      <c r="N124" s="286">
        <f t="shared" si="94"/>
        <v>4</v>
      </c>
      <c r="O124" s="248">
        <v>480</v>
      </c>
      <c r="P124" s="22">
        <v>4</v>
      </c>
      <c r="Q124" s="22"/>
      <c r="R124" s="22"/>
      <c r="S124" s="247">
        <f t="shared" si="95"/>
        <v>4</v>
      </c>
      <c r="T124" s="248">
        <v>480</v>
      </c>
      <c r="U124" s="22">
        <v>4</v>
      </c>
      <c r="V124" s="22"/>
      <c r="W124" s="22"/>
      <c r="X124" s="247">
        <f t="shared" si="96"/>
        <v>4</v>
      </c>
      <c r="Y124" s="248">
        <v>480</v>
      </c>
      <c r="Z124" s="248">
        <f t="shared" si="97"/>
        <v>16</v>
      </c>
      <c r="AA124" s="289">
        <v>120</v>
      </c>
      <c r="AB124" s="336">
        <f>Z124*AA124</f>
        <v>1920</v>
      </c>
    </row>
    <row r="125" spans="2:30" ht="45" customHeight="1" outlineLevel="1" thickBot="1" x14ac:dyDescent="0.5">
      <c r="B125" s="340">
        <v>5</v>
      </c>
      <c r="C125" s="341"/>
      <c r="D125" s="357" t="s">
        <v>252</v>
      </c>
      <c r="E125" s="343" t="s">
        <v>94</v>
      </c>
      <c r="F125" s="344">
        <v>5</v>
      </c>
      <c r="G125" s="344"/>
      <c r="H125" s="344"/>
      <c r="I125" s="345">
        <f t="shared" si="93"/>
        <v>5</v>
      </c>
      <c r="J125" s="346">
        <f>114*5</f>
        <v>570</v>
      </c>
      <c r="K125" s="344">
        <v>5</v>
      </c>
      <c r="L125" s="344"/>
      <c r="M125" s="344"/>
      <c r="N125" s="345">
        <f t="shared" si="94"/>
        <v>5</v>
      </c>
      <c r="O125" s="346">
        <v>570</v>
      </c>
      <c r="P125" s="344">
        <v>5</v>
      </c>
      <c r="Q125" s="344"/>
      <c r="R125" s="344"/>
      <c r="S125" s="345">
        <f t="shared" si="95"/>
        <v>5</v>
      </c>
      <c r="T125" s="346">
        <f>114*5</f>
        <v>570</v>
      </c>
      <c r="U125" s="344">
        <v>5</v>
      </c>
      <c r="V125" s="344"/>
      <c r="W125" s="344"/>
      <c r="X125" s="345">
        <f t="shared" si="96"/>
        <v>5</v>
      </c>
      <c r="Y125" s="346">
        <f>114*5</f>
        <v>570</v>
      </c>
      <c r="Z125" s="346">
        <f t="shared" si="97"/>
        <v>20</v>
      </c>
      <c r="AA125" s="347">
        <v>114</v>
      </c>
      <c r="AB125" s="348">
        <f>Z125*AA125</f>
        <v>2280</v>
      </c>
    </row>
    <row r="126" spans="2:30" s="20" customFormat="1" ht="27.75" customHeight="1" x14ac:dyDescent="0.45">
      <c r="B126" s="202" t="s">
        <v>260</v>
      </c>
      <c r="C126" s="207"/>
      <c r="D126" s="208"/>
      <c r="E126" s="209"/>
      <c r="F126" s="209"/>
      <c r="G126" s="209"/>
      <c r="H126" s="209"/>
      <c r="I126" s="144"/>
      <c r="J126" s="145"/>
      <c r="K126" s="209"/>
      <c r="L126" s="209"/>
      <c r="M126" s="209"/>
      <c r="N126" s="144"/>
      <c r="O126" s="145"/>
      <c r="P126" s="209"/>
      <c r="Q126" s="209"/>
      <c r="R126" s="209"/>
      <c r="S126" s="144"/>
      <c r="T126" s="145"/>
      <c r="U126" s="209"/>
      <c r="V126" s="209"/>
      <c r="W126" s="209"/>
      <c r="X126" s="144"/>
      <c r="Y126" s="145"/>
      <c r="Z126" s="145"/>
      <c r="AA126" s="143"/>
      <c r="AB126" s="335"/>
    </row>
    <row r="127" spans="2:30" ht="39" customHeight="1" outlineLevel="1" thickBot="1" x14ac:dyDescent="0.5">
      <c r="B127" s="338">
        <v>1</v>
      </c>
      <c r="C127" s="283"/>
      <c r="D127" s="356" t="s">
        <v>262</v>
      </c>
      <c r="E127" s="285" t="s">
        <v>254</v>
      </c>
      <c r="F127" s="285"/>
      <c r="G127" s="285"/>
      <c r="H127" s="285">
        <v>5</v>
      </c>
      <c r="I127" s="286">
        <f t="shared" ref="I127" si="98">SUM(F127:H127)</f>
        <v>5</v>
      </c>
      <c r="J127" s="287">
        <f>2000*5</f>
        <v>10000</v>
      </c>
      <c r="K127" s="285"/>
      <c r="L127" s="285"/>
      <c r="M127" s="285"/>
      <c r="N127" s="286">
        <f t="shared" ref="N127" si="99">SUM(K127:M127)</f>
        <v>0</v>
      </c>
      <c r="O127" s="287">
        <v>0</v>
      </c>
      <c r="P127" s="285"/>
      <c r="Q127" s="285"/>
      <c r="R127" s="285"/>
      <c r="S127" s="286">
        <f t="shared" ref="S127" si="100">SUM(P127:R127)</f>
        <v>0</v>
      </c>
      <c r="T127" s="287">
        <v>0</v>
      </c>
      <c r="U127" s="285"/>
      <c r="V127" s="285"/>
      <c r="W127" s="285"/>
      <c r="X127" s="286">
        <f t="shared" ref="X127" si="101">SUM(U127:W127)</f>
        <v>0</v>
      </c>
      <c r="Y127" s="287">
        <v>0</v>
      </c>
      <c r="Z127" s="287">
        <f t="shared" ref="Z127" si="102">I127+N127+S127+X127</f>
        <v>5</v>
      </c>
      <c r="AA127" s="290">
        <v>2000</v>
      </c>
      <c r="AB127" s="336">
        <f>Z127*AA127</f>
        <v>10000</v>
      </c>
      <c r="AD127" s="352" t="s">
        <v>261</v>
      </c>
    </row>
    <row r="128" spans="2:30" s="20" customFormat="1" ht="27.75" customHeight="1" thickBot="1" x14ac:dyDescent="0.5">
      <c r="B128" s="269" t="s">
        <v>206</v>
      </c>
      <c r="C128" s="270"/>
      <c r="D128" s="271"/>
      <c r="E128" s="272"/>
      <c r="F128" s="272"/>
      <c r="G128" s="272"/>
      <c r="H128" s="272"/>
      <c r="I128" s="273"/>
      <c r="J128" s="274"/>
      <c r="K128" s="272"/>
      <c r="L128" s="272"/>
      <c r="M128" s="272"/>
      <c r="N128" s="273"/>
      <c r="O128" s="274"/>
      <c r="P128" s="272"/>
      <c r="Q128" s="272"/>
      <c r="R128" s="272"/>
      <c r="S128" s="273"/>
      <c r="T128" s="274"/>
      <c r="U128" s="272"/>
      <c r="V128" s="272"/>
      <c r="W128" s="272"/>
      <c r="X128" s="273"/>
      <c r="Y128" s="274"/>
      <c r="Z128" s="274"/>
      <c r="AA128" s="275"/>
      <c r="AB128" s="276"/>
    </row>
    <row r="129" spans="2:28" ht="24.75" customHeight="1" outlineLevel="1" x14ac:dyDescent="0.45">
      <c r="B129" s="263">
        <v>1</v>
      </c>
      <c r="C129" s="264" t="s">
        <v>239</v>
      </c>
      <c r="D129" s="265" t="s">
        <v>247</v>
      </c>
      <c r="E129" s="266" t="s">
        <v>104</v>
      </c>
      <c r="F129" s="266">
        <v>50</v>
      </c>
      <c r="G129" s="266"/>
      <c r="H129" s="266"/>
      <c r="I129" s="267">
        <f t="shared" ref="I129" si="103">SUM(F129:H129)</f>
        <v>50</v>
      </c>
      <c r="J129" s="268">
        <f>50*120</f>
        <v>6000</v>
      </c>
      <c r="K129" s="266"/>
      <c r="L129" s="266"/>
      <c r="M129" s="266"/>
      <c r="N129" s="267">
        <f t="shared" ref="N129" si="104">SUM(K129:M129)</f>
        <v>0</v>
      </c>
      <c r="O129" s="268">
        <f t="shared" ref="O129" si="105">N129*$AA129</f>
        <v>0</v>
      </c>
      <c r="P129" s="266"/>
      <c r="Q129" s="266"/>
      <c r="R129" s="266"/>
      <c r="S129" s="267">
        <f t="shared" ref="S129" si="106">SUM(P129:R129)</f>
        <v>0</v>
      </c>
      <c r="T129" s="268">
        <f t="shared" ref="T129" si="107">S129*$AA129</f>
        <v>0</v>
      </c>
      <c r="U129" s="266"/>
      <c r="V129" s="266"/>
      <c r="W129" s="266"/>
      <c r="X129" s="267">
        <f t="shared" ref="X129" si="108">SUM(U129:W129)</f>
        <v>0</v>
      </c>
      <c r="Y129" s="268">
        <f t="shared" ref="Y129" si="109">X129*$AA129</f>
        <v>0</v>
      </c>
      <c r="Z129" s="268">
        <f t="shared" ref="Z129" si="110">I129+N129+S129+X129</f>
        <v>50</v>
      </c>
      <c r="AA129" s="291">
        <v>120</v>
      </c>
      <c r="AB129" s="288">
        <f>Z129*AA129</f>
        <v>6000</v>
      </c>
    </row>
    <row r="130" spans="2:28" ht="12" customHeight="1" outlineLevel="1" thickBot="1" x14ac:dyDescent="0.5">
      <c r="B130" s="210"/>
      <c r="C130" s="211"/>
      <c r="D130" s="212"/>
      <c r="E130" s="24"/>
      <c r="F130" s="24"/>
      <c r="G130" s="24"/>
      <c r="H130" s="24"/>
      <c r="I130" s="24"/>
      <c r="J130" s="25"/>
      <c r="K130" s="24"/>
      <c r="L130" s="24"/>
      <c r="M130" s="24"/>
      <c r="N130" s="24"/>
      <c r="O130" s="25"/>
      <c r="P130" s="24"/>
      <c r="Q130" s="24"/>
      <c r="R130" s="24"/>
      <c r="S130" s="24"/>
      <c r="T130" s="25"/>
      <c r="U130" s="24"/>
      <c r="V130" s="24"/>
      <c r="W130" s="24"/>
      <c r="X130" s="24"/>
      <c r="Y130" s="25"/>
      <c r="Z130" s="25"/>
      <c r="AA130" s="26"/>
      <c r="AB130" s="27"/>
    </row>
    <row r="131" spans="2:28" ht="23.25" customHeight="1" thickBot="1" x14ac:dyDescent="0.5">
      <c r="B131" s="380" t="s">
        <v>207</v>
      </c>
      <c r="C131" s="381"/>
      <c r="D131" s="382"/>
      <c r="E131" s="243"/>
      <c r="F131" s="213"/>
      <c r="G131" s="213"/>
      <c r="H131" s="213"/>
      <c r="I131" s="213"/>
      <c r="J131" s="214"/>
      <c r="K131" s="213"/>
      <c r="L131" s="213"/>
      <c r="M131" s="213"/>
      <c r="N131" s="213"/>
      <c r="O131" s="214"/>
      <c r="P131" s="213"/>
      <c r="Q131" s="213"/>
      <c r="R131" s="213"/>
      <c r="S131" s="213"/>
      <c r="T131" s="214"/>
      <c r="U131" s="213"/>
      <c r="V131" s="213"/>
      <c r="W131" s="213"/>
      <c r="X131" s="213"/>
      <c r="Y131" s="214"/>
      <c r="Z131" s="398">
        <f>SUM(AB34:AB129)</f>
        <v>230036.34160000001</v>
      </c>
      <c r="AA131" s="399"/>
      <c r="AB131" s="400"/>
    </row>
    <row r="132" spans="2:28" ht="34.5" customHeight="1" thickBot="1" x14ac:dyDescent="0.5">
      <c r="B132" s="380" t="s">
        <v>208</v>
      </c>
      <c r="C132" s="381"/>
      <c r="D132" s="382"/>
      <c r="E132" s="244"/>
      <c r="F132" s="216"/>
      <c r="G132" s="216"/>
      <c r="H132" s="216"/>
      <c r="I132" s="216"/>
      <c r="J132" s="217"/>
      <c r="K132" s="216"/>
      <c r="L132" s="216"/>
      <c r="M132" s="216"/>
      <c r="N132" s="216"/>
      <c r="O132" s="217"/>
      <c r="P132" s="216"/>
      <c r="Q132" s="216"/>
      <c r="R132" s="216"/>
      <c r="S132" s="216"/>
      <c r="T132" s="217"/>
      <c r="U132" s="216"/>
      <c r="V132" s="216"/>
      <c r="W132" s="216"/>
      <c r="X132" s="216"/>
      <c r="Y132" s="217"/>
      <c r="Z132" s="398">
        <f>Z131*0.1</f>
        <v>23003.634160000001</v>
      </c>
      <c r="AA132" s="399"/>
      <c r="AB132" s="400"/>
    </row>
    <row r="133" spans="2:28" ht="49.5" customHeight="1" thickBot="1" x14ac:dyDescent="0.5">
      <c r="B133" s="380" t="s">
        <v>209</v>
      </c>
      <c r="C133" s="381"/>
      <c r="D133" s="382"/>
      <c r="E133" s="244"/>
      <c r="F133" s="216"/>
      <c r="G133" s="216"/>
      <c r="H133" s="216"/>
      <c r="I133" s="216"/>
      <c r="J133" s="217"/>
      <c r="K133" s="216"/>
      <c r="L133" s="216"/>
      <c r="M133" s="216"/>
      <c r="N133" s="216"/>
      <c r="O133" s="217"/>
      <c r="P133" s="216"/>
      <c r="Q133" s="216"/>
      <c r="R133" s="216"/>
      <c r="S133" s="216"/>
      <c r="T133" s="217"/>
      <c r="U133" s="216"/>
      <c r="V133" s="216"/>
      <c r="W133" s="216"/>
      <c r="X133" s="216"/>
      <c r="Y133" s="217"/>
      <c r="Z133" s="401"/>
      <c r="AA133" s="402"/>
      <c r="AB133" s="403"/>
    </row>
    <row r="134" spans="2:28" ht="21.75" customHeight="1" thickBot="1" x14ac:dyDescent="0.5">
      <c r="B134" s="380" t="s">
        <v>210</v>
      </c>
      <c r="C134" s="381"/>
      <c r="D134" s="382"/>
      <c r="E134" s="244"/>
      <c r="F134" s="216"/>
      <c r="G134" s="216"/>
      <c r="H134" s="216"/>
      <c r="I134" s="216"/>
      <c r="J134" s="217"/>
      <c r="K134" s="216"/>
      <c r="L134" s="216"/>
      <c r="M134" s="216"/>
      <c r="N134" s="216"/>
      <c r="O134" s="217"/>
      <c r="P134" s="216"/>
      <c r="Q134" s="216"/>
      <c r="R134" s="216"/>
      <c r="S134" s="216"/>
      <c r="T134" s="217"/>
      <c r="U134" s="216"/>
      <c r="V134" s="216"/>
      <c r="W134" s="216"/>
      <c r="X134" s="216"/>
      <c r="Y134" s="217"/>
      <c r="Z134" s="398">
        <f>SUM(Z131:AB132)</f>
        <v>253039.97576</v>
      </c>
      <c r="AA134" s="399"/>
      <c r="AB134" s="400"/>
    </row>
    <row r="135" spans="2:28" ht="34.5" customHeight="1" thickBot="1" x14ac:dyDescent="0.5">
      <c r="B135" s="380" t="s">
        <v>211</v>
      </c>
      <c r="C135" s="381"/>
      <c r="D135" s="382"/>
      <c r="E135" s="244"/>
      <c r="F135" s="215"/>
      <c r="G135" s="215"/>
      <c r="H135" s="215"/>
      <c r="I135" s="215"/>
      <c r="J135" s="218"/>
      <c r="K135" s="215"/>
      <c r="L135" s="215"/>
      <c r="M135" s="215"/>
      <c r="N135" s="215"/>
      <c r="O135" s="218"/>
      <c r="P135" s="215"/>
      <c r="Q135" s="215"/>
      <c r="R135" s="215"/>
      <c r="S135" s="215"/>
      <c r="T135" s="218"/>
      <c r="U135" s="215"/>
      <c r="V135" s="215"/>
      <c r="W135" s="215"/>
      <c r="X135" s="215"/>
      <c r="Y135" s="218"/>
      <c r="Z135" s="395">
        <v>0</v>
      </c>
      <c r="AA135" s="396"/>
      <c r="AB135" s="397"/>
    </row>
    <row r="136" spans="2:28" ht="22.5" customHeight="1" thickBot="1" x14ac:dyDescent="0.5">
      <c r="B136" s="380" t="s">
        <v>212</v>
      </c>
      <c r="C136" s="381"/>
      <c r="D136" s="382"/>
      <c r="E136" s="245"/>
      <c r="F136" s="216"/>
      <c r="G136" s="216"/>
      <c r="H136" s="216"/>
      <c r="I136" s="216"/>
      <c r="J136" s="217"/>
      <c r="K136" s="216"/>
      <c r="L136" s="216"/>
      <c r="M136" s="216"/>
      <c r="N136" s="216"/>
      <c r="O136" s="217"/>
      <c r="P136" s="216"/>
      <c r="Q136" s="216"/>
      <c r="R136" s="216"/>
      <c r="S136" s="216"/>
      <c r="T136" s="217"/>
      <c r="U136" s="216"/>
      <c r="V136" s="216"/>
      <c r="W136" s="216"/>
      <c r="X136" s="216"/>
      <c r="Y136" s="219"/>
      <c r="Z136" s="395">
        <v>0</v>
      </c>
      <c r="AA136" s="396"/>
      <c r="AB136" s="397"/>
    </row>
    <row r="137" spans="2:28" ht="24" customHeight="1" thickBot="1" x14ac:dyDescent="0.5">
      <c r="B137" s="377" t="s">
        <v>213</v>
      </c>
      <c r="C137" s="378"/>
      <c r="D137" s="378"/>
      <c r="E137" s="379"/>
      <c r="F137" s="383"/>
      <c r="G137" s="384"/>
      <c r="H137" s="385"/>
      <c r="I137" s="358">
        <f>SUM(J34:J111)</f>
        <v>24938.201600000004</v>
      </c>
      <c r="J137" s="359"/>
      <c r="K137" s="365"/>
      <c r="L137" s="366"/>
      <c r="M137" s="367"/>
      <c r="N137" s="358">
        <f>SUM(O34:O111)</f>
        <v>16168.068800000001</v>
      </c>
      <c r="O137" s="359"/>
      <c r="P137" s="365"/>
      <c r="Q137" s="366"/>
      <c r="R137" s="367"/>
      <c r="S137" s="358">
        <f>SUM(T34:T111)</f>
        <v>24802.970400000002</v>
      </c>
      <c r="T137" s="359"/>
      <c r="U137" s="365"/>
      <c r="V137" s="366"/>
      <c r="W137" s="367"/>
      <c r="X137" s="358">
        <f>SUM(Y34:Y111)</f>
        <v>16447.1008</v>
      </c>
      <c r="Y137" s="359"/>
      <c r="Z137" s="374">
        <f>I137+N137+S137+X137</f>
        <v>82356.341600000014</v>
      </c>
      <c r="AA137" s="375"/>
      <c r="AB137" s="376"/>
    </row>
    <row r="138" spans="2:28" ht="31.5" customHeight="1" thickBot="1" x14ac:dyDescent="0.5">
      <c r="B138" s="377" t="s">
        <v>214</v>
      </c>
      <c r="C138" s="378"/>
      <c r="D138" s="378"/>
      <c r="E138" s="379"/>
      <c r="F138" s="386"/>
      <c r="G138" s="387"/>
      <c r="H138" s="388"/>
      <c r="I138" s="358">
        <f>SUM('APP (2)'!$J$113:$J$129)</f>
        <v>44795</v>
      </c>
      <c r="J138" s="359"/>
      <c r="K138" s="368"/>
      <c r="L138" s="369"/>
      <c r="M138" s="370"/>
      <c r="N138" s="358">
        <f>SUM('APP (2)'!$O$113:$O$129)</f>
        <v>50295</v>
      </c>
      <c r="O138" s="359"/>
      <c r="P138" s="368"/>
      <c r="Q138" s="369"/>
      <c r="R138" s="370"/>
      <c r="S138" s="358">
        <f>SUM('APP (2)'!$T$113:$T$129)</f>
        <v>26470</v>
      </c>
      <c r="T138" s="359"/>
      <c r="U138" s="368"/>
      <c r="V138" s="369"/>
      <c r="W138" s="370"/>
      <c r="X138" s="358">
        <f>SUM('APP (2)'!$Y$113:$Y$129)</f>
        <v>26295</v>
      </c>
      <c r="Y138" s="359"/>
      <c r="Z138" s="374">
        <f t="shared" ref="Z138:Z139" si="111">I138+N138+S138+X138</f>
        <v>147855</v>
      </c>
      <c r="AA138" s="375"/>
      <c r="AB138" s="376"/>
    </row>
    <row r="139" spans="2:28" ht="25.5" customHeight="1" thickBot="1" x14ac:dyDescent="0.5">
      <c r="B139" s="377" t="s">
        <v>215</v>
      </c>
      <c r="C139" s="378"/>
      <c r="D139" s="378"/>
      <c r="E139" s="379"/>
      <c r="F139" s="389"/>
      <c r="G139" s="390"/>
      <c r="H139" s="391"/>
      <c r="I139" s="358">
        <f>SUM(I137:J138)</f>
        <v>69733.2016</v>
      </c>
      <c r="J139" s="359"/>
      <c r="K139" s="371"/>
      <c r="L139" s="372"/>
      <c r="M139" s="373"/>
      <c r="N139" s="358">
        <f>SUM(N137:O138)</f>
        <v>66463.068800000008</v>
      </c>
      <c r="O139" s="359"/>
      <c r="P139" s="371"/>
      <c r="Q139" s="372"/>
      <c r="R139" s="373"/>
      <c r="S139" s="358">
        <f>SUM(S137:T138)</f>
        <v>51272.970400000006</v>
      </c>
      <c r="T139" s="359"/>
      <c r="U139" s="371"/>
      <c r="V139" s="372"/>
      <c r="W139" s="373"/>
      <c r="X139" s="358">
        <f>SUM(X137:Y138)</f>
        <v>42742.1008</v>
      </c>
      <c r="Y139" s="359"/>
      <c r="Z139" s="374">
        <f t="shared" si="111"/>
        <v>230211.34160000004</v>
      </c>
      <c r="AA139" s="375"/>
      <c r="AB139" s="376"/>
    </row>
    <row r="140" spans="2:28" ht="15.75" customHeight="1" x14ac:dyDescent="0.45">
      <c r="B140" s="220"/>
      <c r="C140" s="221" t="s">
        <v>216</v>
      </c>
      <c r="D140" s="222"/>
      <c r="E140" s="223"/>
      <c r="F140" s="224"/>
      <c r="G140" s="224"/>
      <c r="H140" s="224"/>
      <c r="I140" s="224"/>
      <c r="J140" s="225"/>
      <c r="K140" s="224"/>
      <c r="L140" s="224"/>
      <c r="M140" s="224"/>
      <c r="N140" s="224"/>
      <c r="O140" s="225"/>
      <c r="P140" s="224"/>
      <c r="Q140" s="224"/>
      <c r="R140" s="224"/>
      <c r="S140" s="224"/>
      <c r="T140" s="225"/>
      <c r="U140" s="224"/>
      <c r="V140" s="224"/>
      <c r="W140" s="224"/>
      <c r="X140" s="224"/>
      <c r="Y140" s="225"/>
      <c r="Z140" s="225"/>
      <c r="AA140" s="226"/>
      <c r="AB140" s="227"/>
    </row>
    <row r="141" spans="2:28" ht="12.75" customHeight="1" x14ac:dyDescent="0.45">
      <c r="B141" s="220"/>
      <c r="C141" s="228"/>
      <c r="D141" s="229"/>
      <c r="E141" s="223"/>
      <c r="F141" s="224"/>
      <c r="G141" s="224"/>
      <c r="H141" s="224"/>
      <c r="I141" s="224"/>
      <c r="J141" s="225"/>
      <c r="K141" s="224"/>
      <c r="L141" s="224"/>
      <c r="M141" s="224"/>
      <c r="N141" s="224"/>
      <c r="O141" s="225"/>
      <c r="P141" s="224"/>
      <c r="Q141" s="224"/>
      <c r="R141" s="224"/>
      <c r="S141" s="224"/>
      <c r="T141" s="225"/>
      <c r="U141" s="224"/>
      <c r="V141" s="224"/>
      <c r="W141" s="224"/>
      <c r="X141" s="224"/>
      <c r="Y141" s="225"/>
      <c r="Z141" s="225"/>
      <c r="AA141" s="226"/>
      <c r="AB141" s="227"/>
    </row>
    <row r="142" spans="2:28" ht="31.5" hidden="1" customHeight="1" x14ac:dyDescent="0.45">
      <c r="B142" s="220"/>
      <c r="C142" s="170"/>
      <c r="D142" s="230"/>
      <c r="E142" s="223"/>
      <c r="F142" s="224"/>
      <c r="G142" s="224"/>
      <c r="H142" s="224"/>
      <c r="I142" s="224"/>
      <c r="J142" s="225"/>
      <c r="K142" s="224"/>
      <c r="L142" s="224"/>
      <c r="M142" s="224"/>
      <c r="N142" s="224"/>
      <c r="O142" s="225"/>
      <c r="P142" s="224"/>
      <c r="Q142" s="224"/>
      <c r="R142" s="224"/>
      <c r="S142" s="224"/>
      <c r="T142" s="225"/>
      <c r="U142" s="224"/>
      <c r="V142" s="224"/>
      <c r="W142" s="224"/>
      <c r="X142" s="224"/>
      <c r="Y142" s="225"/>
      <c r="Z142" s="225"/>
      <c r="AA142" s="226"/>
      <c r="AB142" s="227"/>
    </row>
    <row r="143" spans="2:28" ht="48" customHeight="1" x14ac:dyDescent="0.45">
      <c r="B143" s="364" t="s">
        <v>217</v>
      </c>
      <c r="C143" s="364"/>
      <c r="D143" s="364"/>
      <c r="E143" s="364"/>
      <c r="F143" s="364"/>
      <c r="G143" s="364"/>
      <c r="H143" s="364"/>
      <c r="I143" s="364"/>
      <c r="J143" s="364"/>
      <c r="K143" s="364"/>
      <c r="L143" s="364"/>
      <c r="M143" s="364"/>
      <c r="N143" s="364"/>
      <c r="O143" s="364"/>
      <c r="P143" s="364"/>
      <c r="Q143" s="364"/>
      <c r="R143" s="364"/>
      <c r="S143" s="364"/>
      <c r="T143" s="364"/>
      <c r="U143" s="364"/>
      <c r="V143" s="364"/>
      <c r="W143" s="364"/>
      <c r="X143" s="364"/>
      <c r="Y143" s="364"/>
      <c r="Z143" s="364"/>
      <c r="AA143" s="364"/>
      <c r="AB143" s="364"/>
    </row>
    <row r="144" spans="2:28" ht="15.75" customHeight="1" x14ac:dyDescent="0.45">
      <c r="B144" s="231"/>
      <c r="C144" s="170"/>
      <c r="D144" s="232"/>
      <c r="E144" s="233"/>
      <c r="F144" s="170"/>
      <c r="G144" s="170"/>
      <c r="H144" s="234"/>
      <c r="I144" s="234"/>
      <c r="J144" s="235"/>
      <c r="K144" s="170"/>
      <c r="L144" s="170"/>
      <c r="M144" s="234"/>
      <c r="N144" s="234"/>
      <c r="O144" s="235"/>
      <c r="P144" s="170"/>
      <c r="Q144" s="170"/>
      <c r="R144" s="234"/>
      <c r="S144" s="234"/>
      <c r="T144" s="235"/>
      <c r="U144" s="170"/>
      <c r="V144" s="170"/>
      <c r="W144" s="234"/>
      <c r="X144" s="234"/>
      <c r="Y144" s="235"/>
      <c r="Z144" s="225"/>
      <c r="AA144" s="236"/>
      <c r="AB144" s="237"/>
    </row>
    <row r="145" spans="2:28" ht="24" customHeight="1" x14ac:dyDescent="0.5">
      <c r="B145" s="231"/>
      <c r="C145" s="238"/>
      <c r="D145" s="239" t="s">
        <v>218</v>
      </c>
      <c r="E145" s="224"/>
      <c r="F145" s="224"/>
      <c r="G145" s="224"/>
      <c r="H145" s="224"/>
      <c r="I145" s="240" t="s">
        <v>219</v>
      </c>
      <c r="J145" s="241"/>
      <c r="K145" s="224"/>
      <c r="L145" s="224"/>
      <c r="M145" s="224"/>
      <c r="N145" s="224"/>
      <c r="O145" s="225"/>
      <c r="P145" s="224"/>
      <c r="Q145" s="224"/>
      <c r="R145" s="242" t="s">
        <v>220</v>
      </c>
      <c r="S145" s="171"/>
      <c r="T145" s="225"/>
      <c r="U145" s="224"/>
      <c r="V145" s="224"/>
      <c r="W145" s="224"/>
      <c r="X145" s="224"/>
      <c r="Y145" s="225"/>
      <c r="Z145" s="225"/>
      <c r="AA145" s="226"/>
      <c r="AB145" s="227"/>
    </row>
    <row r="146" spans="2:28" ht="21.75" customHeight="1" x14ac:dyDescent="0.45">
      <c r="B146" s="35"/>
      <c r="C146" s="34"/>
      <c r="D146" s="36"/>
      <c r="E146" s="29"/>
      <c r="F146" s="29"/>
      <c r="G146" s="29"/>
      <c r="H146" s="29"/>
      <c r="I146" s="29"/>
      <c r="J146" s="30"/>
      <c r="K146" s="29"/>
      <c r="L146" s="29"/>
      <c r="M146" s="29"/>
      <c r="N146" s="29"/>
      <c r="O146" s="30"/>
      <c r="P146" s="29"/>
      <c r="Q146" s="29"/>
      <c r="R146" s="29"/>
      <c r="S146" s="29"/>
      <c r="T146" s="30"/>
      <c r="U146" s="29"/>
      <c r="V146" s="29"/>
      <c r="W146" s="29"/>
      <c r="X146" s="29"/>
      <c r="Y146" s="30"/>
      <c r="Z146" s="30"/>
      <c r="AA146" s="31"/>
      <c r="AB146" s="32"/>
    </row>
    <row r="147" spans="2:28" ht="32.25" customHeight="1" thickBot="1" x14ac:dyDescent="0.55000000000000004">
      <c r="B147" s="28"/>
      <c r="C147" s="34"/>
      <c r="D147" s="361" t="s">
        <v>259</v>
      </c>
      <c r="E147" s="361"/>
      <c r="F147" s="361"/>
      <c r="G147" s="361"/>
      <c r="H147" s="277"/>
      <c r="I147" s="278"/>
      <c r="J147" s="362"/>
      <c r="K147" s="362"/>
      <c r="L147" s="362"/>
      <c r="M147" s="362"/>
      <c r="N147" s="362"/>
      <c r="O147" s="362"/>
      <c r="P147" s="362"/>
      <c r="Q147" s="278"/>
      <c r="R147" s="278"/>
      <c r="S147" s="361" t="s">
        <v>251</v>
      </c>
      <c r="T147" s="361"/>
      <c r="U147" s="361"/>
      <c r="V147" s="361"/>
      <c r="W147" s="361"/>
      <c r="X147" s="361"/>
      <c r="Y147" s="361"/>
      <c r="Z147" s="361"/>
      <c r="AA147" s="33"/>
      <c r="AB147" s="32"/>
    </row>
    <row r="148" spans="2:28" ht="14.25" customHeight="1" x14ac:dyDescent="0.45">
      <c r="B148" s="28"/>
      <c r="C148" s="34"/>
      <c r="D148" s="363" t="s">
        <v>221</v>
      </c>
      <c r="E148" s="363"/>
      <c r="F148" s="363"/>
      <c r="G148" s="363"/>
      <c r="H148" s="35"/>
      <c r="I148" s="29"/>
      <c r="J148" s="360"/>
      <c r="K148" s="360"/>
      <c r="L148" s="360"/>
      <c r="M148" s="360"/>
      <c r="N148" s="360"/>
      <c r="O148" s="360"/>
      <c r="P148" s="360"/>
      <c r="Q148" s="29"/>
      <c r="R148" s="29"/>
      <c r="S148" s="363" t="s">
        <v>222</v>
      </c>
      <c r="T148" s="363"/>
      <c r="U148" s="363"/>
      <c r="V148" s="363"/>
      <c r="W148" s="363"/>
      <c r="X148" s="363"/>
      <c r="Y148" s="363"/>
      <c r="Z148" s="363"/>
      <c r="AA148" s="33"/>
      <c r="AB148" s="32"/>
    </row>
    <row r="149" spans="2:28" ht="21.75" customHeight="1" x14ac:dyDescent="0.5">
      <c r="B149" s="39"/>
      <c r="C149" s="40"/>
      <c r="D149" s="41"/>
      <c r="E149" s="38"/>
      <c r="F149" s="38"/>
      <c r="G149" s="38"/>
      <c r="H149" s="38"/>
      <c r="I149" s="38"/>
      <c r="J149" s="42"/>
      <c r="K149" s="297"/>
      <c r="L149" s="297"/>
      <c r="M149" s="297"/>
      <c r="N149" s="297"/>
      <c r="O149" s="42"/>
      <c r="P149" s="297"/>
      <c r="Q149" s="38"/>
      <c r="R149" s="38"/>
      <c r="S149" s="38"/>
      <c r="T149" s="37"/>
      <c r="U149" s="38"/>
      <c r="V149" s="38"/>
      <c r="W149" s="38"/>
      <c r="X149" s="38"/>
      <c r="Y149" s="37"/>
      <c r="Z149" s="37"/>
      <c r="AA149" s="41"/>
      <c r="AB149" s="42"/>
    </row>
    <row r="150" spans="2:28" ht="21.75" customHeight="1" x14ac:dyDescent="0.5">
      <c r="B150" s="39"/>
      <c r="C150" s="40"/>
      <c r="D150" s="1" t="s">
        <v>223</v>
      </c>
      <c r="E150" s="1"/>
      <c r="F150" s="38"/>
      <c r="G150" s="38"/>
      <c r="H150" s="38"/>
      <c r="I150" s="38"/>
      <c r="J150" s="37"/>
      <c r="K150" s="38"/>
      <c r="L150" s="38"/>
      <c r="M150" s="38"/>
      <c r="N150" s="38"/>
      <c r="O150" s="37"/>
      <c r="P150" s="38"/>
      <c r="Q150" s="38"/>
      <c r="R150" s="38"/>
      <c r="S150" s="38"/>
      <c r="T150" s="37"/>
      <c r="U150" s="38"/>
      <c r="V150" s="38"/>
      <c r="W150" s="38"/>
      <c r="X150" s="38"/>
      <c r="Y150" s="37"/>
      <c r="Z150" s="37"/>
      <c r="AA150" s="41"/>
      <c r="AB150" s="42"/>
    </row>
    <row r="151" spans="2:28" ht="15.75" customHeight="1" x14ac:dyDescent="0.5">
      <c r="B151" s="351"/>
      <c r="C151" s="40"/>
      <c r="D151" s="1"/>
      <c r="E151" s="1"/>
      <c r="F151" s="38"/>
      <c r="G151" s="38"/>
      <c r="H151" s="38"/>
      <c r="I151" s="38"/>
      <c r="J151" s="37"/>
      <c r="K151" s="38"/>
      <c r="L151" s="38"/>
      <c r="M151" s="38"/>
      <c r="N151" s="38"/>
      <c r="O151" s="37"/>
      <c r="P151" s="38"/>
      <c r="Q151" s="38"/>
      <c r="R151" s="38"/>
      <c r="S151" s="38"/>
      <c r="T151" s="37"/>
      <c r="U151" s="38"/>
      <c r="V151" s="38"/>
      <c r="W151" s="38"/>
      <c r="X151" s="38"/>
      <c r="Y151" s="37"/>
      <c r="Z151" s="37"/>
      <c r="AA151" s="41"/>
      <c r="AB151" s="42"/>
    </row>
    <row r="152" spans="2:28" ht="15.75" customHeight="1" x14ac:dyDescent="0.5">
      <c r="B152" s="39"/>
      <c r="C152" s="40"/>
      <c r="D152" s="41"/>
      <c r="E152" s="38"/>
      <c r="F152" s="38"/>
      <c r="G152" s="38"/>
      <c r="H152" s="38"/>
      <c r="I152" s="38"/>
      <c r="J152" s="37"/>
      <c r="K152" s="38"/>
      <c r="L152" s="38"/>
      <c r="M152" s="38"/>
      <c r="N152" s="38"/>
      <c r="O152" s="37"/>
      <c r="P152" s="38"/>
      <c r="Q152" s="38"/>
      <c r="R152" s="38"/>
      <c r="S152" s="38"/>
      <c r="T152" s="37"/>
      <c r="U152" s="38"/>
      <c r="V152" s="38"/>
      <c r="W152" s="38"/>
      <c r="X152" s="38"/>
      <c r="Y152" s="37"/>
      <c r="Z152" s="37"/>
      <c r="AA152" s="41"/>
      <c r="AB152" s="42"/>
    </row>
    <row r="153" spans="2:28" ht="15.75" customHeight="1" x14ac:dyDescent="0.5">
      <c r="B153" s="39"/>
      <c r="C153" s="40"/>
      <c r="D153" s="41"/>
      <c r="E153" s="38"/>
      <c r="F153" s="38"/>
      <c r="G153" s="38"/>
      <c r="H153" s="38"/>
      <c r="I153" s="38"/>
      <c r="J153" s="37"/>
      <c r="K153" s="38"/>
      <c r="L153" s="38"/>
      <c r="M153" s="38"/>
      <c r="N153" s="38"/>
      <c r="O153" s="37"/>
      <c r="P153" s="38"/>
      <c r="Q153" s="38"/>
      <c r="R153" s="38"/>
      <c r="S153" s="38"/>
      <c r="T153" s="37"/>
      <c r="U153" s="38"/>
      <c r="V153" s="38"/>
      <c r="W153" s="38"/>
      <c r="X153" s="38"/>
      <c r="Y153" s="37"/>
      <c r="Z153" s="37"/>
      <c r="AA153" s="41"/>
      <c r="AB153" s="42"/>
    </row>
    <row r="154" spans="2:28" ht="15.75" customHeight="1" x14ac:dyDescent="0.45">
      <c r="B154" s="43"/>
      <c r="C154" s="44"/>
      <c r="J154" s="47"/>
      <c r="O154" s="47"/>
      <c r="T154" s="47"/>
      <c r="Y154" s="47"/>
      <c r="Z154" s="48"/>
      <c r="AB154" s="50"/>
    </row>
    <row r="155" spans="2:28" ht="15.75" customHeight="1" x14ac:dyDescent="0.45">
      <c r="B155" s="43"/>
      <c r="C155" s="44"/>
      <c r="J155" s="47"/>
      <c r="O155" s="47"/>
      <c r="T155" s="47"/>
      <c r="Y155" s="47"/>
      <c r="Z155" s="48"/>
      <c r="AB155" s="50"/>
    </row>
    <row r="156" spans="2:28" ht="15.75" customHeight="1" x14ac:dyDescent="0.45">
      <c r="B156" s="43"/>
      <c r="C156" s="44"/>
      <c r="J156" s="47"/>
      <c r="O156" s="47"/>
      <c r="T156" s="47"/>
      <c r="Y156" s="47"/>
      <c r="Z156" s="48"/>
      <c r="AB156" s="50"/>
    </row>
  </sheetData>
  <sheetProtection insertRows="0" selectLockedCells="1"/>
  <mergeCells count="81">
    <mergeCell ref="D148:G148"/>
    <mergeCell ref="J148:P148"/>
    <mergeCell ref="S148:Z148"/>
    <mergeCell ref="D150:E150"/>
    <mergeCell ref="D151:E151"/>
    <mergeCell ref="S139:T139"/>
    <mergeCell ref="X139:Y139"/>
    <mergeCell ref="Z139:AB139"/>
    <mergeCell ref="B143:AB143"/>
    <mergeCell ref="D147:G147"/>
    <mergeCell ref="J147:P147"/>
    <mergeCell ref="S147:Z147"/>
    <mergeCell ref="B139:E139"/>
    <mergeCell ref="I139:J139"/>
    <mergeCell ref="N139:O139"/>
    <mergeCell ref="S137:T137"/>
    <mergeCell ref="U137:W139"/>
    <mergeCell ref="X137:Y137"/>
    <mergeCell ref="Z137:AB137"/>
    <mergeCell ref="B138:E138"/>
    <mergeCell ref="I138:J138"/>
    <mergeCell ref="N138:O138"/>
    <mergeCell ref="S138:T138"/>
    <mergeCell ref="X138:Y138"/>
    <mergeCell ref="Z138:AB138"/>
    <mergeCell ref="B137:E137"/>
    <mergeCell ref="F137:H139"/>
    <mergeCell ref="I137:J137"/>
    <mergeCell ref="K137:M139"/>
    <mergeCell ref="N137:O137"/>
    <mergeCell ref="P137:R139"/>
    <mergeCell ref="B134:D134"/>
    <mergeCell ref="Z134:AB134"/>
    <mergeCell ref="B135:D135"/>
    <mergeCell ref="Z135:AB135"/>
    <mergeCell ref="B136:D136"/>
    <mergeCell ref="Z136:AB136"/>
    <mergeCell ref="B133:D133"/>
    <mergeCell ref="Z133:AB133"/>
    <mergeCell ref="B30:D31"/>
    <mergeCell ref="E30:E31"/>
    <mergeCell ref="F30:Y30"/>
    <mergeCell ref="Z30:Z31"/>
    <mergeCell ref="AA30:AA31"/>
    <mergeCell ref="AB30:AB31"/>
    <mergeCell ref="B112:AB112"/>
    <mergeCell ref="B131:D131"/>
    <mergeCell ref="Z131:AB131"/>
    <mergeCell ref="B132:D132"/>
    <mergeCell ref="Z132:AB132"/>
    <mergeCell ref="E26:I26"/>
    <mergeCell ref="P26:U26"/>
    <mergeCell ref="Y26:AA26"/>
    <mergeCell ref="E27:L28"/>
    <mergeCell ref="Y27:AA27"/>
    <mergeCell ref="Y28:AA28"/>
    <mergeCell ref="E25:L25"/>
    <mergeCell ref="Y25:AA25"/>
    <mergeCell ref="B14:AB14"/>
    <mergeCell ref="B15:AB15"/>
    <mergeCell ref="B16:AB16"/>
    <mergeCell ref="B17:AB17"/>
    <mergeCell ref="B18:AB18"/>
    <mergeCell ref="B19:AB19"/>
    <mergeCell ref="B20:AB20"/>
    <mergeCell ref="B21:AB21"/>
    <mergeCell ref="B22:AB22"/>
    <mergeCell ref="B23:AB23"/>
    <mergeCell ref="B24:AB24"/>
    <mergeCell ref="B13:AB13"/>
    <mergeCell ref="B1:AB1"/>
    <mergeCell ref="B2:AB2"/>
    <mergeCell ref="B3:AB3"/>
    <mergeCell ref="B4:AB4"/>
    <mergeCell ref="B5:AB5"/>
    <mergeCell ref="B7:AB7"/>
    <mergeCell ref="B8:AB8"/>
    <mergeCell ref="B9:AB9"/>
    <mergeCell ref="B10:AB10"/>
    <mergeCell ref="B11:AB11"/>
    <mergeCell ref="B12:AB12"/>
  </mergeCells>
  <dataValidations count="3">
    <dataValidation type="custom" allowBlank="1" showErrorMessage="1" sqref="K105:M105 U105:W105 P105:R105 P110:R110 K110:M110 F110:H110 U110:W110 F76:H76 K76:M76 P76:R76 U76:W76 U74:W74 P74:R74 K74:M74 F74:H74 U70:W71 P70:R71 K70:M71 F70:H71 U52:W52 P52:R52 K52:M52 F52:H52 U45:W45 P45:R45 K45:M45 F45:H45 U102:W103 K102:M103 P102:R103 F98:H98 P98:R98 K98:M98 U98:W98 F95:H96 P95:R96 K95:M96 U95:W96 F88:H89 P88:R89 K88:M89 U88:W89 U86:W86 K86:M86 P86:R86 F86:H86 F83:H83 P83:R83 K83:M83 U83:W83 U78:W78 K78:M78 P78:R78 F78:H78 F43:H43 K43:M43 P43:R43 U43:W43 U40:W40 P40:R40 K40:M40 F40:H40 F102:H105">
      <formula1>ISBLANK(#REF!)=FALSE</formula1>
    </dataValidation>
    <dataValidation type="custom" allowBlank="1" showErrorMessage="1" sqref="K38:M38">
      <formula1>ISBLANK(K36)=FALSE</formula1>
    </dataValidation>
    <dataValidation type="custom" allowBlank="1" showErrorMessage="1" sqref="F34:H34 K34:M34 P34:R34 U34:W34 F38:H38 F36:H36 P38:R38 F49:H50 K49:M50 P49:R50 U49:W50 U36:W36 U38:W38 K36:M36 P36:R36 K106:M108 P106:R108 U106:W108 F106:H108 P111:R111 K111:M111 F111:H111 U111:W111 F72:H73 K72:M73 P72:R73 U72:W73 U61:W69 P61:R69 K61:M69 F61:H69 U53:W59 P53:R59 K53:M59 F53:H59 U46:W47 P46:R47 K46:M47 F46:H47 F99:H101 P99:R101 K99:M101 U99:W101 U97:W97 K97:M97 P97:R97 F97:H97 U90:W94 K90:M94 P90:R94 F90:H94 U87:W87 K87:M87 P87:R87 F87:H87 F84:H85 P84:R85 K84:M85 U84:W85 U79:W82 K79:M82 P79:R82 F79:H82 F44:H44 K44:M44 P44:R44 U44:W44 U41:W42 P41:R42 K41:M42 F41:H42">
      <formula1>ISBLANK(F33)=FALSE</formula1>
    </dataValidation>
  </dataValidations>
  <hyperlinks>
    <hyperlink ref="AD127" r:id="rId1"/>
  </hyperlinks>
  <pageMargins left="0.15748031496062992" right="0.19685039370078741" top="0.39370078740157483" bottom="0.39370078740157483" header="0" footer="0"/>
  <pageSetup paperSize="5" scale="55" orientation="landscape" r:id="rId2"/>
  <headerFooter>
    <oddFooter>Page &amp;P of &amp;N</oddFooter>
  </headerFooter>
  <rowBreaks count="2" manualBreakCount="2">
    <brk id="81" min="1" max="27" man="1"/>
    <brk id="111" min="1" max="2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APP</vt:lpstr>
      <vt:lpstr>APP (2)</vt:lpstr>
      <vt:lpstr>APP!Print_Area</vt:lpstr>
      <vt:lpstr>'APP (2)'!Print_Area</vt:lpstr>
      <vt:lpstr>APP!Print_Titles</vt:lpstr>
      <vt:lpstr>'APP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Christy</dc:creator>
  <cp:lastModifiedBy>ts-htechict3</cp:lastModifiedBy>
  <cp:lastPrinted>2019-10-16T01:55:27Z</cp:lastPrinted>
  <dcterms:created xsi:type="dcterms:W3CDTF">2019-07-23T01:09:59Z</dcterms:created>
  <dcterms:modified xsi:type="dcterms:W3CDTF">2020-10-01T09:06:53Z</dcterms:modified>
</cp:coreProperties>
</file>