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00" windowWidth="14895" windowHeight="11700"/>
  </bookViews>
  <sheets>
    <sheet name="Sheet1" sheetId="1" r:id="rId1"/>
    <sheet name="Sheet2" sheetId="2" r:id="rId2"/>
    <sheet name="Sheet3" sheetId="3" r:id="rId3"/>
  </sheets>
  <calcPr calcId="124519"/>
  <pivotCaches>
    <pivotCache cacheId="43" r:id="rId4"/>
  </pivotCaches>
</workbook>
</file>

<file path=xl/calcChain.xml><?xml version="1.0" encoding="utf-8"?>
<calcChain xmlns="http://schemas.openxmlformats.org/spreadsheetml/2006/main">
  <c r="A109" i="1"/>
  <c r="A107"/>
  <c r="A105"/>
  <c r="A103"/>
  <c r="A101"/>
  <c r="A99"/>
  <c r="A97"/>
  <c r="A95"/>
  <c r="A93"/>
  <c r="A91"/>
  <c r="A89"/>
  <c r="A87"/>
  <c r="A85"/>
  <c r="A83"/>
  <c r="A81"/>
  <c r="A79"/>
  <c r="A77"/>
  <c r="A75"/>
  <c r="A73"/>
  <c r="A71"/>
  <c r="A69"/>
  <c r="A67"/>
  <c r="A65"/>
  <c r="A63"/>
  <c r="A61"/>
  <c r="A59"/>
  <c r="A57"/>
  <c r="A55"/>
  <c r="A53"/>
  <c r="A51"/>
  <c r="A49"/>
  <c r="A47"/>
  <c r="A45"/>
  <c r="A43"/>
  <c r="A41"/>
  <c r="A39"/>
  <c r="A37"/>
  <c r="A35"/>
  <c r="A33"/>
  <c r="A31"/>
  <c r="A29"/>
  <c r="A27"/>
  <c r="A25"/>
  <c r="A23"/>
  <c r="A21"/>
  <c r="A19"/>
  <c r="A17"/>
  <c r="A15"/>
  <c r="A13"/>
  <c r="A11"/>
  <c r="A9"/>
  <c r="A7"/>
  <c r="A5"/>
  <c r="A3"/>
  <c r="G2"/>
  <c r="E2"/>
  <c r="C2"/>
  <c r="A108"/>
  <c r="A106"/>
  <c r="A104"/>
  <c r="A102"/>
  <c r="A100"/>
  <c r="A98"/>
  <c r="A96"/>
  <c r="A94"/>
  <c r="A92"/>
  <c r="A90"/>
  <c r="A88"/>
  <c r="A86"/>
  <c r="A84"/>
  <c r="A82"/>
  <c r="A80"/>
  <c r="A78"/>
  <c r="A76"/>
  <c r="A74"/>
  <c r="A72"/>
  <c r="A70"/>
  <c r="A68"/>
  <c r="A66"/>
  <c r="A64"/>
  <c r="A62"/>
  <c r="A60"/>
  <c r="A58"/>
  <c r="A56"/>
  <c r="A54"/>
  <c r="A52"/>
  <c r="A50"/>
  <c r="A48"/>
  <c r="A46"/>
  <c r="A44"/>
  <c r="A42"/>
  <c r="A40"/>
  <c r="A38"/>
  <c r="A36"/>
  <c r="A34"/>
  <c r="A32"/>
  <c r="A30"/>
  <c r="A28"/>
  <c r="A26"/>
  <c r="A24"/>
  <c r="A22"/>
  <c r="A20"/>
  <c r="A18"/>
  <c r="A16"/>
  <c r="A14"/>
  <c r="A12"/>
  <c r="A10"/>
  <c r="A8"/>
  <c r="A6"/>
  <c r="A4"/>
  <c r="H2"/>
  <c r="F2"/>
  <c r="D2"/>
  <c r="B2"/>
  <c r="B109"/>
  <c r="D109"/>
  <c r="F109"/>
  <c r="H109"/>
  <c r="C109"/>
  <c r="E109"/>
  <c r="G109"/>
  <c r="B107"/>
  <c r="D107"/>
  <c r="F107"/>
  <c r="H107"/>
  <c r="C107"/>
  <c r="E107"/>
  <c r="G107"/>
  <c r="B105"/>
  <c r="D105"/>
  <c r="F105"/>
  <c r="H105"/>
  <c r="C105"/>
  <c r="E105"/>
  <c r="G105"/>
  <c r="B103"/>
  <c r="D103"/>
  <c r="F103"/>
  <c r="H103"/>
  <c r="C103"/>
  <c r="E103"/>
  <c r="G103"/>
  <c r="B101"/>
  <c r="D101"/>
  <c r="F101"/>
  <c r="H101"/>
  <c r="C101"/>
  <c r="E101"/>
  <c r="G101"/>
  <c r="B99"/>
  <c r="D99"/>
  <c r="F99"/>
  <c r="H99"/>
  <c r="C99"/>
  <c r="E99"/>
  <c r="G99"/>
  <c r="B97"/>
  <c r="D97"/>
  <c r="F97"/>
  <c r="H97"/>
  <c r="C97"/>
  <c r="E97"/>
  <c r="G97"/>
  <c r="B95"/>
  <c r="D95"/>
  <c r="F95"/>
  <c r="H95"/>
  <c r="C95"/>
  <c r="E95"/>
  <c r="G95"/>
  <c r="B93"/>
  <c r="D93"/>
  <c r="F93"/>
  <c r="H93"/>
  <c r="C93"/>
  <c r="E93"/>
  <c r="G93"/>
  <c r="B91"/>
  <c r="D91"/>
  <c r="F91"/>
  <c r="H91"/>
  <c r="C91"/>
  <c r="E91"/>
  <c r="G91"/>
  <c r="B89"/>
  <c r="D89"/>
  <c r="F89"/>
  <c r="H89"/>
  <c r="C89"/>
  <c r="E89"/>
  <c r="G89"/>
  <c r="B87"/>
  <c r="D87"/>
  <c r="F87"/>
  <c r="H87"/>
  <c r="C87"/>
  <c r="E87"/>
  <c r="G87"/>
  <c r="B85"/>
  <c r="D85"/>
  <c r="F85"/>
  <c r="H85"/>
  <c r="C85"/>
  <c r="E85"/>
  <c r="G85"/>
  <c r="B83"/>
  <c r="D83"/>
  <c r="F83"/>
  <c r="H83"/>
  <c r="C83"/>
  <c r="E83"/>
  <c r="G83"/>
  <c r="B81"/>
  <c r="D81"/>
  <c r="F81"/>
  <c r="H81"/>
  <c r="C81"/>
  <c r="E81"/>
  <c r="G81"/>
  <c r="B79"/>
  <c r="D79"/>
  <c r="F79"/>
  <c r="H79"/>
  <c r="C79"/>
  <c r="E79"/>
  <c r="G79"/>
  <c r="B77"/>
  <c r="D77"/>
  <c r="F77"/>
  <c r="H77"/>
  <c r="C77"/>
  <c r="E77"/>
  <c r="G77"/>
  <c r="B75"/>
  <c r="D75"/>
  <c r="F75"/>
  <c r="H75"/>
  <c r="C75"/>
  <c r="E75"/>
  <c r="G75"/>
  <c r="B73"/>
  <c r="D73"/>
  <c r="F73"/>
  <c r="H73"/>
  <c r="C73"/>
  <c r="E73"/>
  <c r="G73"/>
  <c r="B71"/>
  <c r="D71"/>
  <c r="F71"/>
  <c r="H71"/>
  <c r="C71"/>
  <c r="E71"/>
  <c r="G71"/>
  <c r="B69"/>
  <c r="D69"/>
  <c r="F69"/>
  <c r="H69"/>
  <c r="C69"/>
  <c r="E69"/>
  <c r="G69"/>
  <c r="B67"/>
  <c r="D67"/>
  <c r="F67"/>
  <c r="H67"/>
  <c r="C67"/>
  <c r="E67"/>
  <c r="G67"/>
  <c r="B65"/>
  <c r="D65"/>
  <c r="F65"/>
  <c r="H65"/>
  <c r="C65"/>
  <c r="E65"/>
  <c r="G65"/>
  <c r="B63"/>
  <c r="D63"/>
  <c r="F63"/>
  <c r="H63"/>
  <c r="C63"/>
  <c r="E63"/>
  <c r="G63"/>
  <c r="B61"/>
  <c r="D61"/>
  <c r="F61"/>
  <c r="H61"/>
  <c r="C61"/>
  <c r="E61"/>
  <c r="G61"/>
  <c r="B59"/>
  <c r="D59"/>
  <c r="F59"/>
  <c r="H59"/>
  <c r="C59"/>
  <c r="E59"/>
  <c r="G59"/>
  <c r="B57"/>
  <c r="D57"/>
  <c r="F57"/>
  <c r="H57"/>
  <c r="C57"/>
  <c r="E57"/>
  <c r="G57"/>
  <c r="B55"/>
  <c r="D55"/>
  <c r="F55"/>
  <c r="H55"/>
  <c r="C55"/>
  <c r="E55"/>
  <c r="G55"/>
  <c r="B53"/>
  <c r="D53"/>
  <c r="F53"/>
  <c r="H53"/>
  <c r="C53"/>
  <c r="E53"/>
  <c r="G53"/>
  <c r="B51"/>
  <c r="D51"/>
  <c r="F51"/>
  <c r="H51"/>
  <c r="C51"/>
  <c r="E51"/>
  <c r="G51"/>
  <c r="B49"/>
  <c r="D49"/>
  <c r="F49"/>
  <c r="H49"/>
  <c r="C49"/>
  <c r="E49"/>
  <c r="G49"/>
  <c r="B47"/>
  <c r="D47"/>
  <c r="F47"/>
  <c r="H47"/>
  <c r="C47"/>
  <c r="E47"/>
  <c r="G47"/>
  <c r="B45"/>
  <c r="D45"/>
  <c r="F45"/>
  <c r="H45"/>
  <c r="C45"/>
  <c r="E45"/>
  <c r="G45"/>
  <c r="B43"/>
  <c r="D43"/>
  <c r="F43"/>
  <c r="H43"/>
  <c r="C43"/>
  <c r="E43"/>
  <c r="G43"/>
  <c r="B41"/>
  <c r="D41"/>
  <c r="F41"/>
  <c r="H41"/>
  <c r="C41"/>
  <c r="E41"/>
  <c r="G41"/>
  <c r="B39"/>
  <c r="D39"/>
  <c r="F39"/>
  <c r="H39"/>
  <c r="C39"/>
  <c r="E39"/>
  <c r="G39"/>
  <c r="B37"/>
  <c r="D37"/>
  <c r="F37"/>
  <c r="H37"/>
  <c r="C37"/>
  <c r="E37"/>
  <c r="G37"/>
  <c r="C35"/>
  <c r="E35"/>
  <c r="G35"/>
  <c r="C33"/>
  <c r="E33"/>
  <c r="G33"/>
  <c r="C31"/>
  <c r="E31"/>
  <c r="G31"/>
  <c r="C29"/>
  <c r="E29"/>
  <c r="G29"/>
  <c r="C27"/>
  <c r="E27"/>
  <c r="G27"/>
  <c r="C25"/>
  <c r="E25"/>
  <c r="G25"/>
  <c r="C23"/>
  <c r="E23"/>
  <c r="G23"/>
  <c r="C21"/>
  <c r="E21"/>
  <c r="G21"/>
  <c r="C19"/>
  <c r="E19"/>
  <c r="G19"/>
  <c r="C17"/>
  <c r="E17"/>
  <c r="G17"/>
  <c r="C15"/>
  <c r="E15"/>
  <c r="G15"/>
  <c r="C13"/>
  <c r="E13"/>
  <c r="G13"/>
  <c r="C11"/>
  <c r="E11"/>
  <c r="G11"/>
  <c r="C9"/>
  <c r="E9"/>
  <c r="G9"/>
  <c r="C7"/>
  <c r="E7"/>
  <c r="G7"/>
  <c r="C5"/>
  <c r="E5"/>
  <c r="G5"/>
  <c r="C3"/>
  <c r="E3"/>
  <c r="G3"/>
  <c r="C108"/>
  <c r="E108"/>
  <c r="G108"/>
  <c r="B108"/>
  <c r="D108"/>
  <c r="F108"/>
  <c r="H108"/>
  <c r="C106"/>
  <c r="E106"/>
  <c r="G106"/>
  <c r="B106"/>
  <c r="D106"/>
  <c r="F106"/>
  <c r="H106"/>
  <c r="C104"/>
  <c r="E104"/>
  <c r="G104"/>
  <c r="B104"/>
  <c r="D104"/>
  <c r="F104"/>
  <c r="H104"/>
  <c r="C102"/>
  <c r="E102"/>
  <c r="G102"/>
  <c r="B102"/>
  <c r="D102"/>
  <c r="F102"/>
  <c r="H102"/>
  <c r="C100"/>
  <c r="E100"/>
  <c r="G100"/>
  <c r="B100"/>
  <c r="D100"/>
  <c r="F100"/>
  <c r="H100"/>
  <c r="C98"/>
  <c r="E98"/>
  <c r="G98"/>
  <c r="B98"/>
  <c r="D98"/>
  <c r="F98"/>
  <c r="H98"/>
  <c r="C96"/>
  <c r="E96"/>
  <c r="G96"/>
  <c r="B96"/>
  <c r="D96"/>
  <c r="F96"/>
  <c r="H96"/>
  <c r="C94"/>
  <c r="E94"/>
  <c r="G94"/>
  <c r="B94"/>
  <c r="D94"/>
  <c r="F94"/>
  <c r="H94"/>
  <c r="C92"/>
  <c r="E92"/>
  <c r="G92"/>
  <c r="B92"/>
  <c r="D92"/>
  <c r="F92"/>
  <c r="H92"/>
  <c r="C90"/>
  <c r="E90"/>
  <c r="G90"/>
  <c r="B90"/>
  <c r="D90"/>
  <c r="F90"/>
  <c r="H90"/>
  <c r="C88"/>
  <c r="E88"/>
  <c r="G88"/>
  <c r="B88"/>
  <c r="D88"/>
  <c r="F88"/>
  <c r="H88"/>
  <c r="C86"/>
  <c r="E86"/>
  <c r="G86"/>
  <c r="B86"/>
  <c r="D86"/>
  <c r="F86"/>
  <c r="H86"/>
  <c r="C84"/>
  <c r="E84"/>
  <c r="G84"/>
  <c r="B84"/>
  <c r="D84"/>
  <c r="F84"/>
  <c r="H84"/>
  <c r="C82"/>
  <c r="E82"/>
  <c r="G82"/>
  <c r="B82"/>
  <c r="D82"/>
  <c r="F82"/>
  <c r="H82"/>
  <c r="C80"/>
  <c r="E80"/>
  <c r="G80"/>
  <c r="B80"/>
  <c r="D80"/>
  <c r="F80"/>
  <c r="H80"/>
  <c r="C78"/>
  <c r="E78"/>
  <c r="G78"/>
  <c r="B78"/>
  <c r="D78"/>
  <c r="F78"/>
  <c r="H78"/>
  <c r="C76"/>
  <c r="E76"/>
  <c r="G76"/>
  <c r="B76"/>
  <c r="D76"/>
  <c r="F76"/>
  <c r="H76"/>
  <c r="C74"/>
  <c r="E74"/>
  <c r="G74"/>
  <c r="B74"/>
  <c r="D74"/>
  <c r="F74"/>
  <c r="H74"/>
  <c r="C72"/>
  <c r="E72"/>
  <c r="G72"/>
  <c r="B72"/>
  <c r="D72"/>
  <c r="F72"/>
  <c r="H72"/>
  <c r="C70"/>
  <c r="E70"/>
  <c r="G70"/>
  <c r="B70"/>
  <c r="D70"/>
  <c r="F70"/>
  <c r="H70"/>
  <c r="C68"/>
  <c r="E68"/>
  <c r="G68"/>
  <c r="B68"/>
  <c r="D68"/>
  <c r="F68"/>
  <c r="H68"/>
  <c r="C66"/>
  <c r="E66"/>
  <c r="G66"/>
  <c r="B66"/>
  <c r="D66"/>
  <c r="F66"/>
  <c r="H66"/>
  <c r="C64"/>
  <c r="E64"/>
  <c r="G64"/>
  <c r="B64"/>
  <c r="D64"/>
  <c r="F64"/>
  <c r="H64"/>
  <c r="C62"/>
  <c r="E62"/>
  <c r="G62"/>
  <c r="B62"/>
  <c r="D62"/>
  <c r="F62"/>
  <c r="H62"/>
  <c r="C60"/>
  <c r="E60"/>
  <c r="G60"/>
  <c r="B60"/>
  <c r="D60"/>
  <c r="F60"/>
  <c r="H60"/>
  <c r="C58"/>
  <c r="E58"/>
  <c r="G58"/>
  <c r="B58"/>
  <c r="D58"/>
  <c r="F58"/>
  <c r="H58"/>
  <c r="C56"/>
  <c r="E56"/>
  <c r="G56"/>
  <c r="B56"/>
  <c r="D56"/>
  <c r="F56"/>
  <c r="H56"/>
  <c r="C54"/>
  <c r="E54"/>
  <c r="G54"/>
  <c r="B54"/>
  <c r="D54"/>
  <c r="F54"/>
  <c r="H54"/>
  <c r="C52"/>
  <c r="E52"/>
  <c r="G52"/>
  <c r="B52"/>
  <c r="D52"/>
  <c r="F52"/>
  <c r="H52"/>
  <c r="C50"/>
  <c r="E50"/>
  <c r="G50"/>
  <c r="B50"/>
  <c r="D50"/>
  <c r="F50"/>
  <c r="H50"/>
  <c r="C48"/>
  <c r="E48"/>
  <c r="G48"/>
  <c r="B48"/>
  <c r="D48"/>
  <c r="F48"/>
  <c r="H48"/>
  <c r="C46"/>
  <c r="E46"/>
  <c r="G46"/>
  <c r="B46"/>
  <c r="D46"/>
  <c r="F46"/>
  <c r="H46"/>
  <c r="C44"/>
  <c r="E44"/>
  <c r="G44"/>
  <c r="B44"/>
  <c r="D44"/>
  <c r="F44"/>
  <c r="H44"/>
  <c r="C42"/>
  <c r="E42"/>
  <c r="G42"/>
  <c r="B42"/>
  <c r="D42"/>
  <c r="F42"/>
  <c r="H42"/>
  <c r="C40"/>
  <c r="E40"/>
  <c r="G40"/>
  <c r="B40"/>
  <c r="D40"/>
  <c r="F40"/>
  <c r="H40"/>
  <c r="C38"/>
  <c r="E38"/>
  <c r="G38"/>
  <c r="B38"/>
  <c r="D38"/>
  <c r="F38"/>
  <c r="H38"/>
  <c r="C36"/>
  <c r="E36"/>
  <c r="G36"/>
  <c r="B36"/>
  <c r="D36"/>
  <c r="F36"/>
  <c r="H36"/>
  <c r="C34"/>
  <c r="E34"/>
  <c r="G34"/>
  <c r="B34"/>
  <c r="D34"/>
  <c r="F34"/>
  <c r="H34"/>
  <c r="C32"/>
  <c r="E32"/>
  <c r="G32"/>
  <c r="B32"/>
  <c r="D32"/>
  <c r="F32"/>
  <c r="H32"/>
  <c r="C30"/>
  <c r="E30"/>
  <c r="G30"/>
  <c r="B30"/>
  <c r="D30"/>
  <c r="F30"/>
  <c r="H30"/>
  <c r="C28"/>
  <c r="E28"/>
  <c r="G28"/>
  <c r="B28"/>
  <c r="D28"/>
  <c r="F28"/>
  <c r="H28"/>
  <c r="C26"/>
  <c r="E26"/>
  <c r="G26"/>
  <c r="B26"/>
  <c r="D26"/>
  <c r="F26"/>
  <c r="H26"/>
  <c r="C24"/>
  <c r="E24"/>
  <c r="G24"/>
  <c r="B24"/>
  <c r="D24"/>
  <c r="F24"/>
  <c r="H24"/>
  <c r="C22"/>
  <c r="E22"/>
  <c r="G22"/>
  <c r="B22"/>
  <c r="D22"/>
  <c r="F22"/>
  <c r="H22"/>
  <c r="C20"/>
  <c r="E20"/>
  <c r="G20"/>
  <c r="B20"/>
  <c r="D20"/>
  <c r="F20"/>
  <c r="H20"/>
  <c r="C18"/>
  <c r="E18"/>
  <c r="G18"/>
  <c r="B18"/>
  <c r="D18"/>
  <c r="F18"/>
  <c r="H18"/>
  <c r="C16"/>
  <c r="E16"/>
  <c r="G16"/>
  <c r="B16"/>
  <c r="D16"/>
  <c r="F16"/>
  <c r="H16"/>
  <c r="C14"/>
  <c r="E14"/>
  <c r="G14"/>
  <c r="B14"/>
  <c r="D14"/>
  <c r="F14"/>
  <c r="H14"/>
  <c r="C12"/>
  <c r="E12"/>
  <c r="G12"/>
  <c r="B12"/>
  <c r="D12"/>
  <c r="F12"/>
  <c r="H12"/>
  <c r="C10"/>
  <c r="E10"/>
  <c r="G10"/>
  <c r="B10"/>
  <c r="D10"/>
  <c r="F10"/>
  <c r="H10"/>
  <c r="C8"/>
  <c r="E8"/>
  <c r="G8"/>
  <c r="B8"/>
  <c r="D8"/>
  <c r="F8"/>
  <c r="H8"/>
  <c r="C6"/>
  <c r="E6"/>
  <c r="G6"/>
  <c r="B6"/>
  <c r="D6"/>
  <c r="F6"/>
  <c r="H6"/>
  <c r="C4"/>
  <c r="E4"/>
  <c r="G4"/>
  <c r="B4"/>
  <c r="D4"/>
  <c r="F4"/>
  <c r="H4"/>
  <c r="H3"/>
  <c r="H5"/>
  <c r="H7"/>
  <c r="H9"/>
  <c r="H11"/>
  <c r="H13"/>
  <c r="H15"/>
  <c r="H17"/>
  <c r="H19"/>
  <c r="H21"/>
  <c r="H23"/>
  <c r="H25"/>
  <c r="H27"/>
  <c r="H29"/>
  <c r="H31"/>
  <c r="H33"/>
  <c r="H35"/>
  <c r="F3"/>
  <c r="F5"/>
  <c r="F7"/>
  <c r="F9"/>
  <c r="F11"/>
  <c r="F13"/>
  <c r="F15"/>
  <c r="F17"/>
  <c r="F19"/>
  <c r="F21"/>
  <c r="F23"/>
  <c r="F25"/>
  <c r="F27"/>
  <c r="F29"/>
  <c r="F31"/>
  <c r="F33"/>
  <c r="F35"/>
  <c r="D3"/>
  <c r="D5"/>
  <c r="D7"/>
  <c r="D9"/>
  <c r="D11"/>
  <c r="D13"/>
  <c r="D15"/>
  <c r="D17"/>
  <c r="D19"/>
  <c r="D21"/>
  <c r="D23"/>
  <c r="D25"/>
  <c r="D27"/>
  <c r="D29"/>
  <c r="D31"/>
  <c r="D33"/>
  <c r="D35"/>
  <c r="B3"/>
  <c r="B5"/>
  <c r="B7"/>
  <c r="B9"/>
  <c r="B11"/>
  <c r="B13"/>
  <c r="B15"/>
  <c r="B17"/>
  <c r="B19"/>
  <c r="B21"/>
  <c r="B23"/>
  <c r="B25"/>
  <c r="B27"/>
  <c r="B29"/>
  <c r="B31"/>
  <c r="B33"/>
  <c r="B35"/>
</calcChain>
</file>

<file path=xl/connections.xml><?xml version="1.0" encoding="utf-8"?>
<connections xmlns="http://schemas.openxmlformats.org/spreadsheetml/2006/main">
  <connection id="1" odcFile="http://mselhorn1/ExcelServer/DataConnections/FoodMart 2000 Sales.odc" keepAlive="1" name="FoodMart 2000 Sales" description="FoodMart 2000 - Sales Reporting" type="5" refreshedVersion="3" onlyUseConnectionFile="1" credentials="stored" singleSignOnId="Win_XLUser">
    <dbPr connection="Provider=MSOLAP.3;Integrated Security=SSPI;Persist Security Info=True;Initial Catalog=FoodMart 2000;Data Source=xlextdat9;MDX Compatibility=1;Safety Options=2;MDX Missing Member Mode=Error" command="Sales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5">
    <s v="FoodMart 2000 Sales"/>
    <s v="[Customers].[All Customers]"/>
    <s v="[Customers].[All Customers].[USA].[WA].[Walla Walla]"/>
    <s v="[Customers].[All Customers].[USA].[WA].[Spokane]"/>
    <s v="[Customers].[All Customers].[USA].[WA].[Seattle]"/>
    <s v="[Customers].[All Customers].[USA].[WA].[Redmond].[William Doe]"/>
    <s v="[Customers].[All Customers].[USA].[WA].[Redmond].[Valerie Nelson]"/>
    <s v="[Customers].[All Customers].[USA].[WA].[Redmond].[Trinnette Vorndam]"/>
    <s v="[Customers].[All Customers].[USA].[WA].[Redmond].[Tai Remington]"/>
    <s v="[Customers].[All Customers].[USA].[WA].[Redmond].[Shirley Frasure]"/>
    <s v="[Customers].[All Customers].[USA].[WA].[Redmond].[Sam Roy]"/>
    <s v="[Customers].[All Customers].[USA].[WA].[Redmond].[Rosemary Alstorn]"/>
    <s v="[Customers].[All Customers].[USA].[WA].[Redmond].[Paul Spivey]"/>
    <s v="[Customers].[All Customers].[USA].[WA].[Redmond].[Particia Guray]"/>
    <s v="[Customers].[All Customers].[USA].[WA].[Redmond].[Niki Netz]"/>
    <s v="[Customers].[All Customers].[USA].[WA].[Redmond].[Michael Skaggs]"/>
    <s v="[Customers].[All Customers].[USA].[WA].[Redmond].[Maryanne Cook]"/>
    <s v="[Customers].[All Customers].[USA].[WA].[Redmond].[Mary Browning]"/>
    <s v="[Customers].[All Customers].[USA].[WA].[Redmond].[Marvin Mcgrath]"/>
    <s v="[Customers].[All Customers].[USA].[WA].[Redmond].[Marion Melton]"/>
    <s v="[Customers].[All Customers].[USA].[WA].[Redmond].[Lisa Salka]"/>
    <s v="[Customers].[All Customers].[USA].[WA].[Redmond].[Kris Stand]"/>
    <s v="[Customers].[All Customers].[USA].[WA].[Redmond].[Kamal Hathi]"/>
    <s v="[Customers].[All Customers].[USA].[WA].[Redmond].[Judy Koseck]"/>
    <s v="[Customers].[All Customers].[USA].[WA].[Redmond].[John Banks]"/>
    <s v="[Customers].[All Customers].[USA].[WA].[Redmond].[Joan Duran]"/>
    <s v="[Customers].[All Customers].[USA].[WA].[Redmond].[Jennifer Devlin]"/>
    <s v="[Customers].[All Customers].[USA].[WA].[Redmond].[Jeff Mastreno]"/>
    <s v="[Customers].[All Customers].[USA].[WA].[Redmond].[James Herrmann]"/>
    <s v="[Customers].[All Customers].[USA].[WA].[Redmond].[Harriet Peirson]"/>
    <s v="[Customers].[All Customers].[USA].[WA].[Redmond].[Gunar Kasimir]"/>
    <s v="[Customers].[All Customers].[USA].[WA].[Redmond].[Gautam Hathi]"/>
    <s v="[Customers].[All Customers].[USA].[WA].[Redmond].[Edward Melomed]"/>
    <s v="[Customers].[All Customers].[USA].[WA].[Redmond].[Dyanna Livingston]"/>
    <s v="[Customers].[All Customers].[USA].[WA].[Redmond].[Donna Blair]"/>
    <s v="[Customers].[All Customers].[USA].[WA].[Redmond].[Dean Bolla]"/>
    <s v="[Customers].[All Customers].[USA].[WA].[Redmond].[Darlene Phaedra Gillispie]"/>
    <s v="[Customers].[All Customers].[USA].[WA].[Redmond].[Dan Beerbaum]"/>
    <s v="[Customers].[All Customers].[USA].[WA].[Redmond].[Cristian Petculescu]"/>
    <s v="[Customers].[All Customers].[USA].[WA].[Redmond].[Chandana Hathi]"/>
    <s v="[Customers].[All Customers].[USA].[WA].[Redmond].[Brenda Loeffelbein]"/>
    <s v="[Customers].[All Customers].[USA].[WA].[Redmond].[Ashvini Sharama]"/>
    <s v="[Customers].[All Customers].[USA].[WA].[Redmond].[Ariel Netz]"/>
    <s v="[Customers].[All Customers].[USA].[WA].[Redmond].[Ann Goldblatt]"/>
    <s v="[Customers].[All Customers].[USA].[WA].[Redmond].[Alexander Berger]"/>
    <s v="[Customers].[All Customers].[USA].[WA].[Redmond]"/>
    <s v="[Customers].[All Customers].[USA].[WA].[Port Orchard]"/>
    <s v="[Customers].[All Customers].[USA].[WA].[Marysville]"/>
    <s v="[Customers].[All Customers].[USA].[WA].[Kirkland]"/>
    <s v="[Customers].[All Customers].[USA].[WA].[Everett]"/>
    <s v="[Customers].[All Customers].[USA].[WA].[Burien]"/>
    <s v="[Customers].[All Customers].[USA].[WA].[Bellingham]"/>
    <s v="[Customers].[All Customers].[USA].[WA].[Anacortes]"/>
    <s v="[Customers].[All Customers].[USA].[OR]"/>
    <s v="[Customers].[All Customers].[USA]"/>
    <s v="[Measures].[Store Sales Net]"/>
    <s v="[Measures].[Store Cost]"/>
    <s v="[Measures].[Sales Average]"/>
    <s v="[Customers].[All Customers].[USA].[WA].[Yakima]"/>
    <s v="[Customers].[All Customers].[USA].[WA].[Tacoma]"/>
    <s v="[Customers].[All Customers].[USA].[WA].[Sedro Woolley]"/>
    <s v="[Customers].[All Customers].[USA].[WA].[Renton]"/>
    <s v="[Customers].[All Customers].[USA].[WA].[Redmond].[Wei Fan]"/>
    <s v="[Customers].[All Customers].[USA].[WA].[Redmond].[Tzipi Butnaru]"/>
    <s v="[Customers].[All Customers].[USA].[WA].[Redmond].[Thelma Easton]"/>
    <s v="[Customers].[All Customers].[USA].[WA].[Redmond].[Stephen Bremer]"/>
    <s v="[Customers].[All Customers].[USA].[WA].[Redmond].[Shelly Birmingham]"/>
    <s v="[Customers].[All Customers].[USA].[WA].[Redmond].[Rusty Abbey]"/>
    <s v="[Customers].[All Customers].[USA].[WA].[Redmond].[Py Bateman]"/>
    <s v="[Customers].[All Customers].[USA].[WA].[Redmond].[Pattie Brinton]"/>
    <s v="[Customers].[All Customers].[USA].[WA].[Redmond].[Pamela Bates]"/>
    <s v="[Customers].[All Customers].[USA].[WA].[Redmond].[Mosha Pasumansky]"/>
    <s v="[Customers].[All Customers].[USA].[WA].[Redmond].[Matt Carroll]"/>
    <s v="[Customers].[All Customers].[USA].[WA].[Redmond].[Mary Cuccia]"/>
    <s v="[Customers].[All Customers].[USA].[WA].[Redmond].[Mary Browne]"/>
    <s v="[Customers].[All Customers].[USA].[WA].[Redmond].[Mark Mullins]"/>
    <s v="[Customers].[All Customers].[USA].[WA].[Redmond].[Marin Bezic]"/>
    <s v="[Customers].[All Customers].[USA].[WA].[Redmond].[Liam Friedland]"/>
    <s v="[Customers].[All Customers].[USA].[WA].[Redmond].[Kenton Orner]"/>
    <s v="[Customers].[All Customers].[USA].[WA].[Redmond].[Julie Bowers]"/>
    <s v="[Customers].[All Customers].[USA].[WA].[Redmond].[Jonathan Netz]"/>
    <s v="[Customers].[All Customers].[USA].[WA].[Redmond].[Johann Winternitz]"/>
    <s v="[Customers].[All Customers].[USA].[WA].[Redmond].[Jillian Autobee]"/>
    <s v="[Customers].[All Customers].[USA].[WA].[Redmond].[Jeffrey Evoy]"/>
    <s v="[Customers].[All Customers].[USA].[WA].[Redmond].[James Straub]"/>
    <s v="[Customers].[All Customers].[USA].[WA].[Redmond].[Hewitt Yewell]"/>
    <s v="[Customers].[All Customers].[USA].[WA].[Redmond].[Harriet Geer]"/>
    <s v="[Customers].[All Customers].[USA].[WA].[Redmond].[Geraldine Fabec]"/>
    <s v="[Customers].[All Customers].[USA].[WA].[Redmond].[Eric Jacobsen]"/>
    <s v="[Customers].[All Customers].[USA].[WA].[Redmond].[Edith Vuong]"/>
    <s v="[Customers].[All Customers].[USA].[WA].[Redmond].[Doris Stogner]"/>
    <s v="[Customers].[All Customers].[USA].[WA].[Redmond].[Debra Smith]"/>
    <s v="[Customers].[All Customers].[USA].[WA].[Redmond].[Dave Browning]"/>
    <s v="[Customers].[All Customers].[USA].[WA].[Redmond].[Daniel Salka]"/>
    <s v="[Customers].[All Customers].[USA].[WA].[Redmond].[Cynthia Brauch]"/>
    <s v="[Customers].[All Customers].[USA].[WA].[Redmond].[Corey Salka]"/>
    <s v="[Customers].[All Customers].[USA].[WA].[Redmond].[Carolyn Tancredy]"/>
    <s v="[Customers].[All Customers].[USA].[WA].[Redmond].[Bethany Bermudez]"/>
    <s v="[Customers].[All Customers].[USA].[WA].[Redmond].[Ariel Salka]"/>
    <s v="[Customers].[All Customers].[USA].[WA].[Redmond].[Anna McMillian]"/>
    <s v="[Customers].[All Customers].[USA].[WA].[Redmond].[Amir Netz]"/>
    <s v="[Customers].[All Customers].[USA].[WA].[Redmond].[Alan Jordan]"/>
    <s v="[Customers].[All Customers].[USA].[WA].[Puyallup]"/>
    <s v="[Customers].[All Customers].[USA].[WA].[Olympia]"/>
    <s v="[Customers].[All Customers].[USA].[WA].[Lynnwood]"/>
    <s v="[Customers].[All Customers].[USA].[WA].[Issaquah]"/>
    <s v="[Customers].[All Customers].[USA].[WA].[Edmonds]"/>
    <s v="[Customers].[All Customers].[USA].[WA].[Bremerton]"/>
    <s v="[Customers].[All Customers].[USA].[WA].[Ballard]"/>
    <s v="[Customers].[All Customers].[USA].[WA]"/>
    <s v="[Customers].[All Customers].[USA].[CA]"/>
    <s v="[Measures].[Unit Sales]"/>
    <s v="[Measures].[Store Sales]"/>
    <s v="[Measures].[Sales Count]"/>
    <s v="[Measures].[Profit]"/>
  </metadataStrings>
  <mdxMetadata count="8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m">
      <t c="1">
        <n x="21"/>
      </t>
    </mdx>
    <mdx n="0" f="m">
      <t c="1">
        <n x="22"/>
      </t>
    </mdx>
    <mdx n="0" f="m">
      <t c="1">
        <n x="23"/>
      </t>
    </mdx>
    <mdx n="0" f="m">
      <t c="1">
        <n x="24"/>
      </t>
    </mdx>
    <mdx n="0" f="m">
      <t c="1">
        <n x="25"/>
      </t>
    </mdx>
    <mdx n="0" f="m">
      <t c="1">
        <n x="26"/>
      </t>
    </mdx>
    <mdx n="0" f="m">
      <t c="1">
        <n x="27"/>
      </t>
    </mdx>
    <mdx n="0" f="m">
      <t c="1">
        <n x="28"/>
      </t>
    </mdx>
    <mdx n="0" f="m">
      <t c="1">
        <n x="29"/>
      </t>
    </mdx>
    <mdx n="0" f="m">
      <t c="1">
        <n x="30"/>
      </t>
    </mdx>
    <mdx n="0" f="m">
      <t c="1">
        <n x="31"/>
      </t>
    </mdx>
    <mdx n="0" f="m">
      <t c="1">
        <n x="32"/>
      </t>
    </mdx>
    <mdx n="0" f="m">
      <t c="1">
        <n x="33"/>
      </t>
    </mdx>
    <mdx n="0" f="m">
      <t c="1">
        <n x="34"/>
      </t>
    </mdx>
    <mdx n="0" f="m">
      <t c="1">
        <n x="35"/>
      </t>
    </mdx>
    <mdx n="0" f="m">
      <t c="1">
        <n x="36"/>
      </t>
    </mdx>
    <mdx n="0" f="m">
      <t c="1">
        <n x="37"/>
      </t>
    </mdx>
    <mdx n="0" f="m">
      <t c="1">
        <n x="38"/>
      </t>
    </mdx>
    <mdx n="0" f="m">
      <t c="1">
        <n x="39"/>
      </t>
    </mdx>
    <mdx n="0" f="m">
      <t c="1">
        <n x="40"/>
      </t>
    </mdx>
    <mdx n="0" f="m">
      <t c="1">
        <n x="41"/>
      </t>
    </mdx>
    <mdx n="0" f="m">
      <t c="1">
        <n x="42"/>
      </t>
    </mdx>
    <mdx n="0" f="m">
      <t c="1">
        <n x="43"/>
      </t>
    </mdx>
    <mdx n="0" f="m">
      <t c="1">
        <n x="44"/>
      </t>
    </mdx>
    <mdx n="0" f="m">
      <t c="1">
        <n x="45"/>
      </t>
    </mdx>
    <mdx n="0" f="m">
      <t c="1">
        <n x="46"/>
      </t>
    </mdx>
    <mdx n="0" f="m">
      <t c="1">
        <n x="47"/>
      </t>
    </mdx>
    <mdx n="0" f="m">
      <t c="1">
        <n x="48"/>
      </t>
    </mdx>
    <mdx n="0" f="m">
      <t c="1">
        <n x="49"/>
      </t>
    </mdx>
    <mdx n="0" f="m">
      <t c="1">
        <n x="50"/>
      </t>
    </mdx>
    <mdx n="0" f="m">
      <t c="1">
        <n x="51"/>
      </t>
    </mdx>
    <mdx n="0" f="m">
      <t c="1">
        <n x="52"/>
      </t>
    </mdx>
    <mdx n="0" f="m">
      <t c="1">
        <n x="53"/>
      </t>
    </mdx>
    <mdx n="0" f="m">
      <t c="1">
        <n x="54"/>
      </t>
    </mdx>
    <mdx n="0" f="m">
      <t c="1">
        <n x="55"/>
      </t>
    </mdx>
    <mdx n="0" f="m">
      <t c="1">
        <n x="56"/>
      </t>
    </mdx>
    <mdx n="0" f="m">
      <t c="1">
        <n x="57"/>
      </t>
    </mdx>
    <mdx n="0" f="m">
      <t c="1">
        <n x="58"/>
      </t>
    </mdx>
    <mdx n="0" f="m">
      <t c="1">
        <n x="59"/>
      </t>
    </mdx>
    <mdx n="0" f="m">
      <t c="1">
        <n x="60"/>
      </t>
    </mdx>
    <mdx n="0" f="m">
      <t c="1">
        <n x="61"/>
      </t>
    </mdx>
    <mdx n="0" f="m">
      <t c="1">
        <n x="62"/>
      </t>
    </mdx>
    <mdx n="0" f="m">
      <t c="1">
        <n x="63"/>
      </t>
    </mdx>
    <mdx n="0" f="m">
      <t c="1">
        <n x="64"/>
      </t>
    </mdx>
    <mdx n="0" f="m">
      <t c="1">
        <n x="65"/>
      </t>
    </mdx>
    <mdx n="0" f="m">
      <t c="1">
        <n x="66"/>
      </t>
    </mdx>
    <mdx n="0" f="m">
      <t c="1">
        <n x="67"/>
      </t>
    </mdx>
    <mdx n="0" f="m">
      <t c="1">
        <n x="68"/>
      </t>
    </mdx>
    <mdx n="0" f="m">
      <t c="1">
        <n x="69"/>
      </t>
    </mdx>
    <mdx n="0" f="m">
      <t c="1">
        <n x="70"/>
      </t>
    </mdx>
    <mdx n="0" f="m">
      <t c="1">
        <n x="71"/>
      </t>
    </mdx>
    <mdx n="0" f="m">
      <t c="1">
        <n x="72"/>
      </t>
    </mdx>
    <mdx n="0" f="m">
      <t c="1">
        <n x="73"/>
      </t>
    </mdx>
    <mdx n="0" f="m">
      <t c="1">
        <n x="74"/>
      </t>
    </mdx>
    <mdx n="0" f="m">
      <t c="1">
        <n x="75"/>
      </t>
    </mdx>
    <mdx n="0" f="m">
      <t c="1">
        <n x="76"/>
      </t>
    </mdx>
    <mdx n="0" f="m">
      <t c="1">
        <n x="77"/>
      </t>
    </mdx>
    <mdx n="0" f="m">
      <t c="1">
        <n x="78"/>
      </t>
    </mdx>
    <mdx n="0" f="m">
      <t c="1">
        <n x="79"/>
      </t>
    </mdx>
    <mdx n="0" f="m">
      <t c="1">
        <n x="80"/>
      </t>
    </mdx>
    <mdx n="0" f="m">
      <t c="1">
        <n x="81"/>
      </t>
    </mdx>
    <mdx n="0" f="m">
      <t c="1">
        <n x="82"/>
      </t>
    </mdx>
    <mdx n="0" f="m">
      <t c="1">
        <n x="83"/>
      </t>
    </mdx>
    <mdx n="0" f="m">
      <t c="1">
        <n x="84"/>
      </t>
    </mdx>
    <mdx n="0" f="m">
      <t c="1">
        <n x="85"/>
      </t>
    </mdx>
    <mdx n="0" f="m">
      <t c="1">
        <n x="86"/>
      </t>
    </mdx>
    <mdx n="0" f="m">
      <t c="1">
        <n x="87"/>
      </t>
    </mdx>
    <mdx n="0" f="m">
      <t c="1">
        <n x="88"/>
      </t>
    </mdx>
    <mdx n="0" f="m">
      <t c="1">
        <n x="89"/>
      </t>
    </mdx>
    <mdx n="0" f="m">
      <t c="1">
        <n x="90"/>
      </t>
    </mdx>
    <mdx n="0" f="m">
      <t c="1">
        <n x="91"/>
      </t>
    </mdx>
    <mdx n="0" f="m">
      <t c="1">
        <n x="92"/>
      </t>
    </mdx>
    <mdx n="0" f="m">
      <t c="1">
        <n x="93"/>
      </t>
    </mdx>
    <mdx n="0" f="m">
      <t c="1">
        <n x="94"/>
      </t>
    </mdx>
    <mdx n="0" f="m">
      <t c="1">
        <n x="95"/>
      </t>
    </mdx>
    <mdx n="0" f="m">
      <t c="1">
        <n x="96"/>
      </t>
    </mdx>
    <mdx n="0" f="m">
      <t c="1">
        <n x="97"/>
      </t>
    </mdx>
    <mdx n="0" f="m">
      <t c="1">
        <n x="98"/>
      </t>
    </mdx>
    <mdx n="0" f="m">
      <t c="1">
        <n x="99"/>
      </t>
    </mdx>
    <mdx n="0" f="m">
      <t c="1">
        <n x="100"/>
      </t>
    </mdx>
    <mdx n="0" f="m">
      <t c="1">
        <n x="101"/>
      </t>
    </mdx>
    <mdx n="0" f="m">
      <t c="1">
        <n x="102"/>
      </t>
    </mdx>
    <mdx n="0" f="m">
      <t c="1">
        <n x="103"/>
      </t>
    </mdx>
    <mdx n="0" f="m">
      <t c="1">
        <n x="104"/>
      </t>
    </mdx>
    <mdx n="0" f="m">
      <t c="1">
        <n x="105"/>
      </t>
    </mdx>
    <mdx n="0" f="m">
      <t c="1">
        <n x="106"/>
      </t>
    </mdx>
    <mdx n="0" f="m">
      <t c="1">
        <n x="107"/>
      </t>
    </mdx>
    <mdx n="0" f="m">
      <t c="1">
        <n x="108"/>
      </t>
    </mdx>
    <mdx n="0" f="m">
      <t c="1">
        <n x="109"/>
      </t>
    </mdx>
    <mdx n="0" f="m">
      <t c="1">
        <n x="110"/>
      </t>
    </mdx>
    <mdx n="0" f="m">
      <t c="1">
        <n x="111"/>
      </t>
    </mdx>
    <mdx n="0" f="m">
      <t c="1">
        <n x="112"/>
      </t>
    </mdx>
    <mdx n="0" f="m">
      <t c="1">
        <n x="113"/>
      </t>
    </mdx>
    <mdx n="0" f="m">
      <t c="1">
        <n x="114"/>
      </t>
    </mdx>
    <mdx n="0" f="v">
      <t c="2">
        <n x="1"/>
        <n x="114"/>
      </t>
    </mdx>
    <mdx n="0" f="v">
      <t c="2">
        <n x="1"/>
        <n x="113"/>
      </t>
    </mdx>
    <mdx n="0" f="v">
      <t c="2">
        <n x="1"/>
        <n x="112"/>
      </t>
    </mdx>
    <mdx n="0" f="v">
      <t c="2">
        <n x="1"/>
        <n x="111"/>
      </t>
    </mdx>
    <mdx n="0" f="v">
      <t c="2">
        <n x="1"/>
        <n x="57"/>
      </t>
    </mdx>
    <mdx n="0" f="v">
      <t c="2">
        <n x="1"/>
        <n x="56"/>
      </t>
    </mdx>
    <mdx n="0" f="v">
      <t c="2">
        <n x="1"/>
        <n x="55"/>
      </t>
    </mdx>
    <mdx n="0" f="v">
      <t c="2">
        <n x="2"/>
        <n x="114"/>
      </t>
    </mdx>
    <mdx n="0" f="v">
      <t c="2">
        <n x="2"/>
        <n x="113"/>
      </t>
    </mdx>
    <mdx n="0" f="v">
      <t c="2">
        <n x="2"/>
        <n x="112"/>
      </t>
    </mdx>
    <mdx n="0" f="v">
      <t c="2">
        <n x="2"/>
        <n x="111"/>
      </t>
    </mdx>
    <mdx n="0" f="v">
      <t c="2">
        <n x="2"/>
        <n x="57"/>
      </t>
    </mdx>
    <mdx n="0" f="v">
      <t c="2">
        <n x="2"/>
        <n x="56"/>
      </t>
    </mdx>
    <mdx n="0" f="v">
      <t c="2">
        <n x="2"/>
        <n x="55"/>
      </t>
    </mdx>
    <mdx n="0" f="v">
      <t c="2">
        <n x="3"/>
        <n x="114"/>
      </t>
    </mdx>
    <mdx n="0" f="v">
      <t c="2">
        <n x="3"/>
        <n x="113"/>
      </t>
    </mdx>
    <mdx n="0" f="v">
      <t c="2">
        <n x="3"/>
        <n x="112"/>
      </t>
    </mdx>
    <mdx n="0" f="v">
      <t c="2">
        <n x="3"/>
        <n x="111"/>
      </t>
    </mdx>
    <mdx n="0" f="v">
      <t c="2">
        <n x="3"/>
        <n x="57"/>
      </t>
    </mdx>
    <mdx n="0" f="v">
      <t c="2">
        <n x="3"/>
        <n x="56"/>
      </t>
    </mdx>
    <mdx n="0" f="v">
      <t c="2">
        <n x="3"/>
        <n x="55"/>
      </t>
    </mdx>
    <mdx n="0" f="v">
      <t c="2">
        <n x="4"/>
        <n x="114"/>
      </t>
    </mdx>
    <mdx n="0" f="v">
      <t c="2">
        <n x="4"/>
        <n x="113"/>
      </t>
    </mdx>
    <mdx n="0" f="v">
      <t c="2">
        <n x="4"/>
        <n x="112"/>
      </t>
    </mdx>
    <mdx n="0" f="v">
      <t c="2">
        <n x="4"/>
        <n x="111"/>
      </t>
    </mdx>
    <mdx n="0" f="v">
      <t c="2">
        <n x="4"/>
        <n x="57"/>
      </t>
    </mdx>
    <mdx n="0" f="v">
      <t c="2">
        <n x="4"/>
        <n x="56"/>
      </t>
    </mdx>
    <mdx n="0" f="v">
      <t c="2">
        <n x="4"/>
        <n x="55"/>
      </t>
    </mdx>
    <mdx n="0" f="v">
      <t c="2">
        <n x="5"/>
        <n x="114"/>
      </t>
    </mdx>
    <mdx n="0" f="v">
      <t c="2">
        <n x="5"/>
        <n x="113"/>
      </t>
    </mdx>
    <mdx n="0" f="v">
      <t c="2">
        <n x="5"/>
        <n x="112"/>
      </t>
    </mdx>
    <mdx n="0" f="v">
      <t c="2">
        <n x="5"/>
        <n x="111"/>
      </t>
    </mdx>
    <mdx n="0" f="v">
      <t c="2">
        <n x="5"/>
        <n x="57"/>
      </t>
    </mdx>
    <mdx n="0" f="v">
      <t c="2">
        <n x="5"/>
        <n x="56"/>
      </t>
    </mdx>
    <mdx n="0" f="v">
      <t c="2">
        <n x="5"/>
        <n x="55"/>
      </t>
    </mdx>
    <mdx n="0" f="v">
      <t c="2">
        <n x="6"/>
        <n x="114"/>
      </t>
    </mdx>
    <mdx n="0" f="v">
      <t c="2">
        <n x="6"/>
        <n x="113"/>
      </t>
    </mdx>
    <mdx n="0" f="v">
      <t c="2">
        <n x="6"/>
        <n x="112"/>
      </t>
    </mdx>
    <mdx n="0" f="v">
      <t c="2">
        <n x="6"/>
        <n x="111"/>
      </t>
    </mdx>
    <mdx n="0" f="v">
      <t c="2">
        <n x="6"/>
        <n x="57"/>
      </t>
    </mdx>
    <mdx n="0" f="v">
      <t c="2">
        <n x="6"/>
        <n x="56"/>
      </t>
    </mdx>
    <mdx n="0" f="v">
      <t c="2">
        <n x="6"/>
        <n x="55"/>
      </t>
    </mdx>
    <mdx n="0" f="v">
      <t c="2">
        <n x="7"/>
        <n x="114"/>
      </t>
    </mdx>
    <mdx n="0" f="v">
      <t c="2">
        <n x="7"/>
        <n x="113"/>
      </t>
    </mdx>
    <mdx n="0" f="v">
      <t c="2">
        <n x="7"/>
        <n x="112"/>
      </t>
    </mdx>
    <mdx n="0" f="v">
      <t c="2">
        <n x="7"/>
        <n x="111"/>
      </t>
    </mdx>
    <mdx n="0" f="v">
      <t c="2">
        <n x="7"/>
        <n x="57"/>
      </t>
    </mdx>
    <mdx n="0" f="v">
      <t c="2">
        <n x="7"/>
        <n x="56"/>
      </t>
    </mdx>
    <mdx n="0" f="v">
      <t c="2">
        <n x="7"/>
        <n x="55"/>
      </t>
    </mdx>
    <mdx n="0" f="v">
      <t c="2">
        <n x="8"/>
        <n x="114"/>
      </t>
    </mdx>
    <mdx n="0" f="v">
      <t c="2">
        <n x="8"/>
        <n x="113"/>
      </t>
    </mdx>
    <mdx n="0" f="v">
      <t c="2">
        <n x="8"/>
        <n x="112"/>
      </t>
    </mdx>
    <mdx n="0" f="v">
      <t c="2">
        <n x="8"/>
        <n x="111"/>
      </t>
    </mdx>
    <mdx n="0" f="v">
      <t c="2">
        <n x="8"/>
        <n x="57"/>
      </t>
    </mdx>
    <mdx n="0" f="v">
      <t c="2">
        <n x="8"/>
        <n x="56"/>
      </t>
    </mdx>
    <mdx n="0" f="v">
      <t c="2">
        <n x="8"/>
        <n x="55"/>
      </t>
    </mdx>
    <mdx n="0" f="v">
      <t c="2">
        <n x="9"/>
        <n x="114"/>
      </t>
    </mdx>
    <mdx n="0" f="v">
      <t c="2">
        <n x="9"/>
        <n x="113"/>
      </t>
    </mdx>
    <mdx n="0" f="v">
      <t c="2">
        <n x="9"/>
        <n x="112"/>
      </t>
    </mdx>
    <mdx n="0" f="v">
      <t c="2">
        <n x="9"/>
        <n x="111"/>
      </t>
    </mdx>
    <mdx n="0" f="v">
      <t c="2">
        <n x="9"/>
        <n x="57"/>
      </t>
    </mdx>
    <mdx n="0" f="v">
      <t c="2">
        <n x="9"/>
        <n x="56"/>
      </t>
    </mdx>
    <mdx n="0" f="v">
      <t c="2">
        <n x="9"/>
        <n x="55"/>
      </t>
    </mdx>
    <mdx n="0" f="v">
      <t c="2">
        <n x="10"/>
        <n x="114"/>
      </t>
    </mdx>
    <mdx n="0" f="v">
      <t c="2">
        <n x="10"/>
        <n x="113"/>
      </t>
    </mdx>
    <mdx n="0" f="v">
      <t c="2">
        <n x="10"/>
        <n x="112"/>
      </t>
    </mdx>
    <mdx n="0" f="v">
      <t c="2">
        <n x="10"/>
        <n x="111"/>
      </t>
    </mdx>
    <mdx n="0" f="v">
      <t c="2">
        <n x="10"/>
        <n x="57"/>
      </t>
    </mdx>
    <mdx n="0" f="v">
      <t c="2">
        <n x="10"/>
        <n x="56"/>
      </t>
    </mdx>
    <mdx n="0" f="v">
      <t c="2">
        <n x="10"/>
        <n x="55"/>
      </t>
    </mdx>
    <mdx n="0" f="v">
      <t c="2">
        <n x="11"/>
        <n x="114"/>
      </t>
    </mdx>
    <mdx n="0" f="v">
      <t c="2">
        <n x="11"/>
        <n x="113"/>
      </t>
    </mdx>
    <mdx n="0" f="v">
      <t c="2">
        <n x="11"/>
        <n x="112"/>
      </t>
    </mdx>
    <mdx n="0" f="v">
      <t c="2">
        <n x="11"/>
        <n x="111"/>
      </t>
    </mdx>
    <mdx n="0" f="v">
      <t c="2">
        <n x="11"/>
        <n x="57"/>
      </t>
    </mdx>
    <mdx n="0" f="v">
      <t c="2">
        <n x="11"/>
        <n x="56"/>
      </t>
    </mdx>
    <mdx n="0" f="v">
      <t c="2">
        <n x="11"/>
        <n x="55"/>
      </t>
    </mdx>
    <mdx n="0" f="v">
      <t c="2">
        <n x="12"/>
        <n x="114"/>
      </t>
    </mdx>
    <mdx n="0" f="v">
      <t c="2">
        <n x="12"/>
        <n x="113"/>
      </t>
    </mdx>
    <mdx n="0" f="v">
      <t c="2">
        <n x="12"/>
        <n x="112"/>
      </t>
    </mdx>
    <mdx n="0" f="v">
      <t c="2">
        <n x="12"/>
        <n x="111"/>
      </t>
    </mdx>
    <mdx n="0" f="v">
      <t c="2">
        <n x="12"/>
        <n x="57"/>
      </t>
    </mdx>
    <mdx n="0" f="v">
      <t c="2">
        <n x="12"/>
        <n x="56"/>
      </t>
    </mdx>
    <mdx n="0" f="v">
      <t c="2">
        <n x="12"/>
        <n x="55"/>
      </t>
    </mdx>
    <mdx n="0" f="v">
      <t c="2">
        <n x="13"/>
        <n x="114"/>
      </t>
    </mdx>
    <mdx n="0" f="v">
      <t c="2">
        <n x="13"/>
        <n x="113"/>
      </t>
    </mdx>
    <mdx n="0" f="v">
      <t c="2">
        <n x="13"/>
        <n x="112"/>
      </t>
    </mdx>
    <mdx n="0" f="v">
      <t c="2">
        <n x="13"/>
        <n x="111"/>
      </t>
    </mdx>
    <mdx n="0" f="v">
      <t c="2">
        <n x="13"/>
        <n x="57"/>
      </t>
    </mdx>
    <mdx n="0" f="v">
      <t c="2">
        <n x="13"/>
        <n x="56"/>
      </t>
    </mdx>
    <mdx n="0" f="v">
      <t c="2">
        <n x="13"/>
        <n x="55"/>
      </t>
    </mdx>
    <mdx n="0" f="v">
      <t c="2">
        <n x="14"/>
        <n x="114"/>
      </t>
    </mdx>
    <mdx n="0" f="v">
      <t c="2">
        <n x="14"/>
        <n x="113"/>
      </t>
    </mdx>
    <mdx n="0" f="v">
      <t c="2">
        <n x="14"/>
        <n x="112"/>
      </t>
    </mdx>
    <mdx n="0" f="v">
      <t c="2">
        <n x="14"/>
        <n x="111"/>
      </t>
    </mdx>
    <mdx n="0" f="v">
      <t c="2">
        <n x="14"/>
        <n x="57"/>
      </t>
    </mdx>
    <mdx n="0" f="v">
      <t c="2">
        <n x="14"/>
        <n x="56"/>
      </t>
    </mdx>
    <mdx n="0" f="v">
      <t c="2">
        <n x="14"/>
        <n x="55"/>
      </t>
    </mdx>
    <mdx n="0" f="v">
      <t c="2">
        <n x="15"/>
        <n x="114"/>
      </t>
    </mdx>
    <mdx n="0" f="v">
      <t c="2">
        <n x="15"/>
        <n x="113"/>
      </t>
    </mdx>
    <mdx n="0" f="v">
      <t c="2">
        <n x="15"/>
        <n x="112"/>
      </t>
    </mdx>
    <mdx n="0" f="v">
      <t c="2">
        <n x="15"/>
        <n x="111"/>
      </t>
    </mdx>
    <mdx n="0" f="v">
      <t c="2">
        <n x="15"/>
        <n x="57"/>
      </t>
    </mdx>
    <mdx n="0" f="v">
      <t c="2">
        <n x="15"/>
        <n x="56"/>
      </t>
    </mdx>
    <mdx n="0" f="v">
      <t c="2">
        <n x="15"/>
        <n x="55"/>
      </t>
    </mdx>
    <mdx n="0" f="v">
      <t c="2">
        <n x="16"/>
        <n x="114"/>
      </t>
    </mdx>
    <mdx n="0" f="v">
      <t c="2">
        <n x="16"/>
        <n x="113"/>
      </t>
    </mdx>
    <mdx n="0" f="v">
      <t c="2">
        <n x="16"/>
        <n x="112"/>
      </t>
    </mdx>
    <mdx n="0" f="v">
      <t c="2">
        <n x="16"/>
        <n x="111"/>
      </t>
    </mdx>
    <mdx n="0" f="v">
      <t c="2">
        <n x="16"/>
        <n x="57"/>
      </t>
    </mdx>
    <mdx n="0" f="v">
      <t c="2">
        <n x="16"/>
        <n x="56"/>
      </t>
    </mdx>
    <mdx n="0" f="v">
      <t c="2">
        <n x="16"/>
        <n x="55"/>
      </t>
    </mdx>
    <mdx n="0" f="v">
      <t c="2">
        <n x="17"/>
        <n x="114"/>
      </t>
    </mdx>
    <mdx n="0" f="v">
      <t c="2">
        <n x="17"/>
        <n x="113"/>
      </t>
    </mdx>
    <mdx n="0" f="v">
      <t c="2">
        <n x="17"/>
        <n x="112"/>
      </t>
    </mdx>
    <mdx n="0" f="v">
      <t c="2">
        <n x="17"/>
        <n x="111"/>
      </t>
    </mdx>
    <mdx n="0" f="v">
      <t c="2">
        <n x="17"/>
        <n x="57"/>
      </t>
    </mdx>
    <mdx n="0" f="v">
      <t c="2">
        <n x="17"/>
        <n x="56"/>
      </t>
    </mdx>
    <mdx n="0" f="v">
      <t c="2">
        <n x="17"/>
        <n x="55"/>
      </t>
    </mdx>
    <mdx n="0" f="v">
      <t c="2">
        <n x="18"/>
        <n x="114"/>
      </t>
    </mdx>
    <mdx n="0" f="v">
      <t c="2">
        <n x="18"/>
        <n x="113"/>
      </t>
    </mdx>
    <mdx n="0" f="v">
      <t c="2">
        <n x="18"/>
        <n x="112"/>
      </t>
    </mdx>
    <mdx n="0" f="v">
      <t c="2">
        <n x="18"/>
        <n x="111"/>
      </t>
    </mdx>
    <mdx n="0" f="v">
      <t c="2">
        <n x="18"/>
        <n x="57"/>
      </t>
    </mdx>
    <mdx n="0" f="v">
      <t c="2">
        <n x="18"/>
        <n x="56"/>
      </t>
    </mdx>
    <mdx n="0" f="v">
      <t c="2">
        <n x="18"/>
        <n x="55"/>
      </t>
    </mdx>
    <mdx n="0" f="v">
      <t c="2">
        <n x="19"/>
        <n x="114"/>
      </t>
    </mdx>
    <mdx n="0" f="v">
      <t c="2">
        <n x="19"/>
        <n x="113"/>
      </t>
    </mdx>
    <mdx n="0" f="v">
      <t c="2">
        <n x="19"/>
        <n x="112"/>
      </t>
    </mdx>
    <mdx n="0" f="v">
      <t c="2">
        <n x="19"/>
        <n x="111"/>
      </t>
    </mdx>
    <mdx n="0" f="v">
      <t c="2">
        <n x="19"/>
        <n x="57"/>
      </t>
    </mdx>
    <mdx n="0" f="v">
      <t c="2">
        <n x="19"/>
        <n x="56"/>
      </t>
    </mdx>
    <mdx n="0" f="v">
      <t c="2">
        <n x="19"/>
        <n x="55"/>
      </t>
    </mdx>
    <mdx n="0" f="v">
      <t c="2">
        <n x="20"/>
        <n x="114"/>
      </t>
    </mdx>
    <mdx n="0" f="v">
      <t c="2">
        <n x="20"/>
        <n x="113"/>
      </t>
    </mdx>
    <mdx n="0" f="v">
      <t c="2">
        <n x="20"/>
        <n x="112"/>
      </t>
    </mdx>
    <mdx n="0" f="v">
      <t c="2">
        <n x="20"/>
        <n x="111"/>
      </t>
    </mdx>
    <mdx n="0" f="v">
      <t c="2">
        <n x="20"/>
        <n x="57"/>
      </t>
    </mdx>
    <mdx n="0" f="v">
      <t c="2">
        <n x="20"/>
        <n x="56"/>
      </t>
    </mdx>
    <mdx n="0" f="v">
      <t c="2">
        <n x="20"/>
        <n x="55"/>
      </t>
    </mdx>
    <mdx n="0" f="v">
      <t c="2">
        <n x="21"/>
        <n x="114"/>
      </t>
    </mdx>
    <mdx n="0" f="v">
      <t c="2">
        <n x="21"/>
        <n x="113"/>
      </t>
    </mdx>
    <mdx n="0" f="v">
      <t c="2">
        <n x="21"/>
        <n x="112"/>
      </t>
    </mdx>
    <mdx n="0" f="v">
      <t c="2">
        <n x="21"/>
        <n x="111"/>
      </t>
    </mdx>
    <mdx n="0" f="v">
      <t c="2">
        <n x="21"/>
        <n x="57"/>
      </t>
    </mdx>
    <mdx n="0" f="v">
      <t c="2">
        <n x="21"/>
        <n x="56"/>
      </t>
    </mdx>
    <mdx n="0" f="v">
      <t c="2">
        <n x="21"/>
        <n x="55"/>
      </t>
    </mdx>
    <mdx n="0" f="v">
      <t c="2">
        <n x="22"/>
        <n x="114"/>
      </t>
    </mdx>
    <mdx n="0" f="v">
      <t c="2">
        <n x="22"/>
        <n x="113"/>
      </t>
    </mdx>
    <mdx n="0" f="v">
      <t c="2">
        <n x="22"/>
        <n x="112"/>
      </t>
    </mdx>
    <mdx n="0" f="v">
      <t c="2">
        <n x="22"/>
        <n x="111"/>
      </t>
    </mdx>
    <mdx n="0" f="v">
      <t c="2">
        <n x="22"/>
        <n x="57"/>
      </t>
    </mdx>
    <mdx n="0" f="v">
      <t c="2">
        <n x="22"/>
        <n x="56"/>
      </t>
    </mdx>
    <mdx n="0" f="v">
      <t c="2">
        <n x="22"/>
        <n x="55"/>
      </t>
    </mdx>
    <mdx n="0" f="v">
      <t c="2">
        <n x="23"/>
        <n x="114"/>
      </t>
    </mdx>
    <mdx n="0" f="v">
      <t c="2">
        <n x="23"/>
        <n x="113"/>
      </t>
    </mdx>
    <mdx n="0" f="v">
      <t c="2">
        <n x="23"/>
        <n x="112"/>
      </t>
    </mdx>
    <mdx n="0" f="v">
      <t c="2">
        <n x="23"/>
        <n x="111"/>
      </t>
    </mdx>
    <mdx n="0" f="v">
      <t c="2">
        <n x="23"/>
        <n x="57"/>
      </t>
    </mdx>
    <mdx n="0" f="v">
      <t c="2">
        <n x="23"/>
        <n x="56"/>
      </t>
    </mdx>
    <mdx n="0" f="v">
      <t c="2">
        <n x="23"/>
        <n x="55"/>
      </t>
    </mdx>
    <mdx n="0" f="v">
      <t c="2">
        <n x="24"/>
        <n x="114"/>
      </t>
    </mdx>
    <mdx n="0" f="v">
      <t c="2">
        <n x="24"/>
        <n x="113"/>
      </t>
    </mdx>
    <mdx n="0" f="v">
      <t c="2">
        <n x="24"/>
        <n x="112"/>
      </t>
    </mdx>
    <mdx n="0" f="v">
      <t c="2">
        <n x="24"/>
        <n x="111"/>
      </t>
    </mdx>
    <mdx n="0" f="v">
      <t c="2">
        <n x="24"/>
        <n x="57"/>
      </t>
    </mdx>
    <mdx n="0" f="v">
      <t c="2">
        <n x="24"/>
        <n x="56"/>
      </t>
    </mdx>
    <mdx n="0" f="v">
      <t c="2">
        <n x="24"/>
        <n x="55"/>
      </t>
    </mdx>
    <mdx n="0" f="v">
      <t c="2">
        <n x="25"/>
        <n x="114"/>
      </t>
    </mdx>
    <mdx n="0" f="v">
      <t c="2">
        <n x="25"/>
        <n x="113"/>
      </t>
    </mdx>
    <mdx n="0" f="v">
      <t c="2">
        <n x="25"/>
        <n x="112"/>
      </t>
    </mdx>
    <mdx n="0" f="v">
      <t c="2">
        <n x="25"/>
        <n x="111"/>
      </t>
    </mdx>
    <mdx n="0" f="v">
      <t c="2">
        <n x="25"/>
        <n x="57"/>
      </t>
    </mdx>
    <mdx n="0" f="v">
      <t c="2">
        <n x="25"/>
        <n x="56"/>
      </t>
    </mdx>
    <mdx n="0" f="v">
      <t c="2">
        <n x="25"/>
        <n x="55"/>
      </t>
    </mdx>
    <mdx n="0" f="v">
      <t c="2">
        <n x="26"/>
        <n x="114"/>
      </t>
    </mdx>
    <mdx n="0" f="v">
      <t c="2">
        <n x="26"/>
        <n x="113"/>
      </t>
    </mdx>
    <mdx n="0" f="v">
      <t c="2">
        <n x="26"/>
        <n x="112"/>
      </t>
    </mdx>
    <mdx n="0" f="v">
      <t c="2">
        <n x="26"/>
        <n x="111"/>
      </t>
    </mdx>
    <mdx n="0" f="v">
      <t c="2">
        <n x="26"/>
        <n x="57"/>
      </t>
    </mdx>
    <mdx n="0" f="v">
      <t c="2">
        <n x="26"/>
        <n x="56"/>
      </t>
    </mdx>
    <mdx n="0" f="v">
      <t c="2">
        <n x="26"/>
        <n x="55"/>
      </t>
    </mdx>
    <mdx n="0" f="v">
      <t c="2">
        <n x="27"/>
        <n x="114"/>
      </t>
    </mdx>
    <mdx n="0" f="v">
      <t c="2">
        <n x="27"/>
        <n x="113"/>
      </t>
    </mdx>
    <mdx n="0" f="v">
      <t c="2">
        <n x="27"/>
        <n x="112"/>
      </t>
    </mdx>
    <mdx n="0" f="v">
      <t c="2">
        <n x="27"/>
        <n x="111"/>
      </t>
    </mdx>
    <mdx n="0" f="v">
      <t c="2">
        <n x="27"/>
        <n x="57"/>
      </t>
    </mdx>
    <mdx n="0" f="v">
      <t c="2">
        <n x="27"/>
        <n x="56"/>
      </t>
    </mdx>
    <mdx n="0" f="v">
      <t c="2">
        <n x="27"/>
        <n x="55"/>
      </t>
    </mdx>
    <mdx n="0" f="v">
      <t c="2">
        <n x="28"/>
        <n x="114"/>
      </t>
    </mdx>
    <mdx n="0" f="v">
      <t c="2">
        <n x="28"/>
        <n x="113"/>
      </t>
    </mdx>
    <mdx n="0" f="v">
      <t c="2">
        <n x="28"/>
        <n x="112"/>
      </t>
    </mdx>
    <mdx n="0" f="v">
      <t c="2">
        <n x="28"/>
        <n x="111"/>
      </t>
    </mdx>
    <mdx n="0" f="v">
      <t c="2">
        <n x="28"/>
        <n x="57"/>
      </t>
    </mdx>
    <mdx n="0" f="v">
      <t c="2">
        <n x="28"/>
        <n x="56"/>
      </t>
    </mdx>
    <mdx n="0" f="v">
      <t c="2">
        <n x="28"/>
        <n x="55"/>
      </t>
    </mdx>
    <mdx n="0" f="v">
      <t c="2">
        <n x="29"/>
        <n x="114"/>
      </t>
    </mdx>
    <mdx n="0" f="v">
      <t c="2">
        <n x="29"/>
        <n x="113"/>
      </t>
    </mdx>
    <mdx n="0" f="v">
      <t c="2">
        <n x="29"/>
        <n x="112"/>
      </t>
    </mdx>
    <mdx n="0" f="v">
      <t c="2">
        <n x="29"/>
        <n x="111"/>
      </t>
    </mdx>
    <mdx n="0" f="v">
      <t c="2">
        <n x="29"/>
        <n x="57"/>
      </t>
    </mdx>
    <mdx n="0" f="v">
      <t c="2">
        <n x="29"/>
        <n x="56"/>
      </t>
    </mdx>
    <mdx n="0" f="v">
      <t c="2">
        <n x="29"/>
        <n x="55"/>
      </t>
    </mdx>
    <mdx n="0" f="v">
      <t c="2">
        <n x="30"/>
        <n x="114"/>
      </t>
    </mdx>
    <mdx n="0" f="v">
      <t c="2">
        <n x="30"/>
        <n x="113"/>
      </t>
    </mdx>
    <mdx n="0" f="v">
      <t c="2">
        <n x="30"/>
        <n x="112"/>
      </t>
    </mdx>
    <mdx n="0" f="v">
      <t c="2">
        <n x="30"/>
        <n x="111"/>
      </t>
    </mdx>
    <mdx n="0" f="v">
      <t c="2">
        <n x="30"/>
        <n x="57"/>
      </t>
    </mdx>
    <mdx n="0" f="v">
      <t c="2">
        <n x="30"/>
        <n x="56"/>
      </t>
    </mdx>
    <mdx n="0" f="v">
      <t c="2">
        <n x="30"/>
        <n x="55"/>
      </t>
    </mdx>
    <mdx n="0" f="v">
      <t c="2">
        <n x="31"/>
        <n x="114"/>
      </t>
    </mdx>
    <mdx n="0" f="v">
      <t c="2">
        <n x="31"/>
        <n x="113"/>
      </t>
    </mdx>
    <mdx n="0" f="v">
      <t c="2">
        <n x="31"/>
        <n x="112"/>
      </t>
    </mdx>
    <mdx n="0" f="v">
      <t c="2">
        <n x="31"/>
        <n x="111"/>
      </t>
    </mdx>
    <mdx n="0" f="v">
      <t c="2">
        <n x="31"/>
        <n x="57"/>
      </t>
    </mdx>
    <mdx n="0" f="v">
      <t c="2">
        <n x="31"/>
        <n x="56"/>
      </t>
    </mdx>
    <mdx n="0" f="v">
      <t c="2">
        <n x="31"/>
        <n x="55"/>
      </t>
    </mdx>
    <mdx n="0" f="v">
      <t c="2">
        <n x="32"/>
        <n x="114"/>
      </t>
    </mdx>
    <mdx n="0" f="v">
      <t c="2">
        <n x="32"/>
        <n x="113"/>
      </t>
    </mdx>
    <mdx n="0" f="v">
      <t c="2">
        <n x="32"/>
        <n x="112"/>
      </t>
    </mdx>
    <mdx n="0" f="v">
      <t c="2">
        <n x="32"/>
        <n x="111"/>
      </t>
    </mdx>
    <mdx n="0" f="v">
      <t c="2">
        <n x="32"/>
        <n x="57"/>
      </t>
    </mdx>
    <mdx n="0" f="v">
      <t c="2">
        <n x="32"/>
        <n x="56"/>
      </t>
    </mdx>
    <mdx n="0" f="v">
      <t c="2">
        <n x="32"/>
        <n x="55"/>
      </t>
    </mdx>
    <mdx n="0" f="v">
      <t c="2">
        <n x="33"/>
        <n x="114"/>
      </t>
    </mdx>
    <mdx n="0" f="v">
      <t c="2">
        <n x="33"/>
        <n x="113"/>
      </t>
    </mdx>
    <mdx n="0" f="v">
      <t c="2">
        <n x="33"/>
        <n x="112"/>
      </t>
    </mdx>
    <mdx n="0" f="v">
      <t c="2">
        <n x="33"/>
        <n x="111"/>
      </t>
    </mdx>
    <mdx n="0" f="v">
      <t c="2">
        <n x="33"/>
        <n x="57"/>
      </t>
    </mdx>
    <mdx n="0" f="v">
      <t c="2">
        <n x="33"/>
        <n x="56"/>
      </t>
    </mdx>
    <mdx n="0" f="v">
      <t c="2">
        <n x="33"/>
        <n x="55"/>
      </t>
    </mdx>
    <mdx n="0" f="v">
      <t c="2">
        <n x="34"/>
        <n x="114"/>
      </t>
    </mdx>
    <mdx n="0" f="v">
      <t c="2">
        <n x="34"/>
        <n x="113"/>
      </t>
    </mdx>
    <mdx n="0" f="v">
      <t c="2">
        <n x="34"/>
        <n x="112"/>
      </t>
    </mdx>
    <mdx n="0" f="v">
      <t c="2">
        <n x="34"/>
        <n x="111"/>
      </t>
    </mdx>
    <mdx n="0" f="v">
      <t c="2">
        <n x="34"/>
        <n x="57"/>
      </t>
    </mdx>
    <mdx n="0" f="v">
      <t c="2">
        <n x="34"/>
        <n x="56"/>
      </t>
    </mdx>
    <mdx n="0" f="v">
      <t c="2">
        <n x="34"/>
        <n x="55"/>
      </t>
    </mdx>
    <mdx n="0" f="v">
      <t c="2">
        <n x="35"/>
        <n x="114"/>
      </t>
    </mdx>
    <mdx n="0" f="v">
      <t c="2">
        <n x="35"/>
        <n x="113"/>
      </t>
    </mdx>
    <mdx n="0" f="v">
      <t c="2">
        <n x="35"/>
        <n x="112"/>
      </t>
    </mdx>
    <mdx n="0" f="v">
      <t c="2">
        <n x="35"/>
        <n x="111"/>
      </t>
    </mdx>
    <mdx n="0" f="v">
      <t c="2">
        <n x="35"/>
        <n x="57"/>
      </t>
    </mdx>
    <mdx n="0" f="v">
      <t c="2">
        <n x="35"/>
        <n x="56"/>
      </t>
    </mdx>
    <mdx n="0" f="v">
      <t c="2">
        <n x="35"/>
        <n x="55"/>
      </t>
    </mdx>
    <mdx n="0" f="v">
      <t c="2">
        <n x="36"/>
        <n x="114"/>
      </t>
    </mdx>
    <mdx n="0" f="v">
      <t c="2">
        <n x="36"/>
        <n x="113"/>
      </t>
    </mdx>
    <mdx n="0" f="v">
      <t c="2">
        <n x="36"/>
        <n x="112"/>
      </t>
    </mdx>
    <mdx n="0" f="v">
      <t c="2">
        <n x="36"/>
        <n x="111"/>
      </t>
    </mdx>
    <mdx n="0" f="v">
      <t c="2">
        <n x="36"/>
        <n x="57"/>
      </t>
    </mdx>
    <mdx n="0" f="v">
      <t c="2">
        <n x="36"/>
        <n x="56"/>
      </t>
    </mdx>
    <mdx n="0" f="v">
      <t c="2">
        <n x="36"/>
        <n x="55"/>
      </t>
    </mdx>
    <mdx n="0" f="v">
      <t c="2">
        <n x="37"/>
        <n x="114"/>
      </t>
    </mdx>
    <mdx n="0" f="v">
      <t c="2">
        <n x="37"/>
        <n x="113"/>
      </t>
    </mdx>
    <mdx n="0" f="v">
      <t c="2">
        <n x="37"/>
        <n x="112"/>
      </t>
    </mdx>
    <mdx n="0" f="v">
      <t c="2">
        <n x="37"/>
        <n x="111"/>
      </t>
    </mdx>
    <mdx n="0" f="v">
      <t c="2">
        <n x="37"/>
        <n x="57"/>
      </t>
    </mdx>
    <mdx n="0" f="v">
      <t c="2">
        <n x="37"/>
        <n x="56"/>
      </t>
    </mdx>
    <mdx n="0" f="v">
      <t c="2">
        <n x="37"/>
        <n x="55"/>
      </t>
    </mdx>
    <mdx n="0" f="v">
      <t c="2">
        <n x="38"/>
        <n x="57"/>
      </t>
    </mdx>
    <mdx n="0" f="v">
      <t c="2">
        <n x="38"/>
        <n x="56"/>
      </t>
    </mdx>
    <mdx n="0" f="v">
      <t c="2">
        <n x="38"/>
        <n x="55"/>
      </t>
    </mdx>
    <mdx n="0" f="v">
      <t c="2">
        <n x="39"/>
        <n x="57"/>
      </t>
    </mdx>
    <mdx n="0" f="v">
      <t c="2">
        <n x="39"/>
        <n x="56"/>
      </t>
    </mdx>
    <mdx n="0" f="v">
      <t c="2">
        <n x="39"/>
        <n x="55"/>
      </t>
    </mdx>
    <mdx n="0" f="v">
      <t c="2">
        <n x="40"/>
        <n x="57"/>
      </t>
    </mdx>
    <mdx n="0" f="v">
      <t c="2">
        <n x="40"/>
        <n x="56"/>
      </t>
    </mdx>
    <mdx n="0" f="v">
      <t c="2">
        <n x="40"/>
        <n x="55"/>
      </t>
    </mdx>
    <mdx n="0" f="v">
      <t c="2">
        <n x="41"/>
        <n x="57"/>
      </t>
    </mdx>
    <mdx n="0" f="v">
      <t c="2">
        <n x="41"/>
        <n x="56"/>
      </t>
    </mdx>
    <mdx n="0" f="v">
      <t c="2">
        <n x="41"/>
        <n x="55"/>
      </t>
    </mdx>
    <mdx n="0" f="v">
      <t c="2">
        <n x="42"/>
        <n x="57"/>
      </t>
    </mdx>
    <mdx n="0" f="v">
      <t c="2">
        <n x="42"/>
        <n x="56"/>
      </t>
    </mdx>
    <mdx n="0" f="v">
      <t c="2">
        <n x="42"/>
        <n x="55"/>
      </t>
    </mdx>
    <mdx n="0" f="v">
      <t c="2">
        <n x="43"/>
        <n x="57"/>
      </t>
    </mdx>
    <mdx n="0" f="v">
      <t c="2">
        <n x="43"/>
        <n x="56"/>
      </t>
    </mdx>
    <mdx n="0" f="v">
      <t c="2">
        <n x="43"/>
        <n x="55"/>
      </t>
    </mdx>
    <mdx n="0" f="v">
      <t c="2">
        <n x="44"/>
        <n x="57"/>
      </t>
    </mdx>
    <mdx n="0" f="v">
      <t c="2">
        <n x="44"/>
        <n x="56"/>
      </t>
    </mdx>
    <mdx n="0" f="v">
      <t c="2">
        <n x="44"/>
        <n x="55"/>
      </t>
    </mdx>
    <mdx n="0" f="v">
      <t c="2">
        <n x="45"/>
        <n x="57"/>
      </t>
    </mdx>
    <mdx n="0" f="v">
      <t c="2">
        <n x="45"/>
        <n x="56"/>
      </t>
    </mdx>
    <mdx n="0" f="v">
      <t c="2">
        <n x="45"/>
        <n x="55"/>
      </t>
    </mdx>
    <mdx n="0" f="v">
      <t c="2">
        <n x="46"/>
        <n x="57"/>
      </t>
    </mdx>
    <mdx n="0" f="v">
      <t c="2">
        <n x="46"/>
        <n x="56"/>
      </t>
    </mdx>
    <mdx n="0" f="v">
      <t c="2">
        <n x="46"/>
        <n x="55"/>
      </t>
    </mdx>
    <mdx n="0" f="v">
      <t c="2">
        <n x="47"/>
        <n x="57"/>
      </t>
    </mdx>
    <mdx n="0" f="v">
      <t c="2">
        <n x="47"/>
        <n x="56"/>
      </t>
    </mdx>
    <mdx n="0" f="v">
      <t c="2">
        <n x="47"/>
        <n x="55"/>
      </t>
    </mdx>
    <mdx n="0" f="v">
      <t c="2">
        <n x="48"/>
        <n x="57"/>
      </t>
    </mdx>
    <mdx n="0" f="v">
      <t c="2">
        <n x="48"/>
        <n x="56"/>
      </t>
    </mdx>
    <mdx n="0" f="v">
      <t c="2">
        <n x="48"/>
        <n x="55"/>
      </t>
    </mdx>
    <mdx n="0" f="v">
      <t c="2">
        <n x="49"/>
        <n x="57"/>
      </t>
    </mdx>
    <mdx n="0" f="v">
      <t c="2">
        <n x="49"/>
        <n x="56"/>
      </t>
    </mdx>
    <mdx n="0" f="v">
      <t c="2">
        <n x="49"/>
        <n x="55"/>
      </t>
    </mdx>
    <mdx n="0" f="v">
      <t c="2">
        <n x="50"/>
        <n x="57"/>
      </t>
    </mdx>
    <mdx n="0" f="v">
      <t c="2">
        <n x="50"/>
        <n x="56"/>
      </t>
    </mdx>
    <mdx n="0" f="v">
      <t c="2">
        <n x="50"/>
        <n x="55"/>
      </t>
    </mdx>
    <mdx n="0" f="v">
      <t c="2">
        <n x="51"/>
        <n x="57"/>
      </t>
    </mdx>
    <mdx n="0" f="v">
      <t c="2">
        <n x="51"/>
        <n x="56"/>
      </t>
    </mdx>
    <mdx n="0" f="v">
      <t c="2">
        <n x="51"/>
        <n x="55"/>
      </t>
    </mdx>
    <mdx n="0" f="v">
      <t c="2">
        <n x="52"/>
        <n x="57"/>
      </t>
    </mdx>
    <mdx n="0" f="v">
      <t c="2">
        <n x="52"/>
        <n x="56"/>
      </t>
    </mdx>
    <mdx n="0" f="v">
      <t c="2">
        <n x="52"/>
        <n x="55"/>
      </t>
    </mdx>
    <mdx n="0" f="v">
      <t c="2">
        <n x="53"/>
        <n x="57"/>
      </t>
    </mdx>
    <mdx n="0" f="v">
      <t c="2">
        <n x="53"/>
        <n x="56"/>
      </t>
    </mdx>
    <mdx n="0" f="v">
      <t c="2">
        <n x="53"/>
        <n x="55"/>
      </t>
    </mdx>
    <mdx n="0" f="v">
      <t c="2">
        <n x="54"/>
        <n x="57"/>
      </t>
    </mdx>
    <mdx n="0" f="v">
      <t c="2">
        <n x="54"/>
        <n x="56"/>
      </t>
    </mdx>
    <mdx n="0" f="v">
      <t c="2">
        <n x="54"/>
        <n x="55"/>
      </t>
    </mdx>
    <mdx n="0" f="v">
      <t c="2">
        <n x="58"/>
        <n x="57"/>
      </t>
    </mdx>
    <mdx n="0" f="v">
      <t c="2">
        <n x="58"/>
        <n x="56"/>
      </t>
    </mdx>
    <mdx n="0" f="v">
      <t c="2">
        <n x="58"/>
        <n x="55"/>
      </t>
    </mdx>
    <mdx n="0" f="v">
      <t c="2">
        <n x="58"/>
        <n x="114"/>
      </t>
    </mdx>
    <mdx n="0" f="v">
      <t c="2">
        <n x="58"/>
        <n x="113"/>
      </t>
    </mdx>
    <mdx n="0" f="v">
      <t c="2">
        <n x="58"/>
        <n x="112"/>
      </t>
    </mdx>
    <mdx n="0" f="v">
      <t c="2">
        <n x="58"/>
        <n x="111"/>
      </t>
    </mdx>
    <mdx n="0" f="v">
      <t c="2">
        <n x="59"/>
        <n x="57"/>
      </t>
    </mdx>
    <mdx n="0" f="v">
      <t c="2">
        <n x="59"/>
        <n x="56"/>
      </t>
    </mdx>
    <mdx n="0" f="v">
      <t c="2">
        <n x="59"/>
        <n x="55"/>
      </t>
    </mdx>
    <mdx n="0" f="v">
      <t c="2">
        <n x="59"/>
        <n x="114"/>
      </t>
    </mdx>
    <mdx n="0" f="v">
      <t c="2">
        <n x="59"/>
        <n x="113"/>
      </t>
    </mdx>
    <mdx n="0" f="v">
      <t c="2">
        <n x="59"/>
        <n x="112"/>
      </t>
    </mdx>
    <mdx n="0" f="v">
      <t c="2">
        <n x="59"/>
        <n x="111"/>
      </t>
    </mdx>
    <mdx n="0" f="v">
      <t c="2">
        <n x="60"/>
        <n x="57"/>
      </t>
    </mdx>
    <mdx n="0" f="v">
      <t c="2">
        <n x="60"/>
        <n x="56"/>
      </t>
    </mdx>
    <mdx n="0" f="v">
      <t c="2">
        <n x="60"/>
        <n x="55"/>
      </t>
    </mdx>
    <mdx n="0" f="v">
      <t c="2">
        <n x="60"/>
        <n x="114"/>
      </t>
    </mdx>
    <mdx n="0" f="v">
      <t c="2">
        <n x="60"/>
        <n x="113"/>
      </t>
    </mdx>
    <mdx n="0" f="v">
      <t c="2">
        <n x="60"/>
        <n x="112"/>
      </t>
    </mdx>
    <mdx n="0" f="v">
      <t c="2">
        <n x="60"/>
        <n x="111"/>
      </t>
    </mdx>
    <mdx n="0" f="v">
      <t c="2">
        <n x="61"/>
        <n x="57"/>
      </t>
    </mdx>
    <mdx n="0" f="v">
      <t c="2">
        <n x="61"/>
        <n x="56"/>
      </t>
    </mdx>
    <mdx n="0" f="v">
      <t c="2">
        <n x="61"/>
        <n x="55"/>
      </t>
    </mdx>
    <mdx n="0" f="v">
      <t c="2">
        <n x="61"/>
        <n x="114"/>
      </t>
    </mdx>
    <mdx n="0" f="v">
      <t c="2">
        <n x="61"/>
        <n x="113"/>
      </t>
    </mdx>
    <mdx n="0" f="v">
      <t c="2">
        <n x="61"/>
        <n x="112"/>
      </t>
    </mdx>
    <mdx n="0" f="v">
      <t c="2">
        <n x="61"/>
        <n x="111"/>
      </t>
    </mdx>
    <mdx n="0" f="v">
      <t c="2">
        <n x="62"/>
        <n x="57"/>
      </t>
    </mdx>
    <mdx n="0" f="v">
      <t c="2">
        <n x="62"/>
        <n x="56"/>
      </t>
    </mdx>
    <mdx n="0" f="v">
      <t c="2">
        <n x="62"/>
        <n x="55"/>
      </t>
    </mdx>
    <mdx n="0" f="v">
      <t c="2">
        <n x="62"/>
        <n x="114"/>
      </t>
    </mdx>
    <mdx n="0" f="v">
      <t c="2">
        <n x="62"/>
        <n x="113"/>
      </t>
    </mdx>
    <mdx n="0" f="v">
      <t c="2">
        <n x="62"/>
        <n x="112"/>
      </t>
    </mdx>
    <mdx n="0" f="v">
      <t c="2">
        <n x="62"/>
        <n x="111"/>
      </t>
    </mdx>
    <mdx n="0" f="v">
      <t c="2">
        <n x="63"/>
        <n x="57"/>
      </t>
    </mdx>
    <mdx n="0" f="v">
      <t c="2">
        <n x="63"/>
        <n x="56"/>
      </t>
    </mdx>
    <mdx n="0" f="v">
      <t c="2">
        <n x="63"/>
        <n x="55"/>
      </t>
    </mdx>
    <mdx n="0" f="v">
      <t c="2">
        <n x="63"/>
        <n x="114"/>
      </t>
    </mdx>
    <mdx n="0" f="v">
      <t c="2">
        <n x="63"/>
        <n x="113"/>
      </t>
    </mdx>
    <mdx n="0" f="v">
      <t c="2">
        <n x="63"/>
        <n x="112"/>
      </t>
    </mdx>
    <mdx n="0" f="v">
      <t c="2">
        <n x="63"/>
        <n x="111"/>
      </t>
    </mdx>
    <mdx n="0" f="v">
      <t c="2">
        <n x="64"/>
        <n x="57"/>
      </t>
    </mdx>
    <mdx n="0" f="v">
      <t c="2">
        <n x="64"/>
        <n x="56"/>
      </t>
    </mdx>
    <mdx n="0" f="v">
      <t c="2">
        <n x="64"/>
        <n x="55"/>
      </t>
    </mdx>
    <mdx n="0" f="v">
      <t c="2">
        <n x="64"/>
        <n x="114"/>
      </t>
    </mdx>
    <mdx n="0" f="v">
      <t c="2">
        <n x="64"/>
        <n x="113"/>
      </t>
    </mdx>
    <mdx n="0" f="v">
      <t c="2">
        <n x="64"/>
        <n x="112"/>
      </t>
    </mdx>
    <mdx n="0" f="v">
      <t c="2">
        <n x="64"/>
        <n x="111"/>
      </t>
    </mdx>
    <mdx n="0" f="v">
      <t c="2">
        <n x="65"/>
        <n x="57"/>
      </t>
    </mdx>
    <mdx n="0" f="v">
      <t c="2">
        <n x="65"/>
        <n x="56"/>
      </t>
    </mdx>
    <mdx n="0" f="v">
      <t c="2">
        <n x="65"/>
        <n x="55"/>
      </t>
    </mdx>
    <mdx n="0" f="v">
      <t c="2">
        <n x="65"/>
        <n x="114"/>
      </t>
    </mdx>
    <mdx n="0" f="v">
      <t c="2">
        <n x="65"/>
        <n x="113"/>
      </t>
    </mdx>
    <mdx n="0" f="v">
      <t c="2">
        <n x="65"/>
        <n x="112"/>
      </t>
    </mdx>
    <mdx n="0" f="v">
      <t c="2">
        <n x="65"/>
        <n x="111"/>
      </t>
    </mdx>
    <mdx n="0" f="v">
      <t c="2">
        <n x="66"/>
        <n x="57"/>
      </t>
    </mdx>
    <mdx n="0" f="v">
      <t c="2">
        <n x="66"/>
        <n x="56"/>
      </t>
    </mdx>
    <mdx n="0" f="v">
      <t c="2">
        <n x="66"/>
        <n x="55"/>
      </t>
    </mdx>
    <mdx n="0" f="v">
      <t c="2">
        <n x="66"/>
        <n x="114"/>
      </t>
    </mdx>
    <mdx n="0" f="v">
      <t c="2">
        <n x="66"/>
        <n x="113"/>
      </t>
    </mdx>
    <mdx n="0" f="v">
      <t c="2">
        <n x="66"/>
        <n x="112"/>
      </t>
    </mdx>
    <mdx n="0" f="v">
      <t c="2">
        <n x="66"/>
        <n x="111"/>
      </t>
    </mdx>
    <mdx n="0" f="v">
      <t c="2">
        <n x="67"/>
        <n x="57"/>
      </t>
    </mdx>
    <mdx n="0" f="v">
      <t c="2">
        <n x="67"/>
        <n x="56"/>
      </t>
    </mdx>
    <mdx n="0" f="v">
      <t c="2">
        <n x="67"/>
        <n x="55"/>
      </t>
    </mdx>
    <mdx n="0" f="v">
      <t c="2">
        <n x="67"/>
        <n x="114"/>
      </t>
    </mdx>
    <mdx n="0" f="v">
      <t c="2">
        <n x="67"/>
        <n x="113"/>
      </t>
    </mdx>
    <mdx n="0" f="v">
      <t c="2">
        <n x="67"/>
        <n x="112"/>
      </t>
    </mdx>
    <mdx n="0" f="v">
      <t c="2">
        <n x="67"/>
        <n x="111"/>
      </t>
    </mdx>
    <mdx n="0" f="v">
      <t c="2">
        <n x="68"/>
        <n x="57"/>
      </t>
    </mdx>
    <mdx n="0" f="v">
      <t c="2">
        <n x="68"/>
        <n x="56"/>
      </t>
    </mdx>
    <mdx n="0" f="v">
      <t c="2">
        <n x="68"/>
        <n x="55"/>
      </t>
    </mdx>
    <mdx n="0" f="v">
      <t c="2">
        <n x="68"/>
        <n x="114"/>
      </t>
    </mdx>
    <mdx n="0" f="v">
      <t c="2">
        <n x="68"/>
        <n x="113"/>
      </t>
    </mdx>
    <mdx n="0" f="v">
      <t c="2">
        <n x="68"/>
        <n x="112"/>
      </t>
    </mdx>
    <mdx n="0" f="v">
      <t c="2">
        <n x="68"/>
        <n x="111"/>
      </t>
    </mdx>
    <mdx n="0" f="v">
      <t c="2">
        <n x="69"/>
        <n x="57"/>
      </t>
    </mdx>
    <mdx n="0" f="v">
      <t c="2">
        <n x="69"/>
        <n x="56"/>
      </t>
    </mdx>
    <mdx n="0" f="v">
      <t c="2">
        <n x="69"/>
        <n x="55"/>
      </t>
    </mdx>
    <mdx n="0" f="v">
      <t c="2">
        <n x="69"/>
        <n x="114"/>
      </t>
    </mdx>
    <mdx n="0" f="v">
      <t c="2">
        <n x="69"/>
        <n x="113"/>
      </t>
    </mdx>
    <mdx n="0" f="v">
      <t c="2">
        <n x="69"/>
        <n x="112"/>
      </t>
    </mdx>
    <mdx n="0" f="v">
      <t c="2">
        <n x="69"/>
        <n x="111"/>
      </t>
    </mdx>
    <mdx n="0" f="v">
      <t c="2">
        <n x="70"/>
        <n x="57"/>
      </t>
    </mdx>
    <mdx n="0" f="v">
      <t c="2">
        <n x="70"/>
        <n x="56"/>
      </t>
    </mdx>
    <mdx n="0" f="v">
      <t c="2">
        <n x="70"/>
        <n x="55"/>
      </t>
    </mdx>
    <mdx n="0" f="v">
      <t c="2">
        <n x="70"/>
        <n x="114"/>
      </t>
    </mdx>
    <mdx n="0" f="v">
      <t c="2">
        <n x="70"/>
        <n x="113"/>
      </t>
    </mdx>
    <mdx n="0" f="v">
      <t c="2">
        <n x="70"/>
        <n x="112"/>
      </t>
    </mdx>
    <mdx n="0" f="v">
      <t c="2">
        <n x="70"/>
        <n x="111"/>
      </t>
    </mdx>
    <mdx n="0" f="v">
      <t c="2">
        <n x="71"/>
        <n x="57"/>
      </t>
    </mdx>
    <mdx n="0" f="v">
      <t c="2">
        <n x="71"/>
        <n x="56"/>
      </t>
    </mdx>
    <mdx n="0" f="v">
      <t c="2">
        <n x="71"/>
        <n x="55"/>
      </t>
    </mdx>
    <mdx n="0" f="v">
      <t c="2">
        <n x="71"/>
        <n x="114"/>
      </t>
    </mdx>
    <mdx n="0" f="v">
      <t c="2">
        <n x="71"/>
        <n x="113"/>
      </t>
    </mdx>
    <mdx n="0" f="v">
      <t c="2">
        <n x="71"/>
        <n x="112"/>
      </t>
    </mdx>
    <mdx n="0" f="v">
      <t c="2">
        <n x="71"/>
        <n x="111"/>
      </t>
    </mdx>
    <mdx n="0" f="v">
      <t c="2">
        <n x="72"/>
        <n x="57"/>
      </t>
    </mdx>
    <mdx n="0" f="v">
      <t c="2">
        <n x="72"/>
        <n x="56"/>
      </t>
    </mdx>
    <mdx n="0" f="v">
      <t c="2">
        <n x="72"/>
        <n x="55"/>
      </t>
    </mdx>
    <mdx n="0" f="v">
      <t c="2">
        <n x="72"/>
        <n x="114"/>
      </t>
    </mdx>
    <mdx n="0" f="v">
      <t c="2">
        <n x="72"/>
        <n x="113"/>
      </t>
    </mdx>
    <mdx n="0" f="v">
      <t c="2">
        <n x="72"/>
        <n x="112"/>
      </t>
    </mdx>
    <mdx n="0" f="v">
      <t c="2">
        <n x="72"/>
        <n x="111"/>
      </t>
    </mdx>
    <mdx n="0" f="v">
      <t c="2">
        <n x="73"/>
        <n x="57"/>
      </t>
    </mdx>
    <mdx n="0" f="v">
      <t c="2">
        <n x="73"/>
        <n x="56"/>
      </t>
    </mdx>
    <mdx n="0" f="v">
      <t c="2">
        <n x="73"/>
        <n x="55"/>
      </t>
    </mdx>
    <mdx n="0" f="v">
      <t c="2">
        <n x="73"/>
        <n x="114"/>
      </t>
    </mdx>
    <mdx n="0" f="v">
      <t c="2">
        <n x="73"/>
        <n x="113"/>
      </t>
    </mdx>
    <mdx n="0" f="v">
      <t c="2">
        <n x="73"/>
        <n x="112"/>
      </t>
    </mdx>
    <mdx n="0" f="v">
      <t c="2">
        <n x="73"/>
        <n x="111"/>
      </t>
    </mdx>
    <mdx n="0" f="v">
      <t c="2">
        <n x="74"/>
        <n x="57"/>
      </t>
    </mdx>
    <mdx n="0" f="v">
      <t c="2">
        <n x="74"/>
        <n x="56"/>
      </t>
    </mdx>
    <mdx n="0" f="v">
      <t c="2">
        <n x="74"/>
        <n x="55"/>
      </t>
    </mdx>
    <mdx n="0" f="v">
      <t c="2">
        <n x="74"/>
        <n x="114"/>
      </t>
    </mdx>
    <mdx n="0" f="v">
      <t c="2">
        <n x="74"/>
        <n x="113"/>
      </t>
    </mdx>
    <mdx n="0" f="v">
      <t c="2">
        <n x="74"/>
        <n x="112"/>
      </t>
    </mdx>
    <mdx n="0" f="v">
      <t c="2">
        <n x="74"/>
        <n x="111"/>
      </t>
    </mdx>
    <mdx n="0" f="v">
      <t c="2">
        <n x="75"/>
        <n x="57"/>
      </t>
    </mdx>
    <mdx n="0" f="v">
      <t c="2">
        <n x="75"/>
        <n x="56"/>
      </t>
    </mdx>
    <mdx n="0" f="v">
      <t c="2">
        <n x="75"/>
        <n x="55"/>
      </t>
    </mdx>
    <mdx n="0" f="v">
      <t c="2">
        <n x="75"/>
        <n x="114"/>
      </t>
    </mdx>
    <mdx n="0" f="v">
      <t c="2">
        <n x="75"/>
        <n x="113"/>
      </t>
    </mdx>
    <mdx n="0" f="v">
      <t c="2">
        <n x="75"/>
        <n x="112"/>
      </t>
    </mdx>
    <mdx n="0" f="v">
      <t c="2">
        <n x="75"/>
        <n x="111"/>
      </t>
    </mdx>
    <mdx n="0" f="v">
      <t c="2">
        <n x="76"/>
        <n x="57"/>
      </t>
    </mdx>
    <mdx n="0" f="v">
      <t c="2">
        <n x="76"/>
        <n x="56"/>
      </t>
    </mdx>
    <mdx n="0" f="v">
      <t c="2">
        <n x="76"/>
        <n x="55"/>
      </t>
    </mdx>
    <mdx n="0" f="v">
      <t c="2">
        <n x="76"/>
        <n x="114"/>
      </t>
    </mdx>
    <mdx n="0" f="v">
      <t c="2">
        <n x="76"/>
        <n x="113"/>
      </t>
    </mdx>
    <mdx n="0" f="v">
      <t c="2">
        <n x="76"/>
        <n x="112"/>
      </t>
    </mdx>
    <mdx n="0" f="v">
      <t c="2">
        <n x="76"/>
        <n x="111"/>
      </t>
    </mdx>
    <mdx n="0" f="v">
      <t c="2">
        <n x="77"/>
        <n x="57"/>
      </t>
    </mdx>
    <mdx n="0" f="v">
      <t c="2">
        <n x="77"/>
        <n x="56"/>
      </t>
    </mdx>
    <mdx n="0" f="v">
      <t c="2">
        <n x="77"/>
        <n x="55"/>
      </t>
    </mdx>
    <mdx n="0" f="v">
      <t c="2">
        <n x="77"/>
        <n x="114"/>
      </t>
    </mdx>
    <mdx n="0" f="v">
      <t c="2">
        <n x="77"/>
        <n x="113"/>
      </t>
    </mdx>
    <mdx n="0" f="v">
      <t c="2">
        <n x="77"/>
        <n x="112"/>
      </t>
    </mdx>
    <mdx n="0" f="v">
      <t c="2">
        <n x="77"/>
        <n x="111"/>
      </t>
    </mdx>
    <mdx n="0" f="v">
      <t c="2">
        <n x="78"/>
        <n x="57"/>
      </t>
    </mdx>
    <mdx n="0" f="v">
      <t c="2">
        <n x="78"/>
        <n x="56"/>
      </t>
    </mdx>
    <mdx n="0" f="v">
      <t c="2">
        <n x="78"/>
        <n x="55"/>
      </t>
    </mdx>
    <mdx n="0" f="v">
      <t c="2">
        <n x="78"/>
        <n x="114"/>
      </t>
    </mdx>
    <mdx n="0" f="v">
      <t c="2">
        <n x="78"/>
        <n x="113"/>
      </t>
    </mdx>
    <mdx n="0" f="v">
      <t c="2">
        <n x="78"/>
        <n x="112"/>
      </t>
    </mdx>
    <mdx n="0" f="v">
      <t c="2">
        <n x="78"/>
        <n x="111"/>
      </t>
    </mdx>
    <mdx n="0" f="v">
      <t c="2">
        <n x="79"/>
        <n x="57"/>
      </t>
    </mdx>
    <mdx n="0" f="v">
      <t c="2">
        <n x="79"/>
        <n x="56"/>
      </t>
    </mdx>
    <mdx n="0" f="v">
      <t c="2">
        <n x="79"/>
        <n x="55"/>
      </t>
    </mdx>
    <mdx n="0" f="v">
      <t c="2">
        <n x="79"/>
        <n x="114"/>
      </t>
    </mdx>
    <mdx n="0" f="v">
      <t c="2">
        <n x="79"/>
        <n x="113"/>
      </t>
    </mdx>
    <mdx n="0" f="v">
      <t c="2">
        <n x="79"/>
        <n x="112"/>
      </t>
    </mdx>
    <mdx n="0" f="v">
      <t c="2">
        <n x="79"/>
        <n x="111"/>
      </t>
    </mdx>
    <mdx n="0" f="v">
      <t c="2">
        <n x="80"/>
        <n x="57"/>
      </t>
    </mdx>
    <mdx n="0" f="v">
      <t c="2">
        <n x="80"/>
        <n x="56"/>
      </t>
    </mdx>
    <mdx n="0" f="v">
      <t c="2">
        <n x="80"/>
        <n x="55"/>
      </t>
    </mdx>
    <mdx n="0" f="v">
      <t c="2">
        <n x="80"/>
        <n x="114"/>
      </t>
    </mdx>
    <mdx n="0" f="v">
      <t c="2">
        <n x="80"/>
        <n x="113"/>
      </t>
    </mdx>
    <mdx n="0" f="v">
      <t c="2">
        <n x="80"/>
        <n x="112"/>
      </t>
    </mdx>
    <mdx n="0" f="v">
      <t c="2">
        <n x="80"/>
        <n x="111"/>
      </t>
    </mdx>
    <mdx n="0" f="v">
      <t c="2">
        <n x="81"/>
        <n x="57"/>
      </t>
    </mdx>
    <mdx n="0" f="v">
      <t c="2">
        <n x="81"/>
        <n x="56"/>
      </t>
    </mdx>
    <mdx n="0" f="v">
      <t c="2">
        <n x="81"/>
        <n x="55"/>
      </t>
    </mdx>
    <mdx n="0" f="v">
      <t c="2">
        <n x="81"/>
        <n x="114"/>
      </t>
    </mdx>
    <mdx n="0" f="v">
      <t c="2">
        <n x="81"/>
        <n x="113"/>
      </t>
    </mdx>
    <mdx n="0" f="v">
      <t c="2">
        <n x="81"/>
        <n x="112"/>
      </t>
    </mdx>
    <mdx n="0" f="v">
      <t c="2">
        <n x="81"/>
        <n x="111"/>
      </t>
    </mdx>
    <mdx n="0" f="v">
      <t c="2">
        <n x="82"/>
        <n x="57"/>
      </t>
    </mdx>
    <mdx n="0" f="v">
      <t c="2">
        <n x="82"/>
        <n x="56"/>
      </t>
    </mdx>
    <mdx n="0" f="v">
      <t c="2">
        <n x="82"/>
        <n x="55"/>
      </t>
    </mdx>
    <mdx n="0" f="v">
      <t c="2">
        <n x="82"/>
        <n x="114"/>
      </t>
    </mdx>
    <mdx n="0" f="v">
      <t c="2">
        <n x="82"/>
        <n x="113"/>
      </t>
    </mdx>
    <mdx n="0" f="v">
      <t c="2">
        <n x="82"/>
        <n x="112"/>
      </t>
    </mdx>
    <mdx n="0" f="v">
      <t c="2">
        <n x="82"/>
        <n x="111"/>
      </t>
    </mdx>
    <mdx n="0" f="v">
      <t c="2">
        <n x="83"/>
        <n x="57"/>
      </t>
    </mdx>
    <mdx n="0" f="v">
      <t c="2">
        <n x="83"/>
        <n x="56"/>
      </t>
    </mdx>
    <mdx n="0" f="v">
      <t c="2">
        <n x="83"/>
        <n x="55"/>
      </t>
    </mdx>
    <mdx n="0" f="v">
      <t c="2">
        <n x="83"/>
        <n x="114"/>
      </t>
    </mdx>
    <mdx n="0" f="v">
      <t c="2">
        <n x="83"/>
        <n x="113"/>
      </t>
    </mdx>
    <mdx n="0" f="v">
      <t c="2">
        <n x="83"/>
        <n x="112"/>
      </t>
    </mdx>
    <mdx n="0" f="v">
      <t c="2">
        <n x="83"/>
        <n x="111"/>
      </t>
    </mdx>
    <mdx n="0" f="v">
      <t c="2">
        <n x="84"/>
        <n x="57"/>
      </t>
    </mdx>
    <mdx n="0" f="v">
      <t c="2">
        <n x="84"/>
        <n x="56"/>
      </t>
    </mdx>
    <mdx n="0" f="v">
      <t c="2">
        <n x="84"/>
        <n x="55"/>
      </t>
    </mdx>
    <mdx n="0" f="v">
      <t c="2">
        <n x="84"/>
        <n x="114"/>
      </t>
    </mdx>
    <mdx n="0" f="v">
      <t c="2">
        <n x="84"/>
        <n x="113"/>
      </t>
    </mdx>
    <mdx n="0" f="v">
      <t c="2">
        <n x="84"/>
        <n x="112"/>
      </t>
    </mdx>
    <mdx n="0" f="v">
      <t c="2">
        <n x="84"/>
        <n x="111"/>
      </t>
    </mdx>
    <mdx n="0" f="v">
      <t c="2">
        <n x="85"/>
        <n x="57"/>
      </t>
    </mdx>
    <mdx n="0" f="v">
      <t c="2">
        <n x="85"/>
        <n x="56"/>
      </t>
    </mdx>
    <mdx n="0" f="v">
      <t c="2">
        <n x="85"/>
        <n x="55"/>
      </t>
    </mdx>
    <mdx n="0" f="v">
      <t c="2">
        <n x="85"/>
        <n x="114"/>
      </t>
    </mdx>
    <mdx n="0" f="v">
      <t c="2">
        <n x="85"/>
        <n x="113"/>
      </t>
    </mdx>
    <mdx n="0" f="v">
      <t c="2">
        <n x="85"/>
        <n x="112"/>
      </t>
    </mdx>
    <mdx n="0" f="v">
      <t c="2">
        <n x="85"/>
        <n x="111"/>
      </t>
    </mdx>
    <mdx n="0" f="v">
      <t c="2">
        <n x="86"/>
        <n x="57"/>
      </t>
    </mdx>
    <mdx n="0" f="v">
      <t c="2">
        <n x="86"/>
        <n x="56"/>
      </t>
    </mdx>
    <mdx n="0" f="v">
      <t c="2">
        <n x="86"/>
        <n x="55"/>
      </t>
    </mdx>
    <mdx n="0" f="v">
      <t c="2">
        <n x="86"/>
        <n x="114"/>
      </t>
    </mdx>
    <mdx n="0" f="v">
      <t c="2">
        <n x="86"/>
        <n x="113"/>
      </t>
    </mdx>
    <mdx n="0" f="v">
      <t c="2">
        <n x="86"/>
        <n x="112"/>
      </t>
    </mdx>
    <mdx n="0" f="v">
      <t c="2">
        <n x="86"/>
        <n x="111"/>
      </t>
    </mdx>
    <mdx n="0" f="v">
      <t c="2">
        <n x="87"/>
        <n x="57"/>
      </t>
    </mdx>
    <mdx n="0" f="v">
      <t c="2">
        <n x="87"/>
        <n x="56"/>
      </t>
    </mdx>
    <mdx n="0" f="v">
      <t c="2">
        <n x="87"/>
        <n x="55"/>
      </t>
    </mdx>
    <mdx n="0" f="v">
      <t c="2">
        <n x="87"/>
        <n x="114"/>
      </t>
    </mdx>
    <mdx n="0" f="v">
      <t c="2">
        <n x="87"/>
        <n x="113"/>
      </t>
    </mdx>
    <mdx n="0" f="v">
      <t c="2">
        <n x="87"/>
        <n x="112"/>
      </t>
    </mdx>
    <mdx n="0" f="v">
      <t c="2">
        <n x="87"/>
        <n x="111"/>
      </t>
    </mdx>
    <mdx n="0" f="v">
      <t c="2">
        <n x="88"/>
        <n x="57"/>
      </t>
    </mdx>
    <mdx n="0" f="v">
      <t c="2">
        <n x="88"/>
        <n x="56"/>
      </t>
    </mdx>
    <mdx n="0" f="v">
      <t c="2">
        <n x="88"/>
        <n x="55"/>
      </t>
    </mdx>
    <mdx n="0" f="v">
      <t c="2">
        <n x="88"/>
        <n x="114"/>
      </t>
    </mdx>
    <mdx n="0" f="v">
      <t c="2">
        <n x="88"/>
        <n x="113"/>
      </t>
    </mdx>
    <mdx n="0" f="v">
      <t c="2">
        <n x="88"/>
        <n x="112"/>
      </t>
    </mdx>
    <mdx n="0" f="v">
      <t c="2">
        <n x="88"/>
        <n x="111"/>
      </t>
    </mdx>
    <mdx n="0" f="v">
      <t c="2">
        <n x="89"/>
        <n x="57"/>
      </t>
    </mdx>
    <mdx n="0" f="v">
      <t c="2">
        <n x="89"/>
        <n x="56"/>
      </t>
    </mdx>
    <mdx n="0" f="v">
      <t c="2">
        <n x="89"/>
        <n x="55"/>
      </t>
    </mdx>
    <mdx n="0" f="v">
      <t c="2">
        <n x="89"/>
        <n x="114"/>
      </t>
    </mdx>
    <mdx n="0" f="v">
      <t c="2">
        <n x="89"/>
        <n x="113"/>
      </t>
    </mdx>
    <mdx n="0" f="v">
      <t c="2">
        <n x="89"/>
        <n x="112"/>
      </t>
    </mdx>
    <mdx n="0" f="v">
      <t c="2">
        <n x="89"/>
        <n x="111"/>
      </t>
    </mdx>
    <mdx n="0" f="v">
      <t c="2">
        <n x="90"/>
        <n x="57"/>
      </t>
    </mdx>
    <mdx n="0" f="v">
      <t c="2">
        <n x="90"/>
        <n x="56"/>
      </t>
    </mdx>
    <mdx n="0" f="v">
      <t c="2">
        <n x="90"/>
        <n x="55"/>
      </t>
    </mdx>
    <mdx n="0" f="v">
      <t c="2">
        <n x="90"/>
        <n x="114"/>
      </t>
    </mdx>
    <mdx n="0" f="v">
      <t c="2">
        <n x="90"/>
        <n x="113"/>
      </t>
    </mdx>
    <mdx n="0" f="v">
      <t c="2">
        <n x="90"/>
        <n x="112"/>
      </t>
    </mdx>
    <mdx n="0" f="v">
      <t c="2">
        <n x="90"/>
        <n x="111"/>
      </t>
    </mdx>
    <mdx n="0" f="v">
      <t c="2">
        <n x="91"/>
        <n x="57"/>
      </t>
    </mdx>
    <mdx n="0" f="v">
      <t c="2">
        <n x="91"/>
        <n x="56"/>
      </t>
    </mdx>
    <mdx n="0" f="v">
      <t c="2">
        <n x="91"/>
        <n x="55"/>
      </t>
    </mdx>
    <mdx n="0" f="v">
      <t c="2">
        <n x="91"/>
        <n x="114"/>
      </t>
    </mdx>
    <mdx n="0" f="v">
      <t c="2">
        <n x="91"/>
        <n x="113"/>
      </t>
    </mdx>
    <mdx n="0" f="v">
      <t c="2">
        <n x="91"/>
        <n x="112"/>
      </t>
    </mdx>
    <mdx n="0" f="v">
      <t c="2">
        <n x="91"/>
        <n x="111"/>
      </t>
    </mdx>
    <mdx n="0" f="v">
      <t c="2">
        <n x="92"/>
        <n x="57"/>
      </t>
    </mdx>
    <mdx n="0" f="v">
      <t c="2">
        <n x="92"/>
        <n x="56"/>
      </t>
    </mdx>
    <mdx n="0" f="v">
      <t c="2">
        <n x="92"/>
        <n x="55"/>
      </t>
    </mdx>
    <mdx n="0" f="v">
      <t c="2">
        <n x="92"/>
        <n x="114"/>
      </t>
    </mdx>
    <mdx n="0" f="v">
      <t c="2">
        <n x="92"/>
        <n x="113"/>
      </t>
    </mdx>
    <mdx n="0" f="v">
      <t c="2">
        <n x="92"/>
        <n x="112"/>
      </t>
    </mdx>
    <mdx n="0" f="v">
      <t c="2">
        <n x="92"/>
        <n x="111"/>
      </t>
    </mdx>
    <mdx n="0" f="v">
      <t c="2">
        <n x="93"/>
        <n x="57"/>
      </t>
    </mdx>
    <mdx n="0" f="v">
      <t c="2">
        <n x="93"/>
        <n x="56"/>
      </t>
    </mdx>
    <mdx n="0" f="v">
      <t c="2">
        <n x="93"/>
        <n x="55"/>
      </t>
    </mdx>
    <mdx n="0" f="v">
      <t c="2">
        <n x="93"/>
        <n x="114"/>
      </t>
    </mdx>
    <mdx n="0" f="v">
      <t c="2">
        <n x="93"/>
        <n x="113"/>
      </t>
    </mdx>
    <mdx n="0" f="v">
      <t c="2">
        <n x="93"/>
        <n x="112"/>
      </t>
    </mdx>
    <mdx n="0" f="v">
      <t c="2">
        <n x="93"/>
        <n x="111"/>
      </t>
    </mdx>
    <mdx n="0" f="v">
      <t c="2">
        <n x="94"/>
        <n x="57"/>
      </t>
    </mdx>
    <mdx n="0" f="v">
      <t c="2">
        <n x="94"/>
        <n x="56"/>
      </t>
    </mdx>
    <mdx n="0" f="v">
      <t c="2">
        <n x="94"/>
        <n x="55"/>
      </t>
    </mdx>
    <mdx n="0" f="v">
      <t c="2">
        <n x="94"/>
        <n x="114"/>
      </t>
    </mdx>
    <mdx n="0" f="v">
      <t c="2">
        <n x="94"/>
        <n x="113"/>
      </t>
    </mdx>
    <mdx n="0" f="v">
      <t c="2">
        <n x="94"/>
        <n x="112"/>
      </t>
    </mdx>
    <mdx n="0" f="v">
      <t c="2">
        <n x="94"/>
        <n x="111"/>
      </t>
    </mdx>
    <mdx n="0" f="v">
      <t c="2">
        <n x="95"/>
        <n x="57"/>
      </t>
    </mdx>
    <mdx n="0" f="v">
      <t c="2">
        <n x="95"/>
        <n x="56"/>
      </t>
    </mdx>
    <mdx n="0" f="v">
      <t c="2">
        <n x="95"/>
        <n x="55"/>
      </t>
    </mdx>
    <mdx n="0" f="v">
      <t c="2">
        <n x="95"/>
        <n x="114"/>
      </t>
    </mdx>
    <mdx n="0" f="v">
      <t c="2">
        <n x="95"/>
        <n x="113"/>
      </t>
    </mdx>
    <mdx n="0" f="v">
      <t c="2">
        <n x="95"/>
        <n x="112"/>
      </t>
    </mdx>
    <mdx n="0" f="v">
      <t c="2">
        <n x="95"/>
        <n x="111"/>
      </t>
    </mdx>
    <mdx n="0" f="v">
      <t c="2">
        <n x="96"/>
        <n x="57"/>
      </t>
    </mdx>
    <mdx n="0" f="v">
      <t c="2">
        <n x="96"/>
        <n x="56"/>
      </t>
    </mdx>
    <mdx n="0" f="v">
      <t c="2">
        <n x="96"/>
        <n x="55"/>
      </t>
    </mdx>
    <mdx n="0" f="v">
      <t c="2">
        <n x="96"/>
        <n x="114"/>
      </t>
    </mdx>
    <mdx n="0" f="v">
      <t c="2">
        <n x="96"/>
        <n x="113"/>
      </t>
    </mdx>
    <mdx n="0" f="v">
      <t c="2">
        <n x="96"/>
        <n x="112"/>
      </t>
    </mdx>
    <mdx n="0" f="v">
      <t c="2">
        <n x="96"/>
        <n x="111"/>
      </t>
    </mdx>
    <mdx n="0" f="v">
      <t c="2">
        <n x="97"/>
        <n x="57"/>
      </t>
    </mdx>
    <mdx n="0" f="v">
      <t c="2">
        <n x="97"/>
        <n x="56"/>
      </t>
    </mdx>
    <mdx n="0" f="v">
      <t c="2">
        <n x="97"/>
        <n x="55"/>
      </t>
    </mdx>
    <mdx n="0" f="v">
      <t c="2">
        <n x="97"/>
        <n x="114"/>
      </t>
    </mdx>
    <mdx n="0" f="v">
      <t c="2">
        <n x="97"/>
        <n x="113"/>
      </t>
    </mdx>
    <mdx n="0" f="v">
      <t c="2">
        <n x="97"/>
        <n x="112"/>
      </t>
    </mdx>
    <mdx n="0" f="v">
      <t c="2">
        <n x="97"/>
        <n x="111"/>
      </t>
    </mdx>
    <mdx n="0" f="v">
      <t c="2">
        <n x="98"/>
        <n x="57"/>
      </t>
    </mdx>
    <mdx n="0" f="v">
      <t c="2">
        <n x="98"/>
        <n x="56"/>
      </t>
    </mdx>
    <mdx n="0" f="v">
      <t c="2">
        <n x="98"/>
        <n x="55"/>
      </t>
    </mdx>
    <mdx n="0" f="v">
      <t c="2">
        <n x="98"/>
        <n x="114"/>
      </t>
    </mdx>
    <mdx n="0" f="v">
      <t c="2">
        <n x="98"/>
        <n x="113"/>
      </t>
    </mdx>
    <mdx n="0" f="v">
      <t c="2">
        <n x="98"/>
        <n x="112"/>
      </t>
    </mdx>
    <mdx n="0" f="v">
      <t c="2">
        <n x="98"/>
        <n x="111"/>
      </t>
    </mdx>
    <mdx n="0" f="v">
      <t c="2">
        <n x="99"/>
        <n x="57"/>
      </t>
    </mdx>
    <mdx n="0" f="v">
      <t c="2">
        <n x="99"/>
        <n x="56"/>
      </t>
    </mdx>
    <mdx n="0" f="v">
      <t c="2">
        <n x="99"/>
        <n x="55"/>
      </t>
    </mdx>
    <mdx n="0" f="v">
      <t c="2">
        <n x="99"/>
        <n x="114"/>
      </t>
    </mdx>
    <mdx n="0" f="v">
      <t c="2">
        <n x="99"/>
        <n x="113"/>
      </t>
    </mdx>
    <mdx n="0" f="v">
      <t c="2">
        <n x="99"/>
        <n x="112"/>
      </t>
    </mdx>
    <mdx n="0" f="v">
      <t c="2">
        <n x="99"/>
        <n x="111"/>
      </t>
    </mdx>
    <mdx n="0" f="v">
      <t c="2">
        <n x="100"/>
        <n x="57"/>
      </t>
    </mdx>
    <mdx n="0" f="v">
      <t c="2">
        <n x="100"/>
        <n x="56"/>
      </t>
    </mdx>
    <mdx n="0" f="v">
      <t c="2">
        <n x="100"/>
        <n x="55"/>
      </t>
    </mdx>
    <mdx n="0" f="v">
      <t c="2">
        <n x="100"/>
        <n x="114"/>
      </t>
    </mdx>
    <mdx n="0" f="v">
      <t c="2">
        <n x="100"/>
        <n x="113"/>
      </t>
    </mdx>
    <mdx n="0" f="v">
      <t c="2">
        <n x="100"/>
        <n x="112"/>
      </t>
    </mdx>
    <mdx n="0" f="v">
      <t c="2">
        <n x="100"/>
        <n x="111"/>
      </t>
    </mdx>
    <mdx n="0" f="v">
      <t c="2">
        <n x="101"/>
        <n x="57"/>
      </t>
    </mdx>
    <mdx n="0" f="v">
      <t c="2">
        <n x="101"/>
        <n x="56"/>
      </t>
    </mdx>
    <mdx n="0" f="v">
      <t c="2">
        <n x="101"/>
        <n x="55"/>
      </t>
    </mdx>
    <mdx n="0" f="v">
      <t c="2">
        <n x="101"/>
        <n x="114"/>
      </t>
    </mdx>
    <mdx n="0" f="v">
      <t c="2">
        <n x="101"/>
        <n x="113"/>
      </t>
    </mdx>
    <mdx n="0" f="v">
      <t c="2">
        <n x="101"/>
        <n x="112"/>
      </t>
    </mdx>
    <mdx n="0" f="v">
      <t c="2">
        <n x="101"/>
        <n x="111"/>
      </t>
    </mdx>
    <mdx n="0" f="v">
      <t c="2">
        <n x="102"/>
        <n x="57"/>
      </t>
    </mdx>
    <mdx n="0" f="v">
      <t c="2">
        <n x="102"/>
        <n x="56"/>
      </t>
    </mdx>
    <mdx n="0" f="v">
      <t c="2">
        <n x="102"/>
        <n x="55"/>
      </t>
    </mdx>
    <mdx n="0" f="v">
      <t c="2">
        <n x="102"/>
        <n x="114"/>
      </t>
    </mdx>
    <mdx n="0" f="v">
      <t c="2">
        <n x="102"/>
        <n x="113"/>
      </t>
    </mdx>
    <mdx n="0" f="v">
      <t c="2">
        <n x="102"/>
        <n x="112"/>
      </t>
    </mdx>
    <mdx n="0" f="v">
      <t c="2">
        <n x="102"/>
        <n x="111"/>
      </t>
    </mdx>
    <mdx n="0" f="v">
      <t c="2">
        <n x="103"/>
        <n x="57"/>
      </t>
    </mdx>
    <mdx n="0" f="v">
      <t c="2">
        <n x="103"/>
        <n x="56"/>
      </t>
    </mdx>
    <mdx n="0" f="v">
      <t c="2">
        <n x="103"/>
        <n x="55"/>
      </t>
    </mdx>
    <mdx n="0" f="v">
      <t c="2">
        <n x="103"/>
        <n x="114"/>
      </t>
    </mdx>
    <mdx n="0" f="v">
      <t c="2">
        <n x="103"/>
        <n x="113"/>
      </t>
    </mdx>
    <mdx n="0" f="v">
      <t c="2">
        <n x="103"/>
        <n x="112"/>
      </t>
    </mdx>
    <mdx n="0" f="v">
      <t c="2">
        <n x="103"/>
        <n x="111"/>
      </t>
    </mdx>
    <mdx n="0" f="v">
      <t c="2">
        <n x="104"/>
        <n x="57"/>
      </t>
    </mdx>
    <mdx n="0" f="v">
      <t c="2">
        <n x="104"/>
        <n x="56"/>
      </t>
    </mdx>
    <mdx n="0" f="v">
      <t c="2">
        <n x="104"/>
        <n x="55"/>
      </t>
    </mdx>
    <mdx n="0" f="v">
      <t c="2">
        <n x="104"/>
        <n x="114"/>
      </t>
    </mdx>
    <mdx n="0" f="v">
      <t c="2">
        <n x="104"/>
        <n x="113"/>
      </t>
    </mdx>
    <mdx n="0" f="v">
      <t c="2">
        <n x="104"/>
        <n x="112"/>
      </t>
    </mdx>
    <mdx n="0" f="v">
      <t c="2">
        <n x="104"/>
        <n x="111"/>
      </t>
    </mdx>
    <mdx n="0" f="v">
      <t c="2">
        <n x="105"/>
        <n x="57"/>
      </t>
    </mdx>
    <mdx n="0" f="v">
      <t c="2">
        <n x="105"/>
        <n x="56"/>
      </t>
    </mdx>
    <mdx n="0" f="v">
      <t c="2">
        <n x="105"/>
        <n x="55"/>
      </t>
    </mdx>
    <mdx n="0" f="v">
      <t c="2">
        <n x="105"/>
        <n x="114"/>
      </t>
    </mdx>
    <mdx n="0" f="v">
      <t c="2">
        <n x="105"/>
        <n x="113"/>
      </t>
    </mdx>
    <mdx n="0" f="v">
      <t c="2">
        <n x="105"/>
        <n x="112"/>
      </t>
    </mdx>
    <mdx n="0" f="v">
      <t c="2">
        <n x="105"/>
        <n x="111"/>
      </t>
    </mdx>
    <mdx n="0" f="v">
      <t c="2">
        <n x="106"/>
        <n x="57"/>
      </t>
    </mdx>
    <mdx n="0" f="v">
      <t c="2">
        <n x="106"/>
        <n x="56"/>
      </t>
    </mdx>
    <mdx n="0" f="v">
      <t c="2">
        <n x="106"/>
        <n x="55"/>
      </t>
    </mdx>
    <mdx n="0" f="v">
      <t c="2">
        <n x="106"/>
        <n x="114"/>
      </t>
    </mdx>
    <mdx n="0" f="v">
      <t c="2">
        <n x="106"/>
        <n x="113"/>
      </t>
    </mdx>
    <mdx n="0" f="v">
      <t c="2">
        <n x="106"/>
        <n x="112"/>
      </t>
    </mdx>
    <mdx n="0" f="v">
      <t c="2">
        <n x="106"/>
        <n x="111"/>
      </t>
    </mdx>
    <mdx n="0" f="v">
      <t c="2">
        <n x="107"/>
        <n x="57"/>
      </t>
    </mdx>
    <mdx n="0" f="v">
      <t c="2">
        <n x="107"/>
        <n x="56"/>
      </t>
    </mdx>
    <mdx n="0" f="v">
      <t c="2">
        <n x="107"/>
        <n x="55"/>
      </t>
    </mdx>
    <mdx n="0" f="v">
      <t c="2">
        <n x="107"/>
        <n x="114"/>
      </t>
    </mdx>
    <mdx n="0" f="v">
      <t c="2">
        <n x="107"/>
        <n x="113"/>
      </t>
    </mdx>
    <mdx n="0" f="v">
      <t c="2">
        <n x="107"/>
        <n x="112"/>
      </t>
    </mdx>
    <mdx n="0" f="v">
      <t c="2">
        <n x="107"/>
        <n x="111"/>
      </t>
    </mdx>
    <mdx n="0" f="v">
      <t c="2">
        <n x="108"/>
        <n x="57"/>
      </t>
    </mdx>
    <mdx n="0" f="v">
      <t c="2">
        <n x="108"/>
        <n x="56"/>
      </t>
    </mdx>
    <mdx n="0" f="v">
      <t c="2">
        <n x="108"/>
        <n x="55"/>
      </t>
    </mdx>
    <mdx n="0" f="v">
      <t c="2">
        <n x="108"/>
        <n x="114"/>
      </t>
    </mdx>
    <mdx n="0" f="v">
      <t c="2">
        <n x="108"/>
        <n x="113"/>
      </t>
    </mdx>
    <mdx n="0" f="v">
      <t c="2">
        <n x="108"/>
        <n x="112"/>
      </t>
    </mdx>
    <mdx n="0" f="v">
      <t c="2">
        <n x="108"/>
        <n x="111"/>
      </t>
    </mdx>
    <mdx n="0" f="v">
      <t c="2">
        <n x="109"/>
        <n x="57"/>
      </t>
    </mdx>
    <mdx n="0" f="v">
      <t c="2">
        <n x="109"/>
        <n x="56"/>
      </t>
    </mdx>
    <mdx n="0" f="v">
      <t c="2">
        <n x="109"/>
        <n x="55"/>
      </t>
    </mdx>
    <mdx n="0" f="v">
      <t c="2">
        <n x="109"/>
        <n x="114"/>
      </t>
    </mdx>
    <mdx n="0" f="v">
      <t c="2">
        <n x="109"/>
        <n x="113"/>
      </t>
    </mdx>
    <mdx n="0" f="v">
      <t c="2">
        <n x="109"/>
        <n x="112"/>
      </t>
    </mdx>
    <mdx n="0" f="v">
      <t c="2">
        <n x="109"/>
        <n x="111"/>
      </t>
    </mdx>
    <mdx n="0" f="v">
      <t c="2">
        <n x="110"/>
        <n x="57"/>
      </t>
    </mdx>
    <mdx n="0" f="v">
      <t c="2">
        <n x="110"/>
        <n x="56"/>
      </t>
    </mdx>
    <mdx n="0" f="v">
      <t c="2">
        <n x="110"/>
        <n x="55"/>
      </t>
    </mdx>
    <mdx n="0" f="v">
      <t c="2">
        <n x="110"/>
        <n x="114"/>
      </t>
    </mdx>
    <mdx n="0" f="v">
      <t c="2">
        <n x="110"/>
        <n x="113"/>
      </t>
    </mdx>
    <mdx n="0" f="v">
      <t c="2">
        <n x="110"/>
        <n x="112"/>
      </t>
    </mdx>
    <mdx n="0" f="v">
      <t c="2">
        <n x="110"/>
        <n x="111"/>
      </t>
    </mdx>
    <mdx n="0" f="v">
      <t c="2">
        <n x="54"/>
        <n x="111"/>
      </t>
    </mdx>
    <mdx n="0" f="v">
      <t c="2">
        <n x="53"/>
        <n x="111"/>
      </t>
    </mdx>
    <mdx n="0" f="v">
      <t c="2">
        <n x="52"/>
        <n x="111"/>
      </t>
    </mdx>
    <mdx n="0" f="v">
      <t c="2">
        <n x="51"/>
        <n x="111"/>
      </t>
    </mdx>
    <mdx n="0" f="v">
      <t c="2">
        <n x="50"/>
        <n x="111"/>
      </t>
    </mdx>
    <mdx n="0" f="v">
      <t c="2">
        <n x="49"/>
        <n x="111"/>
      </t>
    </mdx>
    <mdx n="0" f="v">
      <t c="2">
        <n x="48"/>
        <n x="111"/>
      </t>
    </mdx>
    <mdx n="0" f="v">
      <t c="2">
        <n x="47"/>
        <n x="111"/>
      </t>
    </mdx>
    <mdx n="0" f="v">
      <t c="2">
        <n x="46"/>
        <n x="111"/>
      </t>
    </mdx>
    <mdx n="0" f="v">
      <t c="2">
        <n x="45"/>
        <n x="111"/>
      </t>
    </mdx>
    <mdx n="0" f="v">
      <t c="2">
        <n x="44"/>
        <n x="111"/>
      </t>
    </mdx>
    <mdx n="0" f="v">
      <t c="2">
        <n x="43"/>
        <n x="111"/>
      </t>
    </mdx>
    <mdx n="0" f="v">
      <t c="2">
        <n x="42"/>
        <n x="111"/>
      </t>
    </mdx>
    <mdx n="0" f="v">
      <t c="2">
        <n x="41"/>
        <n x="111"/>
      </t>
    </mdx>
    <mdx n="0" f="v">
      <t c="2">
        <n x="40"/>
        <n x="111"/>
      </t>
    </mdx>
    <mdx n="0" f="v">
      <t c="2">
        <n x="39"/>
        <n x="111"/>
      </t>
    </mdx>
    <mdx n="0" f="v">
      <t c="2">
        <n x="38"/>
        <n x="111"/>
      </t>
    </mdx>
    <mdx n="0" f="v">
      <t c="2">
        <n x="54"/>
        <n x="112"/>
      </t>
    </mdx>
    <mdx n="0" f="v">
      <t c="2">
        <n x="53"/>
        <n x="112"/>
      </t>
    </mdx>
    <mdx n="0" f="v">
      <t c="2">
        <n x="52"/>
        <n x="112"/>
      </t>
    </mdx>
    <mdx n="0" f="v">
      <t c="2">
        <n x="51"/>
        <n x="112"/>
      </t>
    </mdx>
    <mdx n="0" f="v">
      <t c="2">
        <n x="50"/>
        <n x="112"/>
      </t>
    </mdx>
    <mdx n="0" f="v">
      <t c="2">
        <n x="49"/>
        <n x="112"/>
      </t>
    </mdx>
    <mdx n="0" f="v">
      <t c="2">
        <n x="48"/>
        <n x="112"/>
      </t>
    </mdx>
    <mdx n="0" f="v">
      <t c="2">
        <n x="47"/>
        <n x="112"/>
      </t>
    </mdx>
    <mdx n="0" f="v">
      <t c="2">
        <n x="46"/>
        <n x="112"/>
      </t>
    </mdx>
    <mdx n="0" f="v">
      <t c="2">
        <n x="45"/>
        <n x="112"/>
      </t>
    </mdx>
    <mdx n="0" f="v">
      <t c="2">
        <n x="44"/>
        <n x="112"/>
      </t>
    </mdx>
    <mdx n="0" f="v">
      <t c="2">
        <n x="43"/>
        <n x="112"/>
      </t>
    </mdx>
    <mdx n="0" f="v">
      <t c="2">
        <n x="42"/>
        <n x="112"/>
      </t>
    </mdx>
    <mdx n="0" f="v">
      <t c="2">
        <n x="41"/>
        <n x="112"/>
      </t>
    </mdx>
    <mdx n="0" f="v">
      <t c="2">
        <n x="40"/>
        <n x="112"/>
      </t>
    </mdx>
    <mdx n="0" f="v">
      <t c="2">
        <n x="39"/>
        <n x="112"/>
      </t>
    </mdx>
    <mdx n="0" f="v">
      <t c="2">
        <n x="38"/>
        <n x="112"/>
      </t>
    </mdx>
    <mdx n="0" f="v">
      <t c="2">
        <n x="54"/>
        <n x="113"/>
      </t>
    </mdx>
    <mdx n="0" f="v">
      <t c="2">
        <n x="53"/>
        <n x="113"/>
      </t>
    </mdx>
    <mdx n="0" f="v">
      <t c="2">
        <n x="52"/>
        <n x="113"/>
      </t>
    </mdx>
    <mdx n="0" f="v">
      <t c="2">
        <n x="51"/>
        <n x="113"/>
      </t>
    </mdx>
    <mdx n="0" f="v">
      <t c="2">
        <n x="50"/>
        <n x="113"/>
      </t>
    </mdx>
    <mdx n="0" f="v">
      <t c="2">
        <n x="49"/>
        <n x="113"/>
      </t>
    </mdx>
    <mdx n="0" f="v">
      <t c="2">
        <n x="48"/>
        <n x="113"/>
      </t>
    </mdx>
    <mdx n="0" f="v">
      <t c="2">
        <n x="47"/>
        <n x="113"/>
      </t>
    </mdx>
    <mdx n="0" f="v">
      <t c="2">
        <n x="46"/>
        <n x="113"/>
      </t>
    </mdx>
    <mdx n="0" f="v">
      <t c="2">
        <n x="45"/>
        <n x="113"/>
      </t>
    </mdx>
    <mdx n="0" f="v">
      <t c="2">
        <n x="44"/>
        <n x="113"/>
      </t>
    </mdx>
    <mdx n="0" f="v">
      <t c="2">
        <n x="43"/>
        <n x="113"/>
      </t>
    </mdx>
    <mdx n="0" f="v">
      <t c="2">
        <n x="42"/>
        <n x="113"/>
      </t>
    </mdx>
    <mdx n="0" f="v">
      <t c="2">
        <n x="41"/>
        <n x="113"/>
      </t>
    </mdx>
    <mdx n="0" f="v">
      <t c="2">
        <n x="40"/>
        <n x="113"/>
      </t>
    </mdx>
    <mdx n="0" f="v">
      <t c="2">
        <n x="39"/>
        <n x="113"/>
      </t>
    </mdx>
    <mdx n="0" f="v">
      <t c="2">
        <n x="38"/>
        <n x="113"/>
      </t>
    </mdx>
    <mdx n="0" f="v">
      <t c="2">
        <n x="54"/>
        <n x="114"/>
      </t>
    </mdx>
    <mdx n="0" f="v">
      <t c="2">
        <n x="53"/>
        <n x="114"/>
      </t>
    </mdx>
    <mdx n="0" f="v">
      <t c="2">
        <n x="52"/>
        <n x="114"/>
      </t>
    </mdx>
    <mdx n="0" f="v">
      <t c="2">
        <n x="51"/>
        <n x="114"/>
      </t>
    </mdx>
    <mdx n="0" f="v">
      <t c="2">
        <n x="50"/>
        <n x="114"/>
      </t>
    </mdx>
    <mdx n="0" f="v">
      <t c="2">
        <n x="49"/>
        <n x="114"/>
      </t>
    </mdx>
    <mdx n="0" f="v">
      <t c="2">
        <n x="48"/>
        <n x="114"/>
      </t>
    </mdx>
    <mdx n="0" f="v">
      <t c="2">
        <n x="47"/>
        <n x="114"/>
      </t>
    </mdx>
    <mdx n="0" f="v">
      <t c="2">
        <n x="46"/>
        <n x="114"/>
      </t>
    </mdx>
    <mdx n="0" f="v">
      <t c="2">
        <n x="45"/>
        <n x="114"/>
      </t>
    </mdx>
    <mdx n="0" f="v">
      <t c="2">
        <n x="44"/>
        <n x="114"/>
      </t>
    </mdx>
    <mdx n="0" f="v">
      <t c="2">
        <n x="43"/>
        <n x="114"/>
      </t>
    </mdx>
    <mdx n="0" f="v">
      <t c="2">
        <n x="42"/>
        <n x="114"/>
      </t>
    </mdx>
    <mdx n="0" f="v">
      <t c="2">
        <n x="41"/>
        <n x="114"/>
      </t>
    </mdx>
    <mdx n="0" f="v">
      <t c="2">
        <n x="40"/>
        <n x="114"/>
      </t>
    </mdx>
    <mdx n="0" f="v">
      <t c="2">
        <n x="39"/>
        <n x="114"/>
      </t>
    </mdx>
    <mdx n="0" f="v">
      <t c="2">
        <n x="38"/>
        <n x="114"/>
      </t>
    </mdx>
  </mdxMetadata>
  <valueMetadata count="8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</valueMetadata>
</metadata>
</file>

<file path=xl/sharedStrings.xml><?xml version="1.0" encoding="utf-8"?>
<sst xmlns="http://schemas.openxmlformats.org/spreadsheetml/2006/main" count="2" uniqueCount="2">
  <si>
    <t>Values</t>
  </si>
  <si>
    <t>Row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</si>
</sst>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olapFunctions">
    <main first="FoodMart 2000 Sales">
      <tp t="e">
        <v>#N/A</v>
        <stp>1</stp>
        <tr r="B35" s="1"/>
        <tr r="B33" s="1"/>
        <tr r="B31" s="1"/>
        <tr r="B29" s="1"/>
        <tr r="B27" s="1"/>
        <tr r="B25" s="1"/>
        <tr r="B23" s="1"/>
        <tr r="B21" s="1"/>
        <tr r="B19" s="1"/>
        <tr r="B17" s="1"/>
        <tr r="B15" s="1"/>
        <tr r="B13" s="1"/>
        <tr r="B11" s="1"/>
        <tr r="B9" s="1"/>
        <tr r="B7" s="1"/>
        <tr r="B5" s="1"/>
        <tr r="B3" s="1"/>
        <tr r="D35" s="1"/>
        <tr r="D33" s="1"/>
        <tr r="D31" s="1"/>
        <tr r="D29" s="1"/>
        <tr r="D27" s="1"/>
        <tr r="D25" s="1"/>
        <tr r="D23" s="1"/>
        <tr r="D21" s="1"/>
        <tr r="D19" s="1"/>
        <tr r="D17" s="1"/>
        <tr r="D15" s="1"/>
        <tr r="D13" s="1"/>
        <tr r="D11" s="1"/>
        <tr r="D9" s="1"/>
        <tr r="D7" s="1"/>
        <tr r="D5" s="1"/>
        <tr r="D3" s="1"/>
        <tr r="F35" s="1"/>
        <tr r="F33" s="1"/>
        <tr r="F31" s="1"/>
        <tr r="F29" s="1"/>
        <tr r="F27" s="1"/>
        <tr r="F25" s="1"/>
        <tr r="F23" s="1"/>
        <tr r="F21" s="1"/>
        <tr r="F19" s="1"/>
        <tr r="F17" s="1"/>
        <tr r="F15" s="1"/>
        <tr r="F13" s="1"/>
        <tr r="F11" s="1"/>
        <tr r="F9" s="1"/>
        <tr r="F7" s="1"/>
        <tr r="F5" s="1"/>
        <tr r="F3" s="1"/>
        <tr r="H35" s="1"/>
        <tr r="H33" s="1"/>
        <tr r="H31" s="1"/>
        <tr r="H29" s="1"/>
        <tr r="H27" s="1"/>
        <tr r="H25" s="1"/>
        <tr r="H23" s="1"/>
        <tr r="H21" s="1"/>
        <tr r="H19" s="1"/>
        <tr r="H17" s="1"/>
        <tr r="H15" s="1"/>
        <tr r="H13" s="1"/>
        <tr r="H11" s="1"/>
        <tr r="H9" s="1"/>
        <tr r="H7" s="1"/>
        <tr r="H5" s="1"/>
        <tr r="H3" s="1"/>
        <tr r="H4" s="1"/>
        <tr r="F4" s="1"/>
        <tr r="D4" s="1"/>
        <tr r="B4" s="1"/>
        <tr r="G4" s="1"/>
        <tr r="E4" s="1"/>
        <tr r="C4" s="1"/>
        <tr r="H6" s="1"/>
        <tr r="F6" s="1"/>
        <tr r="D6" s="1"/>
        <tr r="B6" s="1"/>
        <tr r="G6" s="1"/>
        <tr r="E6" s="1"/>
        <tr r="C6" s="1"/>
        <tr r="H8" s="1"/>
        <tr r="F8" s="1"/>
        <tr r="D8" s="1"/>
        <tr r="B8" s="1"/>
        <tr r="G8" s="1"/>
        <tr r="E8" s="1"/>
        <tr r="C8" s="1"/>
        <tr r="H10" s="1"/>
        <tr r="F10" s="1"/>
        <tr r="D10" s="1"/>
        <tr r="B10" s="1"/>
        <tr r="G10" s="1"/>
        <tr r="E10" s="1"/>
        <tr r="C10" s="1"/>
        <tr r="H12" s="1"/>
        <tr r="F12" s="1"/>
        <tr r="D12" s="1"/>
        <tr r="B12" s="1"/>
        <tr r="G12" s="1"/>
        <tr r="E12" s="1"/>
        <tr r="C12" s="1"/>
        <tr r="H14" s="1"/>
        <tr r="F14" s="1"/>
        <tr r="D14" s="1"/>
        <tr r="B14" s="1"/>
        <tr r="G14" s="1"/>
        <tr r="E14" s="1"/>
        <tr r="C14" s="1"/>
        <tr r="H16" s="1"/>
        <tr r="F16" s="1"/>
        <tr r="D16" s="1"/>
        <tr r="B16" s="1"/>
        <tr r="G16" s="1"/>
        <tr r="E16" s="1"/>
        <tr r="C16" s="1"/>
        <tr r="H18" s="1"/>
        <tr r="F18" s="1"/>
        <tr r="D18" s="1"/>
        <tr r="B18" s="1"/>
        <tr r="G18" s="1"/>
        <tr r="E18" s="1"/>
        <tr r="C18" s="1"/>
        <tr r="H20" s="1"/>
        <tr r="F20" s="1"/>
        <tr r="D20" s="1"/>
        <tr r="B20" s="1"/>
        <tr r="G20" s="1"/>
        <tr r="E20" s="1"/>
        <tr r="C20" s="1"/>
        <tr r="H22" s="1"/>
        <tr r="F22" s="1"/>
        <tr r="D22" s="1"/>
        <tr r="B22" s="1"/>
        <tr r="G22" s="1"/>
        <tr r="E22" s="1"/>
        <tr r="C22" s="1"/>
        <tr r="H24" s="1"/>
        <tr r="F24" s="1"/>
        <tr r="D24" s="1"/>
        <tr r="B24" s="1"/>
        <tr r="G24" s="1"/>
        <tr r="E24" s="1"/>
        <tr r="C24" s="1"/>
        <tr r="H26" s="1"/>
        <tr r="F26" s="1"/>
        <tr r="D26" s="1"/>
        <tr r="B26" s="1"/>
        <tr r="G26" s="1"/>
        <tr r="E26" s="1"/>
        <tr r="C26" s="1"/>
        <tr r="H28" s="1"/>
        <tr r="F28" s="1"/>
        <tr r="D28" s="1"/>
        <tr r="B28" s="1"/>
        <tr r="G28" s="1"/>
        <tr r="E28" s="1"/>
        <tr r="C28" s="1"/>
        <tr r="H30" s="1"/>
        <tr r="F30" s="1"/>
        <tr r="D30" s="1"/>
        <tr r="B30" s="1"/>
        <tr r="G30" s="1"/>
        <tr r="E30" s="1"/>
        <tr r="C30" s="1"/>
        <tr r="H32" s="1"/>
        <tr r="F32" s="1"/>
        <tr r="D32" s="1"/>
        <tr r="B32" s="1"/>
        <tr r="G32" s="1"/>
        <tr r="E32" s="1"/>
        <tr r="C32" s="1"/>
        <tr r="H34" s="1"/>
        <tr r="F34" s="1"/>
        <tr r="D34" s="1"/>
        <tr r="B34" s="1"/>
        <tr r="G34" s="1"/>
        <tr r="E34" s="1"/>
        <tr r="C34" s="1"/>
        <tr r="H36" s="1"/>
        <tr r="F36" s="1"/>
        <tr r="D36" s="1"/>
        <tr r="B36" s="1"/>
        <tr r="G36" s="1"/>
        <tr r="E36" s="1"/>
        <tr r="C36" s="1"/>
        <tr r="H38" s="1"/>
        <tr r="F38" s="1"/>
        <tr r="D38" s="1"/>
        <tr r="B38" s="1"/>
        <tr r="G38" s="1"/>
        <tr r="E38" s="1"/>
        <tr r="C38" s="1"/>
        <tr r="H40" s="1"/>
        <tr r="F40" s="1"/>
        <tr r="D40" s="1"/>
        <tr r="B40" s="1"/>
        <tr r="G40" s="1"/>
        <tr r="E40" s="1"/>
        <tr r="C40" s="1"/>
        <tr r="H42" s="1"/>
        <tr r="F42" s="1"/>
        <tr r="D42" s="1"/>
        <tr r="B42" s="1"/>
        <tr r="G42" s="1"/>
        <tr r="E42" s="1"/>
        <tr r="C42" s="1"/>
        <tr r="H44" s="1"/>
        <tr r="F44" s="1"/>
        <tr r="D44" s="1"/>
        <tr r="B44" s="1"/>
        <tr r="G44" s="1"/>
        <tr r="E44" s="1"/>
        <tr r="C44" s="1"/>
        <tr r="H46" s="1"/>
        <tr r="F46" s="1"/>
        <tr r="D46" s="1"/>
        <tr r="B46" s="1"/>
        <tr r="G46" s="1"/>
        <tr r="E46" s="1"/>
        <tr r="C46" s="1"/>
        <tr r="H48" s="1"/>
        <tr r="F48" s="1"/>
        <tr r="D48" s="1"/>
        <tr r="B48" s="1"/>
        <tr r="G48" s="1"/>
        <tr r="E48" s="1"/>
        <tr r="C48" s="1"/>
        <tr r="H50" s="1"/>
        <tr r="F50" s="1"/>
        <tr r="D50" s="1"/>
        <tr r="B50" s="1"/>
        <tr r="G50" s="1"/>
        <tr r="E50" s="1"/>
        <tr r="C50" s="1"/>
        <tr r="H52" s="1"/>
        <tr r="F52" s="1"/>
        <tr r="D52" s="1"/>
        <tr r="B52" s="1"/>
        <tr r="G52" s="1"/>
        <tr r="E52" s="1"/>
        <tr r="C52" s="1"/>
        <tr r="H54" s="1"/>
        <tr r="F54" s="1"/>
        <tr r="D54" s="1"/>
        <tr r="B54" s="1"/>
        <tr r="G54" s="1"/>
        <tr r="E54" s="1"/>
        <tr r="C54" s="1"/>
        <tr r="H56" s="1"/>
        <tr r="F56" s="1"/>
        <tr r="D56" s="1"/>
        <tr r="B56" s="1"/>
        <tr r="G56" s="1"/>
        <tr r="E56" s="1"/>
        <tr r="C56" s="1"/>
        <tr r="H58" s="1"/>
        <tr r="F58" s="1"/>
        <tr r="D58" s="1"/>
        <tr r="B58" s="1"/>
        <tr r="G58" s="1"/>
        <tr r="E58" s="1"/>
        <tr r="C58" s="1"/>
        <tr r="H60" s="1"/>
        <tr r="F60" s="1"/>
        <tr r="D60" s="1"/>
        <tr r="B60" s="1"/>
        <tr r="G60" s="1"/>
        <tr r="E60" s="1"/>
        <tr r="C60" s="1"/>
        <tr r="H62" s="1"/>
        <tr r="F62" s="1"/>
        <tr r="D62" s="1"/>
        <tr r="B62" s="1"/>
        <tr r="G62" s="1"/>
        <tr r="E62" s="1"/>
        <tr r="C62" s="1"/>
        <tr r="H64" s="1"/>
        <tr r="F64" s="1"/>
        <tr r="D64" s="1"/>
        <tr r="B64" s="1"/>
        <tr r="G64" s="1"/>
        <tr r="E64" s="1"/>
        <tr r="C64" s="1"/>
        <tr r="H66" s="1"/>
        <tr r="F66" s="1"/>
        <tr r="D66" s="1"/>
        <tr r="B66" s="1"/>
        <tr r="G66" s="1"/>
        <tr r="E66" s="1"/>
        <tr r="C66" s="1"/>
        <tr r="H68" s="1"/>
        <tr r="F68" s="1"/>
        <tr r="D68" s="1"/>
        <tr r="B68" s="1"/>
        <tr r="G68" s="1"/>
        <tr r="E68" s="1"/>
        <tr r="C68" s="1"/>
        <tr r="H70" s="1"/>
        <tr r="F70" s="1"/>
        <tr r="D70" s="1"/>
        <tr r="B70" s="1"/>
        <tr r="G70" s="1"/>
        <tr r="E70" s="1"/>
        <tr r="C70" s="1"/>
        <tr r="H72" s="1"/>
        <tr r="F72" s="1"/>
        <tr r="D72" s="1"/>
        <tr r="B72" s="1"/>
        <tr r="G72" s="1"/>
        <tr r="E72" s="1"/>
        <tr r="C72" s="1"/>
        <tr r="H74" s="1"/>
        <tr r="F74" s="1"/>
        <tr r="D74" s="1"/>
        <tr r="B74" s="1"/>
        <tr r="G74" s="1"/>
        <tr r="E74" s="1"/>
        <tr r="C74" s="1"/>
        <tr r="H76" s="1"/>
        <tr r="F76" s="1"/>
        <tr r="D76" s="1"/>
        <tr r="B76" s="1"/>
        <tr r="G76" s="1"/>
        <tr r="E76" s="1"/>
        <tr r="C76" s="1"/>
        <tr r="H78" s="1"/>
        <tr r="F78" s="1"/>
        <tr r="D78" s="1"/>
        <tr r="B78" s="1"/>
        <tr r="G78" s="1"/>
        <tr r="E78" s="1"/>
        <tr r="C78" s="1"/>
        <tr r="H80" s="1"/>
        <tr r="F80" s="1"/>
        <tr r="D80" s="1"/>
        <tr r="B80" s="1"/>
        <tr r="G80" s="1"/>
        <tr r="E80" s="1"/>
        <tr r="C80" s="1"/>
        <tr r="H82" s="1"/>
        <tr r="F82" s="1"/>
        <tr r="D82" s="1"/>
        <tr r="B82" s="1"/>
        <tr r="G82" s="1"/>
        <tr r="E82" s="1"/>
        <tr r="C82" s="1"/>
        <tr r="H84" s="1"/>
        <tr r="F84" s="1"/>
        <tr r="D84" s="1"/>
        <tr r="B84" s="1"/>
        <tr r="G84" s="1"/>
        <tr r="E84" s="1"/>
        <tr r="C84" s="1"/>
        <tr r="H86" s="1"/>
        <tr r="F86" s="1"/>
        <tr r="D86" s="1"/>
        <tr r="B86" s="1"/>
        <tr r="G86" s="1"/>
        <tr r="E86" s="1"/>
        <tr r="C86" s="1"/>
        <tr r="H88" s="1"/>
        <tr r="F88" s="1"/>
        <tr r="D88" s="1"/>
        <tr r="B88" s="1"/>
        <tr r="G88" s="1"/>
        <tr r="E88" s="1"/>
        <tr r="C88" s="1"/>
        <tr r="H90" s="1"/>
        <tr r="F90" s="1"/>
        <tr r="D90" s="1"/>
        <tr r="B90" s="1"/>
        <tr r="G90" s="1"/>
        <tr r="E90" s="1"/>
        <tr r="C90" s="1"/>
        <tr r="H92" s="1"/>
        <tr r="F92" s="1"/>
        <tr r="D92" s="1"/>
        <tr r="B92" s="1"/>
        <tr r="G92" s="1"/>
        <tr r="E92" s="1"/>
        <tr r="C92" s="1"/>
        <tr r="H94" s="1"/>
        <tr r="F94" s="1"/>
        <tr r="D94" s="1"/>
        <tr r="B94" s="1"/>
        <tr r="G94" s="1"/>
        <tr r="E94" s="1"/>
        <tr r="C94" s="1"/>
        <tr r="H96" s="1"/>
        <tr r="F96" s="1"/>
        <tr r="D96" s="1"/>
        <tr r="B96" s="1"/>
        <tr r="G96" s="1"/>
        <tr r="E96" s="1"/>
        <tr r="C96" s="1"/>
        <tr r="H98" s="1"/>
        <tr r="F98" s="1"/>
        <tr r="D98" s="1"/>
        <tr r="B98" s="1"/>
        <tr r="G98" s="1"/>
        <tr r="E98" s="1"/>
        <tr r="C98" s="1"/>
        <tr r="H100" s="1"/>
        <tr r="F100" s="1"/>
        <tr r="D100" s="1"/>
        <tr r="B100" s="1"/>
        <tr r="G100" s="1"/>
        <tr r="E100" s="1"/>
        <tr r="C100" s="1"/>
        <tr r="H102" s="1"/>
        <tr r="F102" s="1"/>
        <tr r="D102" s="1"/>
        <tr r="B102" s="1"/>
        <tr r="G102" s="1"/>
        <tr r="E102" s="1"/>
        <tr r="C102" s="1"/>
        <tr r="H104" s="1"/>
        <tr r="F104" s="1"/>
        <tr r="D104" s="1"/>
        <tr r="B104" s="1"/>
        <tr r="G104" s="1"/>
        <tr r="E104" s="1"/>
        <tr r="C104" s="1"/>
        <tr r="H106" s="1"/>
        <tr r="F106" s="1"/>
        <tr r="D106" s="1"/>
        <tr r="B106" s="1"/>
        <tr r="G106" s="1"/>
        <tr r="E106" s="1"/>
        <tr r="C106" s="1"/>
        <tr r="H108" s="1"/>
        <tr r="F108" s="1"/>
        <tr r="D108" s="1"/>
        <tr r="B108" s="1"/>
        <tr r="G108" s="1"/>
        <tr r="E108" s="1"/>
        <tr r="C108" s="1"/>
        <tr r="G3" s="1"/>
        <tr r="E3" s="1"/>
        <tr r="C3" s="1"/>
        <tr r="G5" s="1"/>
        <tr r="E5" s="1"/>
        <tr r="C5" s="1"/>
        <tr r="G7" s="1"/>
        <tr r="E7" s="1"/>
        <tr r="C7" s="1"/>
        <tr r="G9" s="1"/>
        <tr r="E9" s="1"/>
        <tr r="C9" s="1"/>
        <tr r="G11" s="1"/>
        <tr r="E11" s="1"/>
        <tr r="C11" s="1"/>
        <tr r="G13" s="1"/>
        <tr r="E13" s="1"/>
        <tr r="C13" s="1"/>
        <tr r="G15" s="1"/>
        <tr r="E15" s="1"/>
        <tr r="C15" s="1"/>
        <tr r="G17" s="1"/>
        <tr r="E17" s="1"/>
        <tr r="C17" s="1"/>
        <tr r="G19" s="1"/>
        <tr r="E19" s="1"/>
        <tr r="C19" s="1"/>
        <tr r="G21" s="1"/>
        <tr r="E21" s="1"/>
        <tr r="C21" s="1"/>
        <tr r="G23" s="1"/>
        <tr r="E23" s="1"/>
        <tr r="C23" s="1"/>
        <tr r="G25" s="1"/>
        <tr r="E25" s="1"/>
        <tr r="C25" s="1"/>
        <tr r="G27" s="1"/>
        <tr r="E27" s="1"/>
        <tr r="C27" s="1"/>
        <tr r="G29" s="1"/>
        <tr r="E29" s="1"/>
        <tr r="C29" s="1"/>
        <tr r="G31" s="1"/>
        <tr r="E31" s="1"/>
        <tr r="C31" s="1"/>
        <tr r="G33" s="1"/>
        <tr r="E33" s="1"/>
        <tr r="C33" s="1"/>
        <tr r="G35" s="1"/>
        <tr r="E35" s="1"/>
        <tr r="C35" s="1"/>
        <tr r="G37" s="1"/>
        <tr r="E37" s="1"/>
        <tr r="C37" s="1"/>
        <tr r="H37" s="1"/>
        <tr r="F37" s="1"/>
        <tr r="D37" s="1"/>
        <tr r="B37" s="1"/>
        <tr r="G39" s="1"/>
        <tr r="E39" s="1"/>
        <tr r="C39" s="1"/>
        <tr r="H39" s="1"/>
        <tr r="F39" s="1"/>
        <tr r="D39" s="1"/>
        <tr r="B39" s="1"/>
        <tr r="G41" s="1"/>
        <tr r="E41" s="1"/>
        <tr r="C41" s="1"/>
        <tr r="H41" s="1"/>
        <tr r="F41" s="1"/>
        <tr r="D41" s="1"/>
        <tr r="B41" s="1"/>
        <tr r="G43" s="1"/>
        <tr r="E43" s="1"/>
        <tr r="C43" s="1"/>
        <tr r="H43" s="1"/>
        <tr r="F43" s="1"/>
        <tr r="D43" s="1"/>
        <tr r="B43" s="1"/>
        <tr r="G45" s="1"/>
        <tr r="E45" s="1"/>
        <tr r="C45" s="1"/>
        <tr r="H45" s="1"/>
        <tr r="F45" s="1"/>
        <tr r="D45" s="1"/>
        <tr r="B45" s="1"/>
        <tr r="G47" s="1"/>
        <tr r="E47" s="1"/>
        <tr r="C47" s="1"/>
        <tr r="H47" s="1"/>
        <tr r="F47" s="1"/>
        <tr r="D47" s="1"/>
        <tr r="B47" s="1"/>
        <tr r="G49" s="1"/>
        <tr r="E49" s="1"/>
        <tr r="C49" s="1"/>
        <tr r="H49" s="1"/>
        <tr r="F49" s="1"/>
        <tr r="D49" s="1"/>
        <tr r="B49" s="1"/>
        <tr r="G51" s="1"/>
        <tr r="E51" s="1"/>
        <tr r="C51" s="1"/>
        <tr r="H51" s="1"/>
        <tr r="F51" s="1"/>
        <tr r="D51" s="1"/>
        <tr r="B51" s="1"/>
        <tr r="G53" s="1"/>
        <tr r="E53" s="1"/>
        <tr r="C53" s="1"/>
        <tr r="H53" s="1"/>
        <tr r="F53" s="1"/>
        <tr r="D53" s="1"/>
        <tr r="B53" s="1"/>
        <tr r="G55" s="1"/>
        <tr r="E55" s="1"/>
        <tr r="C55" s="1"/>
        <tr r="H55" s="1"/>
        <tr r="F55" s="1"/>
        <tr r="D55" s="1"/>
        <tr r="B55" s="1"/>
        <tr r="G57" s="1"/>
        <tr r="E57" s="1"/>
        <tr r="C57" s="1"/>
        <tr r="H57" s="1"/>
        <tr r="F57" s="1"/>
        <tr r="D57" s="1"/>
        <tr r="B57" s="1"/>
        <tr r="G59" s="1"/>
        <tr r="E59" s="1"/>
        <tr r="C59" s="1"/>
        <tr r="H59" s="1"/>
        <tr r="F59" s="1"/>
        <tr r="D59" s="1"/>
        <tr r="B59" s="1"/>
        <tr r="G61" s="1"/>
        <tr r="E61" s="1"/>
        <tr r="C61" s="1"/>
        <tr r="H61" s="1"/>
        <tr r="F61" s="1"/>
        <tr r="D61" s="1"/>
        <tr r="B61" s="1"/>
        <tr r="G63" s="1"/>
        <tr r="E63" s="1"/>
        <tr r="C63" s="1"/>
        <tr r="H63" s="1"/>
        <tr r="F63" s="1"/>
        <tr r="D63" s="1"/>
        <tr r="B63" s="1"/>
        <tr r="G65" s="1"/>
        <tr r="E65" s="1"/>
        <tr r="C65" s="1"/>
        <tr r="H65" s="1"/>
        <tr r="F65" s="1"/>
        <tr r="D65" s="1"/>
        <tr r="B65" s="1"/>
        <tr r="G67" s="1"/>
        <tr r="E67" s="1"/>
        <tr r="C67" s="1"/>
        <tr r="H67" s="1"/>
        <tr r="F67" s="1"/>
        <tr r="D67" s="1"/>
        <tr r="B67" s="1"/>
        <tr r="G69" s="1"/>
        <tr r="E69" s="1"/>
        <tr r="C69" s="1"/>
        <tr r="H69" s="1"/>
        <tr r="F69" s="1"/>
        <tr r="D69" s="1"/>
        <tr r="B69" s="1"/>
        <tr r="G71" s="1"/>
        <tr r="E71" s="1"/>
        <tr r="C71" s="1"/>
        <tr r="H71" s="1"/>
        <tr r="F71" s="1"/>
        <tr r="D71" s="1"/>
        <tr r="B71" s="1"/>
        <tr r="G73" s="1"/>
        <tr r="E73" s="1"/>
        <tr r="C73" s="1"/>
        <tr r="H73" s="1"/>
        <tr r="F73" s="1"/>
        <tr r="D73" s="1"/>
        <tr r="B73" s="1"/>
        <tr r="G75" s="1"/>
        <tr r="E75" s="1"/>
        <tr r="C75" s="1"/>
        <tr r="H75" s="1"/>
        <tr r="F75" s="1"/>
        <tr r="D75" s="1"/>
        <tr r="B75" s="1"/>
        <tr r="G77" s="1"/>
        <tr r="E77" s="1"/>
        <tr r="C77" s="1"/>
        <tr r="H77" s="1"/>
        <tr r="F77" s="1"/>
        <tr r="D77" s="1"/>
        <tr r="B77" s="1"/>
        <tr r="G79" s="1"/>
        <tr r="E79" s="1"/>
        <tr r="C79" s="1"/>
        <tr r="H79" s="1"/>
        <tr r="F79" s="1"/>
        <tr r="D79" s="1"/>
        <tr r="B79" s="1"/>
        <tr r="G81" s="1"/>
        <tr r="E81" s="1"/>
        <tr r="C81" s="1"/>
        <tr r="H81" s="1"/>
        <tr r="F81" s="1"/>
        <tr r="D81" s="1"/>
        <tr r="B81" s="1"/>
        <tr r="G83" s="1"/>
        <tr r="E83" s="1"/>
        <tr r="C83" s="1"/>
        <tr r="H83" s="1"/>
        <tr r="F83" s="1"/>
        <tr r="D83" s="1"/>
        <tr r="B83" s="1"/>
        <tr r="G85" s="1"/>
        <tr r="E85" s="1"/>
        <tr r="C85" s="1"/>
        <tr r="H85" s="1"/>
        <tr r="F85" s="1"/>
        <tr r="D85" s="1"/>
        <tr r="B85" s="1"/>
        <tr r="G87" s="1"/>
        <tr r="E87" s="1"/>
        <tr r="C87" s="1"/>
        <tr r="H87" s="1"/>
        <tr r="F87" s="1"/>
        <tr r="D87" s="1"/>
        <tr r="B87" s="1"/>
        <tr r="G89" s="1"/>
        <tr r="E89" s="1"/>
        <tr r="C89" s="1"/>
        <tr r="H89" s="1"/>
        <tr r="F89" s="1"/>
        <tr r="D89" s="1"/>
        <tr r="B89" s="1"/>
        <tr r="G91" s="1"/>
        <tr r="E91" s="1"/>
        <tr r="C91" s="1"/>
        <tr r="H91" s="1"/>
        <tr r="F91" s="1"/>
        <tr r="D91" s="1"/>
        <tr r="B91" s="1"/>
        <tr r="G93" s="1"/>
        <tr r="E93" s="1"/>
        <tr r="C93" s="1"/>
        <tr r="H93" s="1"/>
        <tr r="F93" s="1"/>
        <tr r="D93" s="1"/>
        <tr r="B93" s="1"/>
        <tr r="G95" s="1"/>
        <tr r="E95" s="1"/>
        <tr r="C95" s="1"/>
        <tr r="H95" s="1"/>
        <tr r="F95" s="1"/>
        <tr r="D95" s="1"/>
        <tr r="B95" s="1"/>
        <tr r="G97" s="1"/>
        <tr r="E97" s="1"/>
        <tr r="C97" s="1"/>
        <tr r="H97" s="1"/>
        <tr r="F97" s="1"/>
        <tr r="D97" s="1"/>
        <tr r="B97" s="1"/>
        <tr r="G99" s="1"/>
        <tr r="E99" s="1"/>
        <tr r="C99" s="1"/>
        <tr r="H99" s="1"/>
        <tr r="F99" s="1"/>
        <tr r="D99" s="1"/>
        <tr r="B99" s="1"/>
        <tr r="G101" s="1"/>
        <tr r="E101" s="1"/>
        <tr r="C101" s="1"/>
        <tr r="H101" s="1"/>
        <tr r="F101" s="1"/>
        <tr r="D101" s="1"/>
        <tr r="B101" s="1"/>
        <tr r="G103" s="1"/>
        <tr r="E103" s="1"/>
        <tr r="C103" s="1"/>
        <tr r="H103" s="1"/>
        <tr r="F103" s="1"/>
        <tr r="D103" s="1"/>
        <tr r="B103" s="1"/>
        <tr r="G105" s="1"/>
        <tr r="E105" s="1"/>
        <tr r="C105" s="1"/>
        <tr r="H105" s="1"/>
        <tr r="F105" s="1"/>
        <tr r="D105" s="1"/>
        <tr r="B105" s="1"/>
        <tr r="G107" s="1"/>
        <tr r="E107" s="1"/>
        <tr r="C107" s="1"/>
        <tr r="H107" s="1"/>
        <tr r="F107" s="1"/>
        <tr r="D107" s="1"/>
        <tr r="B107" s="1"/>
        <tr r="G109" s="1"/>
        <tr r="E109" s="1"/>
        <tr r="C109" s="1"/>
        <tr r="H109" s="1"/>
        <tr r="F109" s="1"/>
        <tr r="D109" s="1"/>
        <tr r="B109" s="1"/>
        <tr r="B2" s="1"/>
        <tr r="D2" s="1"/>
        <tr r="F2" s="1"/>
        <tr r="H2" s="1"/>
        <tr r="A4" s="1"/>
        <tr r="A6" s="1"/>
        <tr r="A8" s="1"/>
        <tr r="A10" s="1"/>
        <tr r="A12" s="1"/>
        <tr r="A14" s="1"/>
        <tr r="A16" s="1"/>
        <tr r="A18" s="1"/>
        <tr r="A20" s="1"/>
        <tr r="A22" s="1"/>
        <tr r="A24" s="1"/>
        <tr r="A26" s="1"/>
        <tr r="A28" s="1"/>
        <tr r="A30" s="1"/>
        <tr r="A32" s="1"/>
        <tr r="A34" s="1"/>
        <tr r="A36" s="1"/>
        <tr r="A38" s="1"/>
        <tr r="A40" s="1"/>
        <tr r="A42" s="1"/>
        <tr r="A44" s="1"/>
        <tr r="A46" s="1"/>
        <tr r="A48" s="1"/>
        <tr r="A50" s="1"/>
        <tr r="A52" s="1"/>
        <tr r="A54" s="1"/>
        <tr r="A56" s="1"/>
        <tr r="A58" s="1"/>
        <tr r="A60" s="1"/>
        <tr r="A62" s="1"/>
        <tr r="A64" s="1"/>
        <tr r="A66" s="1"/>
        <tr r="A68" s="1"/>
        <tr r="A70" s="1"/>
        <tr r="A72" s="1"/>
        <tr r="A74" s="1"/>
        <tr r="A76" s="1"/>
        <tr r="A78" s="1"/>
        <tr r="A80" s="1"/>
        <tr r="A82" s="1"/>
        <tr r="A84" s="1"/>
        <tr r="A86" s="1"/>
        <tr r="A88" s="1"/>
        <tr r="A90" s="1"/>
        <tr r="A92" s="1"/>
        <tr r="A94" s="1"/>
        <tr r="A96" s="1"/>
        <tr r="A98" s="1"/>
        <tr r="A100" s="1"/>
        <tr r="A102" s="1"/>
        <tr r="A104" s="1"/>
        <tr r="A106" s="1"/>
        <tr r="A108" s="1"/>
        <tr r="C2" s="1"/>
        <tr r="E2" s="1"/>
        <tr r="G2" s="1"/>
        <tr r="A3" s="1"/>
        <tr r="A5" s="1"/>
        <tr r="A7" s="1"/>
        <tr r="A9" s="1"/>
        <tr r="A11" s="1"/>
        <tr r="A13" s="1"/>
        <tr r="A15" s="1"/>
        <tr r="A17" s="1"/>
        <tr r="A19" s="1"/>
        <tr r="A21" s="1"/>
        <tr r="A23" s="1"/>
        <tr r="A25" s="1"/>
        <tr r="A27" s="1"/>
        <tr r="A29" s="1"/>
        <tr r="A31" s="1"/>
        <tr r="A33" s="1"/>
        <tr r="A35" s="1"/>
        <tr r="A37" s="1"/>
        <tr r="A39" s="1"/>
        <tr r="A41" s="1"/>
        <tr r="A43" s="1"/>
        <tr r="A45" s="1"/>
        <tr r="A47" s="1"/>
        <tr r="A49" s="1"/>
        <tr r="A51" s="1"/>
        <tr r="A53" s="1"/>
        <tr r="A55" s="1"/>
        <tr r="A57" s="1"/>
        <tr r="A59" s="1"/>
        <tr r="A61" s="1"/>
        <tr r="A63" s="1"/>
        <tr r="A65" s="1"/>
        <tr r="A67" s="1"/>
        <tr r="A69" s="1"/>
        <tr r="A71" s="1"/>
        <tr r="A73" s="1"/>
        <tr r="A75" s="1"/>
        <tr r="A77" s="1"/>
        <tr r="A79" s="1"/>
        <tr r="A81" s="1"/>
        <tr r="A83" s="1"/>
        <tr r="A85" s="1"/>
        <tr r="A87" s="1"/>
        <tr r="A89" s="1"/>
        <tr r="A91" s="1"/>
        <tr r="A93" s="1"/>
        <tr r="A95" s="1"/>
        <tr r="A97" s="1"/>
        <tr r="A99" s="1"/>
        <tr r="A101" s="1"/>
        <tr r="A103" s="1"/>
        <tr r="A105" s="1"/>
        <tr r="A107" s="1"/>
        <tr r="A10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_wwpupil" refreshedDate="39065.588142939814" createdVersion="3" refreshedVersion="3" minRefreshableVersion="3" recordCount="0" tupleCache="1" supportSubquery="1" supportAdvancedDrill="1">
  <cacheSource type="external" connectionId="1"/>
  <cacheFields count="5">
    <cacheField name="[Measures].[MeasuresLevel]" caption="MeasuresLevel" numFmtId="0" hierarchy="4">
      <sharedItems count="7">
        <s v="[Measures].[Profit]" c="Profit"/>
        <s v="[Measures].[Sales Average]" c="Sales Average"/>
        <s v="[Measures].[Sales Count]" c="Sales Count"/>
        <s v="[Measures].[Store Cost]" c="Store Cost"/>
        <s v="[Measures].[Store Sales]" c="Store Sales"/>
        <s v="[Measures].[Store Sales Net]" c="Store Sales Net"/>
        <s v="[Measures].[Unit Sales]" c="Unit Sales"/>
      </sharedItems>
    </cacheField>
    <cacheField name="[Customers].[Country]" caption="Country" numFmtId="0" level="1">
      <sharedItems count="1">
        <s v="[Customers].[All Customers].[USA]" c="USA"/>
      </sharedItems>
    </cacheField>
    <cacheField name="[Customers].[State Province]" caption="State Province" numFmtId="0" level="2">
      <sharedItems count="3">
        <s v="[Customers].[All Customers].[USA].[CA]" c="CA"/>
        <s v="[Customers].[All Customers].[USA].[OR]" c="OR"/>
        <s v="[Customers].[All Customers].[USA].[WA]" c="WA"/>
      </sharedItems>
    </cacheField>
    <cacheField name="[Customers].[City]" caption="City" numFmtId="0" level="3">
      <sharedItems count="22">
        <s v="[Customers].[All Customers].[USA].[WA].[Anacortes]" c="Anacortes"/>
        <s v="[Customers].[All Customers].[USA].[WA].[Ballard]" c="Ballard"/>
        <s v="[Customers].[All Customers].[USA].[WA].[Bellingham]" c="Bellingham"/>
        <s v="[Customers].[All Customers].[USA].[WA].[Bremerton]" c="Bremerton"/>
        <s v="[Customers].[All Customers].[USA].[WA].[Burien]" c="Burien"/>
        <s v="[Customers].[All Customers].[USA].[WA].[Edmonds]" c="Edmonds"/>
        <s v="[Customers].[All Customers].[USA].[WA].[Everett]" c="Everett"/>
        <s v="[Customers].[All Customers].[USA].[WA].[Issaquah]" c="Issaquah"/>
        <s v="[Customers].[All Customers].[USA].[WA].[Kirkland]" c="Kirkland"/>
        <s v="[Customers].[All Customers].[USA].[WA].[Lynnwood]" c="Lynnwood"/>
        <s v="[Customers].[All Customers].[USA].[WA].[Marysville]" c="Marysville"/>
        <s v="[Customers].[All Customers].[USA].[WA].[Olympia]" c="Olympia"/>
        <s v="[Customers].[All Customers].[USA].[WA].[Port Orchard]" c="Port Orchard"/>
        <s v="[Customers].[All Customers].[USA].[WA].[Puyallup]" c="Puyallup"/>
        <s v="[Customers].[All Customers].[USA].[WA].[Redmond]" c="Redmond"/>
        <s v="[Customers].[All Customers].[USA].[WA].[Renton]" c="Renton"/>
        <s v="[Customers].[All Customers].[USA].[WA].[Seattle]" c="Seattle"/>
        <s v="[Customers].[All Customers].[USA].[WA].[Sedro Woolley]" c="Sedro Woolley"/>
        <s v="[Customers].[All Customers].[USA].[WA].[Spokane]" c="Spokane"/>
        <s v="[Customers].[All Customers].[USA].[WA].[Tacoma]" c="Tacoma"/>
        <s v="[Customers].[All Customers].[USA].[WA].[Walla Walla]" c="Walla Walla"/>
        <s v="[Customers].[All Customers].[USA].[WA].[Yakima]" c="Yakima"/>
      </sharedItems>
    </cacheField>
    <cacheField name="[Customers].[Name]" caption="Name" numFmtId="0" level="4">
      <sharedItems count="80">
        <s v="[Customers].[All Customers].[USA].[WA].[Redmond].[Alan Jordan]" c="Alan Jordan"/>
        <s v="[Customers].[All Customers].[USA].[WA].[Redmond].[Alexander Berger]" c="Alexander Berger"/>
        <s v="[Customers].[All Customers].[USA].[WA].[Redmond].[Amir Netz]" c="Amir Netz"/>
        <s v="[Customers].[All Customers].[USA].[WA].[Redmond].[Ann Goldblatt]" c="Ann Goldblatt"/>
        <s v="[Customers].[All Customers].[USA].[WA].[Redmond].[Anna McMillian]" c="Anna McMillian"/>
        <s v="[Customers].[All Customers].[USA].[WA].[Redmond].[Ariel Netz]" c="Ariel Netz"/>
        <s v="[Customers].[All Customers].[USA].[WA].[Redmond].[Ariel Salka]" c="Ariel Salka"/>
        <s v="[Customers].[All Customers].[USA].[WA].[Redmond].[Ashvini Sharama]" c="Ashvini Sharama"/>
        <s v="[Customers].[All Customers].[USA].[WA].[Redmond].[Bethany Bermudez]" c="Bethany Bermudez"/>
        <s v="[Customers].[All Customers].[USA].[WA].[Redmond].[Brenda Loeffelbein]" c="Brenda Loeffelbein"/>
        <s v="[Customers].[All Customers].[USA].[WA].[Redmond].[Carolyn Tancredy]" c="Carolyn Tancredy"/>
        <s v="[Customers].[All Customers].[USA].[WA].[Redmond].[Chandana Hathi]" c="Chandana Hathi"/>
        <s v="[Customers].[All Customers].[USA].[WA].[Redmond].[Corey Salka]" c="Corey Salka"/>
        <s v="[Customers].[All Customers].[USA].[WA].[Redmond].[Cristian Petculescu]" c="Cristian Petculescu"/>
        <s v="[Customers].[All Customers].[USA].[WA].[Redmond].[Cynthia Brauch]" c="Cynthia Brauch"/>
        <s v="[Customers].[All Customers].[USA].[WA].[Redmond].[Dan Beerbaum]" c="Dan Beerbaum"/>
        <s v="[Customers].[All Customers].[USA].[WA].[Redmond].[Daniel Salka]" c="Daniel Salka"/>
        <s v="[Customers].[All Customers].[USA].[WA].[Redmond].[Darlene Phaedra Gillispie]" c="Darlene Phaedra Gillispie"/>
        <s v="[Customers].[All Customers].[USA].[WA].[Redmond].[Dave Browning]" c="Dave Browning"/>
        <s v="[Customers].[All Customers].[USA].[WA].[Redmond].[Dean Bolla]" c="Dean Bolla"/>
        <s v="[Customers].[All Customers].[USA].[WA].[Redmond].[Debra Smith]" c="Debra Smith"/>
        <s v="[Customers].[All Customers].[USA].[WA].[Redmond].[Donna Blair]" c="Donna Blair"/>
        <s v="[Customers].[All Customers].[USA].[WA].[Redmond].[Doris Stogner]" c="Doris Stogner"/>
        <s v="[Customers].[All Customers].[USA].[WA].[Redmond].[Dyanna Livingston]" c="Dyanna Livingston"/>
        <s v="[Customers].[All Customers].[USA].[WA].[Redmond].[Edith Vuong]" c="Edith Vuong"/>
        <s v="[Customers].[All Customers].[USA].[WA].[Redmond].[Edward Melomed]" c="Edward Melomed"/>
        <s v="[Customers].[All Customers].[USA].[WA].[Redmond].[Eric Jacobsen]" c="Eric Jacobsen"/>
        <s v="[Customers].[All Customers].[USA].[WA].[Redmond].[Gautam Hathi]" c="Gautam Hathi"/>
        <s v="[Customers].[All Customers].[USA].[WA].[Redmond].[Geraldine Fabec]" c="Geraldine Fabec"/>
        <s v="[Customers].[All Customers].[USA].[WA].[Redmond].[Gunar Kasimir]" c="Gunar Kasimir"/>
        <s v="[Customers].[All Customers].[USA].[WA].[Redmond].[Harriet Geer]" c="Harriet Geer"/>
        <s v="[Customers].[All Customers].[USA].[WA].[Redmond].[Harriet Peirson]" c="Harriet Peirson"/>
        <s v="[Customers].[All Customers].[USA].[WA].[Redmond].[Hewitt Yewell]" c="Hewitt Yewell"/>
        <s v="[Customers].[All Customers].[USA].[WA].[Redmond].[James Herrmann]" c="James Herrmann"/>
        <s v="[Customers].[All Customers].[USA].[WA].[Redmond].[James Straub]" c="James Straub"/>
        <s v="[Customers].[All Customers].[USA].[WA].[Redmond].[Jeff Mastreno]" c="Jeff Mastreno"/>
        <s v="[Customers].[All Customers].[USA].[WA].[Redmond].[Jeffrey Evoy]" c="Jeffrey Evoy"/>
        <s v="[Customers].[All Customers].[USA].[WA].[Redmond].[Jennifer Devlin]" c="Jennifer Devlin"/>
        <s v="[Customers].[All Customers].[USA].[WA].[Redmond].[Jillian Autobee]" c="Jillian Autobee"/>
        <s v="[Customers].[All Customers].[USA].[WA].[Redmond].[Joan Duran]" c="Joan Duran"/>
        <s v="[Customers].[All Customers].[USA].[WA].[Redmond].[Johann Winternitz]" c="Johann Winternitz"/>
        <s v="[Customers].[All Customers].[USA].[WA].[Redmond].[John Banks]" c="John Banks"/>
        <s v="[Customers].[All Customers].[USA].[WA].[Redmond].[Jonathan Netz]" c="Jonathan Netz"/>
        <s v="[Customers].[All Customers].[USA].[WA].[Redmond].[Judy Koseck]" c="Judy Koseck"/>
        <s v="[Customers].[All Customers].[USA].[WA].[Redmond].[Julie Bowers]" c="Julie Bowers"/>
        <s v="[Customers].[All Customers].[USA].[WA].[Redmond].[Kamal Hathi]" c="Kamal Hathi"/>
        <s v="[Customers].[All Customers].[USA].[WA].[Redmond].[Kenton Orner]" c="Kenton Orner"/>
        <s v="[Customers].[All Customers].[USA].[WA].[Redmond].[Kris Stand]" c="Kris Stand"/>
        <s v="[Customers].[All Customers].[USA].[WA].[Redmond].[Liam Friedland]" c="Liam Friedland"/>
        <s v="[Customers].[All Customers].[USA].[WA].[Redmond].[Lisa Salka]" c="Lisa Salka"/>
        <s v="[Customers].[All Customers].[USA].[WA].[Redmond].[Marin Bezic]" c="Marin Bezic"/>
        <s v="[Customers].[All Customers].[USA].[WA].[Redmond].[Marion Melton]" c="Marion Melton"/>
        <s v="[Customers].[All Customers].[USA].[WA].[Redmond].[Mark Mullins]" c="Mark Mullins"/>
        <s v="[Customers].[All Customers].[USA].[WA].[Redmond].[Marvin Mcgrath]" c="Marvin Mcgrath"/>
        <s v="[Customers].[All Customers].[USA].[WA].[Redmond].[Mary Browne]" c="Mary Browne"/>
        <s v="[Customers].[All Customers].[USA].[WA].[Redmond].[Mary Browning]" c="Mary Browning"/>
        <s v="[Customers].[All Customers].[USA].[WA].[Redmond].[Mary Cuccia]" c="Mary Cuccia"/>
        <s v="[Customers].[All Customers].[USA].[WA].[Redmond].[Maryanne Cook]" c="Maryanne Cook"/>
        <s v="[Customers].[All Customers].[USA].[WA].[Redmond].[Matt Carroll]" c="Matt Carroll"/>
        <s v="[Customers].[All Customers].[USA].[WA].[Redmond].[Michael Skaggs]" c="Michael Skaggs"/>
        <s v="[Customers].[All Customers].[USA].[WA].[Redmond].[Mosha Pasumansky]" c="Mosha Pasumansky"/>
        <s v="[Customers].[All Customers].[USA].[WA].[Redmond].[Niki Netz]" c="Niki Netz"/>
        <s v="[Customers].[All Customers].[USA].[WA].[Redmond].[Pamela Bates]" c="Pamela Bates"/>
        <s v="[Customers].[All Customers].[USA].[WA].[Redmond].[Particia Guray]" c="Particia Guray"/>
        <s v="[Customers].[All Customers].[USA].[WA].[Redmond].[Pattie Brinton]" c="Pattie Brinton"/>
        <s v="[Customers].[All Customers].[USA].[WA].[Redmond].[Paul Spivey]" c="Paul Spivey"/>
        <s v="[Customers].[All Customers].[USA].[WA].[Redmond].[Py Bateman]" c="Py Bateman"/>
        <s v="[Customers].[All Customers].[USA].[WA].[Redmond].[Rosemary Alstorn]" c="Rosemary Alstorn"/>
        <s v="[Customers].[All Customers].[USA].[WA].[Redmond].[Rusty Abbey]" c="Rusty Abbey"/>
        <s v="[Customers].[All Customers].[USA].[WA].[Redmond].[Sam Roy]" c="Sam Roy"/>
        <s v="[Customers].[All Customers].[USA].[WA].[Redmond].[Shelly Birmingham]" c="Shelly Birmingham"/>
        <s v="[Customers].[All Customers].[USA].[WA].[Redmond].[Shirley Frasure]" c="Shirley Frasure"/>
        <s v="[Customers].[All Customers].[USA].[WA].[Redmond].[Stephen Bremer]" c="Stephen Bremer"/>
        <s v="[Customers].[All Customers].[USA].[WA].[Redmond].[Tai Remington]" c="Tai Remington"/>
        <s v="[Customers].[All Customers].[USA].[WA].[Redmond].[Thelma Easton]" c="Thelma Easton"/>
        <s v="[Customers].[All Customers].[USA].[WA].[Redmond].[Trinnette Vorndam]" c="Trinnette Vorndam"/>
        <s v="[Customers].[All Customers].[USA].[WA].[Redmond].[Tzipi Butnaru]" c="Tzipi Butnaru"/>
        <s v="[Customers].[All Customers].[USA].[WA].[Redmond].[Valerie Nelson]" c="Valerie Nelson"/>
        <s v="[Customers].[All Customers].[USA].[WA].[Redmond].[Wei Fan]" c="Wei Fan"/>
        <s v="[Customers].[All Customers].[USA].[WA].[Redmond].[William Doe]" c="William Doe"/>
      </sharedItems>
    </cacheField>
  </cacheFields>
  <cacheHierarchies count="58">
    <cacheHierarchy uniqueName="[Customers]" caption="Customers" defaultMemberUniqueName="[Customers].[All Customers]" allUniqueName="[Customers].[All Customers]" allCaption="All Customers" dimensionUniqueName="[Customers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Education Level]" caption="Education Level" defaultMemberUniqueName="[Education Level].[All Education Level]" allUniqueName="[Education Level].[All Education Level]" dimensionUniqueName="[Education Level]" displayFolder="" count="2" unbalanced="0"/>
    <cacheHierarchy uniqueName="[Gender]" caption="Gender" defaultMemberUniqueName="[Gender].[All Gender]" allUniqueName="[Gender].[All Gender]" dimensionUniqueName="[Gender]" displayFolder="" count="2" unbalanced="0"/>
    <cacheHierarchy uniqueName="[Marital Status]" caption="Marital Status" defaultMemberUniqueName="[Marital Status].[All Marital Status]" allUniqueName="[Marital Status].[All Marital Status]" dimensionUniqueName="[Marital Status]" displayFolder="" count="2" unbalanced="0"/>
    <cacheHierarchy uniqueName="[Measures]" caption="Measures" attribute="1" keyAttribute="1" defaultMemberUniqueName="[Measures].[Unit Sales]" dimensionUniqueName="[Measures]" displayFolder="" measures="1" count="1" unbalanced="0">
      <fieldsUsage count="1">
        <fieldUsage x="0"/>
      </fieldsUsage>
    </cacheHierarchy>
    <cacheHierarchy uniqueName="[Product]" caption="Product" defaultMemberUniqueName="[Product].[All Products]" allUniqueName="[Product].[All Products]" dimensionUniqueName="[Product]" displayFolder="" count="7" unbalanced="0"/>
    <cacheHierarchy uniqueName="[Promotion Media]" caption="Promotion Media" defaultMemberUniqueName="[Promotion Media].[All Media]" allUniqueName="[Promotion Media].[All Media]" dimensionUniqueName="[Promotion Media]" displayFolder="" count="2" unbalanced="0"/>
    <cacheHierarchy uniqueName="[Promotions]" caption="Promotions" defaultMemberUniqueName="[Promotions].[All Promotions]" allUniqueName="[Promotions].[All Promotions]" dimensionUniqueName="[Promotions]" displayFolder="" count="2" unbalanced="0"/>
    <cacheHierarchy uniqueName="[Store]" caption="Store" defaultMemberUniqueName="[Store].[All Stores]" allUniqueName="[Store].[All Stores]" dimensionUniqueName="[Store]" displayFolder="" count="5" unbalanced="0"/>
    <cacheHierarchy uniqueName="[Store Size in SQFT]" caption="Store Size in SQFT" defaultMemberUniqueName="[Store Size in SQFT].[All Store Size in SQFT]" allUniqueName="[Store Size in SQFT].[All Store Size in SQFT]" dimensionUniqueName="[Store]" displayFolder="" count="2" unbalanced="0"/>
    <cacheHierarchy uniqueName="[Store Type]" caption="Store Type" defaultMemberUniqueName="[Store Type].[All Store Type]" allUniqueName="[Store Type].[All Store Type]" dimensionUniqueName="[Store]" displayFolder="" count="2" unbalanced="0"/>
    <cacheHierarchy uniqueName="[Time]" caption="Time" time="1" defaultMemberUniqueName="[Time].[1997]" dimensionUniqueName="[Time]" displayFolder="" count="3" unbalanced="0"/>
    <cacheHierarchy uniqueName="[Yearly Income]" caption="Yearly Income" defaultMemberUniqueName="[Yearly Income].[All Yearly Income]" allUniqueName="[Yearly Income].[All Yearly Income]" dimensionUniqueName="[Yearly Income]" displayFolder="" count="2" unbalanced="0"/>
    <cacheHierarchy uniqueName="[City attribute]" caption="City attribute" attribute="1" defaultMemberUniqueName="[City attribute].[All Customers]" allUniqueName="[City attribute].[All Customers]" dimensionUniqueName="[Customers]" displayFolder="" count="2" unbalanced="0" hidden="1"/>
    <cacheHierarchy uniqueName="[Country attribute]" caption="Country attribute" attribute="1" defaultMemberUniqueName="[Country attribute].[All Customers]" allUniqueName="[Country attribute].[All Customers]" dimensionUniqueName="[Customers]" displayFolder="" count="2" unbalanced="0" hidden="1"/>
    <cacheHierarchy uniqueName="[Name - Education]" caption="Name - Education" attribute="1" defaultMemberUniqueName="[Name - Education].[All Customers]" allUniqueName="[Name - Education].[All Customers]" dimensionUniqueName="[Customers]" displayFolder="" count="2" unbalanced="0" hidden="1"/>
    <cacheHierarchy uniqueName="[Name - Gender]" caption="Name - Gender" attribute="1" defaultMemberUniqueName="[Name - Gender].[All Customers]" allUniqueName="[Name - Gender].[All Customers]" dimensionUniqueName="[Customers]" displayFolder="" count="2" unbalanced="0" hidden="1"/>
    <cacheHierarchy uniqueName="[Name - Marital Status]" caption="Name - Marital Status" attribute="1" defaultMemberUniqueName="[Name - Marital Status].[All Customers]" allUniqueName="[Name - Marital Status].[All Customers]" dimensionUniqueName="[Customers]" displayFolder="" count="2" unbalanced="0" hidden="1"/>
    <cacheHierarchy uniqueName="[Name - Member Card]" caption="Name - Member Card" attribute="1" defaultMemberUniqueName="[Name - Member Card].[All Customers]" allUniqueName="[Name - Member Card].[All Customers]" dimensionUniqueName="[Customers]" displayFolder="" count="2" unbalanced="0" hidden="1"/>
    <cacheHierarchy uniqueName="[Name - Yearly Income]" caption="Name - Yearly Income" attribute="1" defaultMemberUniqueName="[Name - Yearly Income].[All Customers]" allUniqueName="[Name - Yearly Income].[All Customers]" dimensionUniqueName="[Customers]" displayFolder="" count="2" unbalanced="0" hidden="1"/>
    <cacheHierarchy uniqueName="[Name attribute]" caption="Name attribute" attribute="1" keyAttribute="1" defaultMemberUniqueName="[Name attribute].[All Customers]" allUniqueName="[Name attribute].[All Customers]" dimensionUniqueName="[Customers]" displayFolder="" count="2" unbalanced="0" hidden="1"/>
    <cacheHierarchy uniqueName="[State Province attribute]" caption="State Province attribute" attribute="1" defaultMemberUniqueName="[State Province attribute].[All Customers]" allUniqueName="[State Province attribute].[All Customers]" dimensionUniqueName="[Customers]" displayFolder="" count="2" unbalanced="0" hidden="1"/>
    <cacheHierarchy uniqueName="[customer_id]" caption="customer_id" attribute="1" keyAttribute="1" defaultMemberUniqueName="[customer_id].[All Education Level]" allUniqueName="[customer_id].[All Education Level]" dimensionUniqueName="[Education Level]" displayFolder="" count="2" unbalanced="0" hidden="1"/>
    <cacheHierarchy uniqueName="[Education Level attribute]" caption="Education Level attribute" attribute="1" defaultMemberUniqueName="[Education Level attribute].[All Education Level]" allUniqueName="[Education Level attribute].[All Education Level]" dimensionUniqueName="[Education Level]" displayFolder="" count="2" unbalanced="0" hidden="1"/>
    <cacheHierarchy uniqueName="[customer_id 1]" caption="customer_id 1" attribute="1" keyAttribute="1" defaultMemberUniqueName="[customer_id 1].[All Gender]" allUniqueName="[customer_id 1].[All Gender]" dimensionUniqueName="[Gender]" displayFolder="" count="2" unbalanced="0" hidden="1"/>
    <cacheHierarchy uniqueName="[Gender attribute]" caption="Gender attribute" attribute="1" defaultMemberUniqueName="[Gender attribute].[All Gender]" allUniqueName="[Gender attribute].[All Gender]" dimensionUniqueName="[Gender]" displayFolder="" count="2" unbalanced="0" hidden="1"/>
    <cacheHierarchy uniqueName="[customer_id 2]" caption="customer_id 2" attribute="1" keyAttribute="1" defaultMemberUniqueName="[customer_id 2].[All Marital Status]" allUniqueName="[customer_id 2].[All Marital Status]" dimensionUniqueName="[Marital Status]" displayFolder="" count="2" unbalanced="0" hidden="1"/>
    <cacheHierarchy uniqueName="[Marital Status attribute]" caption="Marital Status attribute" attribute="1" defaultMemberUniqueName="[Marital Status attribute].[All Marital Status]" allUniqueName="[Marital Status attribute].[All Marital Status]" dimensionUniqueName="[Marital Status]" displayFolder="" count="2" unbalanced="0" hidden="1"/>
    <cacheHierarchy uniqueName="[Brand Name attribute]" caption="Brand Name attribute" attribute="1" defaultMemberUniqueName="[Brand Name attribute].[All Products]" allUniqueName="[Brand Name attribute].[All Products]" dimensionUniqueName="[Product]" displayFolder="" count="2" unbalanced="0" hidden="1"/>
    <cacheHierarchy uniqueName="[Product Category attribute]" caption="Product Category attribute" attribute="1" defaultMemberUniqueName="[Product Category attribute].[All Products]" allUniqueName="[Product Category attribute].[All Products]" dimensionUniqueName="[Product]" displayFolder="" count="2" unbalanced="0" hidden="1"/>
    <cacheHierarchy uniqueName="[Product Department attribute]" caption="Product Department attribute" attribute="1" defaultMemberUniqueName="[Product Department attribute].[All Products]" allUniqueName="[Product Department attribute].[All Products]" dimensionUniqueName="[Product]" displayFolder="" count="2" unbalanced="0" hidden="1"/>
    <cacheHierarchy uniqueName="[Product Family attribute]" caption="Product Family attribute" attribute="1" defaultMemberUniqueName="[Product Family attribute].[All Products]" allUniqueName="[Product Family attribute].[All Products]" dimensionUniqueName="[Product]" displayFolder="" count="2" unbalanced="0" hidden="1"/>
    <cacheHierarchy uniqueName="[Product Name attribute]" caption="Product Name attribute" attribute="1" keyAttribute="1" defaultMemberUniqueName="[Product Name attribute].[All Products]" allUniqueName="[Product Name attribute].[All Products]" dimensionUniqueName="[Product]" displayFolder="" count="2" unbalanced="0" hidden="1"/>
    <cacheHierarchy uniqueName="[Product Subcategory attribute]" caption="Product Subcategory attribute" attribute="1" defaultMemberUniqueName="[Product Subcategory attribute].[All Products]" allUniqueName="[Product Subcategory attribute].[All Products]" dimensionUniqueName="[Product]" displayFolder="" count="2" unbalanced="0" hidden="1"/>
    <cacheHierarchy uniqueName="[Media Type attribute]" caption="Media Type attribute" attribute="1" defaultMemberUniqueName="[Media Type attribute].[All Media]" allUniqueName="[Media Type attribute].[All Media]" dimensionUniqueName="[Promotion Media]" displayFolder="" count="2" unbalanced="0" hidden="1"/>
    <cacheHierarchy uniqueName="[promotion_id]" caption="promotion_id" attribute="1" keyAttribute="1" defaultMemberUniqueName="[promotion_id].[All Media]" allUniqueName="[promotion_id].[All Media]" dimensionUniqueName="[Promotion Media]" displayFolder="" count="2" unbalanced="0" hidden="1"/>
    <cacheHierarchy uniqueName="[Promotion Name attribute]" caption="Promotion Name attribute" attribute="1" defaultMemberUniqueName="[Promotion Name attribute].[All Promotions]" allUniqueName="[Promotion Name attribute].[All Promotions]" dimensionUniqueName="[Promotions]" displayFolder="" count="2" unbalanced="0" hidden="1"/>
    <cacheHierarchy uniqueName="[promotion_id 1]" caption="promotion_id 1" attribute="1" keyAttribute="1" defaultMemberUniqueName="[promotion_id 1].[All Promotions]" allUniqueName="[promotion_id 1].[All Promotions]" dimensionUniqueName="[Promotions]" displayFolder="" count="2" unbalanced="0" hidden="1"/>
    <cacheHierarchy uniqueName="[Store City attribute]" caption="Store City attribute" attribute="1" defaultMemberUniqueName="[Store City attribute].[All Stores]" allUniqueName="[Store City attribute].[All Stores]" dimensionUniqueName="[Store]" displayFolder="" count="2" unbalanced="0" hidden="1"/>
    <cacheHierarchy uniqueName="[Store Country attribute]" caption="Store Country attribute" attribute="1" defaultMemberUniqueName="[Store Country attribute].[All Stores]" allUniqueName="[Store Country attribute].[All Stores]" dimensionUniqueName="[Store]" displayFolder="" count="2" unbalanced="0" hidden="1"/>
    <cacheHierarchy uniqueName="[Store Name - Store Sqft]" caption="Store Name - Store Sqft" attribute="1" defaultMemberUniqueName="[Store Name - Store Sqft].[All Stores]" allUniqueName="[Store Name - Store Sqft].[All Stores]" dimensionUniqueName="[Store]" displayFolder="" count="2" unbalanced="0" hidden="1"/>
    <cacheHierarchy uniqueName="[Store Name - Store Type]" caption="Store Name - Store Type" attribute="1" defaultMemberUniqueName="[Store Name - Store Type].[All Stores]" allUniqueName="[Store Name - Store Type].[All Stores]" dimensionUniqueName="[Store]" displayFolder="" count="2" unbalanced="0" hidden="1"/>
    <cacheHierarchy uniqueName="[Store Name attribute]" caption="Store Name attribute" attribute="1" keyAttribute="1" defaultMemberUniqueName="[Store Name attribute].[All Stores]" allUniqueName="[Store Name attribute].[All Stores]" dimensionUniqueName="[Store]" displayFolder="" count="2" unbalanced="0" hidden="1"/>
    <cacheHierarchy uniqueName="[Store State attribute]" caption="Store State attribute" attribute="1" defaultMemberUniqueName="[Store State attribute].[All Stores]" allUniqueName="[Store State attribute].[All Stores]" dimensionUniqueName="[Store]" displayFolder="" count="2" unbalanced="0" hidden="1"/>
    <cacheHierarchy uniqueName="[Month attribute]" caption="Month attribute" attribute="1" time="1" defaultMemberUniqueName="[Month attribute].[All]" allUniqueName="[Month attribute].[All]" dimensionUniqueName="[Time]" displayFolder="" count="2" unbalanced="0" hidden="1"/>
    <cacheHierarchy uniqueName="[Quarter attribute]" caption="Quarter attribute" attribute="1" time="1" defaultMemberUniqueName="[Quarter attribute].[All]" allUniqueName="[Quarter attribute].[All]" dimensionUniqueName="[Time]" displayFolder="" count="2" unbalanced="0" hidden="1"/>
    <cacheHierarchy uniqueName="[the_date]" caption="the_date" attribute="1" time="1" keyAttribute="1" defaultMemberUniqueName="[the_date].[All]" allUniqueName="[the_date].[All]" dimensionUniqueName="[Time]" displayFolder="" count="2" unbalanced="0" hidden="1"/>
    <cacheHierarchy uniqueName="[time_id]" caption="time_id" attribute="1" time="1" defaultMemberUniqueName="[time_id].[All]" allUniqueName="[time_id].[All]" dimensionUniqueName="[Time]" displayFolder="" count="2" unbalanced="0" hidden="1"/>
    <cacheHierarchy uniqueName="[Year attribute]" caption="Year attribute" attribute="1" time="1" defaultMemberUniqueName="[Year attribute].[1997]" dimensionUniqueName="[Time]" displayFolder="" count="1" unbalanced="0" hidden="1"/>
    <cacheHierarchy uniqueName="[customer_id 3]" caption="customer_id 3" attribute="1" keyAttribute="1" defaultMemberUniqueName="[customer_id 3].[All Yearly Income]" allUniqueName="[customer_id 3].[All Yearly Income]" dimensionUniqueName="[Yearly Income]" displayFolder="" count="2" unbalanced="0" hidden="1"/>
    <cacheHierarchy uniqueName="[Yearly Income attribute]" caption="Yearly Income attribute" attribute="1" defaultMemberUniqueName="[Yearly Income attribute].[All Yearly Income]" allUniqueName="[Yearly Income attribute].[All Yearly Income]" dimensionUniqueName="[Yearly Income]" displayFolder="" count="2" unbalanced="0" hidden="1"/>
    <cacheHierarchy uniqueName="[Measures].[Unit Sales]" caption="Unit Sales" measure="1" displayFolder="" measureGroup="Sales" count="0"/>
    <cacheHierarchy uniqueName="[Measures].[Store Cost]" caption="Store Cost" measure="1" displayFolder="" measureGroup="Sales" count="0"/>
    <cacheHierarchy uniqueName="[Measures].[Store Sales]" caption="Store Sales" measure="1" displayFolder="" measureGroup="Sales" count="0"/>
    <cacheHierarchy uniqueName="[Measures].[Sales Count]" caption="Sales Count" measure="1" displayFolder="" measureGroup="Sales" count="0"/>
    <cacheHierarchy uniqueName="[Measures].[Store Sales Net]" caption="Store Sales Net" measure="1" displayFolder="" measureGroup="Sales" count="0"/>
    <cacheHierarchy uniqueName="[Measures].[Profit]" caption="Profit" measure="1" displayFolder="" count="0"/>
    <cacheHierarchy uniqueName="[Measures].[Sales Average]" caption="Sales Average" measure="1" displayFolder="" count="0"/>
  </cacheHierarchies>
  <kpis count="0"/>
  <tupleCache>
    <entries count="749">
      <n v="339610.89640000137">
        <tpls c="2">
          <tpl hier="0" item="4294967295"/>
          <tpl fld="0" item="0"/>
        </tpls>
      </n>
      <n v="86837">
        <tpls c="2">
          <tpl hier="0" item="4294967295"/>
          <tpl fld="0" item="2"/>
        </tpls>
      </n>
      <n v="565238.1300000021">
        <tpls c="2">
          <tpl hier="0" item="4294967295"/>
          <tpl fld="0" item="4"/>
        </tpls>
      </n>
      <n v="266773">
        <tpls c="2">
          <tpl hier="0" item="4294967295"/>
          <tpl hier="4" item="4294967295"/>
        </tpls>
      </n>
      <n v="6.5091853702914895">
        <tpls c="2">
          <tpl hier="0" item="4294967295"/>
          <tpl fld="0" item="1"/>
        </tpls>
      </n>
      <n v="225627.23360000073">
        <tpls c="2">
          <tpl hier="0" item="4294967295"/>
          <tpl fld="0" item="3"/>
        </tpls>
      </n>
      <n v="339610.8963999995">
        <tpls c="2">
          <tpl hier="0" item="4294967295"/>
          <tpl fld="0" item="5"/>
        </tpls>
      </n>
      <n v="2825.6303999999996">
        <tpls c="2">
          <tpl fld="3" item="20"/>
          <tpl fld="0" item="0"/>
        </tpls>
      </n>
      <n v="1339">
        <tpls c="2">
          <tpl fld="3" item="20"/>
          <tpl fld="0" item="2"/>
        </tpls>
      </n>
      <n v="4705.9700000000012">
        <tpls c="2">
          <tpl fld="3" item="20"/>
          <tpl fld="0" item="4"/>
        </tpls>
      </n>
      <n v="2203">
        <tpls c="2">
          <tpl fld="3" item="20"/>
          <tpl hier="4" item="4294967295"/>
        </tpls>
      </n>
      <n v="3.514540702016431">
        <tpls c="2">
          <tpl fld="3" item="20"/>
          <tpl fld="0" item="1"/>
        </tpls>
      </n>
      <n v="1880.3396000000016">
        <tpls c="2">
          <tpl fld="3" item="20"/>
          <tpl fld="0" item="3"/>
        </tpls>
      </n>
      <n v="2825.6304000000018">
        <tpls c="2">
          <tpl fld="3" item="20"/>
          <tpl fld="0" item="5"/>
        </tpls>
      </n>
      <n v="29838.96899999999">
        <tpls c="2">
          <tpl fld="3" item="18"/>
          <tpl fld="0" item="0"/>
        </tpls>
      </n>
      <n v="7397">
        <tpls c="2">
          <tpl fld="3" item="18"/>
          <tpl fld="0" item="2"/>
        </tpls>
      </n>
      <n v="49634.46">
        <tpls c="2">
          <tpl fld="3" item="18"/>
          <tpl fld="0" item="4"/>
        </tpls>
      </n>
      <n v="23591">
        <tpls c="2">
          <tpl fld="3" item="18"/>
          <tpl hier="4" item="4294967295"/>
        </tpls>
      </n>
      <n v="6.7100797620657024">
        <tpls c="2">
          <tpl fld="3" item="18"/>
          <tpl fld="0" item="1"/>
        </tpls>
      </n>
      <n v="19795.491000000009">
        <tpls c="2">
          <tpl fld="3" item="18"/>
          <tpl fld="0" item="3"/>
        </tpls>
      </n>
      <n v="29838.969000000016">
        <tpls c="2">
          <tpl fld="3" item="18"/>
          <tpl fld="0" item="5"/>
        </tpls>
      </n>
      <n v="2420.5313000000006">
        <tpls c="2">
          <tpl fld="3" item="16"/>
          <tpl fld="0" item="0"/>
        </tpls>
      </n>
      <n v="606">
        <tpls c="2">
          <tpl fld="3" item="16"/>
          <tpl fld="0" item="2"/>
        </tpls>
      </n>
      <n v="4019.920000000001">
        <tpls c="2">
          <tpl fld="3" item="16"/>
          <tpl fld="0" item="4"/>
        </tpls>
      </n>
      <n v="1885">
        <tpls c="2">
          <tpl fld="3" item="16"/>
          <tpl hier="4" item="4294967295"/>
        </tpls>
      </n>
      <n v="6.6335313531353153">
        <tpls c="2">
          <tpl fld="3" item="16"/>
          <tpl fld="0" item="1"/>
        </tpls>
      </n>
      <n v="1599.3887000000002">
        <tpls c="2">
          <tpl fld="3" item="16"/>
          <tpl fld="0" item="3"/>
        </tpls>
      </n>
      <n v="2420.5313000000006">
        <tpls c="2">
          <tpl fld="3" item="16"/>
          <tpl fld="0" item="5"/>
        </tpls>
      </n>
      <n v="36.06969999999999">
        <tpls c="2">
          <tpl fld="4" item="79"/>
          <tpl fld="0" item="0"/>
        </tpls>
      </n>
      <n v="11">
        <tpls c="2">
          <tpl fld="4" item="79"/>
          <tpl fld="0" item="2"/>
        </tpls>
      </n>
      <n v="60.809999999999988">
        <tpls c="2">
          <tpl fld="4" item="79"/>
          <tpl fld="0" item="4"/>
        </tpls>
      </n>
      <n v="38">
        <tpls c="2">
          <tpl fld="4" item="79"/>
          <tpl hier="4" item="4294967295"/>
        </tpls>
      </n>
      <n v="5.5281818181818174">
        <tpls c="2">
          <tpl fld="4" item="79"/>
          <tpl fld="0" item="1"/>
        </tpls>
      </n>
      <n v="24.740299999999998">
        <tpls c="2">
          <tpl fld="4" item="79"/>
          <tpl fld="0" item="3"/>
        </tpls>
      </n>
      <n v="36.069700000000005">
        <tpls c="2">
          <tpl fld="4" item="79"/>
          <tpl fld="0" item="5"/>
        </tpls>
      </n>
      <n v="47.718999999999994">
        <tpls c="2">
          <tpl fld="4" item="77"/>
          <tpl fld="0" item="0"/>
        </tpls>
      </n>
      <n v="14">
        <tpls c="2">
          <tpl fld="4" item="77"/>
          <tpl fld="0" item="2"/>
        </tpls>
      </n>
      <n v="80.339999999999989">
        <tpls c="2">
          <tpl fld="4" item="77"/>
          <tpl fld="0" item="4"/>
        </tpls>
      </n>
      <n v="45">
        <tpls c="2">
          <tpl fld="4" item="77"/>
          <tpl hier="4" item="4294967295"/>
        </tpls>
      </n>
      <n v="5.7385714285714275">
        <tpls c="2">
          <tpl fld="4" item="77"/>
          <tpl fld="0" item="1"/>
        </tpls>
      </n>
      <n v="32.620999999999995">
        <tpls c="2">
          <tpl fld="4" item="77"/>
          <tpl fld="0" item="3"/>
        </tpls>
      </n>
      <n v="47.718999999999994">
        <tpls c="2">
          <tpl fld="4" item="77"/>
          <tpl fld="0" item="5"/>
        </tpls>
      </n>
      <n v="118.57509999999996">
        <tpls c="2">
          <tpl fld="4" item="75"/>
          <tpl fld="0" item="0"/>
        </tpls>
      </n>
      <n v="29">
        <tpls c="2">
          <tpl fld="4" item="75"/>
          <tpl fld="0" item="2"/>
        </tpls>
      </n>
      <n v="200.93999999999997">
        <tpls c="2">
          <tpl fld="4" item="75"/>
          <tpl fld="0" item="4"/>
        </tpls>
      </n>
      <n v="92">
        <tpls c="2">
          <tpl fld="4" item="75"/>
          <tpl hier="4" item="4294967295"/>
        </tpls>
      </n>
      <n v="6.9289655172413784">
        <tpls c="2">
          <tpl fld="4" item="75"/>
          <tpl fld="0" item="1"/>
        </tpls>
      </n>
      <n v="82.364900000000006">
        <tpls c="2">
          <tpl fld="4" item="75"/>
          <tpl fld="0" item="3"/>
        </tpls>
      </n>
      <n v="118.57509999999999">
        <tpls c="2">
          <tpl fld="4" item="75"/>
          <tpl fld="0" item="5"/>
        </tpls>
      </n>
      <n v="27.480999999999998">
        <tpls c="2">
          <tpl fld="4" item="73"/>
          <tpl fld="0" item="0"/>
        </tpls>
      </n>
      <n v="7">
        <tpls c="2">
          <tpl fld="4" item="73"/>
          <tpl fld="0" item="2"/>
        </tpls>
      </n>
      <n v="46.94">
        <tpls c="2">
          <tpl fld="4" item="73"/>
          <tpl fld="0" item="4"/>
        </tpls>
      </n>
      <n v="22">
        <tpls c="2">
          <tpl fld="4" item="73"/>
          <tpl hier="4" item="4294967295"/>
        </tpls>
      </n>
      <n v="6.7057142857142855">
        <tpls c="2">
          <tpl fld="4" item="73"/>
          <tpl fld="0" item="1"/>
        </tpls>
      </n>
      <n v="19.459">
        <tpls c="2">
          <tpl fld="4" item="73"/>
          <tpl fld="0" item="3"/>
        </tpls>
      </n>
      <n v="27.480999999999998">
        <tpls c="2">
          <tpl fld="4" item="73"/>
          <tpl fld="0" item="5"/>
        </tpls>
      </n>
      <n v="74.039199999999994">
        <tpls c="2">
          <tpl fld="4" item="71"/>
          <tpl fld="0" item="0"/>
        </tpls>
      </n>
      <n v="15">
        <tpls c="2">
          <tpl fld="4" item="71"/>
          <tpl fld="0" item="2"/>
        </tpls>
      </n>
      <n v="121.36">
        <tpls c="2">
          <tpl fld="4" item="71"/>
          <tpl fld="0" item="4"/>
        </tpls>
      </n>
      <n v="56">
        <tpls c="2">
          <tpl fld="4" item="71"/>
          <tpl hier="4" item="4294967295"/>
        </tpls>
      </n>
      <n v="8.0906666666666673">
        <tpls c="2">
          <tpl fld="4" item="71"/>
          <tpl fld="0" item="1"/>
        </tpls>
      </n>
      <n v="47.320799999999998">
        <tpls c="2">
          <tpl fld="4" item="71"/>
          <tpl fld="0" item="3"/>
        </tpls>
      </n>
      <n v="74.039199999999994">
        <tpls c="2">
          <tpl fld="4" item="71"/>
          <tpl fld="0" item="5"/>
        </tpls>
      </n>
      <n v="15.187200000000001">
        <tpls c="2">
          <tpl fld="4" item="69"/>
          <tpl fld="0" item="0"/>
        </tpls>
      </n>
      <n v="2">
        <tpls c="2">
          <tpl fld="4" item="69"/>
          <tpl fld="0" item="2"/>
        </tpls>
      </n>
      <n v="25.92">
        <tpls c="2">
          <tpl fld="4" item="69"/>
          <tpl fld="0" item="4"/>
        </tpls>
      </n>
      <n v="9">
        <tpls c="2">
          <tpl fld="4" item="69"/>
          <tpl hier="4" item="4294967295"/>
        </tpls>
      </n>
      <n v="12.96">
        <tpls c="2">
          <tpl fld="4" item="69"/>
          <tpl fld="0" item="1"/>
        </tpls>
      </n>
      <n v="10.732800000000001">
        <tpls c="2">
          <tpl fld="4" item="69"/>
          <tpl fld="0" item="3"/>
        </tpls>
      </n>
      <n v="15.187200000000001">
        <tpls c="2">
          <tpl fld="4" item="69"/>
          <tpl fld="0" item="5"/>
        </tpls>
      </n>
      <n v="10.037000000000003">
        <tpls c="2">
          <tpl fld="4" item="67"/>
          <tpl fld="0" item="0"/>
        </tpls>
      </n>
      <n v="4">
        <tpls c="2">
          <tpl fld="4" item="67"/>
          <tpl fld="0" item="2"/>
        </tpls>
      </n>
      <n v="19.100000000000001">
        <tpls c="2">
          <tpl fld="4" item="67"/>
          <tpl fld="0" item="4"/>
        </tpls>
      </n>
      <n v="12">
        <tpls c="2">
          <tpl fld="4" item="67"/>
          <tpl hier="4" item="4294967295"/>
        </tpls>
      </n>
      <n v="4.7750000000000004">
        <tpls c="2">
          <tpl fld="4" item="67"/>
          <tpl fld="0" item="1"/>
        </tpls>
      </n>
      <n v="9.0629999999999988">
        <tpls c="2">
          <tpl fld="4" item="67"/>
          <tpl fld="0" item="3"/>
        </tpls>
      </n>
      <n v="10.037000000000001">
        <tpls c="2">
          <tpl fld="4" item="67"/>
          <tpl fld="0" item="5"/>
        </tpls>
      </n>
      <n v="8.8653999999999993">
        <tpls c="2">
          <tpl fld="4" item="65"/>
          <tpl fld="0" item="0"/>
        </tpls>
      </n>
      <n v="4">
        <tpls c="2">
          <tpl fld="4" item="65"/>
          <tpl fld="0" item="2"/>
        </tpls>
      </n>
      <n v="14.999999999999998">
        <tpls c="2">
          <tpl fld="4" item="65"/>
          <tpl fld="0" item="4"/>
        </tpls>
      </n>
      <n v="12">
        <tpls c="2">
          <tpl fld="4" item="65"/>
          <tpl hier="4" item="4294967295"/>
        </tpls>
      </n>
      <n v="3.7499999999999996">
        <tpls c="2">
          <tpl fld="4" item="65"/>
          <tpl fld="0" item="1"/>
        </tpls>
      </n>
      <n v="6.1345999999999989">
        <tpls c="2">
          <tpl fld="4" item="65"/>
          <tpl fld="0" item="3"/>
        </tpls>
      </n>
      <n v="8.8653999999999993">
        <tpls c="2">
          <tpl fld="4" item="65"/>
          <tpl fld="0" item="5"/>
        </tpls>
      </n>
      <n v="39.680700000000002">
        <tpls c="2">
          <tpl fld="4" item="63"/>
          <tpl fld="0" item="0"/>
        </tpls>
      </n>
      <n v="9">
        <tpls c="2">
          <tpl fld="4" item="63"/>
          <tpl fld="0" item="2"/>
        </tpls>
      </n>
      <n v="61.31">
        <tpls c="2">
          <tpl fld="4" item="63"/>
          <tpl fld="0" item="4"/>
        </tpls>
      </n>
      <n v="35">
        <tpls c="2">
          <tpl fld="4" item="63"/>
          <tpl hier="4" item="4294967295"/>
        </tpls>
      </n>
      <n v="6.8122222222222222">
        <tpls c="2">
          <tpl fld="4" item="63"/>
          <tpl fld="0" item="1"/>
        </tpls>
      </n>
      <n v="21.629300000000001">
        <tpls c="2">
          <tpl fld="4" item="63"/>
          <tpl fld="0" item="3"/>
        </tpls>
      </n>
      <n v="39.680700000000002">
        <tpls c="2">
          <tpl fld="4" item="63"/>
          <tpl fld="0" item="5"/>
        </tpls>
      </n>
      <n v="52.397100000000002">
        <tpls c="2">
          <tpl fld="4" item="61"/>
          <tpl fld="0" item="0"/>
        </tpls>
      </n>
      <n v="15">
        <tpls c="2">
          <tpl fld="4" item="61"/>
          <tpl fld="0" item="2"/>
        </tpls>
      </n>
      <n v="86.89">
        <tpls c="2">
          <tpl fld="4" item="61"/>
          <tpl fld="0" item="4"/>
        </tpls>
      </n>
      <n v="44">
        <tpls c="2">
          <tpl fld="4" item="61"/>
          <tpl hier="4" item="4294967295"/>
        </tpls>
      </n>
      <n v="5.7926666666666664">
        <tpls c="2">
          <tpl fld="4" item="61"/>
          <tpl fld="0" item="1"/>
        </tpls>
      </n>
      <n v="34.492899999999999">
        <tpls c="2">
          <tpl fld="4" item="61"/>
          <tpl fld="0" item="3"/>
        </tpls>
      </n>
      <n v="52.397099999999995">
        <tpls c="2">
          <tpl fld="4" item="61"/>
          <tpl fld="0" item="5"/>
        </tpls>
      </n>
      <n v="25.339600000000001">
        <tpls c="2">
          <tpl fld="4" item="59"/>
          <tpl fld="0" item="0"/>
        </tpls>
      </n>
      <n v="8">
        <tpls c="2">
          <tpl fld="4" item="59"/>
          <tpl fld="0" item="2"/>
        </tpls>
      </n>
      <n v="42.38">
        <tpls c="2">
          <tpl fld="4" item="59"/>
          <tpl fld="0" item="4"/>
        </tpls>
      </n>
      <n v="23">
        <tpls c="2">
          <tpl fld="4" item="59"/>
          <tpl hier="4" item="4294967295"/>
        </tpls>
      </n>
      <n v="5.2975000000000003">
        <tpls c="2">
          <tpl fld="4" item="59"/>
          <tpl fld="0" item="1"/>
        </tpls>
      </n>
      <n v="17.040400000000002">
        <tpls c="2">
          <tpl fld="4" item="59"/>
          <tpl fld="0" item="3"/>
        </tpls>
      </n>
      <n v="25.339600000000001">
        <tpls c="2">
          <tpl fld="4" item="59"/>
          <tpl fld="0" item="5"/>
        </tpls>
      </n>
      <n v="37.667100000000012">
        <tpls c="2">
          <tpl fld="4" item="57"/>
          <tpl fld="0" item="0"/>
        </tpls>
      </n>
      <n v="10">
        <tpls c="2">
          <tpl fld="4" item="57"/>
          <tpl fld="0" item="2"/>
        </tpls>
      </n>
      <n v="61.820000000000007">
        <tpls c="2">
          <tpl fld="4" item="57"/>
          <tpl fld="0" item="4"/>
        </tpls>
      </n>
      <n v="29">
        <tpls c="2">
          <tpl fld="4" item="57"/>
          <tpl hier="4" item="4294967295"/>
        </tpls>
      </n>
      <n v="6.1820000000000004">
        <tpls c="2">
          <tpl fld="4" item="57"/>
          <tpl fld="0" item="1"/>
        </tpls>
      </n>
      <n v="24.152899999999995">
        <tpls c="2">
          <tpl fld="4" item="57"/>
          <tpl fld="0" item="3"/>
        </tpls>
      </n>
      <n v="37.667100000000005">
        <tpls c="2">
          <tpl fld="4" item="57"/>
          <tpl fld="0" item="5"/>
        </tpls>
      </n>
      <n v="48.696600000000004">
        <tpls c="2">
          <tpl fld="4" item="55"/>
          <tpl fld="0" item="0"/>
        </tpls>
      </n>
      <n v="11">
        <tpls c="2">
          <tpl fld="4" item="55"/>
          <tpl fld="0" item="2"/>
        </tpls>
      </n>
      <n v="86.65">
        <tpls c="2">
          <tpl fld="4" item="55"/>
          <tpl fld="0" item="4"/>
        </tpls>
      </n>
      <n v="35">
        <tpls c="2">
          <tpl fld="4" item="55"/>
          <tpl hier="4" item="4294967295"/>
        </tpls>
      </n>
      <n v="7.8772727272727279">
        <tpls c="2">
          <tpl fld="4" item="55"/>
          <tpl fld="0" item="1"/>
        </tpls>
      </n>
      <n v="37.953400000000002">
        <tpls c="2">
          <tpl fld="4" item="55"/>
          <tpl fld="0" item="3"/>
        </tpls>
      </n>
      <n v="48.696599999999997">
        <tpls c="2">
          <tpl fld="4" item="55"/>
          <tpl fld="0" item="5"/>
        </tpls>
      </n>
      <n v="34.700900000000004">
        <tpls c="2">
          <tpl fld="4" item="53"/>
          <tpl fld="0" item="0"/>
        </tpls>
      </n>
      <n v="10">
        <tpls c="2">
          <tpl fld="4" item="53"/>
          <tpl fld="0" item="2"/>
        </tpls>
      </n>
      <n v="57.830000000000005">
        <tpls c="2">
          <tpl fld="4" item="53"/>
          <tpl fld="0" item="4"/>
        </tpls>
      </n>
      <n v="34">
        <tpls c="2">
          <tpl fld="4" item="53"/>
          <tpl hier="4" item="4294967295"/>
        </tpls>
      </n>
      <n v="5.7830000000000004">
        <tpls c="2">
          <tpl fld="4" item="53"/>
          <tpl fld="0" item="1"/>
        </tpls>
      </n>
      <n v="23.129100000000001">
        <tpls c="2">
          <tpl fld="4" item="53"/>
          <tpl fld="0" item="3"/>
        </tpls>
      </n>
      <n v="34.700899999999997">
        <tpls c="2">
          <tpl fld="4" item="53"/>
          <tpl fld="0" item="5"/>
        </tpls>
      </n>
      <n v="63.762599999999992">
        <tpls c="2">
          <tpl fld="4" item="51"/>
          <tpl fld="0" item="0"/>
        </tpls>
      </n>
      <n v="18">
        <tpls c="2">
          <tpl fld="4" item="51"/>
          <tpl fld="0" item="2"/>
        </tpls>
      </n>
      <n v="101.82">
        <tpls c="2">
          <tpl fld="4" item="51"/>
          <tpl fld="0" item="4"/>
        </tpls>
      </n>
      <n v="50">
        <tpls c="2">
          <tpl fld="4" item="51"/>
          <tpl hier="4" item="4294967295"/>
        </tpls>
      </n>
      <n v="5.6566666666666663">
        <tpls c="2">
          <tpl fld="4" item="51"/>
          <tpl fld="0" item="1"/>
        </tpls>
      </n>
      <n v="38.057400000000001">
        <tpls c="2">
          <tpl fld="4" item="51"/>
          <tpl fld="0" item="3"/>
        </tpls>
      </n>
      <n v="63.762599999999999">
        <tpls c="2">
          <tpl fld="4" item="51"/>
          <tpl fld="0" item="5"/>
        </tpls>
      </n>
      <n v="16.1922">
        <tpls c="2">
          <tpl fld="4" item="49"/>
          <tpl fld="0" item="0"/>
        </tpls>
      </n>
      <n v="4">
        <tpls c="2">
          <tpl fld="4" item="49"/>
          <tpl fld="0" item="2"/>
        </tpls>
      </n>
      <n v="25.19">
        <tpls c="2">
          <tpl fld="4" item="49"/>
          <tpl fld="0" item="4"/>
        </tpls>
      </n>
      <n v="15">
        <tpls c="2">
          <tpl fld="4" item="49"/>
          <tpl hier="4" item="4294967295"/>
        </tpls>
      </n>
      <n v="6.2975000000000003">
        <tpls c="2">
          <tpl fld="4" item="49"/>
          <tpl fld="0" item="1"/>
        </tpls>
      </n>
      <n v="8.9977999999999998">
        <tpls c="2">
          <tpl fld="4" item="49"/>
          <tpl fld="0" item="3"/>
        </tpls>
      </n>
      <n v="16.1922">
        <tpls c="2">
          <tpl fld="4" item="49"/>
          <tpl fld="0" item="5"/>
        </tpls>
      </n>
      <n v="13.825599999999998">
        <tpls c="2">
          <tpl fld="4" item="47"/>
          <tpl fld="0" item="0"/>
        </tpls>
      </n>
      <n v="2">
        <tpls c="2">
          <tpl fld="4" item="47"/>
          <tpl fld="0" item="2"/>
        </tpls>
      </n>
      <n v="21.08">
        <tpls c="2">
          <tpl fld="4" item="47"/>
          <tpl fld="0" item="4"/>
        </tpls>
      </n>
      <n v="8">
        <tpls c="2">
          <tpl fld="4" item="47"/>
          <tpl hier="4" item="4294967295"/>
        </tpls>
      </n>
      <n v="10.54">
        <tpls c="2">
          <tpl fld="4" item="47"/>
          <tpl fld="0" item="1"/>
        </tpls>
      </n>
      <n v="7.2544000000000004">
        <tpls c="2">
          <tpl fld="4" item="47"/>
          <tpl fld="0" item="3"/>
        </tpls>
      </n>
      <n v="13.8256">
        <tpls c="2">
          <tpl fld="4" item="47"/>
          <tpl fld="0" item="5"/>
        </tpls>
      </n>
      <n v="2.9295000000000004">
        <tpls c="2">
          <tpl fld="4" item="45"/>
          <tpl fld="0" item="0"/>
        </tpls>
      </n>
      <n v="1">
        <tpls c="2">
          <tpl fld="4" item="45"/>
          <tpl fld="0" item="2"/>
        </tpls>
      </n>
      <n v="4.6500000000000004">
        <tpls c="2">
          <tpl fld="4" item="45"/>
          <tpl fld="0" item="4"/>
        </tpls>
      </n>
      <n v="3">
        <tpls c="2">
          <tpl fld="4" item="45"/>
          <tpl hier="4" item="4294967295"/>
        </tpls>
      </n>
      <n v="4.6500000000000004">
        <tpls c="2">
          <tpl fld="4" item="45"/>
          <tpl fld="0" item="1"/>
        </tpls>
      </n>
      <n v="1.7204999999999999">
        <tpls c="2">
          <tpl fld="4" item="45"/>
          <tpl fld="0" item="3"/>
        </tpls>
      </n>
      <n v="2.9295">
        <tpls c="2">
          <tpl fld="4" item="45"/>
          <tpl fld="0" item="5"/>
        </tpls>
      </n>
      <n v="41.586400000000012">
        <tpls c="2">
          <tpl fld="4" item="43"/>
          <tpl fld="0" item="0"/>
        </tpls>
      </n>
      <n v="11">
        <tpls c="2">
          <tpl fld="4" item="43"/>
          <tpl fld="0" item="2"/>
        </tpls>
      </n>
      <n v="69.960000000000008">
        <tpls c="2">
          <tpl fld="4" item="43"/>
          <tpl fld="0" item="4"/>
        </tpls>
      </n>
      <n v="36">
        <tpls c="2">
          <tpl fld="4" item="43"/>
          <tpl hier="4" item="4294967295"/>
        </tpls>
      </n>
      <n v="6.36">
        <tpls c="2">
          <tpl fld="4" item="43"/>
          <tpl fld="0" item="1"/>
        </tpls>
      </n>
      <n v="28.373599999999996">
        <tpls c="2">
          <tpl fld="4" item="43"/>
          <tpl fld="0" item="3"/>
        </tpls>
      </n>
      <n v="41.586399999999998">
        <tpls c="2">
          <tpl fld="4" item="43"/>
          <tpl fld="0" item="5"/>
        </tpls>
      </n>
      <n v="11.547499999999999">
        <tpls c="2">
          <tpl fld="4" item="41"/>
          <tpl fld="0" item="0"/>
        </tpls>
      </n>
      <n v="5">
        <tpls c="2">
          <tpl fld="4" item="41"/>
          <tpl fld="0" item="2"/>
        </tpls>
      </n>
      <n v="18.5">
        <tpls c="2">
          <tpl fld="4" item="41"/>
          <tpl fld="0" item="4"/>
        </tpls>
      </n>
      <n v="12">
        <tpls c="2">
          <tpl fld="4" item="41"/>
          <tpl hier="4" item="4294967295"/>
        </tpls>
      </n>
      <n v="3.7">
        <tpls c="2">
          <tpl fld="4" item="41"/>
          <tpl fld="0" item="1"/>
        </tpls>
      </n>
      <n v="6.9524999999999997">
        <tpls c="2">
          <tpl fld="4" item="41"/>
          <tpl fld="0" item="3"/>
        </tpls>
      </n>
      <n v="11.547499999999999">
        <tpls c="2">
          <tpl fld="4" item="41"/>
          <tpl fld="0" item="5"/>
        </tpls>
      </n>
      <n v="37.344200000000001">
        <tpls c="2">
          <tpl fld="4" item="39"/>
          <tpl fld="0" item="0"/>
        </tpls>
      </n>
      <n v="9">
        <tpls c="2">
          <tpl fld="4" item="39"/>
          <tpl fld="0" item="2"/>
        </tpls>
      </n>
      <n v="61.07">
        <tpls c="2">
          <tpl fld="4" item="39"/>
          <tpl fld="0" item="4"/>
        </tpls>
      </n>
      <n v="29">
        <tpls c="2">
          <tpl fld="4" item="39"/>
          <tpl hier="4" item="4294967295"/>
        </tpls>
      </n>
      <n v="6.7855555555555558">
        <tpls c="2">
          <tpl fld="4" item="39"/>
          <tpl fld="0" item="1"/>
        </tpls>
      </n>
      <n v="23.7258">
        <tpls c="2">
          <tpl fld="4" item="39"/>
          <tpl fld="0" item="3"/>
        </tpls>
      </n>
      <n v="37.344200000000001">
        <tpls c="2">
          <tpl fld="4" item="39"/>
          <tpl fld="0" item="5"/>
        </tpls>
      </n>
      <n v="40.149000000000001">
        <tpls c="2">
          <tpl fld="4" item="37"/>
          <tpl fld="0" item="0"/>
        </tpls>
      </n>
      <n v="13">
        <tpls c="2">
          <tpl fld="4" item="37"/>
          <tpl fld="0" item="2"/>
        </tpls>
      </n>
      <n v="65.95">
        <tpls c="2">
          <tpl fld="4" item="37"/>
          <tpl fld="0" item="4"/>
        </tpls>
      </n>
      <n v="37">
        <tpls c="2">
          <tpl fld="4" item="37"/>
          <tpl hier="4" item="4294967295"/>
        </tpls>
      </n>
      <n v="5.0730769230769237">
        <tpls c="2">
          <tpl fld="4" item="37"/>
          <tpl fld="0" item="1"/>
        </tpls>
      </n>
      <n v="25.801000000000005">
        <tpls c="2">
          <tpl fld="4" item="37"/>
          <tpl fld="0" item="3"/>
        </tpls>
      </n>
      <n v="40.149000000000001">
        <tpls c="2">
          <tpl fld="4" item="37"/>
          <tpl fld="0" item="5"/>
        </tpls>
      </n>
      <n v="11.4252">
        <tpls c="2">
          <tpl fld="4" item="35"/>
          <tpl fld="0" item="0"/>
        </tpls>
      </n>
      <n v="3">
        <tpls c="2">
          <tpl fld="4" item="35"/>
          <tpl fld="0" item="2"/>
        </tpls>
      </n>
      <n v="19.02">
        <tpls c="2">
          <tpl fld="4" item="35"/>
          <tpl fld="0" item="4"/>
        </tpls>
      </n>
      <n v="9">
        <tpls c="2">
          <tpl fld="4" item="35"/>
          <tpl hier="4" item="4294967295"/>
        </tpls>
      </n>
      <n v="6.34">
        <tpls c="2">
          <tpl fld="4" item="35"/>
          <tpl fld="0" item="1"/>
        </tpls>
      </n>
      <n v="7.5948000000000002">
        <tpls c="2">
          <tpl fld="4" item="35"/>
          <tpl fld="0" item="3"/>
        </tpls>
      </n>
      <n v="11.4252">
        <tpls c="2">
          <tpl fld="4" item="35"/>
          <tpl fld="0" item="5"/>
        </tpls>
      </n>
      <n v="43.618099999999998">
        <tpls c="2">
          <tpl fld="4" item="33"/>
          <tpl fld="0" item="0"/>
        </tpls>
      </n>
      <n v="11">
        <tpls c="2">
          <tpl fld="4" item="33"/>
          <tpl fld="0" item="2"/>
        </tpls>
      </n>
      <n v="71.34">
        <tpls c="2">
          <tpl fld="4" item="33"/>
          <tpl fld="0" item="4"/>
        </tpls>
      </n>
      <n v="41">
        <tpls c="2">
          <tpl fld="4" item="33"/>
          <tpl hier="4" item="4294967295"/>
        </tpls>
      </n>
      <n v="6.4854545454545454">
        <tpls c="2">
          <tpl fld="4" item="33"/>
          <tpl fld="0" item="1"/>
        </tpls>
      </n>
      <n v="27.721900000000002">
        <tpls c="2">
          <tpl fld="4" item="33"/>
          <tpl fld="0" item="3"/>
        </tpls>
      </n>
      <n v="43.618100000000013">
        <tpls c="2">
          <tpl fld="4" item="33"/>
          <tpl fld="0" item="5"/>
        </tpls>
      </n>
      <n v="18.6584">
        <tpls c="2">
          <tpl fld="4" item="31"/>
          <tpl fld="0" item="0"/>
        </tpls>
      </n>
      <n v="4">
        <tpls c="2">
          <tpl fld="4" item="31"/>
          <tpl fld="0" item="2"/>
        </tpls>
      </n>
      <n v="29.72">
        <tpls c="2">
          <tpl fld="4" item="31"/>
          <tpl fld="0" item="4"/>
        </tpls>
      </n>
      <n v="13">
        <tpls c="2">
          <tpl fld="4" item="31"/>
          <tpl hier="4" item="4294967295"/>
        </tpls>
      </n>
      <n v="7.43">
        <tpls c="2">
          <tpl fld="4" item="31"/>
          <tpl fld="0" item="1"/>
        </tpls>
      </n>
      <n v="11.061599999999999">
        <tpls c="2">
          <tpl fld="4" item="31"/>
          <tpl fld="0" item="3"/>
        </tpls>
      </n>
      <n v="18.6584">
        <tpls c="2">
          <tpl fld="4" item="31"/>
          <tpl fld="0" item="5"/>
        </tpls>
      </n>
      <n v="9.8693999999999988">
        <tpls c="2">
          <tpl fld="4" item="29"/>
          <tpl fld="0" item="0"/>
        </tpls>
      </n>
      <n v="4">
        <tpls c="2">
          <tpl fld="4" item="29"/>
          <tpl fld="0" item="2"/>
        </tpls>
      </n>
      <n v="15.54">
        <tpls c="2">
          <tpl fld="4" item="29"/>
          <tpl fld="0" item="4"/>
        </tpls>
      </n>
      <n v="12">
        <tpls c="2">
          <tpl fld="4" item="29"/>
          <tpl hier="4" item="4294967295"/>
        </tpls>
      </n>
      <n v="3.8849999999999998">
        <tpls c="2">
          <tpl fld="4" item="29"/>
          <tpl fld="0" item="1"/>
        </tpls>
      </n>
      <n v="5.6705999999999994">
        <tpls c="2">
          <tpl fld="4" item="29"/>
          <tpl fld="0" item="3"/>
        </tpls>
      </n>
      <n v="9.8694000000000006">
        <tpls c="2">
          <tpl fld="4" item="29"/>
          <tpl fld="0" item="5"/>
        </tpls>
      </n>
      <n v="7.0083000000000002">
        <tpls c="2">
          <tpl fld="4" item="27"/>
          <tpl fld="0" item="0"/>
        </tpls>
      </n>
      <n v="3">
        <tpls c="2">
          <tpl fld="4" item="27"/>
          <tpl fld="0" item="2"/>
        </tpls>
      </n>
      <n v="12.42">
        <tpls c="2">
          <tpl fld="4" item="27"/>
          <tpl fld="0" item="4"/>
        </tpls>
      </n>
      <n v="9">
        <tpls c="2">
          <tpl fld="4" item="27"/>
          <tpl hier="4" item="4294967295"/>
        </tpls>
      </n>
      <n v="4.1399999999999997">
        <tpls c="2">
          <tpl fld="4" item="27"/>
          <tpl fld="0" item="1"/>
        </tpls>
      </n>
      <n v="5.4116999999999997">
        <tpls c="2">
          <tpl fld="4" item="27"/>
          <tpl fld="0" item="3"/>
        </tpls>
      </n>
      <n v="7.0083000000000002">
        <tpls c="2">
          <tpl fld="4" item="27"/>
          <tpl fld="0" item="5"/>
        </tpls>
      </n>
      <n v="8.9890999999999988">
        <tpls c="2">
          <tpl fld="4" item="25"/>
          <tpl fld="0" item="0"/>
        </tpls>
      </n>
      <n v="2">
        <tpls c="2">
          <tpl fld="4" item="25"/>
          <tpl fld="0" item="2"/>
        </tpls>
      </n>
      <n v="15.11">
        <tpls c="2">
          <tpl fld="4" item="25"/>
          <tpl fld="0" item="4"/>
        </tpls>
      </n>
      <n v="5">
        <tpls c="2">
          <tpl fld="4" item="25"/>
          <tpl hier="4" item="4294967295"/>
        </tpls>
      </n>
      <n v="7.5549999999999997">
        <tpls c="2">
          <tpl fld="4" item="25"/>
          <tpl fld="0" item="1"/>
        </tpls>
      </n>
      <n v="6.1209000000000007">
        <tpls c="2">
          <tpl fld="4" item="25"/>
          <tpl fld="0" item="3"/>
        </tpls>
      </n>
      <n v="8.9891000000000005">
        <tpls c="2">
          <tpl fld="4" item="25"/>
          <tpl fld="0" item="5"/>
        </tpls>
      </n>
      <n v="25.804200000000002">
        <tpls c="2">
          <tpl fld="4" item="23"/>
          <tpl fld="0" item="0"/>
        </tpls>
      </n>
      <n v="7">
        <tpls c="2">
          <tpl fld="4" item="23"/>
          <tpl fld="0" item="2"/>
        </tpls>
      </n>
      <n v="44.03">
        <tpls c="2">
          <tpl fld="4" item="23"/>
          <tpl fld="0" item="4"/>
        </tpls>
      </n>
      <n v="19">
        <tpls c="2">
          <tpl fld="4" item="23"/>
          <tpl hier="4" item="4294967295"/>
        </tpls>
      </n>
      <n v="6.29">
        <tpls c="2">
          <tpl fld="4" item="23"/>
          <tpl fld="0" item="1"/>
        </tpls>
      </n>
      <n v="18.2258">
        <tpls c="2">
          <tpl fld="4" item="23"/>
          <tpl fld="0" item="3"/>
        </tpls>
      </n>
      <n v="25.804200000000002">
        <tpls c="2">
          <tpl fld="4" item="23"/>
          <tpl fld="0" item="5"/>
        </tpls>
      </n>
      <n v="40.036900000000003">
        <tpls c="2">
          <tpl fld="4" item="21"/>
          <tpl fld="0" item="0"/>
        </tpls>
      </n>
      <n v="7">
        <tpls c="2">
          <tpl fld="4" item="21"/>
          <tpl fld="0" item="2"/>
        </tpls>
      </n>
      <n v="63.730000000000004">
        <tpls c="2">
          <tpl fld="4" item="21"/>
          <tpl fld="0" item="4"/>
        </tpls>
      </n>
      <n v="23">
        <tpls c="2">
          <tpl fld="4" item="21"/>
          <tpl hier="4" item="4294967295"/>
        </tpls>
      </n>
      <n v="9.1042857142857141">
        <tpls c="2">
          <tpl fld="4" item="21"/>
          <tpl fld="0" item="1"/>
        </tpls>
      </n>
      <n v="23.693099999999998">
        <tpls c="2">
          <tpl fld="4" item="21"/>
          <tpl fld="0" item="3"/>
        </tpls>
      </n>
      <n v="40.036900000000003">
        <tpls c="2">
          <tpl fld="4" item="21"/>
          <tpl fld="0" item="5"/>
        </tpls>
      </n>
      <n v="61.827799999999989">
        <tpls c="2">
          <tpl fld="4" item="19"/>
          <tpl fld="0" item="0"/>
        </tpls>
      </n>
      <n v="18">
        <tpls c="2">
          <tpl fld="4" item="19"/>
          <tpl fld="0" item="2"/>
        </tpls>
      </n>
      <n v="100.11999999999999">
        <tpls c="2">
          <tpl fld="4" item="19"/>
          <tpl fld="0" item="4"/>
        </tpls>
      </n>
      <n v="56">
        <tpls c="2">
          <tpl fld="4" item="19"/>
          <tpl hier="4" item="4294967295"/>
        </tpls>
      </n>
      <n v="5.5622222222222213">
        <tpls c="2">
          <tpl fld="4" item="19"/>
          <tpl fld="0" item="1"/>
        </tpls>
      </n>
      <n v="38.292200000000001">
        <tpls c="2">
          <tpl fld="4" item="19"/>
          <tpl fld="0" item="3"/>
        </tpls>
      </n>
      <n v="61.827799999999989">
        <tpls c="2">
          <tpl fld="4" item="19"/>
          <tpl fld="0" item="5"/>
        </tpls>
      </n>
      <n v="17.305200000000003">
        <tpls c="2">
          <tpl fld="4" item="17"/>
          <tpl fld="0" item="0"/>
        </tpls>
      </n>
      <n v="4">
        <tpls c="2">
          <tpl fld="4" item="17"/>
          <tpl fld="0" item="2"/>
        </tpls>
      </n>
      <n v="29.380000000000003">
        <tpls c="2">
          <tpl fld="4" item="17"/>
          <tpl fld="0" item="4"/>
        </tpls>
      </n>
      <n v="14">
        <tpls c="2">
          <tpl fld="4" item="17"/>
          <tpl hier="4" item="4294967295"/>
        </tpls>
      </n>
      <n v="7.3450000000000006">
        <tpls c="2">
          <tpl fld="4" item="17"/>
          <tpl fld="0" item="1"/>
        </tpls>
      </n>
      <n v="12.0748">
        <tpls c="2">
          <tpl fld="4" item="17"/>
          <tpl fld="0" item="3"/>
        </tpls>
      </n>
      <n v="17.305199999999999">
        <tpls c="2">
          <tpl fld="4" item="17"/>
          <tpl fld="0" item="5"/>
        </tpls>
      </n>
      <n v="23.0364">
        <tpls c="2">
          <tpl fld="4" item="15"/>
          <tpl fld="0" item="0"/>
        </tpls>
      </n>
      <n v="5">
        <tpls c="2">
          <tpl fld="4" item="15"/>
          <tpl fld="0" item="2"/>
        </tpls>
      </n>
      <n v="37.21">
        <tpls c="2">
          <tpl fld="4" item="15"/>
          <tpl fld="0" item="4"/>
        </tpls>
      </n>
      <n v="15">
        <tpls c="2">
          <tpl fld="4" item="15"/>
          <tpl hier="4" item="4294967295"/>
        </tpls>
      </n>
      <n v="7.4420000000000002">
        <tpls c="2">
          <tpl fld="4" item="15"/>
          <tpl fld="0" item="1"/>
        </tpls>
      </n>
      <n v="14.1736">
        <tpls c="2">
          <tpl fld="4" item="15"/>
          <tpl fld="0" item="3"/>
        </tpls>
      </n>
      <n v="23.0364">
        <tpls c="2">
          <tpl fld="4" item="15"/>
          <tpl fld="0" item="5"/>
        </tpls>
      </n>
      <n v="5.5750000000000002">
        <tpls c="2">
          <tpl fld="4" item="13"/>
          <tpl fld="0" item="1"/>
        </tpls>
      </n>
      <n v="14.507300000000001">
        <tpls c="2">
          <tpl fld="4" item="13"/>
          <tpl fld="0" item="3"/>
        </tpls>
      </n>
      <n v="18.942699999999999">
        <tpls c="2">
          <tpl fld="4" item="13"/>
          <tpl fld="0" item="5"/>
        </tpls>
      </n>
      <n v="5.751666666666666">
        <tpls c="2">
          <tpl fld="4" item="11"/>
          <tpl fld="0" item="1"/>
        </tpls>
      </n>
      <n v="15.019400000000001">
        <tpls c="2">
          <tpl fld="4" item="11"/>
          <tpl fld="0" item="3"/>
        </tpls>
      </n>
      <n v="19.490600000000001">
        <tpls c="2">
          <tpl fld="4" item="11"/>
          <tpl fld="0" item="5"/>
        </tpls>
      </n>
      <n v="6.5879999999999992">
        <tpls c="2">
          <tpl fld="4" item="9"/>
          <tpl fld="0" item="1"/>
        </tpls>
      </n>
      <n v="14.071499999999999">
        <tpls c="2">
          <tpl fld="4" item="9"/>
          <tpl fld="0" item="3"/>
        </tpls>
      </n>
      <n v="18.868500000000001">
        <tpls c="2">
          <tpl fld="4" item="9"/>
          <tpl fld="0" item="5"/>
        </tpls>
      </n>
      <n v="5.3616666666666672">
        <tpls c="2">
          <tpl fld="4" item="7"/>
          <tpl fld="0" item="1"/>
        </tpls>
      </n>
      <n v="12.566500000000001">
        <tpls c="2">
          <tpl fld="4" item="7"/>
          <tpl fld="0" item="3"/>
        </tpls>
      </n>
      <n v="19.6035">
        <tpls c="2">
          <tpl fld="4" item="7"/>
          <tpl fld="0" item="5"/>
        </tpls>
      </n>
      <n v="6.7299999999999995">
        <tpls c="2">
          <tpl fld="4" item="5"/>
          <tpl fld="0" item="1"/>
        </tpls>
      </n>
      <n v="20.4984">
        <tpls c="2">
          <tpl fld="4" item="5"/>
          <tpl fld="0" item="3"/>
        </tpls>
      </n>
      <n v="26.611599999999999">
        <tpls c="2">
          <tpl fld="4" item="5"/>
          <tpl fld="0" item="5"/>
        </tpls>
      </n>
      <n v="7.0661904761904752">
        <tpls c="2">
          <tpl fld="4" item="3"/>
          <tpl fld="0" item="1"/>
        </tpls>
      </n>
      <n v="60.560900000000004">
        <tpls c="2">
          <tpl fld="4" item="3"/>
          <tpl fld="0" item="3"/>
        </tpls>
      </n>
      <n v="87.829100000000011">
        <tpls c="2">
          <tpl fld="4" item="3"/>
          <tpl fld="0" item="5"/>
        </tpls>
      </n>
      <n v="7.375">
        <tpls c="2">
          <tpl fld="4" item="1"/>
          <tpl fld="0" item="1"/>
        </tpls>
      </n>
      <n v="19.481999999999999">
        <tpls c="2">
          <tpl fld="4" item="1"/>
          <tpl fld="0" item="3"/>
        </tpls>
      </n>
      <n v="24.768000000000001">
        <tpls c="2">
          <tpl fld="4" item="1"/>
          <tpl fld="0" item="5"/>
        </tpls>
      </n>
      <n v="6.3115022091310715">
        <tpls c="2">
          <tpl fld="3" item="14"/>
          <tpl fld="0" item="1"/>
        </tpls>
      </n>
      <n v="1705.1583999999998">
        <tpls c="2">
          <tpl fld="3" item="14"/>
          <tpl fld="0" item="3"/>
        </tpls>
      </n>
      <n v="2580.3515999999972">
        <tpls c="2">
          <tpl fld="3" item="14"/>
          <tpl fld="0" item="5"/>
        </tpls>
      </n>
      <n v="6.7356318055203861">
        <tpls c="2">
          <tpl fld="3" item="12"/>
          <tpl fld="0" item="1"/>
        </tpls>
      </n>
      <n v="10616.026800000001">
        <tpls c="2">
          <tpl fld="3" item="12"/>
          <tpl fld="0" item="3"/>
        </tpls>
      </n>
      <n v="15982.983199999997">
        <tpls c="2">
          <tpl fld="3" item="12"/>
          <tpl fld="0" item="5"/>
        </tpls>
      </n>
      <n v="6.3545710267229243">
        <tpls c="2">
          <tpl fld="3" item="10"/>
          <tpl fld="0" item="1"/>
        </tpls>
      </n>
      <n v="1800.8132000000003">
        <tpls c="2">
          <tpl fld="3" item="10"/>
          <tpl fld="0" item="3"/>
        </tpls>
      </n>
      <n v="2717.2868000000003">
        <tpls c="2">
          <tpl fld="3" item="10"/>
          <tpl fld="0" item="5"/>
        </tpls>
      </n>
      <n v="6.7130465444287761">
        <tpls c="2">
          <tpl fld="3" item="8"/>
          <tpl fld="0" item="1"/>
        </tpls>
      </n>
      <n v="1903.4541000000004">
        <tpls c="2">
          <tpl fld="3" item="8"/>
          <tpl fld="0" item="3"/>
        </tpls>
      </n>
      <n v="2856.0958999999971">
        <tpls c="2">
          <tpl fld="3" item="8"/>
          <tpl fld="0" item="5"/>
        </tpls>
      </n>
      <n v="6.7362529550827457">
        <tpls c="2">
          <tpl fld="3" item="6"/>
          <tpl fld="0" item="1"/>
        </tpls>
      </n>
      <n v="2267.4592000000016">
        <tpls c="2">
          <tpl fld="3" item="6"/>
          <tpl fld="0" item="3"/>
        </tpls>
      </n>
      <n v="3431.4107999999987">
        <tpls c="2">
          <tpl fld="3" item="6"/>
          <tpl fld="0" item="5"/>
        </tpls>
      </n>
      <n v="6.6329484304932729">
        <tpls c="2">
          <tpl fld="3" item="4"/>
          <tpl fld="0" item="1"/>
        </tpls>
      </n>
      <n v="2342.9026000000003">
        <tpls c="2">
          <tpl fld="3" item="4"/>
          <tpl fld="0" item="3"/>
        </tpls>
      </n>
      <n v="3573.6873999999989">
        <tpls c="2">
          <tpl fld="3" item="4"/>
          <tpl fld="0" item="5"/>
        </tpls>
      </n>
      <n v="3.5318260869565203">
        <tpls c="2">
          <tpl fld="3" item="2"/>
          <tpl fld="0" item="1"/>
        </tpls>
      </n>
      <n v="646.71399999999983">
        <tpls c="2">
          <tpl fld="3" item="2"/>
          <tpl fld="0" item="3"/>
        </tpls>
      </n>
      <n v="977.92599999999993">
        <tpls c="2">
          <tpl fld="3" item="2"/>
          <tpl fld="0" item="5"/>
        </tpls>
      </n>
      <n v="3.4228479657387596">
        <tpls c="2">
          <tpl fld="3" item="0"/>
          <tpl fld="0" item="1"/>
        </tpls>
      </n>
      <n v="641.93490000000031">
        <tpls c="2">
          <tpl fld="3" item="0"/>
          <tpl fld="0" item="3"/>
        </tpls>
      </n>
      <n v="956.53510000000051">
        <tpls c="2">
          <tpl fld="3" item="0"/>
          <tpl fld="0" item="5"/>
        </tpls>
      </n>
      <n v="6.5835486557771441">
        <tpls c="2">
          <tpl fld="2" item="1"/>
          <tpl fld="0" item="1"/>
        </tpls>
      </n>
      <n v="56772.500599999985">
        <tpls c="2">
          <tpl fld="2" item="1"/>
          <tpl fld="0" item="3"/>
        </tpls>
      </n>
      <n v="85504.569399999775">
        <tpls c="2">
          <tpl fld="2" item="1"/>
          <tpl fld="0" item="5"/>
        </tpls>
      </n>
      <n v="6.5091853702914895">
        <tpls c="2">
          <tpl fld="1" item="0"/>
          <tpl fld="0" item="1"/>
        </tpls>
      </n>
      <n v="225627.23360000073">
        <tpls c="2">
          <tpl fld="1" item="0"/>
          <tpl fld="0" item="3"/>
        </tpls>
      </n>
      <n v="339610.8963999995">
        <tpls c="2">
          <tpl fld="1" item="0"/>
          <tpl fld="0" item="5"/>
        </tpls>
      </n>
      <n v="6.6618921139101888">
        <tpls c="2">
          <tpl fld="3" item="21"/>
          <tpl fld="0" item="1"/>
        </tpls>
      </n>
      <n v="9713.8129999999965">
        <tpls c="2">
          <tpl fld="3" item="21"/>
          <tpl fld="0" item="3"/>
        </tpls>
      </n>
      <n v="14615.417000000012">
        <tpls c="2">
          <tpl fld="3" item="21"/>
          <tpl fld="0" item="5"/>
        </tpls>
      </n>
      <n v="14615.417000000014">
        <tpls c="2">
          <tpl fld="3" item="21"/>
          <tpl fld="0" item="0"/>
        </tpls>
      </n>
      <n v="3652">
        <tpls c="2">
          <tpl fld="3" item="21"/>
          <tpl fld="0" item="2"/>
        </tpls>
      </n>
      <n v="24329.23000000001">
        <tpls c="2">
          <tpl fld="3" item="21"/>
          <tpl fld="0" item="4"/>
        </tpls>
      </n>
      <n v="11491">
        <tpls c="2">
          <tpl fld="3" item="21"/>
          <tpl hier="4" item="4294967295"/>
        </tpls>
      </n>
      <n v="6.560059846110005">
        <tpls c="2">
          <tpl fld="3" item="19"/>
          <tpl fld="0" item="1"/>
        </tpls>
      </n>
      <n v="9237.4994999999999">
        <tpls c="2">
          <tpl fld="3" item="19"/>
          <tpl fld="0" item="3"/>
        </tpls>
      </n>
      <n v="13781.750499999993">
        <tpls c="2">
          <tpl fld="3" item="19"/>
          <tpl fld="0" item="5"/>
        </tpls>
      </n>
      <n v="13781.750500000007">
        <tpls c="2">
          <tpl fld="3" item="19"/>
          <tpl fld="0" item="0"/>
        </tpls>
      </n>
      <n v="3509">
        <tpls c="2">
          <tpl fld="3" item="19"/>
          <tpl fld="0" item="2"/>
        </tpls>
      </n>
      <n v="23019.250000000007">
        <tpls c="2">
          <tpl fld="3" item="19"/>
          <tpl fld="0" item="4"/>
        </tpls>
      </n>
      <n v="10885">
        <tpls c="2">
          <tpl fld="3" item="19"/>
          <tpl hier="4" item="4294967295"/>
        </tpls>
      </n>
      <n v="3.3468432671081678">
        <tpls c="2">
          <tpl fld="3" item="17"/>
          <tpl fld="0" item="1"/>
        </tpls>
      </n>
      <n v="607.96850000000006">
        <tpls c="2">
          <tpl fld="3" item="17"/>
          <tpl fld="0" item="3"/>
        </tpls>
      </n>
      <n v="908.15149999999994">
        <tpls c="2">
          <tpl fld="3" item="17"/>
          <tpl fld="0" item="5"/>
        </tpls>
      </n>
      <n v="908.15150000000006">
        <tpls c="2">
          <tpl fld="3" item="17"/>
          <tpl fld="0" item="0"/>
        </tpls>
      </n>
      <n v="453">
        <tpls c="2">
          <tpl fld="3" item="17"/>
          <tpl fld="0" item="2"/>
        </tpls>
      </n>
      <n v="1516.1200000000001">
        <tpls c="2">
          <tpl fld="3" item="17"/>
          <tpl fld="0" item="4"/>
        </tpls>
      </n>
      <n v="713">
        <tpls c="2">
          <tpl fld="3" item="17"/>
          <tpl hier="4" item="4294967295"/>
        </tpls>
      </n>
      <n v="6.6519624819624799">
        <tpls c="2">
          <tpl fld="3" item="15"/>
          <tpl fld="0" item="1"/>
        </tpls>
      </n>
      <n v="1843.6079000000002">
        <tpls c="2">
          <tpl fld="3" item="15"/>
          <tpl fld="0" item="3"/>
        </tpls>
      </n>
      <n v="2766.2021000000018">
        <tpls c="2">
          <tpl fld="3" item="15"/>
          <tpl fld="0" item="5"/>
        </tpls>
      </n>
      <n v="2766.2020999999986">
        <tpls c="2">
          <tpl fld="3" item="15"/>
          <tpl fld="0" item="0"/>
        </tpls>
      </n>
      <n v="693">
        <tpls c="2">
          <tpl fld="3" item="15"/>
          <tpl fld="0" item="2"/>
        </tpls>
      </n>
      <n v="4609.8099999999986">
        <tpls c="2">
          <tpl fld="3" item="15"/>
          <tpl fld="0" item="4"/>
        </tpls>
      </n>
      <n v="2212">
        <tpls c="2">
          <tpl fld="3" item="15"/>
          <tpl hier="4" item="4294967295"/>
        </tpls>
      </n>
      <n v="6.0633333333333335">
        <tpls c="2">
          <tpl fld="4" item="78"/>
          <tpl fld="0" item="1"/>
        </tpls>
      </n>
      <n v="11.9826">
        <tpls c="2">
          <tpl fld="4" item="78"/>
          <tpl fld="0" item="3"/>
        </tpls>
      </n>
      <n v="24.397400000000001">
        <tpls c="2">
          <tpl fld="4" item="78"/>
          <tpl fld="0" item="5"/>
        </tpls>
      </n>
      <n v="24.397400000000005">
        <tpls c="2">
          <tpl fld="4" item="78"/>
          <tpl fld="0" item="0"/>
        </tpls>
      </n>
      <n v="6">
        <tpls c="2">
          <tpl fld="4" item="78"/>
          <tpl fld="0" item="2"/>
        </tpls>
      </n>
      <n v="36.380000000000003">
        <tpls c="2">
          <tpl fld="4" item="78"/>
          <tpl fld="0" item="4"/>
        </tpls>
      </n>
      <n v="15">
        <tpls c="2">
          <tpl fld="4" item="78"/>
          <tpl hier="4" item="4294967295"/>
        </tpls>
      </n>
      <n v="6.59">
        <tpls c="2">
          <tpl fld="4" item="76"/>
          <tpl fld="0" item="1"/>
        </tpls>
      </n>
      <n v="22.782599999999999">
        <tpls c="2">
          <tpl fld="4" item="76"/>
          <tpl fld="0" item="3"/>
        </tpls>
      </n>
      <n v="36.5274">
        <tpls c="2">
          <tpl fld="4" item="76"/>
          <tpl fld="0" item="5"/>
        </tpls>
      </n>
      <n v="36.5274">
        <tpls c="2">
          <tpl fld="4" item="76"/>
          <tpl fld="0" item="0"/>
        </tpls>
      </n>
      <n v="9">
        <tpls c="2">
          <tpl fld="4" item="76"/>
          <tpl fld="0" item="2"/>
        </tpls>
      </n>
      <n v="59.31">
        <tpls c="2">
          <tpl fld="4" item="76"/>
          <tpl fld="0" item="4"/>
        </tpls>
      </n>
      <n v="26">
        <tpls c="2">
          <tpl fld="4" item="76"/>
          <tpl hier="4" item="4294967295"/>
        </tpls>
      </n>
      <n v="7.6930000000000005">
        <tpls c="2">
          <tpl fld="4" item="74"/>
          <tpl fld="0" item="1"/>
        </tpls>
      </n>
      <n v="30.229399999999998">
        <tpls c="2">
          <tpl fld="4" item="74"/>
          <tpl fld="0" item="3"/>
        </tpls>
      </n>
      <n v="46.700600000000001">
        <tpls c="2">
          <tpl fld="4" item="74"/>
          <tpl fld="0" item="5"/>
        </tpls>
      </n>
      <n v="46.700600000000009">
        <tpls c="2">
          <tpl fld="4" item="74"/>
          <tpl fld="0" item="0"/>
        </tpls>
      </n>
      <n v="10">
        <tpls c="2">
          <tpl fld="4" item="74"/>
          <tpl fld="0" item="2"/>
        </tpls>
      </n>
      <n v="76.930000000000007">
        <tpls c="2">
          <tpl fld="4" item="74"/>
          <tpl fld="0" item="4"/>
        </tpls>
      </n>
      <n v="29">
        <tpls c="2">
          <tpl fld="4" item="74"/>
          <tpl hier="4" item="4294967295"/>
        </tpls>
      </n>
      <n v="5.9262499999999996">
        <tpls c="2">
          <tpl fld="4" item="72"/>
          <tpl fld="0" item="1"/>
        </tpls>
      </n>
      <n v="18.362099999999998">
        <tpls c="2">
          <tpl fld="4" item="72"/>
          <tpl fld="0" item="3"/>
        </tpls>
      </n>
      <n v="29.047899999999998">
        <tpls c="2">
          <tpl fld="4" item="72"/>
          <tpl fld="0" item="5"/>
        </tpls>
      </n>
      <n v="29.047899999999998">
        <tpls c="2">
          <tpl fld="4" item="72"/>
          <tpl fld="0" item="0"/>
        </tpls>
      </n>
      <n v="8">
        <tpls c="2">
          <tpl fld="4" item="72"/>
          <tpl fld="0" item="2"/>
        </tpls>
      </n>
      <n v="47.41">
        <tpls c="2">
          <tpl fld="4" item="72"/>
          <tpl fld="0" item="4"/>
        </tpls>
      </n>
      <n v="26">
        <tpls c="2">
          <tpl fld="4" item="72"/>
          <tpl hier="4" item="4294967295"/>
        </tpls>
      </n>
      <n v="8.52">
        <tpls c="2">
          <tpl fld="4" item="70"/>
          <tpl fld="0" item="1"/>
        </tpls>
      </n>
      <n v="3.6636000000000002">
        <tpls c="2">
          <tpl fld="4" item="70"/>
          <tpl fld="0" item="3"/>
        </tpls>
      </n>
      <n v="4.8563999999999998">
        <tpls c="2">
          <tpl fld="4" item="70"/>
          <tpl fld="0" item="5"/>
        </tpls>
      </n>
      <n v="4.8563999999999989">
        <tpls c="2">
          <tpl fld="4" item="70"/>
          <tpl fld="0" item="0"/>
        </tpls>
      </n>
      <n v="1">
        <tpls c="2">
          <tpl fld="4" item="70"/>
          <tpl fld="0" item="2"/>
        </tpls>
      </n>
      <n v="8.52">
        <tpls c="2">
          <tpl fld="4" item="70"/>
          <tpl fld="0" item="4"/>
        </tpls>
      </n>
      <n v="3">
        <tpls c="2">
          <tpl fld="4" item="70"/>
          <tpl hier="4" item="4294967295"/>
        </tpls>
      </n>
      <n v="5.6679999999999993">
        <tpls c="2">
          <tpl fld="4" item="68"/>
          <tpl fld="0" item="1"/>
        </tpls>
      </n>
      <n v="11.559100000000001">
        <tpls c="2">
          <tpl fld="4" item="68"/>
          <tpl fld="0" item="3"/>
        </tpls>
      </n>
      <n v="16.780899999999999">
        <tpls c="2">
          <tpl fld="4" item="68"/>
          <tpl fld="0" item="5"/>
        </tpls>
      </n>
      <n v="16.780899999999995">
        <tpls c="2">
          <tpl fld="4" item="68"/>
          <tpl fld="0" item="0"/>
        </tpls>
      </n>
      <n v="5">
        <tpls c="2">
          <tpl fld="4" item="68"/>
          <tpl fld="0" item="2"/>
        </tpls>
      </n>
      <n v="28.339999999999996">
        <tpls c="2">
          <tpl fld="4" item="68"/>
          <tpl fld="0" item="4"/>
        </tpls>
      </n>
      <n v="14">
        <tpls c="2">
          <tpl fld="4" item="68"/>
          <tpl hier="4" item="4294967295"/>
        </tpls>
      </n>
      <n v="6.9814285714285713">
        <tpls c="2">
          <tpl fld="4" item="66"/>
          <tpl fld="0" item="1"/>
        </tpls>
      </n>
      <n v="21.838199999999997">
        <tpls c="2">
          <tpl fld="4" item="66"/>
          <tpl fld="0" item="3"/>
        </tpls>
      </n>
      <n v="27.0318">
        <tpls c="2">
          <tpl fld="4" item="66"/>
          <tpl fld="0" item="5"/>
        </tpls>
      </n>
      <n v="27.0318">
        <tpls c="2">
          <tpl fld="4" item="66"/>
          <tpl fld="0" item="0"/>
        </tpls>
      </n>
      <n v="7">
        <tpls c="2">
          <tpl fld="4" item="66"/>
          <tpl fld="0" item="2"/>
        </tpls>
      </n>
      <n v="48.87">
        <tpls c="2">
          <tpl fld="4" item="66"/>
          <tpl fld="0" item="4"/>
        </tpls>
      </n>
      <n v="21">
        <tpls c="2">
          <tpl fld="4" item="66"/>
          <tpl hier="4" item="4294967295"/>
        </tpls>
      </n>
      <n v="6.5338888888888889">
        <tpls c="2">
          <tpl fld="4" item="64"/>
          <tpl fld="0" item="1"/>
        </tpls>
      </n>
      <n v="48.901399999999995">
        <tpls c="2">
          <tpl fld="4" item="64"/>
          <tpl fld="0" item="3"/>
        </tpls>
      </n>
      <n v="68.70859999999999">
        <tpls c="2">
          <tpl fld="4" item="64"/>
          <tpl fld="0" item="5"/>
        </tpls>
      </n>
      <n v="68.708600000000004">
        <tpls c="2">
          <tpl fld="4" item="64"/>
          <tpl fld="0" item="0"/>
        </tpls>
      </n>
      <n v="18">
        <tpls c="2">
          <tpl fld="4" item="64"/>
          <tpl fld="0" item="2"/>
        </tpls>
      </n>
      <n v="117.61">
        <tpls c="2">
          <tpl fld="4" item="64"/>
          <tpl fld="0" item="4"/>
        </tpls>
      </n>
      <n v="52">
        <tpls c="2">
          <tpl fld="4" item="64"/>
          <tpl hier="4" item="4294967295"/>
        </tpls>
      </n>
      <n v="7.8533333333333344">
        <tpls c="2">
          <tpl fld="4" item="62"/>
          <tpl fld="0" item="1"/>
        </tpls>
      </n>
      <n v="16.5428">
        <tpls c="2">
          <tpl fld="4" item="62"/>
          <tpl fld="0" item="3"/>
        </tpls>
      </n>
      <n v="30.577199999999998">
        <tpls c="2">
          <tpl fld="4" item="62"/>
          <tpl fld="0" item="5"/>
        </tpls>
      </n>
      <n v="30.577200000000005">
        <tpls c="2">
          <tpl fld="4" item="62"/>
          <tpl fld="0" item="0"/>
        </tpls>
      </n>
      <n v="6">
        <tpls c="2">
          <tpl fld="4" item="62"/>
          <tpl fld="0" item="2"/>
        </tpls>
      </n>
      <n v="47.120000000000005">
        <tpls c="2">
          <tpl fld="4" item="62"/>
          <tpl fld="0" item="4"/>
        </tpls>
      </n>
      <n v="17">
        <tpls c="2">
          <tpl fld="4" item="62"/>
          <tpl hier="4" item="4294967295"/>
        </tpls>
      </n>
      <n v="6.6840000000000002">
        <tpls c="2">
          <tpl fld="4" item="60"/>
          <tpl fld="0" item="1"/>
        </tpls>
      </n>
      <n v="13.138500000000001">
        <tpls c="2">
          <tpl fld="4" item="60"/>
          <tpl fld="0" item="3"/>
        </tpls>
      </n>
      <n v="20.281500000000001">
        <tpls c="2">
          <tpl fld="4" item="60"/>
          <tpl fld="0" item="5"/>
        </tpls>
      </n>
      <n v="20.281500000000001">
        <tpls c="2">
          <tpl fld="4" item="60"/>
          <tpl fld="0" item="0"/>
        </tpls>
      </n>
      <n v="5">
        <tpls c="2">
          <tpl fld="4" item="60"/>
          <tpl fld="0" item="2"/>
        </tpls>
      </n>
      <n v="33.42">
        <tpls c="2">
          <tpl fld="4" item="60"/>
          <tpl fld="0" item="4"/>
        </tpls>
      </n>
      <n v="16">
        <tpls c="2">
          <tpl fld="4" item="60"/>
          <tpl hier="4" item="4294967295"/>
        </tpls>
      </n>
      <n v="4.8375000000000004">
        <tpls c="2">
          <tpl fld="4" item="58"/>
          <tpl fld="0" item="1"/>
        </tpls>
      </n>
      <n v="7.7745000000000006">
        <tpls c="2">
          <tpl fld="4" item="58"/>
          <tpl fld="0" item="3"/>
        </tpls>
      </n>
      <n v="11.5755">
        <tpls c="2">
          <tpl fld="4" item="58"/>
          <tpl fld="0" item="5"/>
        </tpls>
      </n>
      <n v="11.575500000000002">
        <tpls c="2">
          <tpl fld="4" item="58"/>
          <tpl fld="0" item="0"/>
        </tpls>
      </n>
      <n v="4">
        <tpls c="2">
          <tpl fld="4" item="58"/>
          <tpl fld="0" item="2"/>
        </tpls>
      </n>
      <n v="19.350000000000001">
        <tpls c="2">
          <tpl fld="4" item="58"/>
          <tpl fld="0" item="4"/>
        </tpls>
      </n>
      <n v="11">
        <tpls c="2">
          <tpl fld="4" item="58"/>
          <tpl hier="4" item="4294967295"/>
        </tpls>
      </n>
      <n v="11.074999999999999">
        <tpls c="2">
          <tpl fld="4" item="56"/>
          <tpl fld="0" item="1"/>
        </tpls>
      </n>
      <n v="16.523">
        <tpls c="2">
          <tpl fld="4" item="56"/>
          <tpl fld="0" item="3"/>
        </tpls>
      </n>
      <n v="27.777000000000001">
        <tpls c="2">
          <tpl fld="4" item="56"/>
          <tpl fld="0" item="5"/>
        </tpls>
      </n>
      <n v="27.776999999999997">
        <tpls c="2">
          <tpl fld="4" item="56"/>
          <tpl fld="0" item="0"/>
        </tpls>
      </n>
      <n v="4">
        <tpls c="2">
          <tpl fld="4" item="56"/>
          <tpl fld="0" item="2"/>
        </tpls>
      </n>
      <n v="44.3">
        <tpls c="2">
          <tpl fld="4" item="56"/>
          <tpl fld="0" item="4"/>
        </tpls>
      </n>
      <n v="18">
        <tpls c="2">
          <tpl fld="4" item="56"/>
          <tpl hier="4" item="4294967295"/>
        </tpls>
      </n>
      <n v="8.56">
        <tpls c="2">
          <tpl fld="4" item="54"/>
          <tpl fld="0" item="1"/>
        </tpls>
      </n>
      <n v="3.6808000000000001">
        <tpls c="2">
          <tpl fld="4" item="54"/>
          <tpl fld="0" item="3"/>
        </tpls>
      </n>
      <n v="4.8792">
        <tpls c="2">
          <tpl fld="4" item="54"/>
          <tpl fld="0" item="5"/>
        </tpls>
      </n>
      <n v="4.8792000000000009">
        <tpls c="2">
          <tpl fld="4" item="54"/>
          <tpl fld="0" item="0"/>
        </tpls>
      </n>
      <n v="1">
        <tpls c="2">
          <tpl fld="4" item="54"/>
          <tpl fld="0" item="2"/>
        </tpls>
      </n>
      <n v="8.56">
        <tpls c="2">
          <tpl fld="4" item="54"/>
          <tpl fld="0" item="4"/>
        </tpls>
      </n>
      <n v="4">
        <tpls c="2">
          <tpl fld="4" item="54"/>
          <tpl hier="4" item="4294967295"/>
        </tpls>
      </n>
      <n v="8.1374999999999993">
        <tpls c="2">
          <tpl fld="4" item="52"/>
          <tpl fld="0" item="1"/>
        </tpls>
      </n>
      <n v="11.821099999999999">
        <tpls c="2">
          <tpl fld="4" item="52"/>
          <tpl fld="0" item="3"/>
        </tpls>
      </n>
      <n v="20.728899999999999">
        <tpls c="2">
          <tpl fld="4" item="52"/>
          <tpl fld="0" item="5"/>
        </tpls>
      </n>
      <n v="20.728899999999996">
        <tpls c="2">
          <tpl fld="4" item="52"/>
          <tpl fld="0" item="0"/>
        </tpls>
      </n>
      <n v="4">
        <tpls c="2">
          <tpl fld="4" item="52"/>
          <tpl fld="0" item="2"/>
        </tpls>
      </n>
      <n v="32.549999999999997">
        <tpls c="2">
          <tpl fld="4" item="52"/>
          <tpl fld="0" item="4"/>
        </tpls>
      </n>
      <n v="15">
        <tpls c="2">
          <tpl fld="4" item="52"/>
          <tpl hier="4" item="4294967295"/>
        </tpls>
      </n>
      <n v="6.402857142857143">
        <tpls c="2">
          <tpl fld="4" item="50"/>
          <tpl fld="0" item="1"/>
        </tpls>
      </n>
      <n v="17.5578">
        <tpls c="2">
          <tpl fld="4" item="50"/>
          <tpl fld="0" item="3"/>
        </tpls>
      </n>
      <n v="27.2622">
        <tpls c="2">
          <tpl fld="4" item="50"/>
          <tpl fld="0" item="5"/>
        </tpls>
      </n>
      <n v="27.2622">
        <tpls c="2">
          <tpl fld="4" item="50"/>
          <tpl fld="0" item="0"/>
        </tpls>
      </n>
      <n v="7">
        <tpls c="2">
          <tpl fld="4" item="50"/>
          <tpl fld="0" item="2"/>
        </tpls>
      </n>
      <n v="44.82">
        <tpls c="2">
          <tpl fld="4" item="50"/>
          <tpl fld="0" item="4"/>
        </tpls>
      </n>
      <n v="22">
        <tpls c="2">
          <tpl fld="4" item="50"/>
          <tpl hier="4" item="4294967295"/>
        </tpls>
      </n>
      <n v="8.1433333333333326">
        <tpls c="2">
          <tpl fld="4" item="48"/>
          <tpl fld="0" item="1"/>
        </tpls>
      </n>
      <n v="17.193199999999997">
        <tpls c="2">
          <tpl fld="4" item="48"/>
          <tpl fld="0" item="3"/>
        </tpls>
      </n>
      <n v="31.666800000000002">
        <tpls c="2">
          <tpl fld="4" item="48"/>
          <tpl fld="0" item="5"/>
        </tpls>
      </n>
      <n v="31.666800000000002">
        <tpls c="2">
          <tpl fld="4" item="48"/>
          <tpl fld="0" item="0"/>
        </tpls>
      </n>
      <n v="6">
        <tpls c="2">
          <tpl fld="4" item="48"/>
          <tpl fld="0" item="2"/>
        </tpls>
      </n>
      <n v="48.86">
        <tpls c="2">
          <tpl fld="4" item="48"/>
          <tpl fld="0" item="4"/>
        </tpls>
      </n>
      <n v="20">
        <tpls c="2">
          <tpl fld="4" item="48"/>
          <tpl hier="4" item="4294967295"/>
        </tpls>
      </n>
      <n v="6.6166666666666663">
        <tpls c="2">
          <tpl fld="4" item="46"/>
          <tpl fld="0" item="1"/>
        </tpls>
      </n>
      <n v="39.428599999999996">
        <tpls c="2">
          <tpl fld="4" item="46"/>
          <tpl fld="0" item="3"/>
        </tpls>
      </n>
      <n v="59.821400000000004">
        <tpls c="2">
          <tpl fld="4" item="46"/>
          <tpl fld="0" item="5"/>
        </tpls>
      </n>
      <n v="59.821400000000004">
        <tpls c="2">
          <tpl fld="4" item="46"/>
          <tpl fld="0" item="0"/>
        </tpls>
      </n>
      <n v="15">
        <tpls c="2">
          <tpl fld="4" item="46"/>
          <tpl fld="0" item="2"/>
        </tpls>
      </n>
      <n v="99.25">
        <tpls c="2">
          <tpl fld="4" item="46"/>
          <tpl fld="0" item="4"/>
        </tpls>
      </n>
      <n v="42">
        <tpls c="2">
          <tpl fld="4" item="46"/>
          <tpl hier="4" item="4294967295"/>
        </tpls>
      </n>
      <n v="7.0233333333333334">
        <tpls c="2">
          <tpl fld="4" item="44"/>
          <tpl fld="0" item="1"/>
        </tpls>
      </n>
      <n v="15.947500000000002">
        <tpls c="2">
          <tpl fld="4" item="44"/>
          <tpl fld="0" item="3"/>
        </tpls>
      </n>
      <n v="26.192499999999999">
        <tpls c="2">
          <tpl fld="4" item="44"/>
          <tpl fld="0" item="5"/>
        </tpls>
      </n>
      <n v="26.192499999999999">
        <tpls c="2">
          <tpl fld="4" item="44"/>
          <tpl fld="0" item="0"/>
        </tpls>
      </n>
      <n v="6">
        <tpls c="2">
          <tpl fld="4" item="44"/>
          <tpl fld="0" item="2"/>
        </tpls>
      </n>
      <n v="42.14">
        <tpls c="2">
          <tpl fld="4" item="44"/>
          <tpl fld="0" item="4"/>
        </tpls>
      </n>
      <n v="17">
        <tpls c="2">
          <tpl fld="4" item="44"/>
          <tpl hier="4" item="4294967295"/>
        </tpls>
      </n>
      <n v="7.2608333333333333">
        <tpls c="2">
          <tpl fld="4" item="42"/>
          <tpl fld="0" item="1"/>
        </tpls>
      </n>
      <n v="34.666899999999998">
        <tpls c="2">
          <tpl fld="4" item="42"/>
          <tpl fld="0" item="3"/>
        </tpls>
      </n>
      <n v="52.463100000000004">
        <tpls c="2">
          <tpl fld="4" item="42"/>
          <tpl fld="0" item="5"/>
        </tpls>
      </n>
      <n v="52.463099999999997">
        <tpls c="2">
          <tpl fld="4" item="42"/>
          <tpl fld="0" item="0"/>
        </tpls>
      </n>
      <n v="12">
        <tpls c="2">
          <tpl fld="4" item="42"/>
          <tpl fld="0" item="2"/>
        </tpls>
      </n>
      <n v="87.13">
        <tpls c="2">
          <tpl fld="4" item="42"/>
          <tpl fld="0" item="4"/>
        </tpls>
      </n>
      <n v="36">
        <tpls c="2">
          <tpl fld="4" item="42"/>
          <tpl hier="4" item="4294967295"/>
        </tpls>
      </n>
      <n v="5.7627272727272718">
        <tpls c="2">
          <tpl fld="4" item="40"/>
          <tpl fld="0" item="1"/>
        </tpls>
      </n>
      <n v="25.649099999999997">
        <tpls c="2">
          <tpl fld="4" item="40"/>
          <tpl fld="0" item="3"/>
        </tpls>
      </n>
      <n v="37.740900000000003">
        <tpls c="2">
          <tpl fld="4" item="40"/>
          <tpl fld="0" item="5"/>
        </tpls>
      </n>
      <n v="37.740899999999996">
        <tpls c="2">
          <tpl fld="4" item="40"/>
          <tpl fld="0" item="0"/>
        </tpls>
      </n>
      <n v="11">
        <tpls c="2">
          <tpl fld="4" item="40"/>
          <tpl fld="0" item="2"/>
        </tpls>
      </n>
      <n v="63.389999999999993">
        <tpls c="2">
          <tpl fld="4" item="40"/>
          <tpl fld="0" item="4"/>
        </tpls>
      </n>
      <n v="35">
        <tpls c="2">
          <tpl fld="4" item="40"/>
          <tpl hier="4" item="4294967295"/>
        </tpls>
      </n>
      <n v="5.905652173913043">
        <tpls c="2">
          <tpl fld="4" item="38"/>
          <tpl fld="0" item="1"/>
        </tpls>
      </n>
      <n v="55.067700000000002">
        <tpls c="2">
          <tpl fld="4" item="38"/>
          <tpl fld="0" item="3"/>
        </tpls>
      </n>
      <n v="80.762300000000025">
        <tpls c="2">
          <tpl fld="4" item="38"/>
          <tpl fld="0" item="5"/>
        </tpls>
      </n>
      <n v="80.762299999999982">
        <tpls c="2">
          <tpl fld="4" item="38"/>
          <tpl fld="0" item="0"/>
        </tpls>
      </n>
      <n v="23">
        <tpls c="2">
          <tpl fld="4" item="38"/>
          <tpl fld="0" item="2"/>
        </tpls>
      </n>
      <n v="135.82999999999998">
        <tpls c="2">
          <tpl fld="4" item="38"/>
          <tpl fld="0" item="4"/>
        </tpls>
      </n>
      <n v="72">
        <tpls c="2">
          <tpl fld="4" item="38"/>
          <tpl hier="4" item="4294967295"/>
        </tpls>
      </n>
      <n v="5.8850000000000007">
        <tpls c="2">
          <tpl fld="4" item="36"/>
          <tpl fld="0" item="1"/>
        </tpls>
      </n>
      <n v="28.048300000000001">
        <tpls c="2">
          <tpl fld="4" item="36"/>
          <tpl fld="0" item="3"/>
        </tpls>
      </n>
      <n v="42.571700000000007">
        <tpls c="2">
          <tpl fld="4" item="36"/>
          <tpl fld="0" item="5"/>
        </tpls>
      </n>
      <n v="42.571700000000007">
        <tpls c="2">
          <tpl fld="4" item="36"/>
          <tpl fld="0" item="0"/>
        </tpls>
      </n>
      <n v="12">
        <tpls c="2">
          <tpl fld="4" item="36"/>
          <tpl fld="0" item="2"/>
        </tpls>
      </n>
      <n v="70.62">
        <tpls c="2">
          <tpl fld="4" item="36"/>
          <tpl fld="0" item="4"/>
        </tpls>
      </n>
      <n v="41">
        <tpls c="2">
          <tpl fld="4" item="36"/>
          <tpl hier="4" item="4294967295"/>
        </tpls>
      </n>
      <n v="5.0223809523809519">
        <tpls c="2">
          <tpl fld="4" item="34"/>
          <tpl fld="0" item="1"/>
        </tpls>
      </n>
      <n v="42.804799999999993">
        <tpls c="2">
          <tpl fld="4" item="34"/>
          <tpl fld="0" item="3"/>
        </tpls>
      </n>
      <n v="62.665199999999999">
        <tpls c="2">
          <tpl fld="4" item="34"/>
          <tpl fld="0" item="5"/>
        </tpls>
      </n>
      <n v="62.665200000000006">
        <tpls c="2">
          <tpl fld="4" item="34"/>
          <tpl fld="0" item="0"/>
        </tpls>
      </n>
      <n v="21">
        <tpls c="2">
          <tpl fld="4" item="34"/>
          <tpl fld="0" item="2"/>
        </tpls>
      </n>
      <n v="105.47">
        <tpls c="2">
          <tpl fld="4" item="34"/>
          <tpl fld="0" item="4"/>
        </tpls>
      </n>
      <n v="63">
        <tpls c="2">
          <tpl fld="4" item="34"/>
          <tpl hier="4" item="4294967295"/>
        </tpls>
      </n>
      <n v="7.7275">
        <tpls c="2">
          <tpl fld="4" item="32"/>
          <tpl fld="0" item="1"/>
        </tpls>
      </n>
      <n v="25.856999999999999">
        <tpls c="2">
          <tpl fld="4" item="32"/>
          <tpl fld="0" item="3"/>
        </tpls>
      </n>
      <n v="35.963000000000001">
        <tpls c="2">
          <tpl fld="4" item="32"/>
          <tpl fld="0" item="5"/>
        </tpls>
      </n>
      <n v="35.963000000000001">
        <tpls c="2">
          <tpl fld="4" item="32"/>
          <tpl fld="0" item="0"/>
        </tpls>
      </n>
      <n v="8">
        <tpls c="2">
          <tpl fld="4" item="32"/>
          <tpl fld="0" item="2"/>
        </tpls>
      </n>
      <n v="61.82">
        <tpls c="2">
          <tpl fld="4" item="32"/>
          <tpl fld="0" item="4"/>
        </tpls>
      </n>
      <n v="33">
        <tpls c="2">
          <tpl fld="4" item="32"/>
          <tpl hier="4" item="4294967295"/>
        </tpls>
      </n>
      <n v="6.5549999999999997">
        <tpls c="2">
          <tpl fld="4" item="30"/>
          <tpl fld="0" item="1"/>
        </tpls>
      </n>
      <n v="5.0999999999999996">
        <tpls c="2">
          <tpl fld="4" item="30"/>
          <tpl fld="0" item="3"/>
        </tpls>
      </n>
      <n v="8.01">
        <tpls c="2">
          <tpl fld="4" item="30"/>
          <tpl fld="0" item="5"/>
        </tpls>
      </n>
      <n v="8.01">
        <tpls c="2">
          <tpl fld="4" item="30"/>
          <tpl fld="0" item="0"/>
        </tpls>
      </n>
      <n v="2">
        <tpls c="2">
          <tpl fld="4" item="30"/>
          <tpl fld="0" item="2"/>
        </tpls>
      </n>
      <n v="13.11">
        <tpls c="2">
          <tpl fld="4" item="30"/>
          <tpl fld="0" item="4"/>
        </tpls>
      </n>
      <n v="6">
        <tpls c="2">
          <tpl fld="4" item="30"/>
          <tpl hier="4" item="4294967295"/>
        </tpls>
      </n>
      <n v="8.202">
        <tpls c="2">
          <tpl fld="4" item="28"/>
          <tpl fld="0" item="1"/>
        </tpls>
      </n>
      <n v="16.346400000000003">
        <tpls c="2">
          <tpl fld="4" item="28"/>
          <tpl fld="0" item="3"/>
        </tpls>
      </n>
      <n v="24.663600000000002">
        <tpls c="2">
          <tpl fld="4" item="28"/>
          <tpl fld="0" item="5"/>
        </tpls>
      </n>
      <n v="24.663599999999995">
        <tpls c="2">
          <tpl fld="4" item="28"/>
          <tpl fld="0" item="0"/>
        </tpls>
      </n>
      <n v="5">
        <tpls c="2">
          <tpl fld="4" item="28"/>
          <tpl fld="0" item="2"/>
        </tpls>
      </n>
      <n v="41.01">
        <tpls c="2">
          <tpl fld="4" item="28"/>
          <tpl fld="0" item="4"/>
        </tpls>
      </n>
      <n v="14">
        <tpls c="2">
          <tpl fld="4" item="28"/>
          <tpl hier="4" item="4294967295"/>
        </tpls>
      </n>
      <n v="5.4592857142857145">
        <tpls c="2">
          <tpl fld="4" item="26"/>
          <tpl fld="0" item="1"/>
        </tpls>
      </n>
      <n v="27.815899999999999">
        <tpls c="2">
          <tpl fld="4" item="26"/>
          <tpl fld="0" item="3"/>
        </tpls>
      </n>
      <n v="48.614099999999993">
        <tpls c="2">
          <tpl fld="4" item="26"/>
          <tpl fld="0" item="5"/>
        </tpls>
      </n>
      <n v="48.614100000000008">
        <tpls c="2">
          <tpl fld="4" item="26"/>
          <tpl fld="0" item="0"/>
        </tpls>
      </n>
      <n v="14">
        <tpls c="2">
          <tpl fld="4" item="26"/>
          <tpl fld="0" item="2"/>
        </tpls>
      </n>
      <n v="76.430000000000007">
        <tpls c="2">
          <tpl fld="4" item="26"/>
          <tpl fld="0" item="4"/>
        </tpls>
      </n>
      <n v="39">
        <tpls c="2">
          <tpl fld="4" item="26"/>
          <tpl hier="4" item="4294967295"/>
        </tpls>
      </n>
      <n v="5.6120000000000001">
        <tpls c="2">
          <tpl fld="4" item="24"/>
          <tpl fld="0" item="1"/>
        </tpls>
      </n>
      <n v="23.513000000000002">
        <tpls c="2">
          <tpl fld="4" item="24"/>
          <tpl fld="0" item="3"/>
        </tpls>
      </n>
      <n v="32.606999999999999">
        <tpls c="2">
          <tpl fld="4" item="24"/>
          <tpl fld="0" item="5"/>
        </tpls>
      </n>
      <n v="32.606999999999999">
        <tpls c="2">
          <tpl fld="4" item="24"/>
          <tpl fld="0" item="0"/>
        </tpls>
      </n>
      <n v="10">
        <tpls c="2">
          <tpl fld="4" item="24"/>
          <tpl fld="0" item="2"/>
        </tpls>
      </n>
      <n v="56.120000000000005">
        <tpls c="2">
          <tpl fld="4" item="24"/>
          <tpl fld="0" item="4"/>
        </tpls>
      </n>
      <n v="30">
        <tpls c="2">
          <tpl fld="4" item="24"/>
          <tpl hier="4" item="4294967295"/>
        </tpls>
      </n>
      <n v="4.3624999999999998">
        <tpls c="2">
          <tpl fld="4" item="22"/>
          <tpl fld="0" item="1"/>
        </tpls>
      </n>
      <n v="6.8102999999999998">
        <tpls c="2">
          <tpl fld="4" item="22"/>
          <tpl fld="0" item="3"/>
        </tpls>
      </n>
      <n v="10.639699999999999">
        <tpls c="2">
          <tpl fld="4" item="22"/>
          <tpl fld="0" item="5"/>
        </tpls>
      </n>
      <n v="10.639699999999999">
        <tpls c="2">
          <tpl fld="4" item="22"/>
          <tpl fld="0" item="0"/>
        </tpls>
      </n>
      <n v="4">
        <tpls c="2">
          <tpl fld="4" item="22"/>
          <tpl fld="0" item="2"/>
        </tpls>
      </n>
      <n v="17.45">
        <tpls c="2">
          <tpl fld="4" item="22"/>
          <tpl fld="0" item="4"/>
        </tpls>
      </n>
      <n v="12">
        <tpls c="2">
          <tpl fld="4" item="22"/>
          <tpl hier="4" item="4294967295"/>
        </tpls>
      </n>
      <n v="5.359285714285714">
        <tpls c="2">
          <tpl fld="4" item="20"/>
          <tpl fld="0" item="1"/>
        </tpls>
      </n>
      <n v="29.721399999999996">
        <tpls c="2">
          <tpl fld="4" item="20"/>
          <tpl fld="0" item="3"/>
        </tpls>
      </n>
      <n v="45.308599999999998">
        <tpls c="2">
          <tpl fld="4" item="20"/>
          <tpl fld="0" item="5"/>
        </tpls>
      </n>
      <n v="45.308600000000006">
        <tpls c="2">
          <tpl fld="4" item="20"/>
          <tpl fld="0" item="0"/>
        </tpls>
      </n>
      <n v="14">
        <tpls c="2">
          <tpl fld="4" item="20"/>
          <tpl fld="0" item="2"/>
        </tpls>
      </n>
      <n v="75.03">
        <tpls c="2">
          <tpl fld="4" item="20"/>
          <tpl fld="0" item="4"/>
        </tpls>
      </n>
      <n v="38">
        <tpls c="2">
          <tpl fld="4" item="20"/>
          <tpl hier="4" item="4294967295"/>
        </tpls>
      </n>
      <n v="6.5190909090909095">
        <tpls c="2">
          <tpl fld="4" item="18"/>
          <tpl fld="0" item="1"/>
        </tpls>
      </n>
      <n v="31.096800000000002">
        <tpls c="2">
          <tpl fld="4" item="18"/>
          <tpl fld="0" item="3"/>
        </tpls>
      </n>
      <n v="40.613199999999999">
        <tpls c="2">
          <tpl fld="4" item="18"/>
          <tpl fld="0" item="5"/>
        </tpls>
      </n>
      <n v="40.613200000000006">
        <tpls c="2">
          <tpl fld="4" item="18"/>
          <tpl fld="0" item="0"/>
        </tpls>
      </n>
      <n v="11">
        <tpls c="2">
          <tpl fld="4" item="18"/>
          <tpl fld="0" item="2"/>
        </tpls>
      </n>
      <n v="71.710000000000008">
        <tpls c="2">
          <tpl fld="4" item="18"/>
          <tpl fld="0" item="4"/>
        </tpls>
      </n>
      <n v="32">
        <tpls c="2">
          <tpl fld="4" item="18"/>
          <tpl hier="4" item="4294967295"/>
        </tpls>
      </n>
      <n v="5.0999999999999996">
        <tpls c="2">
          <tpl fld="4" item="16"/>
          <tpl fld="0" item="1"/>
        </tpls>
      </n>
      <n v="7.0535999999999994">
        <tpls c="2">
          <tpl fld="4" item="16"/>
          <tpl fld="0" item="3"/>
        </tpls>
      </n>
      <n v="13.346399999999999">
        <tpls c="2">
          <tpl fld="4" item="16"/>
          <tpl fld="0" item="5"/>
        </tpls>
      </n>
      <n v="13.346399999999999">
        <tpls c="2">
          <tpl fld="4" item="16"/>
          <tpl fld="0" item="0"/>
        </tpls>
      </n>
      <n v="4">
        <tpls c="2">
          <tpl fld="4" item="16"/>
          <tpl fld="0" item="2"/>
        </tpls>
      </n>
      <n v="20.399999999999999">
        <tpls c="2">
          <tpl fld="4" item="16"/>
          <tpl fld="0" item="4"/>
        </tpls>
      </n>
      <n v="13">
        <tpls c="2">
          <tpl fld="4" item="16"/>
          <tpl hier="4" item="4294967295"/>
        </tpls>
      </n>
      <n v="5.3261538461538471">
        <tpls c="2">
          <tpl fld="4" item="14"/>
          <tpl fld="0" item="1"/>
        </tpls>
      </n>
      <n v="26.874499999999998">
        <tpls c="2">
          <tpl fld="4" item="14"/>
          <tpl fld="0" item="3"/>
        </tpls>
      </n>
      <n v="42.365499999999997">
        <tpls c="2">
          <tpl fld="4" item="14"/>
          <tpl fld="0" item="5"/>
        </tpls>
      </n>
      <n v="42.365500000000011">
        <tpls c="2">
          <tpl fld="4" item="14"/>
          <tpl fld="0" item="0"/>
        </tpls>
      </n>
      <n v="13">
        <tpls c="2">
          <tpl fld="4" item="14"/>
          <tpl fld="0" item="2"/>
        </tpls>
      </n>
      <n v="69.240000000000009">
        <tpls c="2">
          <tpl fld="4" item="14"/>
          <tpl fld="0" item="4"/>
        </tpls>
      </n>
      <n v="33">
        <tpls c="2">
          <tpl fld="4" item="14"/>
          <tpl hier="4" item="4294967295"/>
        </tpls>
      </n>
      <n v="6.6049999999999995">
        <tpls c="2">
          <tpl fld="4" item="12"/>
          <tpl fld="0" item="1"/>
        </tpls>
      </n>
      <n v="16.4954">
        <tpls c="2">
          <tpl fld="4" item="12"/>
          <tpl fld="0" item="3"/>
        </tpls>
      </n>
      <n v="23.134599999999999">
        <tpls c="2">
          <tpl fld="4" item="12"/>
          <tpl fld="0" item="5"/>
        </tpls>
      </n>
      <n v="23.134599999999995">
        <tpls c="2">
          <tpl fld="4" item="12"/>
          <tpl fld="0" item="0"/>
        </tpls>
      </n>
      <n v="6">
        <tpls c="2">
          <tpl fld="4" item="12"/>
          <tpl fld="0" item="2"/>
        </tpls>
      </n>
      <n v="39.629999999999995">
        <tpls c="2">
          <tpl fld="4" item="12"/>
          <tpl fld="0" item="4"/>
        </tpls>
      </n>
      <n v="22">
        <tpls c="2">
          <tpl fld="4" item="12"/>
          <tpl hier="4" item="4294967295"/>
        </tpls>
      </n>
      <n v="6.3049999999999997">
        <tpls c="2">
          <tpl fld="4" item="10"/>
          <tpl fld="0" item="1"/>
        </tpls>
      </n>
      <n v="30.608999999999995">
        <tpls c="2">
          <tpl fld="4" item="10"/>
          <tpl fld="0" item="3"/>
        </tpls>
      </n>
      <n v="45.051000000000002">
        <tpls c="2">
          <tpl fld="4" item="10"/>
          <tpl fld="0" item="5"/>
        </tpls>
      </n>
      <n v="45.051000000000002">
        <tpls c="2">
          <tpl fld="4" item="10"/>
          <tpl fld="0" item="0"/>
        </tpls>
      </n>
      <n v="12">
        <tpls c="2">
          <tpl fld="4" item="10"/>
          <tpl fld="0" item="2"/>
        </tpls>
      </n>
      <n v="75.66">
        <tpls c="2">
          <tpl fld="4" item="10"/>
          <tpl fld="0" item="4"/>
        </tpls>
      </n>
      <n v="40">
        <tpls c="2">
          <tpl fld="4" item="10"/>
          <tpl hier="4" item="4294967295"/>
        </tpls>
      </n>
      <n v="6.708333333333333">
        <tpls c="2">
          <tpl fld="4" item="8"/>
          <tpl fld="0" item="1"/>
        </tpls>
      </n>
      <n v="16.939499999999999">
        <tpls c="2">
          <tpl fld="4" item="8"/>
          <tpl fld="0" item="3"/>
        </tpls>
      </n>
      <n v="23.310500000000001">
        <tpls c="2">
          <tpl fld="4" item="8"/>
          <tpl fld="0" item="5"/>
        </tpls>
      </n>
      <n v="23.310500000000001">
        <tpls c="2">
          <tpl fld="4" item="8"/>
          <tpl fld="0" item="0"/>
        </tpls>
      </n>
      <n v="6">
        <tpls c="2">
          <tpl fld="4" item="8"/>
          <tpl fld="0" item="2"/>
        </tpls>
      </n>
      <n v="40.25">
        <tpls c="2">
          <tpl fld="4" item="8"/>
          <tpl fld="0" item="4"/>
        </tpls>
      </n>
      <n v="22">
        <tpls c="2">
          <tpl fld="4" item="8"/>
          <tpl hier="4" item="4294967295"/>
        </tpls>
      </n>
      <n v="6.3063636363636366">
        <tpls c="2">
          <tpl fld="4" item="6"/>
          <tpl fld="0" item="1"/>
        </tpls>
      </n>
      <n v="26.418499999999998">
        <tpls c="2">
          <tpl fld="4" item="6"/>
          <tpl fld="0" item="3"/>
        </tpls>
      </n>
      <n v="42.95150000000001">
        <tpls c="2">
          <tpl fld="4" item="6"/>
          <tpl fld="0" item="5"/>
        </tpls>
      </n>
      <n v="42.95150000000001">
        <tpls c="2">
          <tpl fld="4" item="6"/>
          <tpl fld="0" item="0"/>
        </tpls>
      </n>
      <n v="11">
        <tpls c="2">
          <tpl fld="4" item="6"/>
          <tpl fld="0" item="2"/>
        </tpls>
      </n>
      <n v="69.37">
        <tpls c="2">
          <tpl fld="4" item="6"/>
          <tpl fld="0" item="4"/>
        </tpls>
      </n>
      <n v="30">
        <tpls c="2">
          <tpl fld="4" item="6"/>
          <tpl hier="4" item="4294967295"/>
        </tpls>
      </n>
      <n v="3.9766666666666666">
        <tpls c="2">
          <tpl fld="4" item="4"/>
          <tpl fld="0" item="1"/>
        </tpls>
      </n>
      <n v="3.9739">
        <tpls c="2">
          <tpl fld="4" item="4"/>
          <tpl fld="0" item="3"/>
        </tpls>
      </n>
      <n v="7.9561000000000002">
        <tpls c="2">
          <tpl fld="4" item="4"/>
          <tpl fld="0" item="5"/>
        </tpls>
      </n>
      <n v="7.9560999999999993">
        <tpls c="2">
          <tpl fld="4" item="4"/>
          <tpl fld="0" item="0"/>
        </tpls>
      </n>
      <n v="3">
        <tpls c="2">
          <tpl fld="4" item="4"/>
          <tpl fld="0" item="2"/>
        </tpls>
      </n>
      <n v="11.93">
        <tpls c="2">
          <tpl fld="4" item="4"/>
          <tpl fld="0" item="4"/>
        </tpls>
      </n>
      <n v="8">
        <tpls c="2">
          <tpl fld="4" item="4"/>
          <tpl hier="4" item="4294967295"/>
        </tpls>
      </n>
      <n v="5.1959999999999997">
        <tpls c="2">
          <tpl fld="4" item="2"/>
          <tpl fld="0" item="1"/>
        </tpls>
      </n>
      <n v="20.188300000000002">
        <tpls c="2">
          <tpl fld="4" item="2"/>
          <tpl fld="0" item="3"/>
        </tpls>
      </n>
      <n v="31.771700000000003">
        <tpls c="2">
          <tpl fld="4" item="2"/>
          <tpl fld="0" item="5"/>
        </tpls>
      </n>
      <n v="31.771699999999992">
        <tpls c="2">
          <tpl fld="4" item="2"/>
          <tpl fld="0" item="0"/>
        </tpls>
      </n>
      <n v="10">
        <tpls c="2">
          <tpl fld="4" item="2"/>
          <tpl fld="0" item="2"/>
        </tpls>
      </n>
      <n v="51.959999999999994">
        <tpls c="2">
          <tpl fld="4" item="2"/>
          <tpl fld="0" item="4"/>
        </tpls>
      </n>
      <n v="27">
        <tpls c="2">
          <tpl fld="4" item="2"/>
          <tpl hier="4" item="4294967295"/>
        </tpls>
      </n>
      <n v="5.2825000000000006">
        <tpls c="2">
          <tpl fld="4" item="0"/>
          <tpl fld="0" item="1"/>
        </tpls>
      </n>
      <n v="16.716899999999999">
        <tpls c="2">
          <tpl fld="4" item="0"/>
          <tpl fld="0" item="3"/>
        </tpls>
      </n>
      <n v="25.543100000000003">
        <tpls c="2">
          <tpl fld="4" item="0"/>
          <tpl fld="0" item="5"/>
        </tpls>
      </n>
      <n v="25.543100000000006">
        <tpls c="2">
          <tpl fld="4" item="0"/>
          <tpl fld="0" item="0"/>
        </tpls>
      </n>
      <n v="8">
        <tpls c="2">
          <tpl fld="4" item="0"/>
          <tpl fld="0" item="2"/>
        </tpls>
      </n>
      <n v="42.260000000000005">
        <tpls c="2">
          <tpl fld="4" item="0"/>
          <tpl fld="0" item="4"/>
        </tpls>
      </n>
      <n v="25">
        <tpls c="2">
          <tpl fld="4" item="0"/>
          <tpl hier="4" item="4294967295"/>
        </tpls>
      </n>
      <n v="6.8168253968253989">
        <tpls c="2">
          <tpl fld="3" item="13"/>
          <tpl fld="0" item="1"/>
        </tpls>
      </n>
      <n v="10139.81470000001">
        <tpls c="2">
          <tpl fld="3" item="13"/>
          <tpl fld="0" item="3"/>
        </tpls>
      </n>
      <n v="15198.325300000002">
        <tpls c="2">
          <tpl fld="3" item="13"/>
          <tpl fld="0" item="5"/>
        </tpls>
      </n>
      <n v="15198.325299999997">
        <tpls c="2">
          <tpl fld="3" item="13"/>
          <tpl fld="0" item="0"/>
        </tpls>
      </n>
      <n v="3717">
        <tpls c="2">
          <tpl fld="3" item="13"/>
          <tpl fld="0" item="2"/>
        </tpls>
      </n>
      <n v="25338.140000000007">
        <tpls c="2">
          <tpl fld="3" item="13"/>
          <tpl fld="0" item="4"/>
        </tpls>
      </n>
      <n v="11802">
        <tpls c="2">
          <tpl fld="3" item="13"/>
          <tpl hier="4" item="4294967295"/>
        </tpls>
      </n>
      <n v="6.6919075290550802">
        <tpls c="2">
          <tpl fld="3" item="11"/>
          <tpl fld="0" item="1"/>
        </tpls>
      </n>
      <n v="10581.967100000009">
        <tpls c="2">
          <tpl fld="3" item="11"/>
          <tpl fld="0" item="3"/>
        </tpls>
      </n>
      <n v="15904.602900000014">
        <tpls c="2">
          <tpl fld="3" item="11"/>
          <tpl fld="0" item="5"/>
        </tpls>
      </n>
      <n v="15904.602899999998">
        <tpls c="2">
          <tpl fld="3" item="11"/>
          <tpl fld="0" item="0"/>
        </tpls>
      </n>
      <n v="3958">
        <tpls c="2">
          <tpl fld="3" item="11"/>
          <tpl fld="0" item="2"/>
        </tpls>
      </n>
      <n v="26486.570000000007">
        <tpls c="2">
          <tpl fld="3" item="11"/>
          <tpl fld="0" item="4"/>
        </tpls>
      </n>
      <n v="12570">
        <tpls c="2">
          <tpl fld="3" item="11"/>
          <tpl hier="4" item="4294967295"/>
        </tpls>
      </n>
      <n v="7.1234365781710931">
        <tpls c="2">
          <tpl fld="3" item="9"/>
          <tpl fld="0" item="1"/>
        </tpls>
      </n>
      <n v="1903.7399999999989">
        <tpls c="2">
          <tpl fld="3" item="9"/>
          <tpl fld="0" item="3"/>
        </tpls>
      </n>
      <n v="2925.9499999999985">
        <tpls c="2">
          <tpl fld="3" item="9"/>
          <tpl fld="0" item="5"/>
        </tpls>
      </n>
      <n v="2925.9500000000025">
        <tpls c="2">
          <tpl fld="3" item="9"/>
          <tpl fld="0" item="0"/>
        </tpls>
      </n>
      <n v="678">
        <tpls c="2">
          <tpl fld="3" item="9"/>
          <tpl fld="0" item="2"/>
        </tpls>
      </n>
      <n v="4829.6900000000014">
        <tpls c="2">
          <tpl fld="3" item="9"/>
          <tpl fld="0" item="4"/>
        </tpls>
      </n>
      <n v="2192">
        <tpls c="2">
          <tpl fld="3" item="9"/>
          <tpl hier="4" item="4294967295"/>
        </tpls>
      </n>
      <n v="6.4313843888070661">
        <tpls c="2">
          <tpl fld="3" item="7"/>
          <tpl fld="0" item="1"/>
        </tpls>
      </n>
      <n v="1734.8627999999997">
        <tpls c="2">
          <tpl fld="3" item="7"/>
          <tpl fld="0" item="3"/>
        </tpls>
      </n>
      <n v="2632.0472">
        <tpls c="2">
          <tpl fld="3" item="7"/>
          <tpl fld="0" item="5"/>
        </tpls>
      </n>
      <n v="2632.0471999999982">
        <tpls c="2">
          <tpl fld="3" item="7"/>
          <tpl fld="0" item="0"/>
        </tpls>
      </n>
      <n v="679">
        <tpls c="2">
          <tpl fld="3" item="7"/>
          <tpl fld="0" item="2"/>
        </tpls>
      </n>
      <n v="4366.909999999998">
        <tpls c="2">
          <tpl fld="3" item="7"/>
          <tpl fld="0" item="4"/>
        </tpls>
      </n>
      <n v="2063">
        <tpls c="2">
          <tpl fld="3" item="7"/>
          <tpl hier="4" item="4294967295"/>
        </tpls>
      </n>
      <n v="6.6808121019108331">
        <tpls c="2">
          <tpl fld="3" item="5"/>
          <tpl fld="0" item="1"/>
        </tpls>
      </n>
      <n v="1685.9049999999997">
        <tpls c="2">
          <tpl fld="3" item="5"/>
          <tpl fld="0" item="3"/>
        </tpls>
      </n>
      <n v="2509.645">
        <tpls c="2">
          <tpl fld="3" item="5"/>
          <tpl fld="0" item="5"/>
        </tpls>
      </n>
      <n v="2509.6450000000032">
        <tpls c="2">
          <tpl fld="3" item="5"/>
          <tpl fld="0" item="0"/>
        </tpls>
      </n>
      <n v="628">
        <tpls c="2">
          <tpl fld="3" item="5"/>
          <tpl fld="0" item="2"/>
        </tpls>
      </n>
      <n v="4195.5500000000029">
        <tpls c="2">
          <tpl fld="3" item="5"/>
          <tpl fld="0" item="4"/>
        </tpls>
      </n>
      <n v="2041">
        <tpls c="2">
          <tpl fld="3" item="5"/>
          <tpl hier="4" item="4294967295"/>
        </tpls>
      </n>
      <n v="6.6965342500636575">
        <tpls c="2">
          <tpl fld="3" item="3"/>
          <tpl fld="0" item="1"/>
        </tpls>
      </n>
      <n v="10505.936300000001">
        <tpls c="2">
          <tpl fld="3" item="3"/>
          <tpl fld="0" item="3"/>
        </tpls>
      </n>
      <n v="15791.3537">
        <tpls c="2">
          <tpl fld="3" item="3"/>
          <tpl fld="0" item="5"/>
        </tpls>
      </n>
      <n v="15791.353699999981">
        <tpls c="2">
          <tpl fld="3" item="3"/>
          <tpl fld="0" item="0"/>
        </tpls>
      </n>
      <n v="3927">
        <tpls c="2">
          <tpl fld="3" item="3"/>
          <tpl fld="0" item="2"/>
        </tpls>
      </n>
      <n v="26297.289999999983">
        <tpls c="2">
          <tpl fld="3" item="3"/>
          <tpl fld="0" item="4"/>
        </tpls>
      </n>
      <n v="12177">
        <tpls c="2">
          <tpl fld="3" item="3"/>
          <tpl hier="4" item="4294967295"/>
        </tpls>
      </n>
      <n v="6.5192455089820287">
        <tpls c="2">
          <tpl fld="3" item="1"/>
          <tpl fld="0" item="1"/>
        </tpls>
      </n>
      <n v="2169.5106000000001">
        <tpls c="2">
          <tpl fld="3" item="1"/>
          <tpl fld="0" item="3"/>
        </tpls>
      </n>
      <n v="3274.0593999999996">
        <tpls c="2">
          <tpl fld="3" item="1"/>
          <tpl fld="0" item="5"/>
        </tpls>
      </n>
      <n v="3274.0593999999942">
        <tpls c="2">
          <tpl fld="3" item="1"/>
          <tpl fld="0" item="0"/>
        </tpls>
      </n>
      <n v="835">
        <tpls c="2">
          <tpl fld="3" item="1"/>
          <tpl fld="0" item="2"/>
        </tpls>
      </n>
      <n v="5443.5699999999943">
        <tpls c="2">
          <tpl fld="3" item="1"/>
          <tpl fld="0" item="4"/>
        </tpls>
      </n>
      <n v="2559">
        <tpls c="2">
          <tpl fld="3" item="1"/>
          <tpl hier="4" item="4294967295"/>
        </tpls>
      </n>
      <n v="6.4680565908199146">
        <tpls c="2">
          <tpl fld="2" item="2"/>
          <tpl fld="0" item="1"/>
        </tpls>
      </n>
      <n v="105324.30789999999">
        <tpls c="2">
          <tpl fld="2" item="2"/>
          <tpl fld="0" item="3"/>
        </tpls>
      </n>
      <n v="158468.91210000005">
        <tpls c="2">
          <tpl fld="2" item="2"/>
          <tpl fld="0" item="5"/>
        </tpls>
      </n>
      <n v="158468.9120999994">
        <tpls c="2">
          <tpl fld="2" item="2"/>
          <tpl fld="0" item="0"/>
        </tpls>
      </n>
      <n v="40784">
        <tpls c="2">
          <tpl fld="2" item="2"/>
          <tpl fld="0" item="2"/>
        </tpls>
      </n>
      <n v="263793.21999999939">
        <tpls c="2">
          <tpl fld="2" item="2"/>
          <tpl fld="0" item="4"/>
        </tpls>
      </n>
      <n v="124366">
        <tpls c="2">
          <tpl fld="2" item="2"/>
          <tpl hier="4" item="4294967295"/>
        </tpls>
      </n>
      <n v="6.5120628426478966">
        <tpls c="2">
          <tpl fld="2" item="0"/>
          <tpl fld="0" item="1"/>
        </tpls>
      </n>
      <n v="63530.425100000139">
        <tpls c="2">
          <tpl fld="2" item="0"/>
          <tpl fld="0" item="3"/>
        </tpls>
      </n>
      <n v="95637.414900000018">
        <tpls c="2">
          <tpl fld="2" item="0"/>
          <tpl fld="0" item="5"/>
        </tpls>
      </n>
      <n v="95637.414899999741">
        <tpls c="2">
          <tpl fld="2" item="0"/>
          <tpl fld="0" item="0"/>
        </tpls>
      </n>
      <n v="24442">
        <tpls c="2">
          <tpl fld="2" item="0"/>
          <tpl fld="0" item="2"/>
        </tpls>
      </n>
      <n v="159167.83999999988">
        <tpls c="2">
          <tpl fld="2" item="0"/>
          <tpl fld="0" item="4"/>
        </tpls>
      </n>
      <n v="74748">
        <tpls c="2">
          <tpl fld="2" item="0"/>
          <tpl hier="4" item="4294967295"/>
        </tpls>
      </n>
      <n v="266773">
        <tpls c="2">
          <tpl fld="1" item="0"/>
          <tpl hier="4" item="4294967295"/>
        </tpls>
      </n>
      <n v="67659">
        <tpls c="2">
          <tpl fld="2" item="1"/>
          <tpl hier="4" item="4294967295"/>
        </tpls>
      </n>
      <n v="766">
        <tpls c="2">
          <tpl fld="3" item="0"/>
          <tpl hier="4" item="4294967295"/>
        </tpls>
      </n>
      <n v="758">
        <tpls c="2">
          <tpl fld="3" item="2"/>
          <tpl hier="4" item="4294967295"/>
        </tpls>
      </n>
      <n v="2783">
        <tpls c="2">
          <tpl fld="3" item="4"/>
          <tpl hier="4" item="4294967295"/>
        </tpls>
      </n>
      <n v="2690">
        <tpls c="2">
          <tpl fld="3" item="6"/>
          <tpl hier="4" item="4294967295"/>
        </tpls>
      </n>
      <n v="2249">
        <tpls c="2">
          <tpl fld="3" item="8"/>
          <tpl hier="4" item="4294967295"/>
        </tpls>
      </n>
      <n v="2232">
        <tpls c="2">
          <tpl fld="3" item="10"/>
          <tpl hier="4" item="4294967295"/>
        </tpls>
      </n>
      <n v="12399">
        <tpls c="2">
          <tpl fld="3" item="12"/>
          <tpl hier="4" item="4294967295"/>
        </tpls>
      </n>
      <n v="2105">
        <tpls c="2">
          <tpl fld="3" item="14"/>
          <tpl hier="4" item="4294967295"/>
        </tpls>
      </n>
      <n v="18">
        <tpls c="2">
          <tpl fld="4" item="1"/>
          <tpl hier="4" item="4294967295"/>
        </tpls>
      </n>
      <n v="66">
        <tpls c="2">
          <tpl fld="4" item="3"/>
          <tpl hier="4" item="4294967295"/>
        </tpls>
      </n>
      <n v="21">
        <tpls c="2">
          <tpl fld="4" item="5"/>
          <tpl hier="4" item="4294967295"/>
        </tpls>
      </n>
      <n v="15">
        <tpls c="2">
          <tpl fld="4" item="7"/>
          <tpl hier="4" item="4294967295"/>
        </tpls>
      </n>
      <n v="16">
        <tpls c="2">
          <tpl fld="4" item="9"/>
          <tpl hier="4" item="4294967295"/>
        </tpls>
      </n>
      <n v="19">
        <tpls c="2">
          <tpl fld="4" item="11"/>
          <tpl hier="4" item="4294967295"/>
        </tpls>
      </n>
      <n v="19">
        <tpls c="2">
          <tpl fld="4" item="13"/>
          <tpl hier="4" item="4294967295"/>
        </tpls>
      </n>
      <n v="565238.1300000021">
        <tpls c="2">
          <tpl fld="1" item="0"/>
          <tpl fld="0" item="4"/>
        </tpls>
      </n>
      <n v="142277.06999999986">
        <tpls c="2">
          <tpl fld="2" item="1"/>
          <tpl fld="0" item="4"/>
        </tpls>
      </n>
      <n v="1598.4700000000007">
        <tpls c="2">
          <tpl fld="3" item="0"/>
          <tpl fld="0" item="4"/>
        </tpls>
      </n>
      <n v="1624.6399999999994">
        <tpls c="2">
          <tpl fld="3" item="2"/>
          <tpl fld="0" item="4"/>
        </tpls>
      </n>
      <n v="5916.5899999999992">
        <tpls c="2">
          <tpl fld="3" item="4"/>
          <tpl fld="0" item="4"/>
        </tpls>
      </n>
      <n v="5698.8700000000026">
        <tpls c="2">
          <tpl fld="3" item="6"/>
          <tpl fld="0" item="4"/>
        </tpls>
      </n>
      <n v="4759.550000000002">
        <tpls c="2">
          <tpl fld="3" item="8"/>
          <tpl fld="0" item="4"/>
        </tpls>
      </n>
      <n v="4518.0999999999995">
        <tpls c="2">
          <tpl fld="3" item="10"/>
          <tpl fld="0" item="4"/>
        </tpls>
      </n>
      <n v="26599.010000000006">
        <tpls c="2">
          <tpl fld="3" item="12"/>
          <tpl fld="0" item="4"/>
        </tpls>
      </n>
      <n v="4285.5099999999975">
        <tpls c="2">
          <tpl fld="3" item="14"/>
          <tpl fld="0" item="4"/>
        </tpls>
      </n>
      <n v="44.25">
        <tpls c="2">
          <tpl fld="4" item="1"/>
          <tpl fld="0" item="4"/>
        </tpls>
      </n>
      <n v="148.38999999999999">
        <tpls c="2">
          <tpl fld="4" item="3"/>
          <tpl fld="0" item="4"/>
        </tpls>
      </n>
      <n v="47.11">
        <tpls c="2">
          <tpl fld="4" item="5"/>
          <tpl fld="0" item="4"/>
        </tpls>
      </n>
      <n v="32.17">
        <tpls c="2">
          <tpl fld="4" item="7"/>
          <tpl fld="0" item="4"/>
        </tpls>
      </n>
      <n v="32.94">
        <tpls c="2">
          <tpl fld="4" item="9"/>
          <tpl fld="0" item="4"/>
        </tpls>
      </n>
      <n v="34.51">
        <tpls c="2">
          <tpl fld="4" item="11"/>
          <tpl fld="0" item="4"/>
        </tpls>
      </n>
      <n v="33.450000000000003">
        <tpls c="2">
          <tpl fld="4" item="13"/>
          <tpl fld="0" item="4"/>
        </tpls>
      </n>
      <n v="86837">
        <tpls c="2">
          <tpl fld="1" item="0"/>
          <tpl fld="0" item="2"/>
        </tpls>
      </n>
      <n v="21611">
        <tpls c="2">
          <tpl fld="2" item="1"/>
          <tpl fld="0" item="2"/>
        </tpls>
      </n>
      <n v="467">
        <tpls c="2">
          <tpl fld="3" item="0"/>
          <tpl fld="0" item="2"/>
        </tpls>
      </n>
      <n v="460">
        <tpls c="2">
          <tpl fld="3" item="2"/>
          <tpl fld="0" item="2"/>
        </tpls>
      </n>
      <n v="892">
        <tpls c="2">
          <tpl fld="3" item="4"/>
          <tpl fld="0" item="2"/>
        </tpls>
      </n>
      <n v="846">
        <tpls c="2">
          <tpl fld="3" item="6"/>
          <tpl fld="0" item="2"/>
        </tpls>
      </n>
      <n v="709">
        <tpls c="2">
          <tpl fld="3" item="8"/>
          <tpl fld="0" item="2"/>
        </tpls>
      </n>
      <n v="711">
        <tpls c="2">
          <tpl fld="3" item="10"/>
          <tpl fld="0" item="2"/>
        </tpls>
      </n>
      <n v="3949">
        <tpls c="2">
          <tpl fld="3" item="12"/>
          <tpl fld="0" item="2"/>
        </tpls>
      </n>
      <n v="679">
        <tpls c="2">
          <tpl fld="3" item="14"/>
          <tpl fld="0" item="2"/>
        </tpls>
      </n>
      <n v="6">
        <tpls c="2">
          <tpl fld="4" item="1"/>
          <tpl fld="0" item="2"/>
        </tpls>
      </n>
      <n v="21">
        <tpls c="2">
          <tpl fld="4" item="3"/>
          <tpl fld="0" item="2"/>
        </tpls>
      </n>
      <n v="7">
        <tpls c="2">
          <tpl fld="4" item="5"/>
          <tpl fld="0" item="2"/>
        </tpls>
      </n>
      <n v="6">
        <tpls c="2">
          <tpl fld="4" item="7"/>
          <tpl fld="0" item="2"/>
        </tpls>
      </n>
      <n v="5">
        <tpls c="2">
          <tpl fld="4" item="9"/>
          <tpl fld="0" item="2"/>
        </tpls>
      </n>
      <n v="6">
        <tpls c="2">
          <tpl fld="4" item="11"/>
          <tpl fld="0" item="2"/>
        </tpls>
      </n>
      <n v="6">
        <tpls c="2">
          <tpl fld="4" item="13"/>
          <tpl fld="0" item="2"/>
        </tpls>
      </n>
      <n v="339610.89640000137">
        <tpls c="2">
          <tpl fld="1" item="0"/>
          <tpl fld="0" item="0"/>
        </tpls>
      </n>
      <n v="85504.569399999877">
        <tpls c="2">
          <tpl fld="2" item="1"/>
          <tpl fld="0" item="0"/>
        </tpls>
      </n>
      <n v="956.5351000000004">
        <tpls c="2">
          <tpl fld="3" item="0"/>
          <tpl fld="0" item="0"/>
        </tpls>
      </n>
      <n v="977.92599999999959">
        <tpls c="2">
          <tpl fld="3" item="2"/>
          <tpl fld="0" item="0"/>
        </tpls>
      </n>
      <n v="3573.6873999999989">
        <tpls c="2">
          <tpl fld="3" item="4"/>
          <tpl fld="0" item="0"/>
        </tpls>
      </n>
      <n v="3431.410800000001">
        <tpls c="2">
          <tpl fld="3" item="6"/>
          <tpl fld="0" item="0"/>
        </tpls>
      </n>
      <n v="2856.0959000000016">
        <tpls c="2">
          <tpl fld="3" item="8"/>
          <tpl fld="0" item="0"/>
        </tpls>
      </n>
      <n v="2717.2867999999989">
        <tpls c="2">
          <tpl fld="3" item="10"/>
          <tpl fld="0" item="0"/>
        </tpls>
      </n>
      <n v="15982.983200000004">
        <tpls c="2">
          <tpl fld="3" item="12"/>
          <tpl fld="0" item="0"/>
        </tpls>
      </n>
      <n v="2580.3515999999977">
        <tpls c="2">
          <tpl fld="3" item="14"/>
          <tpl fld="0" item="0"/>
        </tpls>
      </n>
      <n v="24.768000000000001">
        <tpls c="2">
          <tpl fld="4" item="1"/>
          <tpl fld="0" item="0"/>
        </tpls>
      </n>
      <n v="87.829099999999983">
        <tpls c="2">
          <tpl fld="4" item="3"/>
          <tpl fld="0" item="0"/>
        </tpls>
      </n>
      <n v="26.611599999999999">
        <tpls c="2">
          <tpl fld="4" item="5"/>
          <tpl fld="0" item="0"/>
        </tpls>
      </n>
      <n v="19.6035">
        <tpls c="2">
          <tpl fld="4" item="7"/>
          <tpl fld="0" item="0"/>
        </tpls>
      </n>
      <n v="18.868499999999997">
        <tpls c="2">
          <tpl fld="4" item="9"/>
          <tpl fld="0" item="0"/>
        </tpls>
      </n>
      <n v="19.490599999999997">
        <tpls c="2">
          <tpl fld="4" item="11"/>
          <tpl fld="0" item="0"/>
        </tpls>
      </n>
      <n v="18.942700000000002">
        <tpls c="2">
          <tpl fld="4" item="13"/>
          <tpl fld="0" item="0"/>
        </tpls>
      </n>
    </entries>
    <queryCache count="114">
      <query mdx="[Measures].[Profit]">
        <tpls c="1">
          <tpl fld="0" item="0"/>
        </tpls>
      </query>
      <query mdx="[Measures].[Sales Average]">
        <tpls c="1">
          <tpl fld="0" item="1"/>
        </tpls>
      </query>
      <query mdx="[Measures].[Sales Count]">
        <tpls c="1">
          <tpl fld="0" item="2"/>
        </tpls>
      </query>
      <query mdx="[Measures].[Store Cost]">
        <tpls c="1">
          <tpl fld="0" item="3"/>
        </tpls>
      </query>
      <query mdx="[Measures].[Store Sales]">
        <tpls c="1">
          <tpl fld="0" item="4"/>
        </tpls>
      </query>
      <query mdx="[Measures].[Store Sales Net]">
        <tpls c="1">
          <tpl fld="0" item="5"/>
        </tpls>
      </query>
      <query mdx="[Measures].[Unit Sales]">
        <tpls c="1">
          <tpl hier="4" item="4294967295"/>
        </tpls>
      </query>
      <query mdx="[Customers].[All Customers].[USA]">
        <tpls c="1">
          <tpl fld="1" item="0"/>
        </tpls>
      </query>
      <query mdx="[Customers].[All Customers].[USA].[CA]">
        <tpls c="1">
          <tpl fld="2" item="0"/>
        </tpls>
      </query>
      <query mdx="[Customers].[All Customers].[USA].[OR]">
        <tpls c="1">
          <tpl fld="2" item="1"/>
        </tpls>
      </query>
      <query mdx="[Customers].[All Customers].[USA].[WA]">
        <tpls c="1">
          <tpl fld="2" item="2"/>
        </tpls>
      </query>
      <query mdx="[Customers].[All Customers].[USA].[WA].[Anacortes]">
        <tpls c="1">
          <tpl fld="3" item="0"/>
        </tpls>
      </query>
      <query mdx="[Customers].[All Customers].[USA].[WA].[Ballard]">
        <tpls c="1">
          <tpl fld="3" item="1"/>
        </tpls>
      </query>
      <query mdx="[Customers].[All Customers].[USA].[WA].[Bellingham]">
        <tpls c="1">
          <tpl fld="3" item="2"/>
        </tpls>
      </query>
      <query mdx="[Customers].[All Customers].[USA].[WA].[Bremerton]">
        <tpls c="1">
          <tpl fld="3" item="3"/>
        </tpls>
      </query>
      <query mdx="[Customers].[All Customers].[USA].[WA].[Burien]">
        <tpls c="1">
          <tpl fld="3" item="4"/>
        </tpls>
      </query>
      <query mdx="[Customers].[All Customers].[USA].[WA].[Edmonds]">
        <tpls c="1">
          <tpl fld="3" item="5"/>
        </tpls>
      </query>
      <query mdx="[Customers].[All Customers].[USA].[WA].[Everett]">
        <tpls c="1">
          <tpl fld="3" item="6"/>
        </tpls>
      </query>
      <query mdx="[Customers].[All Customers].[USA].[WA].[Issaquah]">
        <tpls c="1">
          <tpl fld="3" item="7"/>
        </tpls>
      </query>
      <query mdx="[Customers].[All Customers].[USA].[WA].[Kirkland]">
        <tpls c="1">
          <tpl fld="3" item="8"/>
        </tpls>
      </query>
      <query mdx="[Customers].[All Customers].[USA].[WA].[Lynnwood]">
        <tpls c="1">
          <tpl fld="3" item="9"/>
        </tpls>
      </query>
      <query mdx="[Customers].[All Customers].[USA].[WA].[Marysville]">
        <tpls c="1">
          <tpl fld="3" item="10"/>
        </tpls>
      </query>
      <query mdx="[Customers].[All Customers].[USA].[WA].[Olympia]">
        <tpls c="1">
          <tpl fld="3" item="11"/>
        </tpls>
      </query>
      <query mdx="[Customers].[All Customers].[USA].[WA].[Port Orchard]">
        <tpls c="1">
          <tpl fld="3" item="12"/>
        </tpls>
      </query>
      <query mdx="[Customers].[All Customers].[USA].[WA].[Puyallup]">
        <tpls c="1">
          <tpl fld="3" item="13"/>
        </tpls>
      </query>
      <query mdx="[Customers].[All Customers].[USA].[WA].[Redmond]">
        <tpls c="1">
          <tpl fld="3" item="14"/>
        </tpls>
      </query>
      <query mdx="[Customers].[All Customers].[USA].[WA].[Redmond].[Alan Jordan]">
        <tpls c="1">
          <tpl fld="4" item="0"/>
        </tpls>
      </query>
      <query mdx="[Customers].[All Customers].[USA].[WA].[Redmond].[Alexander Berger]">
        <tpls c="1">
          <tpl fld="4" item="1"/>
        </tpls>
      </query>
      <query mdx="[Customers].[All Customers].[USA].[WA].[Redmond].[Amir Netz]">
        <tpls c="1">
          <tpl fld="4" item="2"/>
        </tpls>
      </query>
      <query mdx="[Customers].[All Customers].[USA].[WA].[Redmond].[Ann Goldblatt]">
        <tpls c="1">
          <tpl fld="4" item="3"/>
        </tpls>
      </query>
      <query mdx="[Customers].[All Customers].[USA].[WA].[Redmond].[Anna McMillian]">
        <tpls c="1">
          <tpl fld="4" item="4"/>
        </tpls>
      </query>
      <query mdx="[Customers].[All Customers].[USA].[WA].[Redmond].[Ariel Netz]">
        <tpls c="1">
          <tpl fld="4" item="5"/>
        </tpls>
      </query>
      <query mdx="[Customers].[All Customers].[USA].[WA].[Redmond].[Ariel Salka]">
        <tpls c="1">
          <tpl fld="4" item="6"/>
        </tpls>
      </query>
      <query mdx="[Customers].[All Customers].[USA].[WA].[Redmond].[Ashvini Sharama]">
        <tpls c="1">
          <tpl fld="4" item="7"/>
        </tpls>
      </query>
      <query mdx="[Customers].[All Customers].[USA].[WA].[Redmond].[Bethany Bermudez]">
        <tpls c="1">
          <tpl fld="4" item="8"/>
        </tpls>
      </query>
      <query mdx="[Customers].[All Customers].[USA].[WA].[Redmond].[Brenda Loeffelbein]">
        <tpls c="1">
          <tpl fld="4" item="9"/>
        </tpls>
      </query>
      <query mdx="[Customers].[All Customers].[USA].[WA].[Redmond].[Carolyn Tancredy]">
        <tpls c="1">
          <tpl fld="4" item="10"/>
        </tpls>
      </query>
      <query mdx="[Customers].[All Customers].[USA].[WA].[Redmond].[Chandana Hathi]">
        <tpls c="1">
          <tpl fld="4" item="11"/>
        </tpls>
      </query>
      <query mdx="[Customers].[All Customers].[USA].[WA].[Redmond].[Corey Salka]">
        <tpls c="1">
          <tpl fld="4" item="12"/>
        </tpls>
      </query>
      <query mdx="[Customers].[All Customers].[USA].[WA].[Redmond].[Cristian Petculescu]">
        <tpls c="1">
          <tpl fld="4" item="13"/>
        </tpls>
      </query>
      <query mdx="[Customers].[All Customers].[USA].[WA].[Redmond].[Cynthia Brauch]">
        <tpls c="1">
          <tpl fld="4" item="14"/>
        </tpls>
      </query>
      <query mdx="[Customers].[All Customers].[USA].[WA].[Redmond].[Dan Beerbaum]">
        <tpls c="1">
          <tpl fld="4" item="15"/>
        </tpls>
      </query>
      <query mdx="[Customers].[All Customers].[USA].[WA].[Redmond].[Daniel Salka]">
        <tpls c="1">
          <tpl fld="4" item="16"/>
        </tpls>
      </query>
      <query mdx="[Customers].[All Customers].[USA].[WA].[Redmond].[Darlene Phaedra Gillispie]">
        <tpls c="1">
          <tpl fld="4" item="17"/>
        </tpls>
      </query>
      <query mdx="[Customers].[All Customers].[USA].[WA].[Redmond].[Dave Browning]">
        <tpls c="1">
          <tpl fld="4" item="18"/>
        </tpls>
      </query>
      <query mdx="[Customers].[All Customers].[USA].[WA].[Redmond].[Dean Bolla]">
        <tpls c="1">
          <tpl fld="4" item="19"/>
        </tpls>
      </query>
      <query mdx="[Customers].[All Customers].[USA].[WA].[Redmond].[Debra Smith]">
        <tpls c="1">
          <tpl fld="4" item="20"/>
        </tpls>
      </query>
      <query mdx="[Customers].[All Customers].[USA].[WA].[Redmond].[Donna Blair]">
        <tpls c="1">
          <tpl fld="4" item="21"/>
        </tpls>
      </query>
      <query mdx="[Customers].[All Customers].[USA].[WA].[Redmond].[Doris Stogner]">
        <tpls c="1">
          <tpl fld="4" item="22"/>
        </tpls>
      </query>
      <query mdx="[Customers].[All Customers].[USA].[WA].[Redmond].[Dyanna Livingston]">
        <tpls c="1">
          <tpl fld="4" item="23"/>
        </tpls>
      </query>
      <query mdx="[Customers].[All Customers].[USA].[WA].[Redmond].[Edith Vuong]">
        <tpls c="1">
          <tpl fld="4" item="24"/>
        </tpls>
      </query>
      <query mdx="[Customers].[All Customers].[USA].[WA].[Redmond].[Edward Melomed]">
        <tpls c="1">
          <tpl fld="4" item="25"/>
        </tpls>
      </query>
      <query mdx="[Customers].[All Customers].[USA].[WA].[Redmond].[Eric Jacobsen]">
        <tpls c="1">
          <tpl fld="4" item="26"/>
        </tpls>
      </query>
      <query mdx="[Customers].[All Customers].[USA].[WA].[Redmond].[Gautam Hathi]">
        <tpls c="1">
          <tpl fld="4" item="27"/>
        </tpls>
      </query>
      <query mdx="[Customers].[All Customers].[USA].[WA].[Redmond].[Geraldine Fabec]">
        <tpls c="1">
          <tpl fld="4" item="28"/>
        </tpls>
      </query>
      <query mdx="[Customers].[All Customers].[USA].[WA].[Redmond].[Gunar Kasimir]">
        <tpls c="1">
          <tpl fld="4" item="29"/>
        </tpls>
      </query>
      <query mdx="[Customers].[All Customers].[USA].[WA].[Redmond].[Harriet Geer]">
        <tpls c="1">
          <tpl fld="4" item="30"/>
        </tpls>
      </query>
      <query mdx="[Customers].[All Customers].[USA].[WA].[Redmond].[Harriet Peirson]">
        <tpls c="1">
          <tpl fld="4" item="31"/>
        </tpls>
      </query>
      <query mdx="[Customers].[All Customers].[USA].[WA].[Redmond].[Hewitt Yewell]">
        <tpls c="1">
          <tpl fld="4" item="32"/>
        </tpls>
      </query>
      <query mdx="[Customers].[All Customers].[USA].[WA].[Redmond].[James Herrmann]">
        <tpls c="1">
          <tpl fld="4" item="33"/>
        </tpls>
      </query>
      <query mdx="[Customers].[All Customers].[USA].[WA].[Redmond].[James Straub]">
        <tpls c="1">
          <tpl fld="4" item="34"/>
        </tpls>
      </query>
      <query mdx="[Customers].[All Customers].[USA].[WA].[Redmond].[Jeff Mastreno]">
        <tpls c="1">
          <tpl fld="4" item="35"/>
        </tpls>
      </query>
      <query mdx="[Customers].[All Customers].[USA].[WA].[Redmond].[Jeffrey Evoy]">
        <tpls c="1">
          <tpl fld="4" item="36"/>
        </tpls>
      </query>
      <query mdx="[Customers].[All Customers].[USA].[WA].[Redmond].[Jennifer Devlin]">
        <tpls c="1">
          <tpl fld="4" item="37"/>
        </tpls>
      </query>
      <query mdx="[Customers].[All Customers].[USA].[WA].[Redmond].[Jillian Autobee]">
        <tpls c="1">
          <tpl fld="4" item="38"/>
        </tpls>
      </query>
      <query mdx="[Customers].[All Customers].[USA].[WA].[Redmond].[Joan Duran]">
        <tpls c="1">
          <tpl fld="4" item="39"/>
        </tpls>
      </query>
      <query mdx="[Customers].[All Customers].[USA].[WA].[Redmond].[Johann Winternitz]">
        <tpls c="1">
          <tpl fld="4" item="40"/>
        </tpls>
      </query>
      <query mdx="[Customers].[All Customers].[USA].[WA].[Redmond].[John Banks]">
        <tpls c="1">
          <tpl fld="4" item="41"/>
        </tpls>
      </query>
      <query mdx="[Customers].[All Customers].[USA].[WA].[Redmond].[Jonathan Netz]">
        <tpls c="1">
          <tpl fld="4" item="42"/>
        </tpls>
      </query>
      <query mdx="[Customers].[All Customers].[USA].[WA].[Redmond].[Judy Koseck]">
        <tpls c="1">
          <tpl fld="4" item="43"/>
        </tpls>
      </query>
      <query mdx="[Customers].[All Customers].[USA].[WA].[Redmond].[Julie Bowers]">
        <tpls c="1">
          <tpl fld="4" item="44"/>
        </tpls>
      </query>
      <query mdx="[Customers].[All Customers].[USA].[WA].[Redmond].[Kamal Hathi]">
        <tpls c="1">
          <tpl fld="4" item="45"/>
        </tpls>
      </query>
      <query mdx="[Customers].[All Customers].[USA].[WA].[Redmond].[Kenton Orner]">
        <tpls c="1">
          <tpl fld="4" item="46"/>
        </tpls>
      </query>
      <query mdx="[Customers].[All Customers].[USA].[WA].[Redmond].[Kris Stand]">
        <tpls c="1">
          <tpl fld="4" item="47"/>
        </tpls>
      </query>
      <query mdx="[Customers].[All Customers].[USA].[WA].[Redmond].[Liam Friedland]">
        <tpls c="1">
          <tpl fld="4" item="48"/>
        </tpls>
      </query>
      <query mdx="[Customers].[All Customers].[USA].[WA].[Redmond].[Lisa Salka]">
        <tpls c="1">
          <tpl fld="4" item="49"/>
        </tpls>
      </query>
      <query mdx="[Customers].[All Customers].[USA].[WA].[Redmond].[Marin Bezic]">
        <tpls c="1">
          <tpl fld="4" item="50"/>
        </tpls>
      </query>
      <query mdx="[Customers].[All Customers].[USA].[WA].[Redmond].[Marion Melton]">
        <tpls c="1">
          <tpl fld="4" item="51"/>
        </tpls>
      </query>
      <query mdx="[Customers].[All Customers].[USA].[WA].[Redmond].[Mark Mullins]">
        <tpls c="1">
          <tpl fld="4" item="52"/>
        </tpls>
      </query>
      <query mdx="[Customers].[All Customers].[USA].[WA].[Redmond].[Marvin Mcgrath]">
        <tpls c="1">
          <tpl fld="4" item="53"/>
        </tpls>
      </query>
      <query mdx="[Customers].[All Customers].[USA].[WA].[Redmond].[Mary Browne]">
        <tpls c="1">
          <tpl fld="4" item="54"/>
        </tpls>
      </query>
      <query mdx="[Customers].[All Customers].[USA].[WA].[Redmond].[Mary Browning]">
        <tpls c="1">
          <tpl fld="4" item="55"/>
        </tpls>
      </query>
      <query mdx="[Customers].[All Customers].[USA].[WA].[Redmond].[Mary Cuccia]">
        <tpls c="1">
          <tpl fld="4" item="56"/>
        </tpls>
      </query>
      <query mdx="[Customers].[All Customers].[USA].[WA].[Redmond].[Maryanne Cook]">
        <tpls c="1">
          <tpl fld="4" item="57"/>
        </tpls>
      </query>
      <query mdx="[Customers].[All Customers].[USA].[WA].[Redmond].[Matt Carroll]">
        <tpls c="1">
          <tpl fld="4" item="58"/>
        </tpls>
      </query>
      <query mdx="[Customers].[All Customers].[USA].[WA].[Redmond].[Michael Skaggs]">
        <tpls c="1">
          <tpl fld="4" item="59"/>
        </tpls>
      </query>
      <query mdx="[Customers].[All Customers].[USA].[WA].[Redmond].[Mosha Pasumansky]">
        <tpls c="1">
          <tpl fld="4" item="60"/>
        </tpls>
      </query>
      <query mdx="[Customers].[All Customers].[USA].[WA].[Redmond].[Niki Netz]">
        <tpls c="1">
          <tpl fld="4" item="61"/>
        </tpls>
      </query>
      <query mdx="[Customers].[All Customers].[USA].[WA].[Redmond].[Pamela Bates]">
        <tpls c="1">
          <tpl fld="4" item="62"/>
        </tpls>
      </query>
      <query mdx="[Customers].[All Customers].[USA].[WA].[Redmond].[Particia Guray]">
        <tpls c="1">
          <tpl fld="4" item="63"/>
        </tpls>
      </query>
      <query mdx="[Customers].[All Customers].[USA].[WA].[Redmond].[Pattie Brinton]">
        <tpls c="1">
          <tpl fld="4" item="64"/>
        </tpls>
      </query>
      <query mdx="[Customers].[All Customers].[USA].[WA].[Redmond].[Paul Spivey]">
        <tpls c="1">
          <tpl fld="4" item="65"/>
        </tpls>
      </query>
      <query mdx="[Customers].[All Customers].[USA].[WA].[Redmond].[Py Bateman]">
        <tpls c="1">
          <tpl fld="4" item="66"/>
        </tpls>
      </query>
      <query mdx="[Customers].[All Customers].[USA].[WA].[Redmond].[Rosemary Alstorn]">
        <tpls c="1">
          <tpl fld="4" item="67"/>
        </tpls>
      </query>
      <query mdx="[Customers].[All Customers].[USA].[WA].[Redmond].[Rusty Abbey]">
        <tpls c="1">
          <tpl fld="4" item="68"/>
        </tpls>
      </query>
      <query mdx="[Customers].[All Customers].[USA].[WA].[Redmond].[Sam Roy]">
        <tpls c="1">
          <tpl fld="4" item="69"/>
        </tpls>
      </query>
      <query mdx="[Customers].[All Customers].[USA].[WA].[Redmond].[Shelly Birmingham]">
        <tpls c="1">
          <tpl fld="4" item="70"/>
        </tpls>
      </query>
      <query mdx="[Customers].[All Customers].[USA].[WA].[Redmond].[Shirley Frasure]">
        <tpls c="1">
          <tpl fld="4" item="71"/>
        </tpls>
      </query>
      <query mdx="[Customers].[All Customers].[USA].[WA].[Redmond].[Stephen Bremer]">
        <tpls c="1">
          <tpl fld="4" item="72"/>
        </tpls>
      </query>
      <query mdx="[Customers].[All Customers].[USA].[WA].[Redmond].[Tai Remington]">
        <tpls c="1">
          <tpl fld="4" item="73"/>
        </tpls>
      </query>
      <query mdx="[Customers].[All Customers].[USA].[WA].[Redmond].[Thelma Easton]">
        <tpls c="1">
          <tpl fld="4" item="74"/>
        </tpls>
      </query>
      <query mdx="[Customers].[All Customers].[USA].[WA].[Redmond].[Trinnette Vorndam]">
        <tpls c="1">
          <tpl fld="4" item="75"/>
        </tpls>
      </query>
      <query mdx="[Customers].[All Customers].[USA].[WA].[Redmond].[Tzipi Butnaru]">
        <tpls c="1">
          <tpl fld="4" item="76"/>
        </tpls>
      </query>
      <query mdx="[Customers].[All Customers].[USA].[WA].[Redmond].[Valerie Nelson]">
        <tpls c="1">
          <tpl fld="4" item="77"/>
        </tpls>
      </query>
      <query mdx="[Customers].[All Customers].[USA].[WA].[Redmond].[Wei Fan]">
        <tpls c="1">
          <tpl fld="4" item="78"/>
        </tpls>
      </query>
      <query mdx="[Customers].[All Customers].[USA].[WA].[Redmond].[William Doe]">
        <tpls c="1">
          <tpl fld="4" item="79"/>
        </tpls>
      </query>
      <query mdx="[Customers].[All Customers].[USA].[WA].[Renton]">
        <tpls c="1">
          <tpl fld="3" item="15"/>
        </tpls>
      </query>
      <query mdx="[Customers].[All Customers].[USA].[WA].[Seattle]">
        <tpls c="1">
          <tpl fld="3" item="16"/>
        </tpls>
      </query>
      <query mdx="[Customers].[All Customers].[USA].[WA].[Sedro Woolley]">
        <tpls c="1">
          <tpl fld="3" item="17"/>
        </tpls>
      </query>
      <query mdx="[Customers].[All Customers].[USA].[WA].[Spokane]">
        <tpls c="1">
          <tpl fld="3" item="18"/>
        </tpls>
      </query>
      <query mdx="[Customers].[All Customers].[USA].[WA].[Tacoma]">
        <tpls c="1">
          <tpl fld="3" item="19"/>
        </tpls>
      </query>
      <query mdx="[Customers].[All Customers].[USA].[WA].[Walla Walla]">
        <tpls c="1">
          <tpl fld="3" item="20"/>
        </tpls>
      </query>
      <query mdx="[Customers].[All Customers].[USA].[WA].[Yakima]">
        <tpls c="1">
          <tpl fld="3" item="21"/>
        </tpls>
      </query>
      <query mdx="[Customers].[All Customers]">
        <tpls c="1">
          <tpl hier="0" item="4294967295"/>
        </tpls>
      </query>
    </queryCache>
  </tupleCache>
</pivot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09"/>
  <sheetViews>
    <sheetView tabSelected="1" workbookViewId="0">
      <selection activeCell="A21" sqref="A21"/>
    </sheetView>
  </sheetViews>
  <sheetFormatPr defaultRowHeight="15"/>
  <cols>
    <col min="1" max="1" width="31.42578125" bestFit="1" customWidth="1"/>
    <col min="2" max="2" width="12" customWidth="1"/>
    <col min="3" max="3" width="13.42578125" bestFit="1" customWidth="1"/>
    <col min="4" max="4" width="11.28515625" customWidth="1"/>
    <col min="5" max="5" width="12" bestFit="1" customWidth="1"/>
    <col min="6" max="6" width="10.7109375" customWidth="1"/>
    <col min="7" max="7" width="14.5703125" bestFit="1" customWidth="1"/>
    <col min="8" max="8" width="9.85546875" bestFit="1" customWidth="1"/>
  </cols>
  <sheetData>
    <row r="1" spans="1:8">
      <c r="B1" t="s">
        <v>0</v>
      </c>
    </row>
    <row r="2" spans="1:8">
      <c r="A2" t="s">
        <v>1</v>
      </c>
      <c r="B2" t="str" vm="114">
        <f>CUBEMEMBER("FoodMart 2000 Sales","[Measures].[Profit]")</f>
        <v>Profit</v>
      </c>
      <c r="C2" t="str" vm="57">
        <f>CUBEMEMBER("FoodMart 2000 Sales","[Measures].[Sales Average]")</f>
        <v>Sales Average</v>
      </c>
      <c r="D2" t="str" vm="113">
        <f>CUBEMEMBER("FoodMart 2000 Sales","[Measures].[Sales Count]")</f>
        <v>Sales Count</v>
      </c>
      <c r="E2" t="str" vm="56">
        <f>CUBEMEMBER("FoodMart 2000 Sales","[Measures].[Store Cost]")</f>
        <v>Store Cost</v>
      </c>
      <c r="F2" t="str" vm="112">
        <f>CUBEMEMBER("FoodMart 2000 Sales","[Measures].[Store Sales]")</f>
        <v>Store Sales</v>
      </c>
      <c r="G2" t="str" vm="55">
        <f>CUBEMEMBER("FoodMart 2000 Sales","[Measures].[Store Sales Net]")</f>
        <v>Store Sales Net</v>
      </c>
      <c r="H2" t="str" vm="111">
        <f>CUBEMEMBER("FoodMart 2000 Sales","[Measures].[Unit Sales]")</f>
        <v>Unit Sales</v>
      </c>
    </row>
    <row r="3" spans="1:8">
      <c r="A3" s="1" t="str" vm="54">
        <f>CUBEMEMBER("FoodMart 2000 Sales","[Customers].[All Customers].[USA]")</f>
        <v>USA</v>
      </c>
      <c r="B3" vm="847">
        <f>CUBEVALUE("FoodMart 2000 Sales",$A3,B$2)</f>
        <v>339610.89640000137</v>
      </c>
      <c r="C3" vm="422">
        <f>CUBEVALUE("FoodMart 2000 Sales",$A3,C$2)</f>
        <v>6.5091853702914895</v>
      </c>
      <c r="D3" vm="830">
        <f>CUBEVALUE("FoodMart 2000 Sales",$A3,D$2)</f>
        <v>86837</v>
      </c>
      <c r="E3" vm="423">
        <f>CUBEVALUE("FoodMart 2000 Sales",$A3,E$2)</f>
        <v>225627.23360000073</v>
      </c>
      <c r="F3" vm="813">
        <f>CUBEVALUE("FoodMart 2000 Sales",$A3,F$2)</f>
        <v>565238.1300000021</v>
      </c>
      <c r="G3" vm="424">
        <f>CUBEVALUE("FoodMart 2000 Sales",$A3,G$2)</f>
        <v>339610.8963999995</v>
      </c>
      <c r="H3" vm="796">
        <f>CUBEVALUE("FoodMart 2000 Sales",$A3,H$2)</f>
        <v>266773</v>
      </c>
    </row>
    <row r="4" spans="1:8">
      <c r="A4" s="2" t="str" vm="110">
        <f>CUBEMEMBER("FoodMart 2000 Sales","[Customers].[All Customers].[USA].[CA]")</f>
        <v>CA</v>
      </c>
      <c r="B4" vm="792">
        <f>CUBEVALUE("FoodMart 2000 Sales",$A4,B$2)</f>
        <v>95637.414899999741</v>
      </c>
      <c r="C4" vm="789">
        <f>CUBEVALUE("FoodMart 2000 Sales",$A4,C$2)</f>
        <v>6.5120628426478966</v>
      </c>
      <c r="D4" vm="793">
        <f>CUBEVALUE("FoodMart 2000 Sales",$A4,D$2)</f>
        <v>24442</v>
      </c>
      <c r="E4" vm="790">
        <f>CUBEVALUE("FoodMart 2000 Sales",$A4,E$2)</f>
        <v>63530.425100000139</v>
      </c>
      <c r="F4" vm="794">
        <f>CUBEVALUE("FoodMart 2000 Sales",$A4,F$2)</f>
        <v>159167.83999999988</v>
      </c>
      <c r="G4" vm="791">
        <f>CUBEVALUE("FoodMart 2000 Sales",$A4,G$2)</f>
        <v>95637.414900000018</v>
      </c>
      <c r="H4" vm="795">
        <f>CUBEVALUE("FoodMart 2000 Sales",$A4,H$2)</f>
        <v>74748</v>
      </c>
    </row>
    <row r="5" spans="1:8">
      <c r="A5" s="2" t="str" vm="53">
        <f>CUBEMEMBER("FoodMart 2000 Sales","[Customers].[All Customers].[USA].[OR]")</f>
        <v>OR</v>
      </c>
      <c r="B5" vm="848">
        <f>CUBEVALUE("FoodMart 2000 Sales",$A5,B$2)</f>
        <v>85504.569399999877</v>
      </c>
      <c r="C5" vm="419">
        <f>CUBEVALUE("FoodMart 2000 Sales",$A5,C$2)</f>
        <v>6.5835486557771441</v>
      </c>
      <c r="D5" vm="831">
        <f>CUBEVALUE("FoodMart 2000 Sales",$A5,D$2)</f>
        <v>21611</v>
      </c>
      <c r="E5" vm="420">
        <f>CUBEVALUE("FoodMart 2000 Sales",$A5,E$2)</f>
        <v>56772.500599999985</v>
      </c>
      <c r="F5" vm="814">
        <f>CUBEVALUE("FoodMart 2000 Sales",$A5,F$2)</f>
        <v>142277.06999999986</v>
      </c>
      <c r="G5" vm="421">
        <f>CUBEVALUE("FoodMart 2000 Sales",$A5,G$2)</f>
        <v>85504.569399999775</v>
      </c>
      <c r="H5" vm="797">
        <f>CUBEVALUE("FoodMart 2000 Sales",$A5,H$2)</f>
        <v>67659</v>
      </c>
    </row>
    <row r="6" spans="1:8">
      <c r="A6" s="2" t="str" vm="109">
        <f>CUBEMEMBER("FoodMart 2000 Sales","[Customers].[All Customers].[USA].[WA]")</f>
        <v>WA</v>
      </c>
      <c r="B6" vm="785">
        <f>CUBEVALUE("FoodMart 2000 Sales",$A6,B$2)</f>
        <v>158468.9120999994</v>
      </c>
      <c r="C6" vm="782">
        <f>CUBEVALUE("FoodMart 2000 Sales",$A6,C$2)</f>
        <v>6.4680565908199146</v>
      </c>
      <c r="D6" vm="786">
        <f>CUBEVALUE("FoodMart 2000 Sales",$A6,D$2)</f>
        <v>40784</v>
      </c>
      <c r="E6" vm="783">
        <f>CUBEVALUE("FoodMart 2000 Sales",$A6,E$2)</f>
        <v>105324.30789999999</v>
      </c>
      <c r="F6" vm="787">
        <f>CUBEVALUE("FoodMart 2000 Sales",$A6,F$2)</f>
        <v>263793.21999999939</v>
      </c>
      <c r="G6" vm="784">
        <f>CUBEVALUE("FoodMart 2000 Sales",$A6,G$2)</f>
        <v>158468.91210000005</v>
      </c>
      <c r="H6" vm="788">
        <f>CUBEVALUE("FoodMart 2000 Sales",$A6,H$2)</f>
        <v>124366</v>
      </c>
    </row>
    <row r="7" spans="1:8">
      <c r="A7" s="3" t="str" vm="52">
        <f>CUBEMEMBER("FoodMart 2000 Sales","[Customers].[All Customers].[USA].[WA].[Anacortes]")</f>
        <v>Anacortes</v>
      </c>
      <c r="B7" vm="849">
        <f>CUBEVALUE("FoodMart 2000 Sales",$A7,B$2)</f>
        <v>956.5351000000004</v>
      </c>
      <c r="C7" vm="416">
        <f>CUBEVALUE("FoodMart 2000 Sales",$A7,C$2)</f>
        <v>3.4228479657387596</v>
      </c>
      <c r="D7" vm="832">
        <f>CUBEVALUE("FoodMart 2000 Sales",$A7,D$2)</f>
        <v>467</v>
      </c>
      <c r="E7" vm="417">
        <f>CUBEVALUE("FoodMart 2000 Sales",$A7,E$2)</f>
        <v>641.93490000000031</v>
      </c>
      <c r="F7" vm="815">
        <f>CUBEVALUE("FoodMart 2000 Sales",$A7,F$2)</f>
        <v>1598.4700000000007</v>
      </c>
      <c r="G7" vm="418">
        <f>CUBEVALUE("FoodMart 2000 Sales",$A7,G$2)</f>
        <v>956.53510000000051</v>
      </c>
      <c r="H7" vm="798">
        <f>CUBEVALUE("FoodMart 2000 Sales",$A7,H$2)</f>
        <v>766</v>
      </c>
    </row>
    <row r="8" spans="1:8">
      <c r="A8" s="3" t="str" vm="108">
        <f>CUBEMEMBER("FoodMart 2000 Sales","[Customers].[All Customers].[USA].[WA].[Ballard]")</f>
        <v>Ballard</v>
      </c>
      <c r="B8" vm="778">
        <f>CUBEVALUE("FoodMart 2000 Sales",$A8,B$2)</f>
        <v>3274.0593999999942</v>
      </c>
      <c r="C8" vm="775">
        <f>CUBEVALUE("FoodMart 2000 Sales",$A8,C$2)</f>
        <v>6.5192455089820287</v>
      </c>
      <c r="D8" vm="779">
        <f>CUBEVALUE("FoodMart 2000 Sales",$A8,D$2)</f>
        <v>835</v>
      </c>
      <c r="E8" vm="776">
        <f>CUBEVALUE("FoodMart 2000 Sales",$A8,E$2)</f>
        <v>2169.5106000000001</v>
      </c>
      <c r="F8" vm="780">
        <f>CUBEVALUE("FoodMart 2000 Sales",$A8,F$2)</f>
        <v>5443.5699999999943</v>
      </c>
      <c r="G8" vm="777">
        <f>CUBEVALUE("FoodMart 2000 Sales",$A8,G$2)</f>
        <v>3274.0593999999996</v>
      </c>
      <c r="H8" vm="781">
        <f>CUBEVALUE("FoodMart 2000 Sales",$A8,H$2)</f>
        <v>2559</v>
      </c>
    </row>
    <row r="9" spans="1:8">
      <c r="A9" s="3" t="str" vm="51">
        <f>CUBEMEMBER("FoodMart 2000 Sales","[Customers].[All Customers].[USA].[WA].[Bellingham]")</f>
        <v>Bellingham</v>
      </c>
      <c r="B9" vm="850">
        <f>CUBEVALUE("FoodMart 2000 Sales",$A9,B$2)</f>
        <v>977.92599999999959</v>
      </c>
      <c r="C9" vm="413">
        <f>CUBEVALUE("FoodMart 2000 Sales",$A9,C$2)</f>
        <v>3.5318260869565203</v>
      </c>
      <c r="D9" vm="833">
        <f>CUBEVALUE("FoodMart 2000 Sales",$A9,D$2)</f>
        <v>460</v>
      </c>
      <c r="E9" vm="414">
        <f>CUBEVALUE("FoodMart 2000 Sales",$A9,E$2)</f>
        <v>646.71399999999983</v>
      </c>
      <c r="F9" vm="816">
        <f>CUBEVALUE("FoodMart 2000 Sales",$A9,F$2)</f>
        <v>1624.6399999999994</v>
      </c>
      <c r="G9" vm="415">
        <f>CUBEVALUE("FoodMart 2000 Sales",$A9,G$2)</f>
        <v>977.92599999999993</v>
      </c>
      <c r="H9" vm="799">
        <f>CUBEVALUE("FoodMart 2000 Sales",$A9,H$2)</f>
        <v>758</v>
      </c>
    </row>
    <row r="10" spans="1:8">
      <c r="A10" s="3" t="str" vm="107">
        <f>CUBEMEMBER("FoodMart 2000 Sales","[Customers].[All Customers].[USA].[WA].[Bremerton]")</f>
        <v>Bremerton</v>
      </c>
      <c r="B10" vm="771">
        <f>CUBEVALUE("FoodMart 2000 Sales",$A10,B$2)</f>
        <v>15791.353699999981</v>
      </c>
      <c r="C10" vm="768">
        <f>CUBEVALUE("FoodMart 2000 Sales",$A10,C$2)</f>
        <v>6.6965342500636575</v>
      </c>
      <c r="D10" vm="772">
        <f>CUBEVALUE("FoodMart 2000 Sales",$A10,D$2)</f>
        <v>3927</v>
      </c>
      <c r="E10" vm="769">
        <f>CUBEVALUE("FoodMart 2000 Sales",$A10,E$2)</f>
        <v>10505.936300000001</v>
      </c>
      <c r="F10" vm="773">
        <f>CUBEVALUE("FoodMart 2000 Sales",$A10,F$2)</f>
        <v>26297.289999999983</v>
      </c>
      <c r="G10" vm="770">
        <f>CUBEVALUE("FoodMart 2000 Sales",$A10,G$2)</f>
        <v>15791.3537</v>
      </c>
      <c r="H10" vm="774">
        <f>CUBEVALUE("FoodMart 2000 Sales",$A10,H$2)</f>
        <v>12177</v>
      </c>
    </row>
    <row r="11" spans="1:8">
      <c r="A11" s="3" t="str" vm="50">
        <f>CUBEMEMBER("FoodMart 2000 Sales","[Customers].[All Customers].[USA].[WA].[Burien]")</f>
        <v>Burien</v>
      </c>
      <c r="B11" vm="851">
        <f>CUBEVALUE("FoodMart 2000 Sales",$A11,B$2)</f>
        <v>3573.6873999999989</v>
      </c>
      <c r="C11" vm="410">
        <f>CUBEVALUE("FoodMart 2000 Sales",$A11,C$2)</f>
        <v>6.6329484304932729</v>
      </c>
      <c r="D11" vm="834">
        <f>CUBEVALUE("FoodMart 2000 Sales",$A11,D$2)</f>
        <v>892</v>
      </c>
      <c r="E11" vm="411">
        <f>CUBEVALUE("FoodMart 2000 Sales",$A11,E$2)</f>
        <v>2342.9026000000003</v>
      </c>
      <c r="F11" vm="817">
        <f>CUBEVALUE("FoodMart 2000 Sales",$A11,F$2)</f>
        <v>5916.5899999999992</v>
      </c>
      <c r="G11" vm="412">
        <f>CUBEVALUE("FoodMart 2000 Sales",$A11,G$2)</f>
        <v>3573.6873999999989</v>
      </c>
      <c r="H11" vm="800">
        <f>CUBEVALUE("FoodMart 2000 Sales",$A11,H$2)</f>
        <v>2783</v>
      </c>
    </row>
    <row r="12" spans="1:8">
      <c r="A12" s="3" t="str" vm="106">
        <f>CUBEMEMBER("FoodMart 2000 Sales","[Customers].[All Customers].[USA].[WA].[Edmonds]")</f>
        <v>Edmonds</v>
      </c>
      <c r="B12" vm="764">
        <f>CUBEVALUE("FoodMart 2000 Sales",$A12,B$2)</f>
        <v>2509.6450000000032</v>
      </c>
      <c r="C12" vm="761">
        <f>CUBEVALUE("FoodMart 2000 Sales",$A12,C$2)</f>
        <v>6.6808121019108331</v>
      </c>
      <c r="D12" vm="765">
        <f>CUBEVALUE("FoodMart 2000 Sales",$A12,D$2)</f>
        <v>628</v>
      </c>
      <c r="E12" vm="762">
        <f>CUBEVALUE("FoodMart 2000 Sales",$A12,E$2)</f>
        <v>1685.9049999999997</v>
      </c>
      <c r="F12" vm="766">
        <f>CUBEVALUE("FoodMart 2000 Sales",$A12,F$2)</f>
        <v>4195.5500000000029</v>
      </c>
      <c r="G12" vm="763">
        <f>CUBEVALUE("FoodMart 2000 Sales",$A12,G$2)</f>
        <v>2509.645</v>
      </c>
      <c r="H12" vm="767">
        <f>CUBEVALUE("FoodMart 2000 Sales",$A12,H$2)</f>
        <v>2041</v>
      </c>
    </row>
    <row r="13" spans="1:8">
      <c r="A13" s="3" t="str" vm="49">
        <f>CUBEMEMBER("FoodMart 2000 Sales","[Customers].[All Customers].[USA].[WA].[Everett]")</f>
        <v>Everett</v>
      </c>
      <c r="B13" vm="852">
        <f>CUBEVALUE("FoodMart 2000 Sales",$A13,B$2)</f>
        <v>3431.410800000001</v>
      </c>
      <c r="C13" vm="407">
        <f>CUBEVALUE("FoodMart 2000 Sales",$A13,C$2)</f>
        <v>6.7362529550827457</v>
      </c>
      <c r="D13" vm="835">
        <f>CUBEVALUE("FoodMart 2000 Sales",$A13,D$2)</f>
        <v>846</v>
      </c>
      <c r="E13" vm="408">
        <f>CUBEVALUE("FoodMart 2000 Sales",$A13,E$2)</f>
        <v>2267.4592000000016</v>
      </c>
      <c r="F13" vm="818">
        <f>CUBEVALUE("FoodMart 2000 Sales",$A13,F$2)</f>
        <v>5698.8700000000026</v>
      </c>
      <c r="G13" vm="409">
        <f>CUBEVALUE("FoodMart 2000 Sales",$A13,G$2)</f>
        <v>3431.4107999999987</v>
      </c>
      <c r="H13" vm="801">
        <f>CUBEVALUE("FoodMart 2000 Sales",$A13,H$2)</f>
        <v>2690</v>
      </c>
    </row>
    <row r="14" spans="1:8">
      <c r="A14" s="3" t="str" vm="105">
        <f>CUBEMEMBER("FoodMart 2000 Sales","[Customers].[All Customers].[USA].[WA].[Issaquah]")</f>
        <v>Issaquah</v>
      </c>
      <c r="B14" vm="757">
        <f>CUBEVALUE("FoodMart 2000 Sales",$A14,B$2)</f>
        <v>2632.0471999999982</v>
      </c>
      <c r="C14" vm="754">
        <f>CUBEVALUE("FoodMart 2000 Sales",$A14,C$2)</f>
        <v>6.4313843888070661</v>
      </c>
      <c r="D14" vm="758">
        <f>CUBEVALUE("FoodMart 2000 Sales",$A14,D$2)</f>
        <v>679</v>
      </c>
      <c r="E14" vm="755">
        <f>CUBEVALUE("FoodMart 2000 Sales",$A14,E$2)</f>
        <v>1734.8627999999997</v>
      </c>
      <c r="F14" vm="759">
        <f>CUBEVALUE("FoodMart 2000 Sales",$A14,F$2)</f>
        <v>4366.909999999998</v>
      </c>
      <c r="G14" vm="756">
        <f>CUBEVALUE("FoodMart 2000 Sales",$A14,G$2)</f>
        <v>2632.0472</v>
      </c>
      <c r="H14" vm="760">
        <f>CUBEVALUE("FoodMart 2000 Sales",$A14,H$2)</f>
        <v>2063</v>
      </c>
    </row>
    <row r="15" spans="1:8">
      <c r="A15" s="3" t="str" vm="48">
        <f>CUBEMEMBER("FoodMart 2000 Sales","[Customers].[All Customers].[USA].[WA].[Kirkland]")</f>
        <v>Kirkland</v>
      </c>
      <c r="B15" vm="853">
        <f>CUBEVALUE("FoodMart 2000 Sales",$A15,B$2)</f>
        <v>2856.0959000000016</v>
      </c>
      <c r="C15" vm="404">
        <f>CUBEVALUE("FoodMart 2000 Sales",$A15,C$2)</f>
        <v>6.7130465444287761</v>
      </c>
      <c r="D15" vm="836">
        <f>CUBEVALUE("FoodMart 2000 Sales",$A15,D$2)</f>
        <v>709</v>
      </c>
      <c r="E15" vm="405">
        <f>CUBEVALUE("FoodMart 2000 Sales",$A15,E$2)</f>
        <v>1903.4541000000004</v>
      </c>
      <c r="F15" vm="819">
        <f>CUBEVALUE("FoodMart 2000 Sales",$A15,F$2)</f>
        <v>4759.550000000002</v>
      </c>
      <c r="G15" vm="406">
        <f>CUBEVALUE("FoodMart 2000 Sales",$A15,G$2)</f>
        <v>2856.0958999999971</v>
      </c>
      <c r="H15" vm="802">
        <f>CUBEVALUE("FoodMart 2000 Sales",$A15,H$2)</f>
        <v>2249</v>
      </c>
    </row>
    <row r="16" spans="1:8">
      <c r="A16" s="3" t="str" vm="104">
        <f>CUBEMEMBER("FoodMart 2000 Sales","[Customers].[All Customers].[USA].[WA].[Lynnwood]")</f>
        <v>Lynnwood</v>
      </c>
      <c r="B16" vm="750">
        <f>CUBEVALUE("FoodMart 2000 Sales",$A16,B$2)</f>
        <v>2925.9500000000025</v>
      </c>
      <c r="C16" vm="747">
        <f>CUBEVALUE("FoodMart 2000 Sales",$A16,C$2)</f>
        <v>7.1234365781710931</v>
      </c>
      <c r="D16" vm="751">
        <f>CUBEVALUE("FoodMart 2000 Sales",$A16,D$2)</f>
        <v>678</v>
      </c>
      <c r="E16" vm="748">
        <f>CUBEVALUE("FoodMart 2000 Sales",$A16,E$2)</f>
        <v>1903.7399999999989</v>
      </c>
      <c r="F16" vm="752">
        <f>CUBEVALUE("FoodMart 2000 Sales",$A16,F$2)</f>
        <v>4829.6900000000014</v>
      </c>
      <c r="G16" vm="749">
        <f>CUBEVALUE("FoodMart 2000 Sales",$A16,G$2)</f>
        <v>2925.9499999999985</v>
      </c>
      <c r="H16" vm="753">
        <f>CUBEVALUE("FoodMart 2000 Sales",$A16,H$2)</f>
        <v>2192</v>
      </c>
    </row>
    <row r="17" spans="1:8">
      <c r="A17" s="3" t="str" vm="47">
        <f>CUBEMEMBER("FoodMart 2000 Sales","[Customers].[All Customers].[USA].[WA].[Marysville]")</f>
        <v>Marysville</v>
      </c>
      <c r="B17" vm="854">
        <f>CUBEVALUE("FoodMart 2000 Sales",$A17,B$2)</f>
        <v>2717.2867999999989</v>
      </c>
      <c r="C17" vm="401">
        <f>CUBEVALUE("FoodMart 2000 Sales",$A17,C$2)</f>
        <v>6.3545710267229243</v>
      </c>
      <c r="D17" vm="837">
        <f>CUBEVALUE("FoodMart 2000 Sales",$A17,D$2)</f>
        <v>711</v>
      </c>
      <c r="E17" vm="402">
        <f>CUBEVALUE("FoodMart 2000 Sales",$A17,E$2)</f>
        <v>1800.8132000000003</v>
      </c>
      <c r="F17" vm="820">
        <f>CUBEVALUE("FoodMart 2000 Sales",$A17,F$2)</f>
        <v>4518.0999999999995</v>
      </c>
      <c r="G17" vm="403">
        <f>CUBEVALUE("FoodMart 2000 Sales",$A17,G$2)</f>
        <v>2717.2868000000003</v>
      </c>
      <c r="H17" vm="803">
        <f>CUBEVALUE("FoodMart 2000 Sales",$A17,H$2)</f>
        <v>2232</v>
      </c>
    </row>
    <row r="18" spans="1:8">
      <c r="A18" s="3" t="str" vm="103">
        <f>CUBEMEMBER("FoodMart 2000 Sales","[Customers].[All Customers].[USA].[WA].[Olympia]")</f>
        <v>Olympia</v>
      </c>
      <c r="B18" vm="743">
        <f>CUBEVALUE("FoodMart 2000 Sales",$A18,B$2)</f>
        <v>15904.602899999998</v>
      </c>
      <c r="C18" vm="740">
        <f>CUBEVALUE("FoodMart 2000 Sales",$A18,C$2)</f>
        <v>6.6919075290550802</v>
      </c>
      <c r="D18" vm="744">
        <f>CUBEVALUE("FoodMart 2000 Sales",$A18,D$2)</f>
        <v>3958</v>
      </c>
      <c r="E18" vm="741">
        <f>CUBEVALUE("FoodMart 2000 Sales",$A18,E$2)</f>
        <v>10581.967100000009</v>
      </c>
      <c r="F18" vm="745">
        <f>CUBEVALUE("FoodMart 2000 Sales",$A18,F$2)</f>
        <v>26486.570000000007</v>
      </c>
      <c r="G18" vm="742">
        <f>CUBEVALUE("FoodMart 2000 Sales",$A18,G$2)</f>
        <v>15904.602900000014</v>
      </c>
      <c r="H18" vm="746">
        <f>CUBEVALUE("FoodMart 2000 Sales",$A18,H$2)</f>
        <v>12570</v>
      </c>
    </row>
    <row r="19" spans="1:8">
      <c r="A19" s="3" t="str" vm="46">
        <f>CUBEMEMBER("FoodMart 2000 Sales","[Customers].[All Customers].[USA].[WA].[Port Orchard]")</f>
        <v>Port Orchard</v>
      </c>
      <c r="B19" vm="855">
        <f>CUBEVALUE("FoodMart 2000 Sales",$A19,B$2)</f>
        <v>15982.983200000004</v>
      </c>
      <c r="C19" vm="398">
        <f>CUBEVALUE("FoodMart 2000 Sales",$A19,C$2)</f>
        <v>6.7356318055203861</v>
      </c>
      <c r="D19" vm="838">
        <f>CUBEVALUE("FoodMart 2000 Sales",$A19,D$2)</f>
        <v>3949</v>
      </c>
      <c r="E19" vm="399">
        <f>CUBEVALUE("FoodMart 2000 Sales",$A19,E$2)</f>
        <v>10616.026800000001</v>
      </c>
      <c r="F19" vm="821">
        <f>CUBEVALUE("FoodMart 2000 Sales",$A19,F$2)</f>
        <v>26599.010000000006</v>
      </c>
      <c r="G19" vm="400">
        <f>CUBEVALUE("FoodMart 2000 Sales",$A19,G$2)</f>
        <v>15982.983199999997</v>
      </c>
      <c r="H19" vm="804">
        <f>CUBEVALUE("FoodMart 2000 Sales",$A19,H$2)</f>
        <v>12399</v>
      </c>
    </row>
    <row r="20" spans="1:8">
      <c r="A20" s="3" t="str" vm="102">
        <f>CUBEMEMBER("FoodMart 2000 Sales","[Customers].[All Customers].[USA].[WA].[Puyallup]")</f>
        <v>Puyallup</v>
      </c>
      <c r="B20" vm="736">
        <f>CUBEVALUE("FoodMart 2000 Sales",$A20,B$2)</f>
        <v>15198.325299999997</v>
      </c>
      <c r="C20" vm="733">
        <f>CUBEVALUE("FoodMart 2000 Sales",$A20,C$2)</f>
        <v>6.8168253968253989</v>
      </c>
      <c r="D20" vm="737">
        <f>CUBEVALUE("FoodMart 2000 Sales",$A20,D$2)</f>
        <v>3717</v>
      </c>
      <c r="E20" vm="734">
        <f>CUBEVALUE("FoodMart 2000 Sales",$A20,E$2)</f>
        <v>10139.81470000001</v>
      </c>
      <c r="F20" vm="738">
        <f>CUBEVALUE("FoodMart 2000 Sales",$A20,F$2)</f>
        <v>25338.140000000007</v>
      </c>
      <c r="G20" vm="735">
        <f>CUBEVALUE("FoodMart 2000 Sales",$A20,G$2)</f>
        <v>15198.325300000002</v>
      </c>
      <c r="H20" vm="739">
        <f>CUBEVALUE("FoodMart 2000 Sales",$A20,H$2)</f>
        <v>11802</v>
      </c>
    </row>
    <row r="21" spans="1:8">
      <c r="A21" s="3" t="str" vm="45">
        <f>CUBEMEMBER("FoodMart 2000 Sales","[Customers].[All Customers].[USA].[WA].[Redmond]")</f>
        <v>Redmond</v>
      </c>
      <c r="B21" vm="856">
        <f>CUBEVALUE("FoodMart 2000 Sales",$A21,B$2)</f>
        <v>2580.3515999999977</v>
      </c>
      <c r="C21" vm="395">
        <f>CUBEVALUE("FoodMart 2000 Sales",$A21,C$2)</f>
        <v>6.3115022091310715</v>
      </c>
      <c r="D21" vm="839">
        <f>CUBEVALUE("FoodMart 2000 Sales",$A21,D$2)</f>
        <v>679</v>
      </c>
      <c r="E21" vm="396">
        <f>CUBEVALUE("FoodMart 2000 Sales",$A21,E$2)</f>
        <v>1705.1583999999998</v>
      </c>
      <c r="F21" vm="822">
        <f>CUBEVALUE("FoodMart 2000 Sales",$A21,F$2)</f>
        <v>4285.5099999999975</v>
      </c>
      <c r="G21" vm="397">
        <f>CUBEVALUE("FoodMart 2000 Sales",$A21,G$2)</f>
        <v>2580.3515999999972</v>
      </c>
      <c r="H21" vm="805">
        <f>CUBEVALUE("FoodMart 2000 Sales",$A21,H$2)</f>
        <v>2105</v>
      </c>
    </row>
    <row r="22" spans="1:8">
      <c r="A22" s="4" t="str" vm="101">
        <f>CUBEMEMBER("FoodMart 2000 Sales","[Customers].[All Customers].[USA].[WA].[Redmond].[Alan Jordan]")</f>
        <v>Alan Jordan</v>
      </c>
      <c r="B22" vm="729">
        <f>CUBEVALUE("FoodMart 2000 Sales",$A22,B$2)</f>
        <v>25.543100000000006</v>
      </c>
      <c r="C22" vm="726">
        <f>CUBEVALUE("FoodMart 2000 Sales",$A22,C$2)</f>
        <v>5.2825000000000006</v>
      </c>
      <c r="D22" vm="730">
        <f>CUBEVALUE("FoodMart 2000 Sales",$A22,D$2)</f>
        <v>8</v>
      </c>
      <c r="E22" vm="727">
        <f>CUBEVALUE("FoodMart 2000 Sales",$A22,E$2)</f>
        <v>16.716899999999999</v>
      </c>
      <c r="F22" vm="731">
        <f>CUBEVALUE("FoodMart 2000 Sales",$A22,F$2)</f>
        <v>42.260000000000005</v>
      </c>
      <c r="G22" vm="728">
        <f>CUBEVALUE("FoodMart 2000 Sales",$A22,G$2)</f>
        <v>25.543100000000003</v>
      </c>
      <c r="H22" vm="732">
        <f>CUBEVALUE("FoodMart 2000 Sales",$A22,H$2)</f>
        <v>25</v>
      </c>
    </row>
    <row r="23" spans="1:8">
      <c r="A23" s="4" t="str" vm="44">
        <f>CUBEMEMBER("FoodMart 2000 Sales","[Customers].[All Customers].[USA].[WA].[Redmond].[Alexander Berger]")</f>
        <v>Alexander Berger</v>
      </c>
      <c r="B23" vm="857">
        <f>CUBEVALUE("FoodMart 2000 Sales",$A23,B$2)</f>
        <v>24.768000000000001</v>
      </c>
      <c r="C23" vm="392">
        <f>CUBEVALUE("FoodMart 2000 Sales",$A23,C$2)</f>
        <v>7.375</v>
      </c>
      <c r="D23" vm="840">
        <f>CUBEVALUE("FoodMart 2000 Sales",$A23,D$2)</f>
        <v>6</v>
      </c>
      <c r="E23" vm="393">
        <f>CUBEVALUE("FoodMart 2000 Sales",$A23,E$2)</f>
        <v>19.481999999999999</v>
      </c>
      <c r="F23" vm="823">
        <f>CUBEVALUE("FoodMart 2000 Sales",$A23,F$2)</f>
        <v>44.25</v>
      </c>
      <c r="G23" vm="394">
        <f>CUBEVALUE("FoodMart 2000 Sales",$A23,G$2)</f>
        <v>24.768000000000001</v>
      </c>
      <c r="H23" vm="806">
        <f>CUBEVALUE("FoodMart 2000 Sales",$A23,H$2)</f>
        <v>18</v>
      </c>
    </row>
    <row r="24" spans="1:8">
      <c r="A24" s="4" t="str" vm="100">
        <f>CUBEMEMBER("FoodMart 2000 Sales","[Customers].[All Customers].[USA].[WA].[Redmond].[Amir Netz]")</f>
        <v>Amir Netz</v>
      </c>
      <c r="B24" vm="722">
        <f>CUBEVALUE("FoodMart 2000 Sales",$A24,B$2)</f>
        <v>31.771699999999992</v>
      </c>
      <c r="C24" vm="719">
        <f>CUBEVALUE("FoodMart 2000 Sales",$A24,C$2)</f>
        <v>5.1959999999999997</v>
      </c>
      <c r="D24" vm="723">
        <f>CUBEVALUE("FoodMart 2000 Sales",$A24,D$2)</f>
        <v>10</v>
      </c>
      <c r="E24" vm="720">
        <f>CUBEVALUE("FoodMart 2000 Sales",$A24,E$2)</f>
        <v>20.188300000000002</v>
      </c>
      <c r="F24" vm="724">
        <f>CUBEVALUE("FoodMart 2000 Sales",$A24,F$2)</f>
        <v>51.959999999999994</v>
      </c>
      <c r="G24" vm="721">
        <f>CUBEVALUE("FoodMart 2000 Sales",$A24,G$2)</f>
        <v>31.771700000000003</v>
      </c>
      <c r="H24" vm="725">
        <f>CUBEVALUE("FoodMart 2000 Sales",$A24,H$2)</f>
        <v>27</v>
      </c>
    </row>
    <row r="25" spans="1:8">
      <c r="A25" s="4" t="str" vm="43">
        <f>CUBEMEMBER("FoodMart 2000 Sales","[Customers].[All Customers].[USA].[WA].[Redmond].[Ann Goldblatt]")</f>
        <v>Ann Goldblatt</v>
      </c>
      <c r="B25" vm="858">
        <f>CUBEVALUE("FoodMart 2000 Sales",$A25,B$2)</f>
        <v>87.829099999999983</v>
      </c>
      <c r="C25" vm="389">
        <f>CUBEVALUE("FoodMart 2000 Sales",$A25,C$2)</f>
        <v>7.0661904761904752</v>
      </c>
      <c r="D25" vm="841">
        <f>CUBEVALUE("FoodMart 2000 Sales",$A25,D$2)</f>
        <v>21</v>
      </c>
      <c r="E25" vm="390">
        <f>CUBEVALUE("FoodMart 2000 Sales",$A25,E$2)</f>
        <v>60.560900000000004</v>
      </c>
      <c r="F25" vm="824">
        <f>CUBEVALUE("FoodMart 2000 Sales",$A25,F$2)</f>
        <v>148.38999999999999</v>
      </c>
      <c r="G25" vm="391">
        <f>CUBEVALUE("FoodMart 2000 Sales",$A25,G$2)</f>
        <v>87.829100000000011</v>
      </c>
      <c r="H25" vm="807">
        <f>CUBEVALUE("FoodMart 2000 Sales",$A25,H$2)</f>
        <v>66</v>
      </c>
    </row>
    <row r="26" spans="1:8">
      <c r="A26" s="4" t="str" vm="99">
        <f>CUBEMEMBER("FoodMart 2000 Sales","[Customers].[All Customers].[USA].[WA].[Redmond].[Anna McMillian]")</f>
        <v>Anna McMillian</v>
      </c>
      <c r="B26" vm="715">
        <f>CUBEVALUE("FoodMart 2000 Sales",$A26,B$2)</f>
        <v>7.9560999999999993</v>
      </c>
      <c r="C26" vm="712">
        <f>CUBEVALUE("FoodMart 2000 Sales",$A26,C$2)</f>
        <v>3.9766666666666666</v>
      </c>
      <c r="D26" vm="716">
        <f>CUBEVALUE("FoodMart 2000 Sales",$A26,D$2)</f>
        <v>3</v>
      </c>
      <c r="E26" vm="713">
        <f>CUBEVALUE("FoodMart 2000 Sales",$A26,E$2)</f>
        <v>3.9739</v>
      </c>
      <c r="F26" vm="717">
        <f>CUBEVALUE("FoodMart 2000 Sales",$A26,F$2)</f>
        <v>11.93</v>
      </c>
      <c r="G26" vm="714">
        <f>CUBEVALUE("FoodMart 2000 Sales",$A26,G$2)</f>
        <v>7.9561000000000002</v>
      </c>
      <c r="H26" vm="718">
        <f>CUBEVALUE("FoodMart 2000 Sales",$A26,H$2)</f>
        <v>8</v>
      </c>
    </row>
    <row r="27" spans="1:8">
      <c r="A27" s="4" t="str" vm="42">
        <f>CUBEMEMBER("FoodMart 2000 Sales","[Customers].[All Customers].[USA].[WA].[Redmond].[Ariel Netz]")</f>
        <v>Ariel Netz</v>
      </c>
      <c r="B27" vm="859">
        <f>CUBEVALUE("FoodMart 2000 Sales",$A27,B$2)</f>
        <v>26.611599999999999</v>
      </c>
      <c r="C27" vm="386">
        <f>CUBEVALUE("FoodMart 2000 Sales",$A27,C$2)</f>
        <v>6.7299999999999995</v>
      </c>
      <c r="D27" vm="842">
        <f>CUBEVALUE("FoodMart 2000 Sales",$A27,D$2)</f>
        <v>7</v>
      </c>
      <c r="E27" vm="387">
        <f>CUBEVALUE("FoodMart 2000 Sales",$A27,E$2)</f>
        <v>20.4984</v>
      </c>
      <c r="F27" vm="825">
        <f>CUBEVALUE("FoodMart 2000 Sales",$A27,F$2)</f>
        <v>47.11</v>
      </c>
      <c r="G27" vm="388">
        <f>CUBEVALUE("FoodMart 2000 Sales",$A27,G$2)</f>
        <v>26.611599999999999</v>
      </c>
      <c r="H27" vm="808">
        <f>CUBEVALUE("FoodMart 2000 Sales",$A27,H$2)</f>
        <v>21</v>
      </c>
    </row>
    <row r="28" spans="1:8">
      <c r="A28" s="4" t="str" vm="98">
        <f>CUBEMEMBER("FoodMart 2000 Sales","[Customers].[All Customers].[USA].[WA].[Redmond].[Ariel Salka]")</f>
        <v>Ariel Salka</v>
      </c>
      <c r="B28" vm="708">
        <f>CUBEVALUE("FoodMart 2000 Sales",$A28,B$2)</f>
        <v>42.95150000000001</v>
      </c>
      <c r="C28" vm="705">
        <f>CUBEVALUE("FoodMart 2000 Sales",$A28,C$2)</f>
        <v>6.3063636363636366</v>
      </c>
      <c r="D28" vm="709">
        <f>CUBEVALUE("FoodMart 2000 Sales",$A28,D$2)</f>
        <v>11</v>
      </c>
      <c r="E28" vm="706">
        <f>CUBEVALUE("FoodMart 2000 Sales",$A28,E$2)</f>
        <v>26.418499999999998</v>
      </c>
      <c r="F28" vm="710">
        <f>CUBEVALUE("FoodMart 2000 Sales",$A28,F$2)</f>
        <v>69.37</v>
      </c>
      <c r="G28" vm="707">
        <f>CUBEVALUE("FoodMart 2000 Sales",$A28,G$2)</f>
        <v>42.95150000000001</v>
      </c>
      <c r="H28" vm="711">
        <f>CUBEVALUE("FoodMart 2000 Sales",$A28,H$2)</f>
        <v>30</v>
      </c>
    </row>
    <row r="29" spans="1:8">
      <c r="A29" s="4" t="str" vm="41">
        <f>CUBEMEMBER("FoodMart 2000 Sales","[Customers].[All Customers].[USA].[WA].[Redmond].[Ashvini Sharama]")</f>
        <v>Ashvini Sharama</v>
      </c>
      <c r="B29" vm="860">
        <f>CUBEVALUE("FoodMart 2000 Sales",$A29,B$2)</f>
        <v>19.6035</v>
      </c>
      <c r="C29" vm="383">
        <f>CUBEVALUE("FoodMart 2000 Sales",$A29,C$2)</f>
        <v>5.3616666666666672</v>
      </c>
      <c r="D29" vm="843">
        <f>CUBEVALUE("FoodMart 2000 Sales",$A29,D$2)</f>
        <v>6</v>
      </c>
      <c r="E29" vm="384">
        <f>CUBEVALUE("FoodMart 2000 Sales",$A29,E$2)</f>
        <v>12.566500000000001</v>
      </c>
      <c r="F29" vm="826">
        <f>CUBEVALUE("FoodMart 2000 Sales",$A29,F$2)</f>
        <v>32.17</v>
      </c>
      <c r="G29" vm="385">
        <f>CUBEVALUE("FoodMart 2000 Sales",$A29,G$2)</f>
        <v>19.6035</v>
      </c>
      <c r="H29" vm="809">
        <f>CUBEVALUE("FoodMart 2000 Sales",$A29,H$2)</f>
        <v>15</v>
      </c>
    </row>
    <row r="30" spans="1:8">
      <c r="A30" s="4" t="str" vm="97">
        <f>CUBEMEMBER("FoodMart 2000 Sales","[Customers].[All Customers].[USA].[WA].[Redmond].[Bethany Bermudez]")</f>
        <v>Bethany Bermudez</v>
      </c>
      <c r="B30" vm="701">
        <f>CUBEVALUE("FoodMart 2000 Sales",$A30,B$2)</f>
        <v>23.310500000000001</v>
      </c>
      <c r="C30" vm="698">
        <f>CUBEVALUE("FoodMart 2000 Sales",$A30,C$2)</f>
        <v>6.708333333333333</v>
      </c>
      <c r="D30" vm="702">
        <f>CUBEVALUE("FoodMart 2000 Sales",$A30,D$2)</f>
        <v>6</v>
      </c>
      <c r="E30" vm="699">
        <f>CUBEVALUE("FoodMart 2000 Sales",$A30,E$2)</f>
        <v>16.939499999999999</v>
      </c>
      <c r="F30" vm="703">
        <f>CUBEVALUE("FoodMart 2000 Sales",$A30,F$2)</f>
        <v>40.25</v>
      </c>
      <c r="G30" vm="700">
        <f>CUBEVALUE("FoodMart 2000 Sales",$A30,G$2)</f>
        <v>23.310500000000001</v>
      </c>
      <c r="H30" vm="704">
        <f>CUBEVALUE("FoodMart 2000 Sales",$A30,H$2)</f>
        <v>22</v>
      </c>
    </row>
    <row r="31" spans="1:8">
      <c r="A31" s="4" t="str" vm="40">
        <f>CUBEMEMBER("FoodMart 2000 Sales","[Customers].[All Customers].[USA].[WA].[Redmond].[Brenda Loeffelbein]")</f>
        <v>Brenda Loeffelbein</v>
      </c>
      <c r="B31" vm="861">
        <f>CUBEVALUE("FoodMart 2000 Sales",$A31,B$2)</f>
        <v>18.868499999999997</v>
      </c>
      <c r="C31" vm="380">
        <f>CUBEVALUE("FoodMart 2000 Sales",$A31,C$2)</f>
        <v>6.5879999999999992</v>
      </c>
      <c r="D31" vm="844">
        <f>CUBEVALUE("FoodMart 2000 Sales",$A31,D$2)</f>
        <v>5</v>
      </c>
      <c r="E31" vm="381">
        <f>CUBEVALUE("FoodMart 2000 Sales",$A31,E$2)</f>
        <v>14.071499999999999</v>
      </c>
      <c r="F31" vm="827">
        <f>CUBEVALUE("FoodMart 2000 Sales",$A31,F$2)</f>
        <v>32.94</v>
      </c>
      <c r="G31" vm="382">
        <f>CUBEVALUE("FoodMart 2000 Sales",$A31,G$2)</f>
        <v>18.868500000000001</v>
      </c>
      <c r="H31" vm="810">
        <f>CUBEVALUE("FoodMart 2000 Sales",$A31,H$2)</f>
        <v>16</v>
      </c>
    </row>
    <row r="32" spans="1:8">
      <c r="A32" s="4" t="str" vm="96">
        <f>CUBEMEMBER("FoodMart 2000 Sales","[Customers].[All Customers].[USA].[WA].[Redmond].[Carolyn Tancredy]")</f>
        <v>Carolyn Tancredy</v>
      </c>
      <c r="B32" vm="694">
        <f>CUBEVALUE("FoodMart 2000 Sales",$A32,B$2)</f>
        <v>45.051000000000002</v>
      </c>
      <c r="C32" vm="691">
        <f>CUBEVALUE("FoodMart 2000 Sales",$A32,C$2)</f>
        <v>6.3049999999999997</v>
      </c>
      <c r="D32" vm="695">
        <f>CUBEVALUE("FoodMart 2000 Sales",$A32,D$2)</f>
        <v>12</v>
      </c>
      <c r="E32" vm="692">
        <f>CUBEVALUE("FoodMart 2000 Sales",$A32,E$2)</f>
        <v>30.608999999999995</v>
      </c>
      <c r="F32" vm="696">
        <f>CUBEVALUE("FoodMart 2000 Sales",$A32,F$2)</f>
        <v>75.66</v>
      </c>
      <c r="G32" vm="693">
        <f>CUBEVALUE("FoodMart 2000 Sales",$A32,G$2)</f>
        <v>45.051000000000002</v>
      </c>
      <c r="H32" vm="697">
        <f>CUBEVALUE("FoodMart 2000 Sales",$A32,H$2)</f>
        <v>40</v>
      </c>
    </row>
    <row r="33" spans="1:8">
      <c r="A33" s="4" t="str" vm="39">
        <f>CUBEMEMBER("FoodMart 2000 Sales","[Customers].[All Customers].[USA].[WA].[Redmond].[Chandana Hathi]")</f>
        <v>Chandana Hathi</v>
      </c>
      <c r="B33" vm="862">
        <f>CUBEVALUE("FoodMart 2000 Sales",$A33,B$2)</f>
        <v>19.490599999999997</v>
      </c>
      <c r="C33" vm="377">
        <f>CUBEVALUE("FoodMart 2000 Sales",$A33,C$2)</f>
        <v>5.751666666666666</v>
      </c>
      <c r="D33" vm="845">
        <f>CUBEVALUE("FoodMart 2000 Sales",$A33,D$2)</f>
        <v>6</v>
      </c>
      <c r="E33" vm="378">
        <f>CUBEVALUE("FoodMart 2000 Sales",$A33,E$2)</f>
        <v>15.019400000000001</v>
      </c>
      <c r="F33" vm="828">
        <f>CUBEVALUE("FoodMart 2000 Sales",$A33,F$2)</f>
        <v>34.51</v>
      </c>
      <c r="G33" vm="379">
        <f>CUBEVALUE("FoodMart 2000 Sales",$A33,G$2)</f>
        <v>19.490600000000001</v>
      </c>
      <c r="H33" vm="811">
        <f>CUBEVALUE("FoodMart 2000 Sales",$A33,H$2)</f>
        <v>19</v>
      </c>
    </row>
    <row r="34" spans="1:8">
      <c r="A34" s="4" t="str" vm="95">
        <f>CUBEMEMBER("FoodMart 2000 Sales","[Customers].[All Customers].[USA].[WA].[Redmond].[Corey Salka]")</f>
        <v>Corey Salka</v>
      </c>
      <c r="B34" vm="687">
        <f>CUBEVALUE("FoodMart 2000 Sales",$A34,B$2)</f>
        <v>23.134599999999995</v>
      </c>
      <c r="C34" vm="684">
        <f>CUBEVALUE("FoodMart 2000 Sales",$A34,C$2)</f>
        <v>6.6049999999999995</v>
      </c>
      <c r="D34" vm="688">
        <f>CUBEVALUE("FoodMart 2000 Sales",$A34,D$2)</f>
        <v>6</v>
      </c>
      <c r="E34" vm="685">
        <f>CUBEVALUE("FoodMart 2000 Sales",$A34,E$2)</f>
        <v>16.4954</v>
      </c>
      <c r="F34" vm="689">
        <f>CUBEVALUE("FoodMart 2000 Sales",$A34,F$2)</f>
        <v>39.629999999999995</v>
      </c>
      <c r="G34" vm="686">
        <f>CUBEVALUE("FoodMart 2000 Sales",$A34,G$2)</f>
        <v>23.134599999999999</v>
      </c>
      <c r="H34" vm="690">
        <f>CUBEVALUE("FoodMart 2000 Sales",$A34,H$2)</f>
        <v>22</v>
      </c>
    </row>
    <row r="35" spans="1:8">
      <c r="A35" s="4" t="str" vm="38">
        <f>CUBEMEMBER("FoodMart 2000 Sales","[Customers].[All Customers].[USA].[WA].[Redmond].[Cristian Petculescu]")</f>
        <v>Cristian Petculescu</v>
      </c>
      <c r="B35" vm="863">
        <f>CUBEVALUE("FoodMart 2000 Sales",$A35,B$2)</f>
        <v>18.942700000000002</v>
      </c>
      <c r="C35" vm="374">
        <f>CUBEVALUE("FoodMart 2000 Sales",$A35,C$2)</f>
        <v>5.5750000000000002</v>
      </c>
      <c r="D35" vm="846">
        <f>CUBEVALUE("FoodMart 2000 Sales",$A35,D$2)</f>
        <v>6</v>
      </c>
      <c r="E35" vm="375">
        <f>CUBEVALUE("FoodMart 2000 Sales",$A35,E$2)</f>
        <v>14.507300000000001</v>
      </c>
      <c r="F35" vm="829">
        <f>CUBEVALUE("FoodMart 2000 Sales",$A35,F$2)</f>
        <v>33.450000000000003</v>
      </c>
      <c r="G35" vm="376">
        <f>CUBEVALUE("FoodMart 2000 Sales",$A35,G$2)</f>
        <v>18.942699999999999</v>
      </c>
      <c r="H35" vm="812">
        <f>CUBEVALUE("FoodMart 2000 Sales",$A35,H$2)</f>
        <v>19</v>
      </c>
    </row>
    <row r="36" spans="1:8">
      <c r="A36" s="4" t="str" vm="94">
        <f>CUBEMEMBER("FoodMart 2000 Sales","[Customers].[All Customers].[USA].[WA].[Redmond].[Cynthia Brauch]")</f>
        <v>Cynthia Brauch</v>
      </c>
      <c r="B36" vm="680">
        <f>CUBEVALUE("FoodMart 2000 Sales",$A36,B$2)</f>
        <v>42.365500000000011</v>
      </c>
      <c r="C36" vm="677">
        <f>CUBEVALUE("FoodMart 2000 Sales",$A36,C$2)</f>
        <v>5.3261538461538471</v>
      </c>
      <c r="D36" vm="681">
        <f>CUBEVALUE("FoodMart 2000 Sales",$A36,D$2)</f>
        <v>13</v>
      </c>
      <c r="E36" vm="678">
        <f>CUBEVALUE("FoodMart 2000 Sales",$A36,E$2)</f>
        <v>26.874499999999998</v>
      </c>
      <c r="F36" vm="682">
        <f>CUBEVALUE("FoodMart 2000 Sales",$A36,F$2)</f>
        <v>69.240000000000009</v>
      </c>
      <c r="G36" vm="679">
        <f>CUBEVALUE("FoodMart 2000 Sales",$A36,G$2)</f>
        <v>42.365499999999997</v>
      </c>
      <c r="H36" vm="683">
        <f>CUBEVALUE("FoodMart 2000 Sales",$A36,H$2)</f>
        <v>33</v>
      </c>
    </row>
    <row r="37" spans="1:8">
      <c r="A37" s="4" t="str" vm="37">
        <f>CUBEMEMBER("FoodMart 2000 Sales","[Customers].[All Customers].[USA].[WA].[Redmond].[Dan Beerbaum]")</f>
        <v>Dan Beerbaum</v>
      </c>
      <c r="B37" vm="367">
        <f>CUBEVALUE("FoodMart 2000 Sales",$A37,B$2)</f>
        <v>23.0364</v>
      </c>
      <c r="C37" vm="371">
        <f>CUBEVALUE("FoodMart 2000 Sales",$A37,C$2)</f>
        <v>7.4420000000000002</v>
      </c>
      <c r="D37" vm="368">
        <f>CUBEVALUE("FoodMart 2000 Sales",$A37,D$2)</f>
        <v>5</v>
      </c>
      <c r="E37" vm="372">
        <f>CUBEVALUE("FoodMart 2000 Sales",$A37,E$2)</f>
        <v>14.1736</v>
      </c>
      <c r="F37" vm="369">
        <f>CUBEVALUE("FoodMart 2000 Sales",$A37,F$2)</f>
        <v>37.21</v>
      </c>
      <c r="G37" vm="373">
        <f>CUBEVALUE("FoodMart 2000 Sales",$A37,G$2)</f>
        <v>23.0364</v>
      </c>
      <c r="H37" vm="370">
        <f>CUBEVALUE("FoodMart 2000 Sales",$A37,H$2)</f>
        <v>15</v>
      </c>
    </row>
    <row r="38" spans="1:8">
      <c r="A38" s="4" t="str" vm="93">
        <f>CUBEMEMBER("FoodMart 2000 Sales","[Customers].[All Customers].[USA].[WA].[Redmond].[Daniel Salka]")</f>
        <v>Daniel Salka</v>
      </c>
      <c r="B38" vm="673">
        <f>CUBEVALUE("FoodMart 2000 Sales",$A38,B$2)</f>
        <v>13.346399999999999</v>
      </c>
      <c r="C38" vm="670">
        <f>CUBEVALUE("FoodMart 2000 Sales",$A38,C$2)</f>
        <v>5.0999999999999996</v>
      </c>
      <c r="D38" vm="674">
        <f>CUBEVALUE("FoodMart 2000 Sales",$A38,D$2)</f>
        <v>4</v>
      </c>
      <c r="E38" vm="671">
        <f>CUBEVALUE("FoodMart 2000 Sales",$A38,E$2)</f>
        <v>7.0535999999999994</v>
      </c>
      <c r="F38" vm="675">
        <f>CUBEVALUE("FoodMart 2000 Sales",$A38,F$2)</f>
        <v>20.399999999999999</v>
      </c>
      <c r="G38" vm="672">
        <f>CUBEVALUE("FoodMart 2000 Sales",$A38,G$2)</f>
        <v>13.346399999999999</v>
      </c>
      <c r="H38" vm="676">
        <f>CUBEVALUE("FoodMart 2000 Sales",$A38,H$2)</f>
        <v>13</v>
      </c>
    </row>
    <row r="39" spans="1:8">
      <c r="A39" s="4" t="str" vm="36">
        <f>CUBEMEMBER("FoodMart 2000 Sales","[Customers].[All Customers].[USA].[WA].[Redmond].[Darlene Phaedra Gillispie]")</f>
        <v>Darlene Phaedra Gillispie</v>
      </c>
      <c r="B39" vm="360">
        <f>CUBEVALUE("FoodMart 2000 Sales",$A39,B$2)</f>
        <v>17.305200000000003</v>
      </c>
      <c r="C39" vm="364">
        <f>CUBEVALUE("FoodMart 2000 Sales",$A39,C$2)</f>
        <v>7.3450000000000006</v>
      </c>
      <c r="D39" vm="361">
        <f>CUBEVALUE("FoodMart 2000 Sales",$A39,D$2)</f>
        <v>4</v>
      </c>
      <c r="E39" vm="365">
        <f>CUBEVALUE("FoodMart 2000 Sales",$A39,E$2)</f>
        <v>12.0748</v>
      </c>
      <c r="F39" vm="362">
        <f>CUBEVALUE("FoodMart 2000 Sales",$A39,F$2)</f>
        <v>29.380000000000003</v>
      </c>
      <c r="G39" vm="366">
        <f>CUBEVALUE("FoodMart 2000 Sales",$A39,G$2)</f>
        <v>17.305199999999999</v>
      </c>
      <c r="H39" vm="363">
        <f>CUBEVALUE("FoodMart 2000 Sales",$A39,H$2)</f>
        <v>14</v>
      </c>
    </row>
    <row r="40" spans="1:8">
      <c r="A40" s="4" t="str" vm="92">
        <f>CUBEMEMBER("FoodMart 2000 Sales","[Customers].[All Customers].[USA].[WA].[Redmond].[Dave Browning]")</f>
        <v>Dave Browning</v>
      </c>
      <c r="B40" vm="666">
        <f>CUBEVALUE("FoodMart 2000 Sales",$A40,B$2)</f>
        <v>40.613200000000006</v>
      </c>
      <c r="C40" vm="663">
        <f>CUBEVALUE("FoodMart 2000 Sales",$A40,C$2)</f>
        <v>6.5190909090909095</v>
      </c>
      <c r="D40" vm="667">
        <f>CUBEVALUE("FoodMart 2000 Sales",$A40,D$2)</f>
        <v>11</v>
      </c>
      <c r="E40" vm="664">
        <f>CUBEVALUE("FoodMart 2000 Sales",$A40,E$2)</f>
        <v>31.096800000000002</v>
      </c>
      <c r="F40" vm="668">
        <f>CUBEVALUE("FoodMart 2000 Sales",$A40,F$2)</f>
        <v>71.710000000000008</v>
      </c>
      <c r="G40" vm="665">
        <f>CUBEVALUE("FoodMart 2000 Sales",$A40,G$2)</f>
        <v>40.613199999999999</v>
      </c>
      <c r="H40" vm="669">
        <f>CUBEVALUE("FoodMart 2000 Sales",$A40,H$2)</f>
        <v>32</v>
      </c>
    </row>
    <row r="41" spans="1:8">
      <c r="A41" s="4" t="str" vm="35">
        <f>CUBEMEMBER("FoodMart 2000 Sales","[Customers].[All Customers].[USA].[WA].[Redmond].[Dean Bolla]")</f>
        <v>Dean Bolla</v>
      </c>
      <c r="B41" vm="353">
        <f>CUBEVALUE("FoodMart 2000 Sales",$A41,B$2)</f>
        <v>61.827799999999989</v>
      </c>
      <c r="C41" vm="357">
        <f>CUBEVALUE("FoodMart 2000 Sales",$A41,C$2)</f>
        <v>5.5622222222222213</v>
      </c>
      <c r="D41" vm="354">
        <f>CUBEVALUE("FoodMart 2000 Sales",$A41,D$2)</f>
        <v>18</v>
      </c>
      <c r="E41" vm="358">
        <f>CUBEVALUE("FoodMart 2000 Sales",$A41,E$2)</f>
        <v>38.292200000000001</v>
      </c>
      <c r="F41" vm="355">
        <f>CUBEVALUE("FoodMart 2000 Sales",$A41,F$2)</f>
        <v>100.11999999999999</v>
      </c>
      <c r="G41" vm="359">
        <f>CUBEVALUE("FoodMart 2000 Sales",$A41,G$2)</f>
        <v>61.827799999999989</v>
      </c>
      <c r="H41" vm="356">
        <f>CUBEVALUE("FoodMart 2000 Sales",$A41,H$2)</f>
        <v>56</v>
      </c>
    </row>
    <row r="42" spans="1:8">
      <c r="A42" s="4" t="str" vm="91">
        <f>CUBEMEMBER("FoodMart 2000 Sales","[Customers].[All Customers].[USA].[WA].[Redmond].[Debra Smith]")</f>
        <v>Debra Smith</v>
      </c>
      <c r="B42" vm="659">
        <f>CUBEVALUE("FoodMart 2000 Sales",$A42,B$2)</f>
        <v>45.308600000000006</v>
      </c>
      <c r="C42" vm="656">
        <f>CUBEVALUE("FoodMart 2000 Sales",$A42,C$2)</f>
        <v>5.359285714285714</v>
      </c>
      <c r="D42" vm="660">
        <f>CUBEVALUE("FoodMart 2000 Sales",$A42,D$2)</f>
        <v>14</v>
      </c>
      <c r="E42" vm="657">
        <f>CUBEVALUE("FoodMart 2000 Sales",$A42,E$2)</f>
        <v>29.721399999999996</v>
      </c>
      <c r="F42" vm="661">
        <f>CUBEVALUE("FoodMart 2000 Sales",$A42,F$2)</f>
        <v>75.03</v>
      </c>
      <c r="G42" vm="658">
        <f>CUBEVALUE("FoodMart 2000 Sales",$A42,G$2)</f>
        <v>45.308599999999998</v>
      </c>
      <c r="H42" vm="662">
        <f>CUBEVALUE("FoodMart 2000 Sales",$A42,H$2)</f>
        <v>38</v>
      </c>
    </row>
    <row r="43" spans="1:8">
      <c r="A43" s="4" t="str" vm="34">
        <f>CUBEMEMBER("FoodMart 2000 Sales","[Customers].[All Customers].[USA].[WA].[Redmond].[Donna Blair]")</f>
        <v>Donna Blair</v>
      </c>
      <c r="B43" vm="346">
        <f>CUBEVALUE("FoodMart 2000 Sales",$A43,B$2)</f>
        <v>40.036900000000003</v>
      </c>
      <c r="C43" vm="350">
        <f>CUBEVALUE("FoodMart 2000 Sales",$A43,C$2)</f>
        <v>9.1042857142857141</v>
      </c>
      <c r="D43" vm="347">
        <f>CUBEVALUE("FoodMart 2000 Sales",$A43,D$2)</f>
        <v>7</v>
      </c>
      <c r="E43" vm="351">
        <f>CUBEVALUE("FoodMart 2000 Sales",$A43,E$2)</f>
        <v>23.693099999999998</v>
      </c>
      <c r="F43" vm="348">
        <f>CUBEVALUE("FoodMart 2000 Sales",$A43,F$2)</f>
        <v>63.730000000000004</v>
      </c>
      <c r="G43" vm="352">
        <f>CUBEVALUE("FoodMart 2000 Sales",$A43,G$2)</f>
        <v>40.036900000000003</v>
      </c>
      <c r="H43" vm="349">
        <f>CUBEVALUE("FoodMart 2000 Sales",$A43,H$2)</f>
        <v>23</v>
      </c>
    </row>
    <row r="44" spans="1:8">
      <c r="A44" s="4" t="str" vm="90">
        <f>CUBEMEMBER("FoodMart 2000 Sales","[Customers].[All Customers].[USA].[WA].[Redmond].[Doris Stogner]")</f>
        <v>Doris Stogner</v>
      </c>
      <c r="B44" vm="652">
        <f>CUBEVALUE("FoodMart 2000 Sales",$A44,B$2)</f>
        <v>10.639699999999999</v>
      </c>
      <c r="C44" vm="649">
        <f>CUBEVALUE("FoodMart 2000 Sales",$A44,C$2)</f>
        <v>4.3624999999999998</v>
      </c>
      <c r="D44" vm="653">
        <f>CUBEVALUE("FoodMart 2000 Sales",$A44,D$2)</f>
        <v>4</v>
      </c>
      <c r="E44" vm="650">
        <f>CUBEVALUE("FoodMart 2000 Sales",$A44,E$2)</f>
        <v>6.8102999999999998</v>
      </c>
      <c r="F44" vm="654">
        <f>CUBEVALUE("FoodMart 2000 Sales",$A44,F$2)</f>
        <v>17.45</v>
      </c>
      <c r="G44" vm="651">
        <f>CUBEVALUE("FoodMart 2000 Sales",$A44,G$2)</f>
        <v>10.639699999999999</v>
      </c>
      <c r="H44" vm="655">
        <f>CUBEVALUE("FoodMart 2000 Sales",$A44,H$2)</f>
        <v>12</v>
      </c>
    </row>
    <row r="45" spans="1:8">
      <c r="A45" s="4" t="str" vm="33">
        <f>CUBEMEMBER("FoodMart 2000 Sales","[Customers].[All Customers].[USA].[WA].[Redmond].[Dyanna Livingston]")</f>
        <v>Dyanna Livingston</v>
      </c>
      <c r="B45" vm="339">
        <f>CUBEVALUE("FoodMart 2000 Sales",$A45,B$2)</f>
        <v>25.804200000000002</v>
      </c>
      <c r="C45" vm="343">
        <f>CUBEVALUE("FoodMart 2000 Sales",$A45,C$2)</f>
        <v>6.29</v>
      </c>
      <c r="D45" vm="340">
        <f>CUBEVALUE("FoodMart 2000 Sales",$A45,D$2)</f>
        <v>7</v>
      </c>
      <c r="E45" vm="344">
        <f>CUBEVALUE("FoodMart 2000 Sales",$A45,E$2)</f>
        <v>18.2258</v>
      </c>
      <c r="F45" vm="341">
        <f>CUBEVALUE("FoodMart 2000 Sales",$A45,F$2)</f>
        <v>44.03</v>
      </c>
      <c r="G45" vm="345">
        <f>CUBEVALUE("FoodMart 2000 Sales",$A45,G$2)</f>
        <v>25.804200000000002</v>
      </c>
      <c r="H45" vm="342">
        <f>CUBEVALUE("FoodMart 2000 Sales",$A45,H$2)</f>
        <v>19</v>
      </c>
    </row>
    <row r="46" spans="1:8">
      <c r="A46" s="4" t="str" vm="89">
        <f>CUBEMEMBER("FoodMart 2000 Sales","[Customers].[All Customers].[USA].[WA].[Redmond].[Edith Vuong]")</f>
        <v>Edith Vuong</v>
      </c>
      <c r="B46" vm="645">
        <f>CUBEVALUE("FoodMart 2000 Sales",$A46,B$2)</f>
        <v>32.606999999999999</v>
      </c>
      <c r="C46" vm="642">
        <f>CUBEVALUE("FoodMart 2000 Sales",$A46,C$2)</f>
        <v>5.6120000000000001</v>
      </c>
      <c r="D46" vm="646">
        <f>CUBEVALUE("FoodMart 2000 Sales",$A46,D$2)</f>
        <v>10</v>
      </c>
      <c r="E46" vm="643">
        <f>CUBEVALUE("FoodMart 2000 Sales",$A46,E$2)</f>
        <v>23.513000000000002</v>
      </c>
      <c r="F46" vm="647">
        <f>CUBEVALUE("FoodMart 2000 Sales",$A46,F$2)</f>
        <v>56.120000000000005</v>
      </c>
      <c r="G46" vm="644">
        <f>CUBEVALUE("FoodMart 2000 Sales",$A46,G$2)</f>
        <v>32.606999999999999</v>
      </c>
      <c r="H46" vm="648">
        <f>CUBEVALUE("FoodMart 2000 Sales",$A46,H$2)</f>
        <v>30</v>
      </c>
    </row>
    <row r="47" spans="1:8">
      <c r="A47" s="4" t="str" vm="32">
        <f>CUBEMEMBER("FoodMart 2000 Sales","[Customers].[All Customers].[USA].[WA].[Redmond].[Edward Melomed]")</f>
        <v>Edward Melomed</v>
      </c>
      <c r="B47" vm="332">
        <f>CUBEVALUE("FoodMart 2000 Sales",$A47,B$2)</f>
        <v>8.9890999999999988</v>
      </c>
      <c r="C47" vm="336">
        <f>CUBEVALUE("FoodMart 2000 Sales",$A47,C$2)</f>
        <v>7.5549999999999997</v>
      </c>
      <c r="D47" vm="333">
        <f>CUBEVALUE("FoodMart 2000 Sales",$A47,D$2)</f>
        <v>2</v>
      </c>
      <c r="E47" vm="337">
        <f>CUBEVALUE("FoodMart 2000 Sales",$A47,E$2)</f>
        <v>6.1209000000000007</v>
      </c>
      <c r="F47" vm="334">
        <f>CUBEVALUE("FoodMart 2000 Sales",$A47,F$2)</f>
        <v>15.11</v>
      </c>
      <c r="G47" vm="338">
        <f>CUBEVALUE("FoodMart 2000 Sales",$A47,G$2)</f>
        <v>8.9891000000000005</v>
      </c>
      <c r="H47" vm="335">
        <f>CUBEVALUE("FoodMart 2000 Sales",$A47,H$2)</f>
        <v>5</v>
      </c>
    </row>
    <row r="48" spans="1:8">
      <c r="A48" s="4" t="str" vm="88">
        <f>CUBEMEMBER("FoodMart 2000 Sales","[Customers].[All Customers].[USA].[WA].[Redmond].[Eric Jacobsen]")</f>
        <v>Eric Jacobsen</v>
      </c>
      <c r="B48" vm="638">
        <f>CUBEVALUE("FoodMart 2000 Sales",$A48,B$2)</f>
        <v>48.614100000000008</v>
      </c>
      <c r="C48" vm="635">
        <f>CUBEVALUE("FoodMart 2000 Sales",$A48,C$2)</f>
        <v>5.4592857142857145</v>
      </c>
      <c r="D48" vm="639">
        <f>CUBEVALUE("FoodMart 2000 Sales",$A48,D$2)</f>
        <v>14</v>
      </c>
      <c r="E48" vm="636">
        <f>CUBEVALUE("FoodMart 2000 Sales",$A48,E$2)</f>
        <v>27.815899999999999</v>
      </c>
      <c r="F48" vm="640">
        <f>CUBEVALUE("FoodMart 2000 Sales",$A48,F$2)</f>
        <v>76.430000000000007</v>
      </c>
      <c r="G48" vm="637">
        <f>CUBEVALUE("FoodMart 2000 Sales",$A48,G$2)</f>
        <v>48.614099999999993</v>
      </c>
      <c r="H48" vm="641">
        <f>CUBEVALUE("FoodMart 2000 Sales",$A48,H$2)</f>
        <v>39</v>
      </c>
    </row>
    <row r="49" spans="1:8">
      <c r="A49" s="4" t="str" vm="31">
        <f>CUBEMEMBER("FoodMart 2000 Sales","[Customers].[All Customers].[USA].[WA].[Redmond].[Gautam Hathi]")</f>
        <v>Gautam Hathi</v>
      </c>
      <c r="B49" vm="325">
        <f>CUBEVALUE("FoodMart 2000 Sales",$A49,B$2)</f>
        <v>7.0083000000000002</v>
      </c>
      <c r="C49" vm="329">
        <f>CUBEVALUE("FoodMart 2000 Sales",$A49,C$2)</f>
        <v>4.1399999999999997</v>
      </c>
      <c r="D49" vm="326">
        <f>CUBEVALUE("FoodMart 2000 Sales",$A49,D$2)</f>
        <v>3</v>
      </c>
      <c r="E49" vm="330">
        <f>CUBEVALUE("FoodMart 2000 Sales",$A49,E$2)</f>
        <v>5.4116999999999997</v>
      </c>
      <c r="F49" vm="327">
        <f>CUBEVALUE("FoodMart 2000 Sales",$A49,F$2)</f>
        <v>12.42</v>
      </c>
      <c r="G49" vm="331">
        <f>CUBEVALUE("FoodMart 2000 Sales",$A49,G$2)</f>
        <v>7.0083000000000002</v>
      </c>
      <c r="H49" vm="328">
        <f>CUBEVALUE("FoodMart 2000 Sales",$A49,H$2)</f>
        <v>9</v>
      </c>
    </row>
    <row r="50" spans="1:8">
      <c r="A50" s="4" t="str" vm="87">
        <f>CUBEMEMBER("FoodMart 2000 Sales","[Customers].[All Customers].[USA].[WA].[Redmond].[Geraldine Fabec]")</f>
        <v>Geraldine Fabec</v>
      </c>
      <c r="B50" vm="631">
        <f>CUBEVALUE("FoodMart 2000 Sales",$A50,B$2)</f>
        <v>24.663599999999995</v>
      </c>
      <c r="C50" vm="628">
        <f>CUBEVALUE("FoodMart 2000 Sales",$A50,C$2)</f>
        <v>8.202</v>
      </c>
      <c r="D50" vm="632">
        <f>CUBEVALUE("FoodMart 2000 Sales",$A50,D$2)</f>
        <v>5</v>
      </c>
      <c r="E50" vm="629">
        <f>CUBEVALUE("FoodMart 2000 Sales",$A50,E$2)</f>
        <v>16.346400000000003</v>
      </c>
      <c r="F50" vm="633">
        <f>CUBEVALUE("FoodMart 2000 Sales",$A50,F$2)</f>
        <v>41.01</v>
      </c>
      <c r="G50" vm="630">
        <f>CUBEVALUE("FoodMart 2000 Sales",$A50,G$2)</f>
        <v>24.663600000000002</v>
      </c>
      <c r="H50" vm="634">
        <f>CUBEVALUE("FoodMart 2000 Sales",$A50,H$2)</f>
        <v>14</v>
      </c>
    </row>
    <row r="51" spans="1:8">
      <c r="A51" s="4" t="str" vm="30">
        <f>CUBEMEMBER("FoodMart 2000 Sales","[Customers].[All Customers].[USA].[WA].[Redmond].[Gunar Kasimir]")</f>
        <v>Gunar Kasimir</v>
      </c>
      <c r="B51" vm="318">
        <f>CUBEVALUE("FoodMart 2000 Sales",$A51,B$2)</f>
        <v>9.8693999999999988</v>
      </c>
      <c r="C51" vm="322">
        <f>CUBEVALUE("FoodMart 2000 Sales",$A51,C$2)</f>
        <v>3.8849999999999998</v>
      </c>
      <c r="D51" vm="319">
        <f>CUBEVALUE("FoodMart 2000 Sales",$A51,D$2)</f>
        <v>4</v>
      </c>
      <c r="E51" vm="323">
        <f>CUBEVALUE("FoodMart 2000 Sales",$A51,E$2)</f>
        <v>5.6705999999999994</v>
      </c>
      <c r="F51" vm="320">
        <f>CUBEVALUE("FoodMart 2000 Sales",$A51,F$2)</f>
        <v>15.54</v>
      </c>
      <c r="G51" vm="324">
        <f>CUBEVALUE("FoodMart 2000 Sales",$A51,G$2)</f>
        <v>9.8694000000000006</v>
      </c>
      <c r="H51" vm="321">
        <f>CUBEVALUE("FoodMart 2000 Sales",$A51,H$2)</f>
        <v>12</v>
      </c>
    </row>
    <row r="52" spans="1:8">
      <c r="A52" s="4" t="str" vm="86">
        <f>CUBEMEMBER("FoodMart 2000 Sales","[Customers].[All Customers].[USA].[WA].[Redmond].[Harriet Geer]")</f>
        <v>Harriet Geer</v>
      </c>
      <c r="B52" vm="624">
        <f>CUBEVALUE("FoodMart 2000 Sales",$A52,B$2)</f>
        <v>8.01</v>
      </c>
      <c r="C52" vm="621">
        <f>CUBEVALUE("FoodMart 2000 Sales",$A52,C$2)</f>
        <v>6.5549999999999997</v>
      </c>
      <c r="D52" vm="625">
        <f>CUBEVALUE("FoodMart 2000 Sales",$A52,D$2)</f>
        <v>2</v>
      </c>
      <c r="E52" vm="622">
        <f>CUBEVALUE("FoodMart 2000 Sales",$A52,E$2)</f>
        <v>5.0999999999999996</v>
      </c>
      <c r="F52" vm="626">
        <f>CUBEVALUE("FoodMart 2000 Sales",$A52,F$2)</f>
        <v>13.11</v>
      </c>
      <c r="G52" vm="623">
        <f>CUBEVALUE("FoodMart 2000 Sales",$A52,G$2)</f>
        <v>8.01</v>
      </c>
      <c r="H52" vm="627">
        <f>CUBEVALUE("FoodMart 2000 Sales",$A52,H$2)</f>
        <v>6</v>
      </c>
    </row>
    <row r="53" spans="1:8">
      <c r="A53" s="4" t="str" vm="29">
        <f>CUBEMEMBER("FoodMart 2000 Sales","[Customers].[All Customers].[USA].[WA].[Redmond].[Harriet Peirson]")</f>
        <v>Harriet Peirson</v>
      </c>
      <c r="B53" vm="311">
        <f>CUBEVALUE("FoodMart 2000 Sales",$A53,B$2)</f>
        <v>18.6584</v>
      </c>
      <c r="C53" vm="315">
        <f>CUBEVALUE("FoodMart 2000 Sales",$A53,C$2)</f>
        <v>7.43</v>
      </c>
      <c r="D53" vm="312">
        <f>CUBEVALUE("FoodMart 2000 Sales",$A53,D$2)</f>
        <v>4</v>
      </c>
      <c r="E53" vm="316">
        <f>CUBEVALUE("FoodMart 2000 Sales",$A53,E$2)</f>
        <v>11.061599999999999</v>
      </c>
      <c r="F53" vm="313">
        <f>CUBEVALUE("FoodMart 2000 Sales",$A53,F$2)</f>
        <v>29.72</v>
      </c>
      <c r="G53" vm="317">
        <f>CUBEVALUE("FoodMart 2000 Sales",$A53,G$2)</f>
        <v>18.6584</v>
      </c>
      <c r="H53" vm="314">
        <f>CUBEVALUE("FoodMart 2000 Sales",$A53,H$2)</f>
        <v>13</v>
      </c>
    </row>
    <row r="54" spans="1:8">
      <c r="A54" s="4" t="str" vm="85">
        <f>CUBEMEMBER("FoodMart 2000 Sales","[Customers].[All Customers].[USA].[WA].[Redmond].[Hewitt Yewell]")</f>
        <v>Hewitt Yewell</v>
      </c>
      <c r="B54" vm="617">
        <f>CUBEVALUE("FoodMart 2000 Sales",$A54,B$2)</f>
        <v>35.963000000000001</v>
      </c>
      <c r="C54" vm="614">
        <f>CUBEVALUE("FoodMart 2000 Sales",$A54,C$2)</f>
        <v>7.7275</v>
      </c>
      <c r="D54" vm="618">
        <f>CUBEVALUE("FoodMart 2000 Sales",$A54,D$2)</f>
        <v>8</v>
      </c>
      <c r="E54" vm="615">
        <f>CUBEVALUE("FoodMart 2000 Sales",$A54,E$2)</f>
        <v>25.856999999999999</v>
      </c>
      <c r="F54" vm="619">
        <f>CUBEVALUE("FoodMart 2000 Sales",$A54,F$2)</f>
        <v>61.82</v>
      </c>
      <c r="G54" vm="616">
        <f>CUBEVALUE("FoodMart 2000 Sales",$A54,G$2)</f>
        <v>35.963000000000001</v>
      </c>
      <c r="H54" vm="620">
        <f>CUBEVALUE("FoodMart 2000 Sales",$A54,H$2)</f>
        <v>33</v>
      </c>
    </row>
    <row r="55" spans="1:8">
      <c r="A55" s="4" t="str" vm="28">
        <f>CUBEMEMBER("FoodMart 2000 Sales","[Customers].[All Customers].[USA].[WA].[Redmond].[James Herrmann]")</f>
        <v>James Herrmann</v>
      </c>
      <c r="B55" vm="304">
        <f>CUBEVALUE("FoodMart 2000 Sales",$A55,B$2)</f>
        <v>43.618099999999998</v>
      </c>
      <c r="C55" vm="308">
        <f>CUBEVALUE("FoodMart 2000 Sales",$A55,C$2)</f>
        <v>6.4854545454545454</v>
      </c>
      <c r="D55" vm="305">
        <f>CUBEVALUE("FoodMart 2000 Sales",$A55,D$2)</f>
        <v>11</v>
      </c>
      <c r="E55" vm="309">
        <f>CUBEVALUE("FoodMart 2000 Sales",$A55,E$2)</f>
        <v>27.721900000000002</v>
      </c>
      <c r="F55" vm="306">
        <f>CUBEVALUE("FoodMart 2000 Sales",$A55,F$2)</f>
        <v>71.34</v>
      </c>
      <c r="G55" vm="310">
        <f>CUBEVALUE("FoodMart 2000 Sales",$A55,G$2)</f>
        <v>43.618100000000013</v>
      </c>
      <c r="H55" vm="307">
        <f>CUBEVALUE("FoodMart 2000 Sales",$A55,H$2)</f>
        <v>41</v>
      </c>
    </row>
    <row r="56" spans="1:8">
      <c r="A56" s="4" t="str" vm="84">
        <f>CUBEMEMBER("FoodMart 2000 Sales","[Customers].[All Customers].[USA].[WA].[Redmond].[James Straub]")</f>
        <v>James Straub</v>
      </c>
      <c r="B56" vm="610">
        <f>CUBEVALUE("FoodMart 2000 Sales",$A56,B$2)</f>
        <v>62.665200000000006</v>
      </c>
      <c r="C56" vm="607">
        <f>CUBEVALUE("FoodMart 2000 Sales",$A56,C$2)</f>
        <v>5.0223809523809519</v>
      </c>
      <c r="D56" vm="611">
        <f>CUBEVALUE("FoodMart 2000 Sales",$A56,D$2)</f>
        <v>21</v>
      </c>
      <c r="E56" vm="608">
        <f>CUBEVALUE("FoodMart 2000 Sales",$A56,E$2)</f>
        <v>42.804799999999993</v>
      </c>
      <c r="F56" vm="612">
        <f>CUBEVALUE("FoodMart 2000 Sales",$A56,F$2)</f>
        <v>105.47</v>
      </c>
      <c r="G56" vm="609">
        <f>CUBEVALUE("FoodMart 2000 Sales",$A56,G$2)</f>
        <v>62.665199999999999</v>
      </c>
      <c r="H56" vm="613">
        <f>CUBEVALUE("FoodMart 2000 Sales",$A56,H$2)</f>
        <v>63</v>
      </c>
    </row>
    <row r="57" spans="1:8">
      <c r="A57" s="4" t="str" vm="27">
        <f>CUBEMEMBER("FoodMart 2000 Sales","[Customers].[All Customers].[USA].[WA].[Redmond].[Jeff Mastreno]")</f>
        <v>Jeff Mastreno</v>
      </c>
      <c r="B57" vm="297">
        <f>CUBEVALUE("FoodMart 2000 Sales",$A57,B$2)</f>
        <v>11.4252</v>
      </c>
      <c r="C57" vm="301">
        <f>CUBEVALUE("FoodMart 2000 Sales",$A57,C$2)</f>
        <v>6.34</v>
      </c>
      <c r="D57" vm="298">
        <f>CUBEVALUE("FoodMart 2000 Sales",$A57,D$2)</f>
        <v>3</v>
      </c>
      <c r="E57" vm="302">
        <f>CUBEVALUE("FoodMart 2000 Sales",$A57,E$2)</f>
        <v>7.5948000000000002</v>
      </c>
      <c r="F57" vm="299">
        <f>CUBEVALUE("FoodMart 2000 Sales",$A57,F$2)</f>
        <v>19.02</v>
      </c>
      <c r="G57" vm="303">
        <f>CUBEVALUE("FoodMart 2000 Sales",$A57,G$2)</f>
        <v>11.4252</v>
      </c>
      <c r="H57" vm="300">
        <f>CUBEVALUE("FoodMart 2000 Sales",$A57,H$2)</f>
        <v>9</v>
      </c>
    </row>
    <row r="58" spans="1:8">
      <c r="A58" s="4" t="str" vm="83">
        <f>CUBEMEMBER("FoodMart 2000 Sales","[Customers].[All Customers].[USA].[WA].[Redmond].[Jeffrey Evoy]")</f>
        <v>Jeffrey Evoy</v>
      </c>
      <c r="B58" vm="603">
        <f>CUBEVALUE("FoodMart 2000 Sales",$A58,B$2)</f>
        <v>42.571700000000007</v>
      </c>
      <c r="C58" vm="600">
        <f>CUBEVALUE("FoodMart 2000 Sales",$A58,C$2)</f>
        <v>5.8850000000000007</v>
      </c>
      <c r="D58" vm="604">
        <f>CUBEVALUE("FoodMart 2000 Sales",$A58,D$2)</f>
        <v>12</v>
      </c>
      <c r="E58" vm="601">
        <f>CUBEVALUE("FoodMart 2000 Sales",$A58,E$2)</f>
        <v>28.048300000000001</v>
      </c>
      <c r="F58" vm="605">
        <f>CUBEVALUE("FoodMart 2000 Sales",$A58,F$2)</f>
        <v>70.62</v>
      </c>
      <c r="G58" vm="602">
        <f>CUBEVALUE("FoodMart 2000 Sales",$A58,G$2)</f>
        <v>42.571700000000007</v>
      </c>
      <c r="H58" vm="606">
        <f>CUBEVALUE("FoodMart 2000 Sales",$A58,H$2)</f>
        <v>41</v>
      </c>
    </row>
    <row r="59" spans="1:8">
      <c r="A59" s="4" t="str" vm="26">
        <f>CUBEMEMBER("FoodMart 2000 Sales","[Customers].[All Customers].[USA].[WA].[Redmond].[Jennifer Devlin]")</f>
        <v>Jennifer Devlin</v>
      </c>
      <c r="B59" vm="290">
        <f>CUBEVALUE("FoodMart 2000 Sales",$A59,B$2)</f>
        <v>40.149000000000001</v>
      </c>
      <c r="C59" vm="294">
        <f>CUBEVALUE("FoodMart 2000 Sales",$A59,C$2)</f>
        <v>5.0730769230769237</v>
      </c>
      <c r="D59" vm="291">
        <f>CUBEVALUE("FoodMart 2000 Sales",$A59,D$2)</f>
        <v>13</v>
      </c>
      <c r="E59" vm="295">
        <f>CUBEVALUE("FoodMart 2000 Sales",$A59,E$2)</f>
        <v>25.801000000000005</v>
      </c>
      <c r="F59" vm="292">
        <f>CUBEVALUE("FoodMart 2000 Sales",$A59,F$2)</f>
        <v>65.95</v>
      </c>
      <c r="G59" vm="296">
        <f>CUBEVALUE("FoodMart 2000 Sales",$A59,G$2)</f>
        <v>40.149000000000001</v>
      </c>
      <c r="H59" vm="293">
        <f>CUBEVALUE("FoodMart 2000 Sales",$A59,H$2)</f>
        <v>37</v>
      </c>
    </row>
    <row r="60" spans="1:8">
      <c r="A60" s="4" t="str" vm="82">
        <f>CUBEMEMBER("FoodMart 2000 Sales","[Customers].[All Customers].[USA].[WA].[Redmond].[Jillian Autobee]")</f>
        <v>Jillian Autobee</v>
      </c>
      <c r="B60" vm="596">
        <f>CUBEVALUE("FoodMart 2000 Sales",$A60,B$2)</f>
        <v>80.762299999999982</v>
      </c>
      <c r="C60" vm="593">
        <f>CUBEVALUE("FoodMart 2000 Sales",$A60,C$2)</f>
        <v>5.905652173913043</v>
      </c>
      <c r="D60" vm="597">
        <f>CUBEVALUE("FoodMart 2000 Sales",$A60,D$2)</f>
        <v>23</v>
      </c>
      <c r="E60" vm="594">
        <f>CUBEVALUE("FoodMart 2000 Sales",$A60,E$2)</f>
        <v>55.067700000000002</v>
      </c>
      <c r="F60" vm="598">
        <f>CUBEVALUE("FoodMart 2000 Sales",$A60,F$2)</f>
        <v>135.82999999999998</v>
      </c>
      <c r="G60" vm="595">
        <f>CUBEVALUE("FoodMart 2000 Sales",$A60,G$2)</f>
        <v>80.762300000000025</v>
      </c>
      <c r="H60" vm="599">
        <f>CUBEVALUE("FoodMart 2000 Sales",$A60,H$2)</f>
        <v>72</v>
      </c>
    </row>
    <row r="61" spans="1:8">
      <c r="A61" s="4" t="str" vm="25">
        <f>CUBEMEMBER("FoodMart 2000 Sales","[Customers].[All Customers].[USA].[WA].[Redmond].[Joan Duran]")</f>
        <v>Joan Duran</v>
      </c>
      <c r="B61" vm="283">
        <f>CUBEVALUE("FoodMart 2000 Sales",$A61,B$2)</f>
        <v>37.344200000000001</v>
      </c>
      <c r="C61" vm="287">
        <f>CUBEVALUE("FoodMart 2000 Sales",$A61,C$2)</f>
        <v>6.7855555555555558</v>
      </c>
      <c r="D61" vm="284">
        <f>CUBEVALUE("FoodMart 2000 Sales",$A61,D$2)</f>
        <v>9</v>
      </c>
      <c r="E61" vm="288">
        <f>CUBEVALUE("FoodMart 2000 Sales",$A61,E$2)</f>
        <v>23.7258</v>
      </c>
      <c r="F61" vm="285">
        <f>CUBEVALUE("FoodMart 2000 Sales",$A61,F$2)</f>
        <v>61.07</v>
      </c>
      <c r="G61" vm="289">
        <f>CUBEVALUE("FoodMart 2000 Sales",$A61,G$2)</f>
        <v>37.344200000000001</v>
      </c>
      <c r="H61" vm="286">
        <f>CUBEVALUE("FoodMart 2000 Sales",$A61,H$2)</f>
        <v>29</v>
      </c>
    </row>
    <row r="62" spans="1:8">
      <c r="A62" s="4" t="str" vm="81">
        <f>CUBEMEMBER("FoodMart 2000 Sales","[Customers].[All Customers].[USA].[WA].[Redmond].[Johann Winternitz]")</f>
        <v>Johann Winternitz</v>
      </c>
      <c r="B62" vm="589">
        <f>CUBEVALUE("FoodMart 2000 Sales",$A62,B$2)</f>
        <v>37.740899999999996</v>
      </c>
      <c r="C62" vm="586">
        <f>CUBEVALUE("FoodMart 2000 Sales",$A62,C$2)</f>
        <v>5.7627272727272718</v>
      </c>
      <c r="D62" vm="590">
        <f>CUBEVALUE("FoodMart 2000 Sales",$A62,D$2)</f>
        <v>11</v>
      </c>
      <c r="E62" vm="587">
        <f>CUBEVALUE("FoodMart 2000 Sales",$A62,E$2)</f>
        <v>25.649099999999997</v>
      </c>
      <c r="F62" vm="591">
        <f>CUBEVALUE("FoodMart 2000 Sales",$A62,F$2)</f>
        <v>63.389999999999993</v>
      </c>
      <c r="G62" vm="588">
        <f>CUBEVALUE("FoodMart 2000 Sales",$A62,G$2)</f>
        <v>37.740900000000003</v>
      </c>
      <c r="H62" vm="592">
        <f>CUBEVALUE("FoodMart 2000 Sales",$A62,H$2)</f>
        <v>35</v>
      </c>
    </row>
    <row r="63" spans="1:8">
      <c r="A63" s="4" t="str" vm="24">
        <f>CUBEMEMBER("FoodMart 2000 Sales","[Customers].[All Customers].[USA].[WA].[Redmond].[John Banks]")</f>
        <v>John Banks</v>
      </c>
      <c r="B63" vm="276">
        <f>CUBEVALUE("FoodMart 2000 Sales",$A63,B$2)</f>
        <v>11.547499999999999</v>
      </c>
      <c r="C63" vm="280">
        <f>CUBEVALUE("FoodMart 2000 Sales",$A63,C$2)</f>
        <v>3.7</v>
      </c>
      <c r="D63" vm="277">
        <f>CUBEVALUE("FoodMart 2000 Sales",$A63,D$2)</f>
        <v>5</v>
      </c>
      <c r="E63" vm="281">
        <f>CUBEVALUE("FoodMart 2000 Sales",$A63,E$2)</f>
        <v>6.9524999999999997</v>
      </c>
      <c r="F63" vm="278">
        <f>CUBEVALUE("FoodMart 2000 Sales",$A63,F$2)</f>
        <v>18.5</v>
      </c>
      <c r="G63" vm="282">
        <f>CUBEVALUE("FoodMart 2000 Sales",$A63,G$2)</f>
        <v>11.547499999999999</v>
      </c>
      <c r="H63" vm="279">
        <f>CUBEVALUE("FoodMart 2000 Sales",$A63,H$2)</f>
        <v>12</v>
      </c>
    </row>
    <row r="64" spans="1:8">
      <c r="A64" s="4" t="str" vm="80">
        <f>CUBEMEMBER("FoodMart 2000 Sales","[Customers].[All Customers].[USA].[WA].[Redmond].[Jonathan Netz]")</f>
        <v>Jonathan Netz</v>
      </c>
      <c r="B64" vm="582">
        <f>CUBEVALUE("FoodMart 2000 Sales",$A64,B$2)</f>
        <v>52.463099999999997</v>
      </c>
      <c r="C64" vm="579">
        <f>CUBEVALUE("FoodMart 2000 Sales",$A64,C$2)</f>
        <v>7.2608333333333333</v>
      </c>
      <c r="D64" vm="583">
        <f>CUBEVALUE("FoodMart 2000 Sales",$A64,D$2)</f>
        <v>12</v>
      </c>
      <c r="E64" vm="580">
        <f>CUBEVALUE("FoodMart 2000 Sales",$A64,E$2)</f>
        <v>34.666899999999998</v>
      </c>
      <c r="F64" vm="584">
        <f>CUBEVALUE("FoodMart 2000 Sales",$A64,F$2)</f>
        <v>87.13</v>
      </c>
      <c r="G64" vm="581">
        <f>CUBEVALUE("FoodMart 2000 Sales",$A64,G$2)</f>
        <v>52.463100000000004</v>
      </c>
      <c r="H64" vm="585">
        <f>CUBEVALUE("FoodMart 2000 Sales",$A64,H$2)</f>
        <v>36</v>
      </c>
    </row>
    <row r="65" spans="1:8">
      <c r="A65" s="4" t="str" vm="23">
        <f>CUBEMEMBER("FoodMart 2000 Sales","[Customers].[All Customers].[USA].[WA].[Redmond].[Judy Koseck]")</f>
        <v>Judy Koseck</v>
      </c>
      <c r="B65" vm="269">
        <f>CUBEVALUE("FoodMart 2000 Sales",$A65,B$2)</f>
        <v>41.586400000000012</v>
      </c>
      <c r="C65" vm="273">
        <f>CUBEVALUE("FoodMart 2000 Sales",$A65,C$2)</f>
        <v>6.36</v>
      </c>
      <c r="D65" vm="270">
        <f>CUBEVALUE("FoodMart 2000 Sales",$A65,D$2)</f>
        <v>11</v>
      </c>
      <c r="E65" vm="274">
        <f>CUBEVALUE("FoodMart 2000 Sales",$A65,E$2)</f>
        <v>28.373599999999996</v>
      </c>
      <c r="F65" vm="271">
        <f>CUBEVALUE("FoodMart 2000 Sales",$A65,F$2)</f>
        <v>69.960000000000008</v>
      </c>
      <c r="G65" vm="275">
        <f>CUBEVALUE("FoodMart 2000 Sales",$A65,G$2)</f>
        <v>41.586399999999998</v>
      </c>
      <c r="H65" vm="272">
        <f>CUBEVALUE("FoodMart 2000 Sales",$A65,H$2)</f>
        <v>36</v>
      </c>
    </row>
    <row r="66" spans="1:8">
      <c r="A66" s="4" t="str" vm="79">
        <f>CUBEMEMBER("FoodMart 2000 Sales","[Customers].[All Customers].[USA].[WA].[Redmond].[Julie Bowers]")</f>
        <v>Julie Bowers</v>
      </c>
      <c r="B66" vm="575">
        <f>CUBEVALUE("FoodMart 2000 Sales",$A66,B$2)</f>
        <v>26.192499999999999</v>
      </c>
      <c r="C66" vm="572">
        <f>CUBEVALUE("FoodMart 2000 Sales",$A66,C$2)</f>
        <v>7.0233333333333334</v>
      </c>
      <c r="D66" vm="576">
        <f>CUBEVALUE("FoodMart 2000 Sales",$A66,D$2)</f>
        <v>6</v>
      </c>
      <c r="E66" vm="573">
        <f>CUBEVALUE("FoodMart 2000 Sales",$A66,E$2)</f>
        <v>15.947500000000002</v>
      </c>
      <c r="F66" vm="577">
        <f>CUBEVALUE("FoodMart 2000 Sales",$A66,F$2)</f>
        <v>42.14</v>
      </c>
      <c r="G66" vm="574">
        <f>CUBEVALUE("FoodMart 2000 Sales",$A66,G$2)</f>
        <v>26.192499999999999</v>
      </c>
      <c r="H66" vm="578">
        <f>CUBEVALUE("FoodMart 2000 Sales",$A66,H$2)</f>
        <v>17</v>
      </c>
    </row>
    <row r="67" spans="1:8">
      <c r="A67" s="4" t="str" vm="22">
        <f>CUBEMEMBER("FoodMart 2000 Sales","[Customers].[All Customers].[USA].[WA].[Redmond].[Kamal Hathi]")</f>
        <v>Kamal Hathi</v>
      </c>
      <c r="B67" vm="262">
        <f>CUBEVALUE("FoodMart 2000 Sales",$A67,B$2)</f>
        <v>2.9295000000000004</v>
      </c>
      <c r="C67" vm="266">
        <f>CUBEVALUE("FoodMart 2000 Sales",$A67,C$2)</f>
        <v>4.6500000000000004</v>
      </c>
      <c r="D67" vm="263">
        <f>CUBEVALUE("FoodMart 2000 Sales",$A67,D$2)</f>
        <v>1</v>
      </c>
      <c r="E67" vm="267">
        <f>CUBEVALUE("FoodMart 2000 Sales",$A67,E$2)</f>
        <v>1.7204999999999999</v>
      </c>
      <c r="F67" vm="264">
        <f>CUBEVALUE("FoodMart 2000 Sales",$A67,F$2)</f>
        <v>4.6500000000000004</v>
      </c>
      <c r="G67" vm="268">
        <f>CUBEVALUE("FoodMart 2000 Sales",$A67,G$2)</f>
        <v>2.9295</v>
      </c>
      <c r="H67" vm="265">
        <f>CUBEVALUE("FoodMart 2000 Sales",$A67,H$2)</f>
        <v>3</v>
      </c>
    </row>
    <row r="68" spans="1:8">
      <c r="A68" s="4" t="str" vm="78">
        <f>CUBEMEMBER("FoodMart 2000 Sales","[Customers].[All Customers].[USA].[WA].[Redmond].[Kenton Orner]")</f>
        <v>Kenton Orner</v>
      </c>
      <c r="B68" vm="568">
        <f>CUBEVALUE("FoodMart 2000 Sales",$A68,B$2)</f>
        <v>59.821400000000004</v>
      </c>
      <c r="C68" vm="565">
        <f>CUBEVALUE("FoodMart 2000 Sales",$A68,C$2)</f>
        <v>6.6166666666666663</v>
      </c>
      <c r="D68" vm="569">
        <f>CUBEVALUE("FoodMart 2000 Sales",$A68,D$2)</f>
        <v>15</v>
      </c>
      <c r="E68" vm="566">
        <f>CUBEVALUE("FoodMart 2000 Sales",$A68,E$2)</f>
        <v>39.428599999999996</v>
      </c>
      <c r="F68" vm="570">
        <f>CUBEVALUE("FoodMart 2000 Sales",$A68,F$2)</f>
        <v>99.25</v>
      </c>
      <c r="G68" vm="567">
        <f>CUBEVALUE("FoodMart 2000 Sales",$A68,G$2)</f>
        <v>59.821400000000004</v>
      </c>
      <c r="H68" vm="571">
        <f>CUBEVALUE("FoodMart 2000 Sales",$A68,H$2)</f>
        <v>42</v>
      </c>
    </row>
    <row r="69" spans="1:8">
      <c r="A69" s="4" t="str" vm="21">
        <f>CUBEMEMBER("FoodMart 2000 Sales","[Customers].[All Customers].[USA].[WA].[Redmond].[Kris Stand]")</f>
        <v>Kris Stand</v>
      </c>
      <c r="B69" vm="255">
        <f>CUBEVALUE("FoodMart 2000 Sales",$A69,B$2)</f>
        <v>13.825599999999998</v>
      </c>
      <c r="C69" vm="259">
        <f>CUBEVALUE("FoodMart 2000 Sales",$A69,C$2)</f>
        <v>10.54</v>
      </c>
      <c r="D69" vm="256">
        <f>CUBEVALUE("FoodMart 2000 Sales",$A69,D$2)</f>
        <v>2</v>
      </c>
      <c r="E69" vm="260">
        <f>CUBEVALUE("FoodMart 2000 Sales",$A69,E$2)</f>
        <v>7.2544000000000004</v>
      </c>
      <c r="F69" vm="257">
        <f>CUBEVALUE("FoodMart 2000 Sales",$A69,F$2)</f>
        <v>21.08</v>
      </c>
      <c r="G69" vm="261">
        <f>CUBEVALUE("FoodMart 2000 Sales",$A69,G$2)</f>
        <v>13.8256</v>
      </c>
      <c r="H69" vm="258">
        <f>CUBEVALUE("FoodMart 2000 Sales",$A69,H$2)</f>
        <v>8</v>
      </c>
    </row>
    <row r="70" spans="1:8">
      <c r="A70" s="4" t="str" vm="77">
        <f>CUBEMEMBER("FoodMart 2000 Sales","[Customers].[All Customers].[USA].[WA].[Redmond].[Liam Friedland]")</f>
        <v>Liam Friedland</v>
      </c>
      <c r="B70" vm="561">
        <f>CUBEVALUE("FoodMart 2000 Sales",$A70,B$2)</f>
        <v>31.666800000000002</v>
      </c>
      <c r="C70" vm="558">
        <f>CUBEVALUE("FoodMart 2000 Sales",$A70,C$2)</f>
        <v>8.1433333333333326</v>
      </c>
      <c r="D70" vm="562">
        <f>CUBEVALUE("FoodMart 2000 Sales",$A70,D$2)</f>
        <v>6</v>
      </c>
      <c r="E70" vm="559">
        <f>CUBEVALUE("FoodMart 2000 Sales",$A70,E$2)</f>
        <v>17.193199999999997</v>
      </c>
      <c r="F70" vm="563">
        <f>CUBEVALUE("FoodMart 2000 Sales",$A70,F$2)</f>
        <v>48.86</v>
      </c>
      <c r="G70" vm="560">
        <f>CUBEVALUE("FoodMart 2000 Sales",$A70,G$2)</f>
        <v>31.666800000000002</v>
      </c>
      <c r="H70" vm="564">
        <f>CUBEVALUE("FoodMart 2000 Sales",$A70,H$2)</f>
        <v>20</v>
      </c>
    </row>
    <row r="71" spans="1:8">
      <c r="A71" s="4" t="str" vm="20">
        <f>CUBEMEMBER("FoodMart 2000 Sales","[Customers].[All Customers].[USA].[WA].[Redmond].[Lisa Salka]")</f>
        <v>Lisa Salka</v>
      </c>
      <c r="B71" vm="248">
        <f>CUBEVALUE("FoodMart 2000 Sales",$A71,B$2)</f>
        <v>16.1922</v>
      </c>
      <c r="C71" vm="252">
        <f>CUBEVALUE("FoodMart 2000 Sales",$A71,C$2)</f>
        <v>6.2975000000000003</v>
      </c>
      <c r="D71" vm="249">
        <f>CUBEVALUE("FoodMart 2000 Sales",$A71,D$2)</f>
        <v>4</v>
      </c>
      <c r="E71" vm="253">
        <f>CUBEVALUE("FoodMart 2000 Sales",$A71,E$2)</f>
        <v>8.9977999999999998</v>
      </c>
      <c r="F71" vm="250">
        <f>CUBEVALUE("FoodMart 2000 Sales",$A71,F$2)</f>
        <v>25.19</v>
      </c>
      <c r="G71" vm="254">
        <f>CUBEVALUE("FoodMart 2000 Sales",$A71,G$2)</f>
        <v>16.1922</v>
      </c>
      <c r="H71" vm="251">
        <f>CUBEVALUE("FoodMart 2000 Sales",$A71,H$2)</f>
        <v>15</v>
      </c>
    </row>
    <row r="72" spans="1:8">
      <c r="A72" s="4" t="str" vm="76">
        <f>CUBEMEMBER("FoodMart 2000 Sales","[Customers].[All Customers].[USA].[WA].[Redmond].[Marin Bezic]")</f>
        <v>Marin Bezic</v>
      </c>
      <c r="B72" vm="554">
        <f>CUBEVALUE("FoodMart 2000 Sales",$A72,B$2)</f>
        <v>27.2622</v>
      </c>
      <c r="C72" vm="551">
        <f>CUBEVALUE("FoodMart 2000 Sales",$A72,C$2)</f>
        <v>6.402857142857143</v>
      </c>
      <c r="D72" vm="555">
        <f>CUBEVALUE("FoodMart 2000 Sales",$A72,D$2)</f>
        <v>7</v>
      </c>
      <c r="E72" vm="552">
        <f>CUBEVALUE("FoodMart 2000 Sales",$A72,E$2)</f>
        <v>17.5578</v>
      </c>
      <c r="F72" vm="556">
        <f>CUBEVALUE("FoodMart 2000 Sales",$A72,F$2)</f>
        <v>44.82</v>
      </c>
      <c r="G72" vm="553">
        <f>CUBEVALUE("FoodMart 2000 Sales",$A72,G$2)</f>
        <v>27.2622</v>
      </c>
      <c r="H72" vm="557">
        <f>CUBEVALUE("FoodMart 2000 Sales",$A72,H$2)</f>
        <v>22</v>
      </c>
    </row>
    <row r="73" spans="1:8">
      <c r="A73" s="4" t="str" vm="19">
        <f>CUBEMEMBER("FoodMart 2000 Sales","[Customers].[All Customers].[USA].[WA].[Redmond].[Marion Melton]")</f>
        <v>Marion Melton</v>
      </c>
      <c r="B73" vm="241">
        <f>CUBEVALUE("FoodMart 2000 Sales",$A73,B$2)</f>
        <v>63.762599999999992</v>
      </c>
      <c r="C73" vm="245">
        <f>CUBEVALUE("FoodMart 2000 Sales",$A73,C$2)</f>
        <v>5.6566666666666663</v>
      </c>
      <c r="D73" vm="242">
        <f>CUBEVALUE("FoodMart 2000 Sales",$A73,D$2)</f>
        <v>18</v>
      </c>
      <c r="E73" vm="246">
        <f>CUBEVALUE("FoodMart 2000 Sales",$A73,E$2)</f>
        <v>38.057400000000001</v>
      </c>
      <c r="F73" vm="243">
        <f>CUBEVALUE("FoodMart 2000 Sales",$A73,F$2)</f>
        <v>101.82</v>
      </c>
      <c r="G73" vm="247">
        <f>CUBEVALUE("FoodMart 2000 Sales",$A73,G$2)</f>
        <v>63.762599999999999</v>
      </c>
      <c r="H73" vm="244">
        <f>CUBEVALUE("FoodMart 2000 Sales",$A73,H$2)</f>
        <v>50</v>
      </c>
    </row>
    <row r="74" spans="1:8">
      <c r="A74" s="4" t="str" vm="75">
        <f>CUBEMEMBER("FoodMart 2000 Sales","[Customers].[All Customers].[USA].[WA].[Redmond].[Mark Mullins]")</f>
        <v>Mark Mullins</v>
      </c>
      <c r="B74" vm="547">
        <f>CUBEVALUE("FoodMart 2000 Sales",$A74,B$2)</f>
        <v>20.728899999999996</v>
      </c>
      <c r="C74" vm="544">
        <f>CUBEVALUE("FoodMart 2000 Sales",$A74,C$2)</f>
        <v>8.1374999999999993</v>
      </c>
      <c r="D74" vm="548">
        <f>CUBEVALUE("FoodMart 2000 Sales",$A74,D$2)</f>
        <v>4</v>
      </c>
      <c r="E74" vm="545">
        <f>CUBEVALUE("FoodMart 2000 Sales",$A74,E$2)</f>
        <v>11.821099999999999</v>
      </c>
      <c r="F74" vm="549">
        <f>CUBEVALUE("FoodMart 2000 Sales",$A74,F$2)</f>
        <v>32.549999999999997</v>
      </c>
      <c r="G74" vm="546">
        <f>CUBEVALUE("FoodMart 2000 Sales",$A74,G$2)</f>
        <v>20.728899999999999</v>
      </c>
      <c r="H74" vm="550">
        <f>CUBEVALUE("FoodMart 2000 Sales",$A74,H$2)</f>
        <v>15</v>
      </c>
    </row>
    <row r="75" spans="1:8">
      <c r="A75" s="4" t="str" vm="18">
        <f>CUBEMEMBER("FoodMart 2000 Sales","[Customers].[All Customers].[USA].[WA].[Redmond].[Marvin Mcgrath]")</f>
        <v>Marvin Mcgrath</v>
      </c>
      <c r="B75" vm="234">
        <f>CUBEVALUE("FoodMart 2000 Sales",$A75,B$2)</f>
        <v>34.700900000000004</v>
      </c>
      <c r="C75" vm="238">
        <f>CUBEVALUE("FoodMart 2000 Sales",$A75,C$2)</f>
        <v>5.7830000000000004</v>
      </c>
      <c r="D75" vm="235">
        <f>CUBEVALUE("FoodMart 2000 Sales",$A75,D$2)</f>
        <v>10</v>
      </c>
      <c r="E75" vm="239">
        <f>CUBEVALUE("FoodMart 2000 Sales",$A75,E$2)</f>
        <v>23.129100000000001</v>
      </c>
      <c r="F75" vm="236">
        <f>CUBEVALUE("FoodMart 2000 Sales",$A75,F$2)</f>
        <v>57.830000000000005</v>
      </c>
      <c r="G75" vm="240">
        <f>CUBEVALUE("FoodMart 2000 Sales",$A75,G$2)</f>
        <v>34.700899999999997</v>
      </c>
      <c r="H75" vm="237">
        <f>CUBEVALUE("FoodMart 2000 Sales",$A75,H$2)</f>
        <v>34</v>
      </c>
    </row>
    <row r="76" spans="1:8">
      <c r="A76" s="4" t="str" vm="74">
        <f>CUBEMEMBER("FoodMart 2000 Sales","[Customers].[All Customers].[USA].[WA].[Redmond].[Mary Browne]")</f>
        <v>Mary Browne</v>
      </c>
      <c r="B76" vm="540">
        <f>CUBEVALUE("FoodMart 2000 Sales",$A76,B$2)</f>
        <v>4.8792000000000009</v>
      </c>
      <c r="C76" vm="537">
        <f>CUBEVALUE("FoodMart 2000 Sales",$A76,C$2)</f>
        <v>8.56</v>
      </c>
      <c r="D76" vm="541">
        <f>CUBEVALUE("FoodMart 2000 Sales",$A76,D$2)</f>
        <v>1</v>
      </c>
      <c r="E76" vm="538">
        <f>CUBEVALUE("FoodMart 2000 Sales",$A76,E$2)</f>
        <v>3.6808000000000001</v>
      </c>
      <c r="F76" vm="542">
        <f>CUBEVALUE("FoodMart 2000 Sales",$A76,F$2)</f>
        <v>8.56</v>
      </c>
      <c r="G76" vm="539">
        <f>CUBEVALUE("FoodMart 2000 Sales",$A76,G$2)</f>
        <v>4.8792</v>
      </c>
      <c r="H76" vm="543">
        <f>CUBEVALUE("FoodMart 2000 Sales",$A76,H$2)</f>
        <v>4</v>
      </c>
    </row>
    <row r="77" spans="1:8">
      <c r="A77" s="4" t="str" vm="17">
        <f>CUBEMEMBER("FoodMart 2000 Sales","[Customers].[All Customers].[USA].[WA].[Redmond].[Mary Browning]")</f>
        <v>Mary Browning</v>
      </c>
      <c r="B77" vm="227">
        <f>CUBEVALUE("FoodMart 2000 Sales",$A77,B$2)</f>
        <v>48.696600000000004</v>
      </c>
      <c r="C77" vm="231">
        <f>CUBEVALUE("FoodMart 2000 Sales",$A77,C$2)</f>
        <v>7.8772727272727279</v>
      </c>
      <c r="D77" vm="228">
        <f>CUBEVALUE("FoodMart 2000 Sales",$A77,D$2)</f>
        <v>11</v>
      </c>
      <c r="E77" vm="232">
        <f>CUBEVALUE("FoodMart 2000 Sales",$A77,E$2)</f>
        <v>37.953400000000002</v>
      </c>
      <c r="F77" vm="229">
        <f>CUBEVALUE("FoodMart 2000 Sales",$A77,F$2)</f>
        <v>86.65</v>
      </c>
      <c r="G77" vm="233">
        <f>CUBEVALUE("FoodMart 2000 Sales",$A77,G$2)</f>
        <v>48.696599999999997</v>
      </c>
      <c r="H77" vm="230">
        <f>CUBEVALUE("FoodMart 2000 Sales",$A77,H$2)</f>
        <v>35</v>
      </c>
    </row>
    <row r="78" spans="1:8">
      <c r="A78" s="4" t="str" vm="73">
        <f>CUBEMEMBER("FoodMart 2000 Sales","[Customers].[All Customers].[USA].[WA].[Redmond].[Mary Cuccia]")</f>
        <v>Mary Cuccia</v>
      </c>
      <c r="B78" vm="533">
        <f>CUBEVALUE("FoodMart 2000 Sales",$A78,B$2)</f>
        <v>27.776999999999997</v>
      </c>
      <c r="C78" vm="530">
        <f>CUBEVALUE("FoodMart 2000 Sales",$A78,C$2)</f>
        <v>11.074999999999999</v>
      </c>
      <c r="D78" vm="534">
        <f>CUBEVALUE("FoodMart 2000 Sales",$A78,D$2)</f>
        <v>4</v>
      </c>
      <c r="E78" vm="531">
        <f>CUBEVALUE("FoodMart 2000 Sales",$A78,E$2)</f>
        <v>16.523</v>
      </c>
      <c r="F78" vm="535">
        <f>CUBEVALUE("FoodMart 2000 Sales",$A78,F$2)</f>
        <v>44.3</v>
      </c>
      <c r="G78" vm="532">
        <f>CUBEVALUE("FoodMart 2000 Sales",$A78,G$2)</f>
        <v>27.777000000000001</v>
      </c>
      <c r="H78" vm="536">
        <f>CUBEVALUE("FoodMart 2000 Sales",$A78,H$2)</f>
        <v>18</v>
      </c>
    </row>
    <row r="79" spans="1:8">
      <c r="A79" s="4" t="str" vm="16">
        <f>CUBEMEMBER("FoodMart 2000 Sales","[Customers].[All Customers].[USA].[WA].[Redmond].[Maryanne Cook]")</f>
        <v>Maryanne Cook</v>
      </c>
      <c r="B79" vm="220">
        <f>CUBEVALUE("FoodMart 2000 Sales",$A79,B$2)</f>
        <v>37.667100000000012</v>
      </c>
      <c r="C79" vm="224">
        <f>CUBEVALUE("FoodMart 2000 Sales",$A79,C$2)</f>
        <v>6.1820000000000004</v>
      </c>
      <c r="D79" vm="221">
        <f>CUBEVALUE("FoodMart 2000 Sales",$A79,D$2)</f>
        <v>10</v>
      </c>
      <c r="E79" vm="225">
        <f>CUBEVALUE("FoodMart 2000 Sales",$A79,E$2)</f>
        <v>24.152899999999995</v>
      </c>
      <c r="F79" vm="222">
        <f>CUBEVALUE("FoodMart 2000 Sales",$A79,F$2)</f>
        <v>61.820000000000007</v>
      </c>
      <c r="G79" vm="226">
        <f>CUBEVALUE("FoodMart 2000 Sales",$A79,G$2)</f>
        <v>37.667100000000005</v>
      </c>
      <c r="H79" vm="223">
        <f>CUBEVALUE("FoodMart 2000 Sales",$A79,H$2)</f>
        <v>29</v>
      </c>
    </row>
    <row r="80" spans="1:8">
      <c r="A80" s="4" t="str" vm="72">
        <f>CUBEMEMBER("FoodMart 2000 Sales","[Customers].[All Customers].[USA].[WA].[Redmond].[Matt Carroll]")</f>
        <v>Matt Carroll</v>
      </c>
      <c r="B80" vm="526">
        <f>CUBEVALUE("FoodMart 2000 Sales",$A80,B$2)</f>
        <v>11.575500000000002</v>
      </c>
      <c r="C80" vm="523">
        <f>CUBEVALUE("FoodMart 2000 Sales",$A80,C$2)</f>
        <v>4.8375000000000004</v>
      </c>
      <c r="D80" vm="527">
        <f>CUBEVALUE("FoodMart 2000 Sales",$A80,D$2)</f>
        <v>4</v>
      </c>
      <c r="E80" vm="524">
        <f>CUBEVALUE("FoodMart 2000 Sales",$A80,E$2)</f>
        <v>7.7745000000000006</v>
      </c>
      <c r="F80" vm="528">
        <f>CUBEVALUE("FoodMart 2000 Sales",$A80,F$2)</f>
        <v>19.350000000000001</v>
      </c>
      <c r="G80" vm="525">
        <f>CUBEVALUE("FoodMart 2000 Sales",$A80,G$2)</f>
        <v>11.5755</v>
      </c>
      <c r="H80" vm="529">
        <f>CUBEVALUE("FoodMart 2000 Sales",$A80,H$2)</f>
        <v>11</v>
      </c>
    </row>
    <row r="81" spans="1:8">
      <c r="A81" s="4" t="str" vm="15">
        <f>CUBEMEMBER("FoodMart 2000 Sales","[Customers].[All Customers].[USA].[WA].[Redmond].[Michael Skaggs]")</f>
        <v>Michael Skaggs</v>
      </c>
      <c r="B81" vm="213">
        <f>CUBEVALUE("FoodMart 2000 Sales",$A81,B$2)</f>
        <v>25.339600000000001</v>
      </c>
      <c r="C81" vm="217">
        <f>CUBEVALUE("FoodMart 2000 Sales",$A81,C$2)</f>
        <v>5.2975000000000003</v>
      </c>
      <c r="D81" vm="214">
        <f>CUBEVALUE("FoodMart 2000 Sales",$A81,D$2)</f>
        <v>8</v>
      </c>
      <c r="E81" vm="218">
        <f>CUBEVALUE("FoodMart 2000 Sales",$A81,E$2)</f>
        <v>17.040400000000002</v>
      </c>
      <c r="F81" vm="215">
        <f>CUBEVALUE("FoodMart 2000 Sales",$A81,F$2)</f>
        <v>42.38</v>
      </c>
      <c r="G81" vm="219">
        <f>CUBEVALUE("FoodMart 2000 Sales",$A81,G$2)</f>
        <v>25.339600000000001</v>
      </c>
      <c r="H81" vm="216">
        <f>CUBEVALUE("FoodMart 2000 Sales",$A81,H$2)</f>
        <v>23</v>
      </c>
    </row>
    <row r="82" spans="1:8">
      <c r="A82" s="4" t="str" vm="71">
        <f>CUBEMEMBER("FoodMart 2000 Sales","[Customers].[All Customers].[USA].[WA].[Redmond].[Mosha Pasumansky]")</f>
        <v>Mosha Pasumansky</v>
      </c>
      <c r="B82" vm="519">
        <f>CUBEVALUE("FoodMart 2000 Sales",$A82,B$2)</f>
        <v>20.281500000000001</v>
      </c>
      <c r="C82" vm="516">
        <f>CUBEVALUE("FoodMart 2000 Sales",$A82,C$2)</f>
        <v>6.6840000000000002</v>
      </c>
      <c r="D82" vm="520">
        <f>CUBEVALUE("FoodMart 2000 Sales",$A82,D$2)</f>
        <v>5</v>
      </c>
      <c r="E82" vm="517">
        <f>CUBEVALUE("FoodMart 2000 Sales",$A82,E$2)</f>
        <v>13.138500000000001</v>
      </c>
      <c r="F82" vm="521">
        <f>CUBEVALUE("FoodMart 2000 Sales",$A82,F$2)</f>
        <v>33.42</v>
      </c>
      <c r="G82" vm="518">
        <f>CUBEVALUE("FoodMart 2000 Sales",$A82,G$2)</f>
        <v>20.281500000000001</v>
      </c>
      <c r="H82" vm="522">
        <f>CUBEVALUE("FoodMart 2000 Sales",$A82,H$2)</f>
        <v>16</v>
      </c>
    </row>
    <row r="83" spans="1:8">
      <c r="A83" s="4" t="str" vm="14">
        <f>CUBEMEMBER("FoodMart 2000 Sales","[Customers].[All Customers].[USA].[WA].[Redmond].[Niki Netz]")</f>
        <v>Niki Netz</v>
      </c>
      <c r="B83" vm="206">
        <f>CUBEVALUE("FoodMart 2000 Sales",$A83,B$2)</f>
        <v>52.397100000000002</v>
      </c>
      <c r="C83" vm="210">
        <f>CUBEVALUE("FoodMart 2000 Sales",$A83,C$2)</f>
        <v>5.7926666666666664</v>
      </c>
      <c r="D83" vm="207">
        <f>CUBEVALUE("FoodMart 2000 Sales",$A83,D$2)</f>
        <v>15</v>
      </c>
      <c r="E83" vm="211">
        <f>CUBEVALUE("FoodMart 2000 Sales",$A83,E$2)</f>
        <v>34.492899999999999</v>
      </c>
      <c r="F83" vm="208">
        <f>CUBEVALUE("FoodMart 2000 Sales",$A83,F$2)</f>
        <v>86.89</v>
      </c>
      <c r="G83" vm="212">
        <f>CUBEVALUE("FoodMart 2000 Sales",$A83,G$2)</f>
        <v>52.397099999999995</v>
      </c>
      <c r="H83" vm="209">
        <f>CUBEVALUE("FoodMart 2000 Sales",$A83,H$2)</f>
        <v>44</v>
      </c>
    </row>
    <row r="84" spans="1:8">
      <c r="A84" s="4" t="str" vm="70">
        <f>CUBEMEMBER("FoodMart 2000 Sales","[Customers].[All Customers].[USA].[WA].[Redmond].[Pamela Bates]")</f>
        <v>Pamela Bates</v>
      </c>
      <c r="B84" vm="512">
        <f>CUBEVALUE("FoodMart 2000 Sales",$A84,B$2)</f>
        <v>30.577200000000005</v>
      </c>
      <c r="C84" vm="509">
        <f>CUBEVALUE("FoodMart 2000 Sales",$A84,C$2)</f>
        <v>7.8533333333333344</v>
      </c>
      <c r="D84" vm="513">
        <f>CUBEVALUE("FoodMart 2000 Sales",$A84,D$2)</f>
        <v>6</v>
      </c>
      <c r="E84" vm="510">
        <f>CUBEVALUE("FoodMart 2000 Sales",$A84,E$2)</f>
        <v>16.5428</v>
      </c>
      <c r="F84" vm="514">
        <f>CUBEVALUE("FoodMart 2000 Sales",$A84,F$2)</f>
        <v>47.120000000000005</v>
      </c>
      <c r="G84" vm="511">
        <f>CUBEVALUE("FoodMart 2000 Sales",$A84,G$2)</f>
        <v>30.577199999999998</v>
      </c>
      <c r="H84" vm="515">
        <f>CUBEVALUE("FoodMart 2000 Sales",$A84,H$2)</f>
        <v>17</v>
      </c>
    </row>
    <row r="85" spans="1:8">
      <c r="A85" s="4" t="str" vm="13">
        <f>CUBEMEMBER("FoodMart 2000 Sales","[Customers].[All Customers].[USA].[WA].[Redmond].[Particia Guray]")</f>
        <v>Particia Guray</v>
      </c>
      <c r="B85" vm="199">
        <f>CUBEVALUE("FoodMart 2000 Sales",$A85,B$2)</f>
        <v>39.680700000000002</v>
      </c>
      <c r="C85" vm="203">
        <f>CUBEVALUE("FoodMart 2000 Sales",$A85,C$2)</f>
        <v>6.8122222222222222</v>
      </c>
      <c r="D85" vm="200">
        <f>CUBEVALUE("FoodMart 2000 Sales",$A85,D$2)</f>
        <v>9</v>
      </c>
      <c r="E85" vm="204">
        <f>CUBEVALUE("FoodMart 2000 Sales",$A85,E$2)</f>
        <v>21.629300000000001</v>
      </c>
      <c r="F85" vm="201">
        <f>CUBEVALUE("FoodMart 2000 Sales",$A85,F$2)</f>
        <v>61.31</v>
      </c>
      <c r="G85" vm="205">
        <f>CUBEVALUE("FoodMart 2000 Sales",$A85,G$2)</f>
        <v>39.680700000000002</v>
      </c>
      <c r="H85" vm="202">
        <f>CUBEVALUE("FoodMart 2000 Sales",$A85,H$2)</f>
        <v>35</v>
      </c>
    </row>
    <row r="86" spans="1:8">
      <c r="A86" s="4" t="str" vm="69">
        <f>CUBEMEMBER("FoodMart 2000 Sales","[Customers].[All Customers].[USA].[WA].[Redmond].[Pattie Brinton]")</f>
        <v>Pattie Brinton</v>
      </c>
      <c r="B86" vm="505">
        <f>CUBEVALUE("FoodMart 2000 Sales",$A86,B$2)</f>
        <v>68.708600000000004</v>
      </c>
      <c r="C86" vm="502">
        <f>CUBEVALUE("FoodMart 2000 Sales",$A86,C$2)</f>
        <v>6.5338888888888889</v>
      </c>
      <c r="D86" vm="506">
        <f>CUBEVALUE("FoodMart 2000 Sales",$A86,D$2)</f>
        <v>18</v>
      </c>
      <c r="E86" vm="503">
        <f>CUBEVALUE("FoodMart 2000 Sales",$A86,E$2)</f>
        <v>48.901399999999995</v>
      </c>
      <c r="F86" vm="507">
        <f>CUBEVALUE("FoodMart 2000 Sales",$A86,F$2)</f>
        <v>117.61</v>
      </c>
      <c r="G86" vm="504">
        <f>CUBEVALUE("FoodMart 2000 Sales",$A86,G$2)</f>
        <v>68.70859999999999</v>
      </c>
      <c r="H86" vm="508">
        <f>CUBEVALUE("FoodMart 2000 Sales",$A86,H$2)</f>
        <v>52</v>
      </c>
    </row>
    <row r="87" spans="1:8">
      <c r="A87" s="4" t="str" vm="12">
        <f>CUBEMEMBER("FoodMart 2000 Sales","[Customers].[All Customers].[USA].[WA].[Redmond].[Paul Spivey]")</f>
        <v>Paul Spivey</v>
      </c>
      <c r="B87" vm="192">
        <f>CUBEVALUE("FoodMart 2000 Sales",$A87,B$2)</f>
        <v>8.8653999999999993</v>
      </c>
      <c r="C87" vm="196">
        <f>CUBEVALUE("FoodMart 2000 Sales",$A87,C$2)</f>
        <v>3.7499999999999996</v>
      </c>
      <c r="D87" vm="193">
        <f>CUBEVALUE("FoodMart 2000 Sales",$A87,D$2)</f>
        <v>4</v>
      </c>
      <c r="E87" vm="197">
        <f>CUBEVALUE("FoodMart 2000 Sales",$A87,E$2)</f>
        <v>6.1345999999999989</v>
      </c>
      <c r="F87" vm="194">
        <f>CUBEVALUE("FoodMart 2000 Sales",$A87,F$2)</f>
        <v>14.999999999999998</v>
      </c>
      <c r="G87" vm="198">
        <f>CUBEVALUE("FoodMart 2000 Sales",$A87,G$2)</f>
        <v>8.8653999999999993</v>
      </c>
      <c r="H87" vm="195">
        <f>CUBEVALUE("FoodMart 2000 Sales",$A87,H$2)</f>
        <v>12</v>
      </c>
    </row>
    <row r="88" spans="1:8">
      <c r="A88" s="4" t="str" vm="68">
        <f>CUBEMEMBER("FoodMart 2000 Sales","[Customers].[All Customers].[USA].[WA].[Redmond].[Py Bateman]")</f>
        <v>Py Bateman</v>
      </c>
      <c r="B88" vm="498">
        <f>CUBEVALUE("FoodMart 2000 Sales",$A88,B$2)</f>
        <v>27.0318</v>
      </c>
      <c r="C88" vm="495">
        <f>CUBEVALUE("FoodMart 2000 Sales",$A88,C$2)</f>
        <v>6.9814285714285713</v>
      </c>
      <c r="D88" vm="499">
        <f>CUBEVALUE("FoodMart 2000 Sales",$A88,D$2)</f>
        <v>7</v>
      </c>
      <c r="E88" vm="496">
        <f>CUBEVALUE("FoodMart 2000 Sales",$A88,E$2)</f>
        <v>21.838199999999997</v>
      </c>
      <c r="F88" vm="500">
        <f>CUBEVALUE("FoodMart 2000 Sales",$A88,F$2)</f>
        <v>48.87</v>
      </c>
      <c r="G88" vm="497">
        <f>CUBEVALUE("FoodMart 2000 Sales",$A88,G$2)</f>
        <v>27.0318</v>
      </c>
      <c r="H88" vm="501">
        <f>CUBEVALUE("FoodMart 2000 Sales",$A88,H$2)</f>
        <v>21</v>
      </c>
    </row>
    <row r="89" spans="1:8">
      <c r="A89" s="4" t="str" vm="11">
        <f>CUBEMEMBER("FoodMart 2000 Sales","[Customers].[All Customers].[USA].[WA].[Redmond].[Rosemary Alstorn]")</f>
        <v>Rosemary Alstorn</v>
      </c>
      <c r="B89" vm="185">
        <f>CUBEVALUE("FoodMart 2000 Sales",$A89,B$2)</f>
        <v>10.037000000000003</v>
      </c>
      <c r="C89" vm="189">
        <f>CUBEVALUE("FoodMart 2000 Sales",$A89,C$2)</f>
        <v>4.7750000000000004</v>
      </c>
      <c r="D89" vm="186">
        <f>CUBEVALUE("FoodMart 2000 Sales",$A89,D$2)</f>
        <v>4</v>
      </c>
      <c r="E89" vm="190">
        <f>CUBEVALUE("FoodMart 2000 Sales",$A89,E$2)</f>
        <v>9.0629999999999988</v>
      </c>
      <c r="F89" vm="187">
        <f>CUBEVALUE("FoodMart 2000 Sales",$A89,F$2)</f>
        <v>19.100000000000001</v>
      </c>
      <c r="G89" vm="191">
        <f>CUBEVALUE("FoodMart 2000 Sales",$A89,G$2)</f>
        <v>10.037000000000001</v>
      </c>
      <c r="H89" vm="188">
        <f>CUBEVALUE("FoodMart 2000 Sales",$A89,H$2)</f>
        <v>12</v>
      </c>
    </row>
    <row r="90" spans="1:8">
      <c r="A90" s="4" t="str" vm="67">
        <f>CUBEMEMBER("FoodMart 2000 Sales","[Customers].[All Customers].[USA].[WA].[Redmond].[Rusty Abbey]")</f>
        <v>Rusty Abbey</v>
      </c>
      <c r="B90" vm="491">
        <f>CUBEVALUE("FoodMart 2000 Sales",$A90,B$2)</f>
        <v>16.780899999999995</v>
      </c>
      <c r="C90" vm="488">
        <f>CUBEVALUE("FoodMart 2000 Sales",$A90,C$2)</f>
        <v>5.6679999999999993</v>
      </c>
      <c r="D90" vm="492">
        <f>CUBEVALUE("FoodMart 2000 Sales",$A90,D$2)</f>
        <v>5</v>
      </c>
      <c r="E90" vm="489">
        <f>CUBEVALUE("FoodMart 2000 Sales",$A90,E$2)</f>
        <v>11.559100000000001</v>
      </c>
      <c r="F90" vm="493">
        <f>CUBEVALUE("FoodMart 2000 Sales",$A90,F$2)</f>
        <v>28.339999999999996</v>
      </c>
      <c r="G90" vm="490">
        <f>CUBEVALUE("FoodMart 2000 Sales",$A90,G$2)</f>
        <v>16.780899999999999</v>
      </c>
      <c r="H90" vm="494">
        <f>CUBEVALUE("FoodMart 2000 Sales",$A90,H$2)</f>
        <v>14</v>
      </c>
    </row>
    <row r="91" spans="1:8">
      <c r="A91" s="4" t="str" vm="10">
        <f>CUBEMEMBER("FoodMart 2000 Sales","[Customers].[All Customers].[USA].[WA].[Redmond].[Sam Roy]")</f>
        <v>Sam Roy</v>
      </c>
      <c r="B91" vm="178">
        <f>CUBEVALUE("FoodMart 2000 Sales",$A91,B$2)</f>
        <v>15.187200000000001</v>
      </c>
      <c r="C91" vm="182">
        <f>CUBEVALUE("FoodMart 2000 Sales",$A91,C$2)</f>
        <v>12.96</v>
      </c>
      <c r="D91" vm="179">
        <f>CUBEVALUE("FoodMart 2000 Sales",$A91,D$2)</f>
        <v>2</v>
      </c>
      <c r="E91" vm="183">
        <f>CUBEVALUE("FoodMart 2000 Sales",$A91,E$2)</f>
        <v>10.732800000000001</v>
      </c>
      <c r="F91" vm="180">
        <f>CUBEVALUE("FoodMart 2000 Sales",$A91,F$2)</f>
        <v>25.92</v>
      </c>
      <c r="G91" vm="184">
        <f>CUBEVALUE("FoodMart 2000 Sales",$A91,G$2)</f>
        <v>15.187200000000001</v>
      </c>
      <c r="H91" vm="181">
        <f>CUBEVALUE("FoodMart 2000 Sales",$A91,H$2)</f>
        <v>9</v>
      </c>
    </row>
    <row r="92" spans="1:8">
      <c r="A92" s="4" t="str" vm="66">
        <f>CUBEMEMBER("FoodMart 2000 Sales","[Customers].[All Customers].[USA].[WA].[Redmond].[Shelly Birmingham]")</f>
        <v>Shelly Birmingham</v>
      </c>
      <c r="B92" vm="484">
        <f>CUBEVALUE("FoodMart 2000 Sales",$A92,B$2)</f>
        <v>4.8563999999999989</v>
      </c>
      <c r="C92" vm="481">
        <f>CUBEVALUE("FoodMart 2000 Sales",$A92,C$2)</f>
        <v>8.52</v>
      </c>
      <c r="D92" vm="485">
        <f>CUBEVALUE("FoodMart 2000 Sales",$A92,D$2)</f>
        <v>1</v>
      </c>
      <c r="E92" vm="482">
        <f>CUBEVALUE("FoodMart 2000 Sales",$A92,E$2)</f>
        <v>3.6636000000000002</v>
      </c>
      <c r="F92" vm="486">
        <f>CUBEVALUE("FoodMart 2000 Sales",$A92,F$2)</f>
        <v>8.52</v>
      </c>
      <c r="G92" vm="483">
        <f>CUBEVALUE("FoodMart 2000 Sales",$A92,G$2)</f>
        <v>4.8563999999999998</v>
      </c>
      <c r="H92" vm="487">
        <f>CUBEVALUE("FoodMart 2000 Sales",$A92,H$2)</f>
        <v>3</v>
      </c>
    </row>
    <row r="93" spans="1:8">
      <c r="A93" s="4" t="str" vm="9">
        <f>CUBEMEMBER("FoodMart 2000 Sales","[Customers].[All Customers].[USA].[WA].[Redmond].[Shirley Frasure]")</f>
        <v>Shirley Frasure</v>
      </c>
      <c r="B93" vm="171">
        <f>CUBEVALUE("FoodMart 2000 Sales",$A93,B$2)</f>
        <v>74.039199999999994</v>
      </c>
      <c r="C93" vm="175">
        <f>CUBEVALUE("FoodMart 2000 Sales",$A93,C$2)</f>
        <v>8.0906666666666673</v>
      </c>
      <c r="D93" vm="172">
        <f>CUBEVALUE("FoodMart 2000 Sales",$A93,D$2)</f>
        <v>15</v>
      </c>
      <c r="E93" vm="176">
        <f>CUBEVALUE("FoodMart 2000 Sales",$A93,E$2)</f>
        <v>47.320799999999998</v>
      </c>
      <c r="F93" vm="173">
        <f>CUBEVALUE("FoodMart 2000 Sales",$A93,F$2)</f>
        <v>121.36</v>
      </c>
      <c r="G93" vm="177">
        <f>CUBEVALUE("FoodMart 2000 Sales",$A93,G$2)</f>
        <v>74.039199999999994</v>
      </c>
      <c r="H93" vm="174">
        <f>CUBEVALUE("FoodMart 2000 Sales",$A93,H$2)</f>
        <v>56</v>
      </c>
    </row>
    <row r="94" spans="1:8">
      <c r="A94" s="4" t="str" vm="65">
        <f>CUBEMEMBER("FoodMart 2000 Sales","[Customers].[All Customers].[USA].[WA].[Redmond].[Stephen Bremer]")</f>
        <v>Stephen Bremer</v>
      </c>
      <c r="B94" vm="477">
        <f>CUBEVALUE("FoodMart 2000 Sales",$A94,B$2)</f>
        <v>29.047899999999998</v>
      </c>
      <c r="C94" vm="474">
        <f>CUBEVALUE("FoodMart 2000 Sales",$A94,C$2)</f>
        <v>5.9262499999999996</v>
      </c>
      <c r="D94" vm="478">
        <f>CUBEVALUE("FoodMart 2000 Sales",$A94,D$2)</f>
        <v>8</v>
      </c>
      <c r="E94" vm="475">
        <f>CUBEVALUE("FoodMart 2000 Sales",$A94,E$2)</f>
        <v>18.362099999999998</v>
      </c>
      <c r="F94" vm="479">
        <f>CUBEVALUE("FoodMart 2000 Sales",$A94,F$2)</f>
        <v>47.41</v>
      </c>
      <c r="G94" vm="476">
        <f>CUBEVALUE("FoodMart 2000 Sales",$A94,G$2)</f>
        <v>29.047899999999998</v>
      </c>
      <c r="H94" vm="480">
        <f>CUBEVALUE("FoodMart 2000 Sales",$A94,H$2)</f>
        <v>26</v>
      </c>
    </row>
    <row r="95" spans="1:8">
      <c r="A95" s="4" t="str" vm="8">
        <f>CUBEMEMBER("FoodMart 2000 Sales","[Customers].[All Customers].[USA].[WA].[Redmond].[Tai Remington]")</f>
        <v>Tai Remington</v>
      </c>
      <c r="B95" vm="164">
        <f>CUBEVALUE("FoodMart 2000 Sales",$A95,B$2)</f>
        <v>27.480999999999998</v>
      </c>
      <c r="C95" vm="168">
        <f>CUBEVALUE("FoodMart 2000 Sales",$A95,C$2)</f>
        <v>6.7057142857142855</v>
      </c>
      <c r="D95" vm="165">
        <f>CUBEVALUE("FoodMart 2000 Sales",$A95,D$2)</f>
        <v>7</v>
      </c>
      <c r="E95" vm="169">
        <f>CUBEVALUE("FoodMart 2000 Sales",$A95,E$2)</f>
        <v>19.459</v>
      </c>
      <c r="F95" vm="166">
        <f>CUBEVALUE("FoodMart 2000 Sales",$A95,F$2)</f>
        <v>46.94</v>
      </c>
      <c r="G95" vm="170">
        <f>CUBEVALUE("FoodMart 2000 Sales",$A95,G$2)</f>
        <v>27.480999999999998</v>
      </c>
      <c r="H95" vm="167">
        <f>CUBEVALUE("FoodMart 2000 Sales",$A95,H$2)</f>
        <v>22</v>
      </c>
    </row>
    <row r="96" spans="1:8">
      <c r="A96" s="4" t="str" vm="64">
        <f>CUBEMEMBER("FoodMart 2000 Sales","[Customers].[All Customers].[USA].[WA].[Redmond].[Thelma Easton]")</f>
        <v>Thelma Easton</v>
      </c>
      <c r="B96" vm="470">
        <f>CUBEVALUE("FoodMart 2000 Sales",$A96,B$2)</f>
        <v>46.700600000000009</v>
      </c>
      <c r="C96" vm="467">
        <f>CUBEVALUE("FoodMart 2000 Sales",$A96,C$2)</f>
        <v>7.6930000000000005</v>
      </c>
      <c r="D96" vm="471">
        <f>CUBEVALUE("FoodMart 2000 Sales",$A96,D$2)</f>
        <v>10</v>
      </c>
      <c r="E96" vm="468">
        <f>CUBEVALUE("FoodMart 2000 Sales",$A96,E$2)</f>
        <v>30.229399999999998</v>
      </c>
      <c r="F96" vm="472">
        <f>CUBEVALUE("FoodMart 2000 Sales",$A96,F$2)</f>
        <v>76.930000000000007</v>
      </c>
      <c r="G96" vm="469">
        <f>CUBEVALUE("FoodMart 2000 Sales",$A96,G$2)</f>
        <v>46.700600000000001</v>
      </c>
      <c r="H96" vm="473">
        <f>CUBEVALUE("FoodMart 2000 Sales",$A96,H$2)</f>
        <v>29</v>
      </c>
    </row>
    <row r="97" spans="1:8">
      <c r="A97" s="4" t="str" vm="7">
        <f>CUBEMEMBER("FoodMart 2000 Sales","[Customers].[All Customers].[USA].[WA].[Redmond].[Trinnette Vorndam]")</f>
        <v>Trinnette Vorndam</v>
      </c>
      <c r="B97" vm="157">
        <f>CUBEVALUE("FoodMart 2000 Sales",$A97,B$2)</f>
        <v>118.57509999999996</v>
      </c>
      <c r="C97" vm="161">
        <f>CUBEVALUE("FoodMart 2000 Sales",$A97,C$2)</f>
        <v>6.9289655172413784</v>
      </c>
      <c r="D97" vm="158">
        <f>CUBEVALUE("FoodMart 2000 Sales",$A97,D$2)</f>
        <v>29</v>
      </c>
      <c r="E97" vm="162">
        <f>CUBEVALUE("FoodMart 2000 Sales",$A97,E$2)</f>
        <v>82.364900000000006</v>
      </c>
      <c r="F97" vm="159">
        <f>CUBEVALUE("FoodMart 2000 Sales",$A97,F$2)</f>
        <v>200.93999999999997</v>
      </c>
      <c r="G97" vm="163">
        <f>CUBEVALUE("FoodMart 2000 Sales",$A97,G$2)</f>
        <v>118.57509999999999</v>
      </c>
      <c r="H97" vm="160">
        <f>CUBEVALUE("FoodMart 2000 Sales",$A97,H$2)</f>
        <v>92</v>
      </c>
    </row>
    <row r="98" spans="1:8">
      <c r="A98" s="4" t="str" vm="63">
        <f>CUBEMEMBER("FoodMart 2000 Sales","[Customers].[All Customers].[USA].[WA].[Redmond].[Tzipi Butnaru]")</f>
        <v>Tzipi Butnaru</v>
      </c>
      <c r="B98" vm="463">
        <f>CUBEVALUE("FoodMart 2000 Sales",$A98,B$2)</f>
        <v>36.5274</v>
      </c>
      <c r="C98" vm="460">
        <f>CUBEVALUE("FoodMart 2000 Sales",$A98,C$2)</f>
        <v>6.59</v>
      </c>
      <c r="D98" vm="464">
        <f>CUBEVALUE("FoodMart 2000 Sales",$A98,D$2)</f>
        <v>9</v>
      </c>
      <c r="E98" vm="461">
        <f>CUBEVALUE("FoodMart 2000 Sales",$A98,E$2)</f>
        <v>22.782599999999999</v>
      </c>
      <c r="F98" vm="465">
        <f>CUBEVALUE("FoodMart 2000 Sales",$A98,F$2)</f>
        <v>59.31</v>
      </c>
      <c r="G98" vm="462">
        <f>CUBEVALUE("FoodMart 2000 Sales",$A98,G$2)</f>
        <v>36.5274</v>
      </c>
      <c r="H98" vm="466">
        <f>CUBEVALUE("FoodMart 2000 Sales",$A98,H$2)</f>
        <v>26</v>
      </c>
    </row>
    <row r="99" spans="1:8">
      <c r="A99" s="4" t="str" vm="6">
        <f>CUBEMEMBER("FoodMart 2000 Sales","[Customers].[All Customers].[USA].[WA].[Redmond].[Valerie Nelson]")</f>
        <v>Valerie Nelson</v>
      </c>
      <c r="B99" vm="150">
        <f>CUBEVALUE("FoodMart 2000 Sales",$A99,B$2)</f>
        <v>47.718999999999994</v>
      </c>
      <c r="C99" vm="154">
        <f>CUBEVALUE("FoodMart 2000 Sales",$A99,C$2)</f>
        <v>5.7385714285714275</v>
      </c>
      <c r="D99" vm="151">
        <f>CUBEVALUE("FoodMart 2000 Sales",$A99,D$2)</f>
        <v>14</v>
      </c>
      <c r="E99" vm="155">
        <f>CUBEVALUE("FoodMart 2000 Sales",$A99,E$2)</f>
        <v>32.620999999999995</v>
      </c>
      <c r="F99" vm="152">
        <f>CUBEVALUE("FoodMart 2000 Sales",$A99,F$2)</f>
        <v>80.339999999999989</v>
      </c>
      <c r="G99" vm="156">
        <f>CUBEVALUE("FoodMart 2000 Sales",$A99,G$2)</f>
        <v>47.718999999999994</v>
      </c>
      <c r="H99" vm="153">
        <f>CUBEVALUE("FoodMart 2000 Sales",$A99,H$2)</f>
        <v>45</v>
      </c>
    </row>
    <row r="100" spans="1:8">
      <c r="A100" s="4" t="str" vm="62">
        <f>CUBEMEMBER("FoodMart 2000 Sales","[Customers].[All Customers].[USA].[WA].[Redmond].[Wei Fan]")</f>
        <v>Wei Fan</v>
      </c>
      <c r="B100" vm="456">
        <f>CUBEVALUE("FoodMart 2000 Sales",$A100,B$2)</f>
        <v>24.397400000000005</v>
      </c>
      <c r="C100" vm="453">
        <f>CUBEVALUE("FoodMart 2000 Sales",$A100,C$2)</f>
        <v>6.0633333333333335</v>
      </c>
      <c r="D100" vm="457">
        <f>CUBEVALUE("FoodMart 2000 Sales",$A100,D$2)</f>
        <v>6</v>
      </c>
      <c r="E100" vm="454">
        <f>CUBEVALUE("FoodMart 2000 Sales",$A100,E$2)</f>
        <v>11.9826</v>
      </c>
      <c r="F100" vm="458">
        <f>CUBEVALUE("FoodMart 2000 Sales",$A100,F$2)</f>
        <v>36.380000000000003</v>
      </c>
      <c r="G100" vm="455">
        <f>CUBEVALUE("FoodMart 2000 Sales",$A100,G$2)</f>
        <v>24.397400000000001</v>
      </c>
      <c r="H100" vm="459">
        <f>CUBEVALUE("FoodMart 2000 Sales",$A100,H$2)</f>
        <v>15</v>
      </c>
    </row>
    <row r="101" spans="1:8">
      <c r="A101" s="4" t="str" vm="5">
        <f>CUBEMEMBER("FoodMart 2000 Sales","[Customers].[All Customers].[USA].[WA].[Redmond].[William Doe]")</f>
        <v>William Doe</v>
      </c>
      <c r="B101" vm="143">
        <f>CUBEVALUE("FoodMart 2000 Sales",$A101,B$2)</f>
        <v>36.06969999999999</v>
      </c>
      <c r="C101" vm="147">
        <f>CUBEVALUE("FoodMart 2000 Sales",$A101,C$2)</f>
        <v>5.5281818181818174</v>
      </c>
      <c r="D101" vm="144">
        <f>CUBEVALUE("FoodMart 2000 Sales",$A101,D$2)</f>
        <v>11</v>
      </c>
      <c r="E101" vm="148">
        <f>CUBEVALUE("FoodMart 2000 Sales",$A101,E$2)</f>
        <v>24.740299999999998</v>
      </c>
      <c r="F101" vm="145">
        <f>CUBEVALUE("FoodMart 2000 Sales",$A101,F$2)</f>
        <v>60.809999999999988</v>
      </c>
      <c r="G101" vm="149">
        <f>CUBEVALUE("FoodMart 2000 Sales",$A101,G$2)</f>
        <v>36.069700000000005</v>
      </c>
      <c r="H101" vm="146">
        <f>CUBEVALUE("FoodMart 2000 Sales",$A101,H$2)</f>
        <v>38</v>
      </c>
    </row>
    <row r="102" spans="1:8">
      <c r="A102" s="3" t="str" vm="61">
        <f>CUBEMEMBER("FoodMart 2000 Sales","[Customers].[All Customers].[USA].[WA].[Renton]")</f>
        <v>Renton</v>
      </c>
      <c r="B102" vm="449">
        <f>CUBEVALUE("FoodMart 2000 Sales",$A102,B$2)</f>
        <v>2766.2020999999986</v>
      </c>
      <c r="C102" vm="446">
        <f>CUBEVALUE("FoodMart 2000 Sales",$A102,C$2)</f>
        <v>6.6519624819624799</v>
      </c>
      <c r="D102" vm="450">
        <f>CUBEVALUE("FoodMart 2000 Sales",$A102,D$2)</f>
        <v>693</v>
      </c>
      <c r="E102" vm="447">
        <f>CUBEVALUE("FoodMart 2000 Sales",$A102,E$2)</f>
        <v>1843.6079000000002</v>
      </c>
      <c r="F102" vm="451">
        <f>CUBEVALUE("FoodMart 2000 Sales",$A102,F$2)</f>
        <v>4609.8099999999986</v>
      </c>
      <c r="G102" vm="448">
        <f>CUBEVALUE("FoodMart 2000 Sales",$A102,G$2)</f>
        <v>2766.2021000000018</v>
      </c>
      <c r="H102" vm="452">
        <f>CUBEVALUE("FoodMart 2000 Sales",$A102,H$2)</f>
        <v>2212</v>
      </c>
    </row>
    <row r="103" spans="1:8">
      <c r="A103" s="3" t="str" vm="4">
        <f>CUBEMEMBER("FoodMart 2000 Sales","[Customers].[All Customers].[USA].[WA].[Seattle]")</f>
        <v>Seattle</v>
      </c>
      <c r="B103" vm="136">
        <f>CUBEVALUE("FoodMart 2000 Sales",$A103,B$2)</f>
        <v>2420.5313000000006</v>
      </c>
      <c r="C103" vm="140">
        <f>CUBEVALUE("FoodMart 2000 Sales",$A103,C$2)</f>
        <v>6.6335313531353153</v>
      </c>
      <c r="D103" vm="137">
        <f>CUBEVALUE("FoodMart 2000 Sales",$A103,D$2)</f>
        <v>606</v>
      </c>
      <c r="E103" vm="141">
        <f>CUBEVALUE("FoodMart 2000 Sales",$A103,E$2)</f>
        <v>1599.3887000000002</v>
      </c>
      <c r="F103" vm="138">
        <f>CUBEVALUE("FoodMart 2000 Sales",$A103,F$2)</f>
        <v>4019.920000000001</v>
      </c>
      <c r="G103" vm="142">
        <f>CUBEVALUE("FoodMart 2000 Sales",$A103,G$2)</f>
        <v>2420.5313000000006</v>
      </c>
      <c r="H103" vm="139">
        <f>CUBEVALUE("FoodMart 2000 Sales",$A103,H$2)</f>
        <v>1885</v>
      </c>
    </row>
    <row r="104" spans="1:8">
      <c r="A104" s="3" t="str" vm="60">
        <f>CUBEMEMBER("FoodMart 2000 Sales","[Customers].[All Customers].[USA].[WA].[Sedro Woolley]")</f>
        <v>Sedro Woolley</v>
      </c>
      <c r="B104" vm="442">
        <f>CUBEVALUE("FoodMart 2000 Sales",$A104,B$2)</f>
        <v>908.15150000000006</v>
      </c>
      <c r="C104" vm="439">
        <f>CUBEVALUE("FoodMart 2000 Sales",$A104,C$2)</f>
        <v>3.3468432671081678</v>
      </c>
      <c r="D104" vm="443">
        <f>CUBEVALUE("FoodMart 2000 Sales",$A104,D$2)</f>
        <v>453</v>
      </c>
      <c r="E104" vm="440">
        <f>CUBEVALUE("FoodMart 2000 Sales",$A104,E$2)</f>
        <v>607.96850000000006</v>
      </c>
      <c r="F104" vm="444">
        <f>CUBEVALUE("FoodMart 2000 Sales",$A104,F$2)</f>
        <v>1516.1200000000001</v>
      </c>
      <c r="G104" vm="441">
        <f>CUBEVALUE("FoodMart 2000 Sales",$A104,G$2)</f>
        <v>908.15149999999994</v>
      </c>
      <c r="H104" vm="445">
        <f>CUBEVALUE("FoodMart 2000 Sales",$A104,H$2)</f>
        <v>713</v>
      </c>
    </row>
    <row r="105" spans="1:8">
      <c r="A105" s="3" t="str" vm="3">
        <f>CUBEMEMBER("FoodMart 2000 Sales","[Customers].[All Customers].[USA].[WA].[Spokane]")</f>
        <v>Spokane</v>
      </c>
      <c r="B105" vm="129">
        <f>CUBEVALUE("FoodMart 2000 Sales",$A105,B$2)</f>
        <v>29838.96899999999</v>
      </c>
      <c r="C105" vm="133">
        <f>CUBEVALUE("FoodMart 2000 Sales",$A105,C$2)</f>
        <v>6.7100797620657024</v>
      </c>
      <c r="D105" vm="130">
        <f>CUBEVALUE("FoodMart 2000 Sales",$A105,D$2)</f>
        <v>7397</v>
      </c>
      <c r="E105" vm="134">
        <f>CUBEVALUE("FoodMart 2000 Sales",$A105,E$2)</f>
        <v>19795.491000000009</v>
      </c>
      <c r="F105" vm="131">
        <f>CUBEVALUE("FoodMart 2000 Sales",$A105,F$2)</f>
        <v>49634.46</v>
      </c>
      <c r="G105" vm="135">
        <f>CUBEVALUE("FoodMart 2000 Sales",$A105,G$2)</f>
        <v>29838.969000000016</v>
      </c>
      <c r="H105" vm="132">
        <f>CUBEVALUE("FoodMart 2000 Sales",$A105,H$2)</f>
        <v>23591</v>
      </c>
    </row>
    <row r="106" spans="1:8">
      <c r="A106" s="3" t="str" vm="59">
        <f>CUBEMEMBER("FoodMart 2000 Sales","[Customers].[All Customers].[USA].[WA].[Tacoma]")</f>
        <v>Tacoma</v>
      </c>
      <c r="B106" vm="435">
        <f>CUBEVALUE("FoodMart 2000 Sales",$A106,B$2)</f>
        <v>13781.750500000007</v>
      </c>
      <c r="C106" vm="432">
        <f>CUBEVALUE("FoodMart 2000 Sales",$A106,C$2)</f>
        <v>6.560059846110005</v>
      </c>
      <c r="D106" vm="436">
        <f>CUBEVALUE("FoodMart 2000 Sales",$A106,D$2)</f>
        <v>3509</v>
      </c>
      <c r="E106" vm="433">
        <f>CUBEVALUE("FoodMart 2000 Sales",$A106,E$2)</f>
        <v>9237.4994999999999</v>
      </c>
      <c r="F106" vm="437">
        <f>CUBEVALUE("FoodMart 2000 Sales",$A106,F$2)</f>
        <v>23019.250000000007</v>
      </c>
      <c r="G106" vm="434">
        <f>CUBEVALUE("FoodMart 2000 Sales",$A106,G$2)</f>
        <v>13781.750499999993</v>
      </c>
      <c r="H106" vm="438">
        <f>CUBEVALUE("FoodMart 2000 Sales",$A106,H$2)</f>
        <v>10885</v>
      </c>
    </row>
    <row r="107" spans="1:8">
      <c r="A107" s="3" t="str" vm="2">
        <f>CUBEMEMBER("FoodMart 2000 Sales","[Customers].[All Customers].[USA].[WA].[Walla Walla]")</f>
        <v>Walla Walla</v>
      </c>
      <c r="B107" vm="122">
        <f>CUBEVALUE("FoodMart 2000 Sales",$A107,B$2)</f>
        <v>2825.6303999999996</v>
      </c>
      <c r="C107" vm="126">
        <f>CUBEVALUE("FoodMart 2000 Sales",$A107,C$2)</f>
        <v>3.514540702016431</v>
      </c>
      <c r="D107" vm="123">
        <f>CUBEVALUE("FoodMart 2000 Sales",$A107,D$2)</f>
        <v>1339</v>
      </c>
      <c r="E107" vm="127">
        <f>CUBEVALUE("FoodMart 2000 Sales",$A107,E$2)</f>
        <v>1880.3396000000016</v>
      </c>
      <c r="F107" vm="124">
        <f>CUBEVALUE("FoodMart 2000 Sales",$A107,F$2)</f>
        <v>4705.9700000000012</v>
      </c>
      <c r="G107" vm="128">
        <f>CUBEVALUE("FoodMart 2000 Sales",$A107,G$2)</f>
        <v>2825.6304000000018</v>
      </c>
      <c r="H107" vm="125">
        <f>CUBEVALUE("FoodMart 2000 Sales",$A107,H$2)</f>
        <v>2203</v>
      </c>
    </row>
    <row r="108" spans="1:8">
      <c r="A108" s="3" t="str" vm="58">
        <f>CUBEMEMBER("FoodMart 2000 Sales","[Customers].[All Customers].[USA].[WA].[Yakima]")</f>
        <v>Yakima</v>
      </c>
      <c r="B108" vm="428">
        <f>CUBEVALUE("FoodMart 2000 Sales",$A108,B$2)</f>
        <v>14615.417000000014</v>
      </c>
      <c r="C108" vm="425">
        <f>CUBEVALUE("FoodMart 2000 Sales",$A108,C$2)</f>
        <v>6.6618921139101888</v>
      </c>
      <c r="D108" vm="429">
        <f>CUBEVALUE("FoodMart 2000 Sales",$A108,D$2)</f>
        <v>3652</v>
      </c>
      <c r="E108" vm="426">
        <f>CUBEVALUE("FoodMart 2000 Sales",$A108,E$2)</f>
        <v>9713.8129999999965</v>
      </c>
      <c r="F108" vm="430">
        <f>CUBEVALUE("FoodMart 2000 Sales",$A108,F$2)</f>
        <v>24329.23000000001</v>
      </c>
      <c r="G108" vm="427">
        <f>CUBEVALUE("FoodMart 2000 Sales",$A108,G$2)</f>
        <v>14615.417000000012</v>
      </c>
      <c r="H108" vm="431">
        <f>CUBEVALUE("FoodMart 2000 Sales",$A108,H$2)</f>
        <v>11491</v>
      </c>
    </row>
    <row r="109" spans="1:8">
      <c r="A109" s="1" t="str" vm="1">
        <f>CUBEMEMBER("FoodMart 2000 Sales","[Customers].[All Customers]","Grand Total")</f>
        <v>Grand Total</v>
      </c>
      <c r="B109" vm="115">
        <f>CUBEVALUE("FoodMart 2000 Sales",$A109,B$2)</f>
        <v>339610.89640000137</v>
      </c>
      <c r="C109" vm="119">
        <f>CUBEVALUE("FoodMart 2000 Sales",$A109,C$2)</f>
        <v>6.5091853702914895</v>
      </c>
      <c r="D109" vm="116">
        <f>CUBEVALUE("FoodMart 2000 Sales",$A109,D$2)</f>
        <v>86837</v>
      </c>
      <c r="E109" vm="120">
        <f>CUBEVALUE("FoodMart 2000 Sales",$A109,E$2)</f>
        <v>225627.23360000073</v>
      </c>
      <c r="F109" vm="117">
        <f>CUBEVALUE("FoodMart 2000 Sales",$A109,F$2)</f>
        <v>565238.1300000021</v>
      </c>
      <c r="G109" vm="121">
        <f>CUBEVALUE("FoodMart 2000 Sales",$A109,G$2)</f>
        <v>339610.8963999995</v>
      </c>
      <c r="H109" vm="118">
        <f>CUBEVALUE("FoodMart 2000 Sales",$A109,H$2)</f>
        <v>266773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_wwpupil</dc:creator>
  <cp:lastModifiedBy>_wwpupil</cp:lastModifiedBy>
  <dcterms:created xsi:type="dcterms:W3CDTF">2006-12-14T22:06:51Z</dcterms:created>
  <dcterms:modified xsi:type="dcterms:W3CDTF">2006-12-14T22:06:59Z</dcterms:modified>
</cp:coreProperties>
</file>