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filterPrivacy="1"/>
  <xr:revisionPtr revIDLastSave="0" documentId="8_{5FF0C957-174C-468D-A376-EA8B81D2939C}" xr6:coauthVersionLast="47" xr6:coauthVersionMax="47" xr10:uidLastSave="{00000000-0000-0000-0000-000000000000}"/>
  <bookViews>
    <workbookView xWindow="3690" yWindow="3210" windowWidth="21600" windowHeight="11055" tabRatio="778" activeTab="4" xr2:uid="{00000000-000D-0000-FFFF-FFFF00000000}"/>
  </bookViews>
  <sheets>
    <sheet name="Start" sheetId="8" r:id="rId1"/>
    <sheet name="Overview" sheetId="1" r:id="rId2"/>
    <sheet name="Start-Up Costs Template" sheetId="5" r:id="rId3"/>
    <sheet name="Start-Up Costs Example" sheetId="3" r:id="rId4"/>
    <sheet name="P&amp;L Template" sheetId="7" r:id="rId5"/>
    <sheet name="P&amp;L Example" sheetId="4" r:id="rId6"/>
  </sheets>
  <definedNames>
    <definedName name="_xlnm.Print_Area" localSheetId="1">Overview!$B$1:$B$7</definedName>
    <definedName name="_xlnm.Print_Area" localSheetId="5">'P&amp;L Example'!$B$1:$O$23</definedName>
    <definedName name="_xlnm.Print_Area" localSheetId="4">'P&amp;L Template'!$B$1:$O$24</definedName>
    <definedName name="_xlnm.Print_Area" localSheetId="0">Start!$B$1:$B$8</definedName>
    <definedName name="_xlnm.Print_Area" localSheetId="3">'Start-Up Costs Example'!$B$1:$F$9</definedName>
    <definedName name="_xlnm.Print_Area" localSheetId="2">'Start-Up Costs Template'!$B$1:$F$9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<sst xmlns="http://schemas.openxmlformats.org/spreadsheetml/2006/main" count="129" uniqueCount="59">
  <si>
    <t>BUSINESS START-UP FINANCIAL PLAN</t>
  </si>
  <si>
    <t xml:space="preserve">Creating a financial plan is where all of the business planning comes together. Once you have identified your product, the target market, and target customers, along with pricing, you are ready to begin forecasting costs, sales, and profit. These items along with your assumptions, will help you estimate your sales forecast. The other side of the business will be what expenses you expect to incur. This is important on an ongoing basis to see when you are profitable. It is also important as you start your business, to know what expenses you will need to fund before customer sales or the cash they generate is received. </t>
  </si>
  <si>
    <t xml:space="preserve">Keep track of your assumptions that you make for estimating Revenues and Cost of Goods Sold. For businesses that have not begun to operate yet, you should have an understanding of how to estimate these for your product or service.  Some estimating guidelines are below: </t>
  </si>
  <si>
    <t>START-UP COSTS</t>
  </si>
  <si>
    <t>Your Coffee Shop</t>
  </si>
  <si>
    <t>COST ITEMS</t>
  </si>
  <si>
    <t>MONTHS</t>
  </si>
  <si>
    <t>COST/ MONTH</t>
  </si>
  <si>
    <t>ONE-TIME COST</t>
  </si>
  <si>
    <t>TOTAL COST</t>
  </si>
  <si>
    <t>Advertising/Marketing</t>
  </si>
  <si>
    <t>Employee Salaries</t>
  </si>
  <si>
    <t>Employee Payroll Taxes and Benefits</t>
  </si>
  <si>
    <t>Rent/Lease Payments/Utilities</t>
  </si>
  <si>
    <t>Postage/Shipping</t>
  </si>
  <si>
    <t>ESTIMATED START-UP BUDGET</t>
  </si>
  <si>
    <t>REVENUE</t>
  </si>
  <si>
    <t>JAN</t>
  </si>
  <si>
    <t>FEB</t>
  </si>
  <si>
    <t>MAR</t>
  </si>
  <si>
    <t>APR</t>
  </si>
  <si>
    <t>MAY</t>
  </si>
  <si>
    <t>JUN</t>
  </si>
  <si>
    <t>JUL</t>
  </si>
  <si>
    <t>AUG</t>
  </si>
  <si>
    <t>SEP</t>
  </si>
  <si>
    <t>OCT</t>
  </si>
  <si>
    <t>NOV</t>
  </si>
  <si>
    <t>DEC</t>
  </si>
  <si>
    <t>YTD</t>
  </si>
  <si>
    <t>Estimated Product Sales</t>
  </si>
  <si>
    <t>Less Sales Returns &amp; Discounts</t>
  </si>
  <si>
    <t>Service Revenue</t>
  </si>
  <si>
    <t xml:space="preserve">Other Revenue </t>
  </si>
  <si>
    <t>Net Sales</t>
  </si>
  <si>
    <t>Cost of Goods Sold</t>
  </si>
  <si>
    <t>Gross Profit</t>
  </si>
  <si>
    <t>EXPENSES</t>
  </si>
  <si>
    <t>Salaries &amp; Wages</t>
  </si>
  <si>
    <t>Marketing/Advertising</t>
  </si>
  <si>
    <t>Sales Commissions</t>
  </si>
  <si>
    <t>Rent</t>
  </si>
  <si>
    <t>Other 1</t>
  </si>
  <si>
    <t>Total Expenses</t>
  </si>
  <si>
    <t>Income Before Taxes</t>
  </si>
  <si>
    <t>Income Tax Expense</t>
  </si>
  <si>
    <t>NET INCOME</t>
  </si>
  <si>
    <t>ABOUT THIS TEMPLATE</t>
  </si>
  <si>
    <t>Additional instructions have been provided in column A in all worksheets. This text has been intentionally hidden. To remove text, select column A, then select DELETE. To unhide text, select column A, then change font color.</t>
  </si>
  <si>
    <t>To learn more about tables, press SHIFT and then F10 within a table, select the TABLE option, and then select ALTERNATIVE TEXT.</t>
  </si>
  <si>
    <t xml:space="preserve">Create a Business Start-up Financial Plan using this template. </t>
  </si>
  <si>
    <t xml:space="preserve">Get an overview of a financial plan in Overview worksheet. </t>
  </si>
  <si>
    <t xml:space="preserve">Use the Start-up Costs Template and P&amp;L Template worksheets to keep account of Start-up Costs and Profit &amp; Loss. </t>
  </si>
  <si>
    <t xml:space="preserve">Note: </t>
  </si>
  <si>
    <t>Start-Up Costs Example and P&amp;L Example worksheets contain sample data in tables.</t>
  </si>
  <si>
    <t xml:space="preserve">Revenues: Begin by determining from your target market (the group of prospective customers, businesses or consumers) how many of these would be targets in the first year. What percentage of these do you expect to close? What is an average transaction for them to purchase your product or service? How many can you do in the first month, the second, and so on? You may want to start with a number in the first month and grow it by a percentage, say 10%.  As an example, if you sell cleaning services to small businesses in  your town and there are 500 businesses that you think need the service. If the average contract is for $250/month, then you need to estimate how many businesses you can sign to a contract in each month for the first year. </t>
  </si>
  <si>
    <t xml:space="preserve">Cost of Goods Sold (COGS): This should be calculated for products and some services.  It is the included cost to produce the product.  For instance, if you sell clothing, the COGS would be what price you paid to buy the clothing from a manufacturer.  If you make them yourself, it would be the cost of the materials and labour to make them. For services, it would be the direct labour cost for an hour of billable work.  Everything below Gross Profit on the P&amp;L are fixed or overhead costs for the overall business, such as rent or telephone or even marketing. </t>
  </si>
  <si>
    <r>
      <rPr>
        <b/>
        <sz val="9"/>
        <color rgb="FFC00000"/>
        <rFont val="Calibri"/>
        <family val="2"/>
        <scheme val="minor"/>
      </rPr>
      <t>Projected Start-Up Costs:</t>
    </r>
    <r>
      <rPr>
        <sz val="9"/>
        <color rgb="FFC00000"/>
        <rFont val="Calibri"/>
        <family val="2"/>
        <scheme val="minor"/>
      </rPr>
      <t xml:space="preserve"> </t>
    </r>
    <r>
      <rPr>
        <sz val="9"/>
        <color rgb="FF2F2F2F"/>
        <rFont val="Calibri"/>
        <family val="2"/>
        <scheme val="minor"/>
      </rPr>
      <t xml:space="preserve">The table in the next tab, Start-Up Costs Template, provides a blank template with some instructions for getting started.  The next tab, Start-Up Costs Example, shows a sample of ongoing and one-time cost items that you might need to open your business. Many businesses are paid on credit over time and don’t have cash coming in immediately. It is important to estimate when cash will begin to flow into the company by making an assumption about how many months of recurring items, in addition to one-time expense, you will have to fund out of savings or an initial investment.  </t>
    </r>
  </si>
  <si>
    <r>
      <rPr>
        <b/>
        <sz val="9"/>
        <color rgb="FFC00000"/>
        <rFont val="Calibri"/>
        <family val="2"/>
        <scheme val="minor"/>
      </rPr>
      <t>Projected Profit and Loss Model:</t>
    </r>
    <r>
      <rPr>
        <sz val="9"/>
        <color rgb="FF2F2F2F"/>
        <rFont val="Calibri"/>
        <family val="2"/>
        <scheme val="minor"/>
      </rPr>
      <t xml:space="preserve"> In the tab, label P&amp;L Template, you will find a blank template to do Sales Forecasting and a Profit and Loss Model. The next tab, P&amp;L Example, shows a sample of the projections a small business is forecasting for their first 12 months of operations. The top portion of the table in each model shows projected sales and gross profit. This is a good place to begin creating your sales forecast. The next section, below, itemizes the recurring expenses you are projecting for the same months. These should be consistent with the estimated start-up costs you completed in the prior section. At the bottom of this model, you will begin to see when you are becoming profitable and what expense items are the most impactful to your profitability.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</si>
</sst>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164" formatCode="[$-409]mmmm\ d\,\ yyyy;@"/>
    <numFmt numFmtId="165" formatCode="&quot;$&quot;#,##0"/>
  </numFmts>
  <fonts count="20" x14ac:knownFonts="1">
    <font>
      <sz val="11"/>
      <color theme="1"/>
      <name val="Calibri"/>
      <family val="2"/>
      <scheme val="minor"/>
    </font>
    <font>
      <sz val="11"/>
      <color theme="0" tint="-4.9989318521683403E-2"/>
      <name val="Calibri"/>
      <family val="2"/>
      <scheme val="minor"/>
    </font>
    <font>
      <b/>
      <sz val="5"/>
      <color theme="0" tint="-4.9989318521683403E-2"/>
      <name val="Calibri"/>
      <family val="2"/>
      <scheme val="minor"/>
    </font>
    <font>
      <b/>
      <sz val="11"/>
      <color theme="1"/>
      <name val="Calibri"/>
      <family val="2"/>
      <scheme val="minor"/>
    </font>
    <font>
      <sz val="9"/>
      <color rgb="FF2F2F2F"/>
      <name val="Calibri"/>
      <family val="2"/>
      <scheme val="minor"/>
    </font>
    <font>
      <b/>
      <sz val="10"/>
      <color rgb="FF2F2F2F"/>
      <name val="Calibri"/>
      <family val="2"/>
      <scheme val="minor"/>
    </font>
    <font>
      <b/>
      <sz val="9"/>
      <color rgb="FF2F2F2F"/>
      <name val="Calibri"/>
      <family val="2"/>
      <scheme val="minor"/>
    </font>
    <font>
      <b/>
      <sz val="10"/>
      <color theme="1"/>
      <name val="Calibri"/>
      <family val="2"/>
      <scheme val="minor"/>
    </font>
    <font>
      <sz val="11"/>
      <color rgb="FFFF0000"/>
      <name val="Calibri"/>
      <family val="2"/>
      <scheme val="minor"/>
    </font>
    <font>
      <b/>
      <sz val="10"/>
      <color rgb="FFFF0000"/>
      <name val="Calibri"/>
      <family val="2"/>
      <scheme val="minor"/>
    </font>
    <font>
      <sz val="9"/>
      <color rgb="FFFF0000"/>
      <name val="Calibri"/>
      <family val="2"/>
      <scheme val="minor"/>
    </font>
    <font>
      <b/>
      <sz val="9"/>
      <color rgb="FFFF0000"/>
      <name val="Calibri"/>
      <family val="2"/>
      <scheme val="minor"/>
    </font>
    <font>
      <b/>
      <sz val="12"/>
      <color theme="0"/>
      <name val="Calibri"/>
      <family val="2"/>
      <scheme val="minor"/>
    </font>
    <font>
      <b/>
      <sz val="10"/>
      <color theme="0"/>
      <name val="Calibri"/>
      <family val="2"/>
      <scheme val="minor"/>
    </font>
    <font>
      <b/>
      <sz val="11"/>
      <color theme="0"/>
      <name val="Calibri"/>
      <family val="2"/>
      <scheme val="minor"/>
    </font>
    <font>
      <sz val="11"/>
      <color theme="0"/>
      <name val="Calibri"/>
      <family val="2"/>
      <scheme val="minor"/>
    </font>
    <font>
      <sz val="9"/>
      <color theme="0"/>
      <name val="Calibri"/>
      <family val="2"/>
      <scheme val="minor"/>
    </font>
    <font>
      <b/>
      <sz val="9"/>
      <color theme="0"/>
      <name val="Calibri"/>
      <family val="2"/>
      <scheme val="minor"/>
    </font>
    <font>
      <b/>
      <sz val="9"/>
      <color rgb="FFC00000"/>
      <name val="Calibri"/>
      <family val="2"/>
      <scheme val="minor"/>
    </font>
    <font>
      <sz val="9"/>
      <color rgb="FFC00000"/>
      <name val="Calibri"/>
      <family val="2"/>
      <scheme val="minor"/>
    </font>
  </fonts>
  <fills count="6">
    <fill>
      <patternFill patternType="none"/>
    </fill>
    <fill>
      <patternFill patternType="gray125"/>
    </fill>
    <fill>
      <patternFill patternType="solid">
        <fgColor rgb="FFD83B01"/>
        <bgColor indexed="64"/>
      </patternFill>
    </fill>
    <fill>
      <patternFill patternType="solid">
        <fgColor rgb="FF2F2F2F"/>
        <bgColor indexed="64"/>
      </patternFill>
    </fill>
    <fill>
      <patternFill patternType="solid">
        <fgColor theme="0"/>
        <bgColor indexed="64"/>
      </patternFill>
    </fill>
    <fill>
      <patternFill patternType="solid">
        <fgColor rgb="FFE6E6E6"/>
        <bgColor indexed="64"/>
      </patternFill>
    </fill>
  </fills>
  <borders count="35">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249977111117893"/>
      </left>
      <right/>
      <top style="thin">
        <color theme="1" tint="0.249977111117893"/>
      </top>
      <bottom style="thin">
        <color theme="1" tint="0.249977111117893"/>
      </bottom>
      <diagonal/>
    </border>
    <border>
      <left/>
      <right/>
      <top style="thin">
        <color theme="1" tint="0.249977111117893"/>
      </top>
      <bottom style="thin">
        <color theme="1" tint="0.249977111117893"/>
      </bottom>
      <diagonal/>
    </border>
    <border>
      <left/>
      <right style="thin">
        <color theme="1" tint="0.249977111117893"/>
      </right>
      <top style="thin">
        <color theme="1" tint="0.249977111117893"/>
      </top>
      <bottom style="thin">
        <color theme="1" tint="0.249977111117893"/>
      </bottom>
      <diagonal/>
    </border>
    <border>
      <left style="thin">
        <color theme="1" tint="0.249977111117893"/>
      </left>
      <right/>
      <top/>
      <bottom/>
      <diagonal/>
    </border>
    <border>
      <left style="thin">
        <color theme="1" tint="0.249977111117893"/>
      </left>
      <right/>
      <top style="thin">
        <color theme="1" tint="0.249977111117893"/>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theme="1" tint="0.249977111117893"/>
      </right>
      <top style="thin">
        <color theme="1" tint="0.249977111117893"/>
      </top>
      <bottom style="thin">
        <color theme="1" tint="0.249977111117893"/>
      </bottom>
      <diagonal/>
    </border>
    <border>
      <left/>
      <right style="thin">
        <color indexed="64"/>
      </right>
      <top/>
      <bottom/>
      <diagonal/>
    </border>
    <border>
      <left style="thin">
        <color indexed="64"/>
      </left>
      <right/>
      <top style="thin">
        <color theme="1" tint="0.249977111117893"/>
      </top>
      <bottom style="thin">
        <color theme="1" tint="0.249977111117893"/>
      </bottom>
      <diagonal/>
    </border>
    <border>
      <left style="thin">
        <color theme="1" tint="0.249977111117893"/>
      </left>
      <right style="thin">
        <color indexed="64"/>
      </right>
      <top style="thin">
        <color theme="1" tint="0.249977111117893"/>
      </top>
      <bottom style="thin">
        <color theme="1" tint="0.249977111117893"/>
      </bottom>
      <diagonal/>
    </border>
    <border>
      <left/>
      <right style="thin">
        <color indexed="64"/>
      </right>
      <top style="thin">
        <color theme="1" tint="0.249977111117893"/>
      </top>
      <bottom style="thin">
        <color theme="1" tint="0.249977111117893"/>
      </bottom>
      <diagonal/>
    </border>
    <border>
      <left style="thin">
        <color indexed="64"/>
      </left>
      <right/>
      <top style="thin">
        <color theme="1" tint="0.249977111117893"/>
      </top>
      <bottom style="thin">
        <color indexed="64"/>
      </bottom>
      <diagonal/>
    </border>
    <border>
      <left/>
      <right/>
      <top style="thin">
        <color theme="1" tint="0.249977111117893"/>
      </top>
      <bottom style="thin">
        <color indexed="64"/>
      </bottom>
      <diagonal/>
    </border>
    <border>
      <left/>
      <right style="thin">
        <color indexed="64"/>
      </right>
      <top style="thin">
        <color theme="1" tint="0.249977111117893"/>
      </top>
      <bottom style="thin">
        <color indexed="64"/>
      </bottom>
      <diagonal/>
    </border>
    <border>
      <left style="thin">
        <color theme="1" tint="0.249977111117893"/>
      </left>
      <right/>
      <top/>
      <bottom style="thin">
        <color theme="1" tint="0.249977111117893"/>
      </bottom>
      <diagonal/>
    </border>
    <border>
      <left/>
      <right/>
      <top/>
      <bottom style="thin">
        <color theme="1" tint="0.249977111117893"/>
      </bottom>
      <diagonal/>
    </border>
    <border>
      <left style="thin">
        <color indexed="64"/>
      </left>
      <right/>
      <top/>
      <bottom style="thin">
        <color theme="1" tint="0.249977111117893"/>
      </bottom>
      <diagonal/>
    </border>
    <border>
      <left/>
      <right style="thin">
        <color indexed="64"/>
      </right>
      <top/>
      <bottom style="thin">
        <color theme="1" tint="0.249977111117893"/>
      </bottom>
      <diagonal/>
    </border>
    <border>
      <left/>
      <right style="thin">
        <color theme="1" tint="0.249977111117893"/>
      </right>
      <top/>
      <bottom style="thin">
        <color theme="1" tint="0.249977111117893"/>
      </bottom>
      <diagonal/>
    </border>
    <border>
      <left style="thin">
        <color theme="1" tint="0.249977111117893"/>
      </left>
      <right style="thin">
        <color theme="1" tint="0.249977111117893"/>
      </right>
      <top/>
      <bottom style="thin">
        <color theme="1" tint="0.249977111117893"/>
      </bottom>
      <diagonal/>
    </border>
    <border>
      <left/>
      <right style="thin">
        <color theme="1" tint="0.249977111117893"/>
      </right>
      <top style="thin">
        <color theme="1" tint="0.249977111117893"/>
      </top>
      <bottom/>
      <diagonal/>
    </border>
    <border>
      <left style="thin">
        <color theme="1" tint="0.249977111117893"/>
      </left>
      <right style="thin">
        <color theme="1" tint="0.249977111117893"/>
      </right>
      <top style="thin">
        <color theme="1" tint="0.249977111117893"/>
      </top>
      <bottom/>
      <diagonal/>
    </border>
    <border>
      <left style="thin">
        <color theme="1" tint="0.249977111117893"/>
      </left>
      <right/>
      <top style="thin">
        <color theme="1" tint="0.249977111117893"/>
      </top>
      <bottom style="thin">
        <color indexed="64"/>
      </bottom>
      <diagonal/>
    </border>
    <border>
      <left/>
      <right/>
      <top style="thin">
        <color theme="1" tint="0.249977111117893"/>
      </top>
      <bottom/>
      <diagonal/>
    </border>
    <border>
      <left style="thin">
        <color theme="1" tint="0.249977111117893"/>
      </left>
      <right style="thin">
        <color theme="1" tint="0.249977111117893"/>
      </right>
      <top style="thin">
        <color theme="1" tint="0.249977111117893"/>
      </top>
      <bottom style="thick">
        <color rgb="FFD83B01"/>
      </bottom>
      <diagonal/>
    </border>
    <border>
      <left/>
      <right style="thin">
        <color theme="1" tint="0.249977111117893"/>
      </right>
      <top/>
      <bottom style="thick">
        <color rgb="FFD83B01"/>
      </bottom>
      <diagonal/>
    </border>
    <border>
      <left style="thin">
        <color theme="1" tint="0.249977111117893"/>
      </left>
      <right style="thin">
        <color theme="1" tint="0.249977111117893"/>
      </right>
      <top/>
      <bottom style="thick">
        <color rgb="FFD83B01"/>
      </bottom>
      <diagonal/>
    </border>
    <border>
      <left style="thin">
        <color theme="1" tint="0.249977111117893"/>
      </left>
      <right/>
      <top/>
      <bottom style="thick">
        <color rgb="FFD83B01"/>
      </bottom>
      <diagonal/>
    </border>
    <border>
      <left/>
      <right style="thin">
        <color theme="1" tint="0.24994659260841701"/>
      </right>
      <top/>
      <bottom style="thick">
        <color rgb="FFD83B01"/>
      </bottom>
      <diagonal/>
    </border>
    <border>
      <left/>
      <right style="thin">
        <color theme="1" tint="0.249977111117893"/>
      </right>
      <top style="thin">
        <color theme="1" tint="0.249977111117893"/>
      </top>
      <bottom style="thick">
        <color rgb="FFD83B01"/>
      </bottom>
      <diagonal/>
    </border>
    <border>
      <left style="thin">
        <color theme="1" tint="0.249977111117893"/>
      </left>
      <right/>
      <top style="thin">
        <color theme="1" tint="0.249977111117893"/>
      </top>
      <bottom style="thick">
        <color rgb="FFD83B01"/>
      </bottom>
      <diagonal/>
    </border>
  </borders>
  <cellStyleXfs count="1">
    <xf numFmtId="0" fontId="0" fillId="0" borderId="0"/>
  </cellStyleXfs>
  <cellXfs count="128">
    <xf numFmtId="0" fontId="0" fillId="0" borderId="0" xfId="0"/>
    <xf numFmtId="0" fontId="0" fillId="3" borderId="0" xfId="0" applyFill="1"/>
    <xf numFmtId="0" fontId="0" fillId="4" borderId="0" xfId="0" applyFill="1"/>
    <xf numFmtId="0" fontId="0" fillId="4" borderId="0" xfId="0" applyFill="1" applyAlignment="1">
      <alignment horizontal="left" vertical="center"/>
    </xf>
    <xf numFmtId="0" fontId="0" fillId="2" borderId="0" xfId="0" applyFill="1" applyAlignment="1">
      <alignment horizontal="left" vertical="center"/>
    </xf>
    <xf numFmtId="0" fontId="0" fillId="3" borderId="0" xfId="0" applyFill="1" applyAlignment="1">
      <alignment horizontal="left" vertical="center"/>
    </xf>
    <xf numFmtId="0" fontId="0" fillId="3" borderId="0" xfId="0" applyFill="1" applyAlignment="1">
      <alignment horizontal="left" vertical="center" wrapText="1"/>
    </xf>
    <xf numFmtId="0" fontId="0" fillId="4" borderId="0" xfId="0" applyFill="1" applyAlignment="1">
      <alignment horizontal="left" vertical="center" wrapText="1"/>
    </xf>
    <xf numFmtId="0" fontId="1" fillId="4" borderId="0" xfId="0" applyFont="1" applyFill="1" applyAlignment="1">
      <alignment horizontal="center" vertical="center"/>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1" fillId="4" borderId="0" xfId="0" applyFont="1" applyFill="1" applyAlignment="1">
      <alignment horizontal="center" vertical="center" wrapText="1"/>
    </xf>
    <xf numFmtId="0" fontId="4" fillId="5" borderId="1" xfId="0" applyFont="1" applyFill="1" applyBorder="1" applyAlignment="1">
      <alignment horizontal="center" vertical="center"/>
    </xf>
    <xf numFmtId="165" fontId="4" fillId="5" borderId="1" xfId="0" applyNumberFormat="1" applyFont="1" applyFill="1" applyBorder="1" applyAlignment="1">
      <alignment horizontal="center" vertical="center"/>
    </xf>
    <xf numFmtId="0" fontId="5" fillId="5" borderId="1" xfId="0" applyFont="1" applyFill="1" applyBorder="1" applyAlignment="1">
      <alignment horizontal="left" vertical="center" wrapText="1"/>
    </xf>
    <xf numFmtId="0" fontId="3" fillId="4" borderId="0" xfId="0" applyFont="1" applyFill="1" applyAlignment="1">
      <alignment horizontal="left" vertical="center"/>
    </xf>
    <xf numFmtId="0" fontId="3" fillId="3" borderId="0" xfId="0" applyFont="1" applyFill="1" applyAlignment="1">
      <alignment horizontal="left" vertical="center"/>
    </xf>
    <xf numFmtId="0" fontId="5" fillId="5" borderId="1" xfId="0" applyFont="1" applyFill="1" applyBorder="1" applyAlignment="1">
      <alignment horizontal="left" vertical="center"/>
    </xf>
    <xf numFmtId="0" fontId="5" fillId="4" borderId="0" xfId="0" applyFont="1" applyFill="1" applyAlignment="1">
      <alignment horizontal="left" vertical="center"/>
    </xf>
    <xf numFmtId="0" fontId="4" fillId="4" borderId="0" xfId="0" applyFont="1" applyFill="1" applyAlignment="1">
      <alignment horizontal="center" vertical="center"/>
    </xf>
    <xf numFmtId="0" fontId="7" fillId="4" borderId="0" xfId="0" applyFont="1" applyFill="1" applyAlignment="1">
      <alignment horizontal="left" vertical="center"/>
    </xf>
    <xf numFmtId="0" fontId="7" fillId="3" borderId="0" xfId="0" applyFont="1" applyFill="1" applyAlignment="1">
      <alignment horizontal="left" vertical="center"/>
    </xf>
    <xf numFmtId="0" fontId="5" fillId="3" borderId="0" xfId="0" applyFont="1" applyFill="1" applyAlignment="1">
      <alignment horizontal="left" vertical="center"/>
    </xf>
    <xf numFmtId="0" fontId="4" fillId="3" borderId="0" xfId="0" applyFont="1" applyFill="1" applyAlignment="1">
      <alignment horizontal="center" vertical="center"/>
    </xf>
    <xf numFmtId="0" fontId="5" fillId="5" borderId="10" xfId="0" applyFont="1" applyFill="1" applyBorder="1" applyAlignment="1">
      <alignment horizontal="left" vertical="center"/>
    </xf>
    <xf numFmtId="5" fontId="4" fillId="5" borderId="1" xfId="0" applyNumberFormat="1" applyFont="1" applyFill="1" applyBorder="1" applyAlignment="1">
      <alignment horizontal="center" vertical="center"/>
    </xf>
    <xf numFmtId="5" fontId="6" fillId="5" borderId="13" xfId="0" applyNumberFormat="1" applyFont="1" applyFill="1" applyBorder="1" applyAlignment="1">
      <alignment horizontal="center" vertical="center"/>
    </xf>
    <xf numFmtId="5" fontId="6" fillId="5" borderId="1" xfId="0" applyNumberFormat="1" applyFont="1" applyFill="1" applyBorder="1" applyAlignment="1">
      <alignment horizontal="center" vertical="center"/>
    </xf>
    <xf numFmtId="0" fontId="5" fillId="5" borderId="10" xfId="0" applyFont="1" applyFill="1" applyBorder="1" applyAlignment="1">
      <alignment horizontal="left" vertical="center" wrapText="1"/>
    </xf>
    <xf numFmtId="5" fontId="5" fillId="5" borderId="1" xfId="0" applyNumberFormat="1" applyFont="1" applyFill="1" applyBorder="1" applyAlignment="1">
      <alignment horizontal="center" vertical="center" wrapText="1"/>
    </xf>
    <xf numFmtId="5" fontId="5" fillId="5" borderId="13" xfId="0" applyNumberFormat="1" applyFont="1" applyFill="1" applyBorder="1" applyAlignment="1">
      <alignment horizontal="center" vertical="center" wrapText="1"/>
    </xf>
    <xf numFmtId="0" fontId="9" fillId="3" borderId="0" xfId="0" applyFont="1" applyFill="1" applyAlignment="1">
      <alignment horizontal="left" vertical="center"/>
    </xf>
    <xf numFmtId="0" fontId="8" fillId="3" borderId="0" xfId="0" applyFont="1" applyFill="1" applyAlignment="1">
      <alignment horizontal="left" vertical="center"/>
    </xf>
    <xf numFmtId="0" fontId="8" fillId="3" borderId="0" xfId="0" applyFont="1" applyFill="1" applyAlignment="1">
      <alignment horizontal="center" vertical="center"/>
    </xf>
    <xf numFmtId="0" fontId="8" fillId="3" borderId="0" xfId="0" applyFont="1" applyFill="1"/>
    <xf numFmtId="0" fontId="10" fillId="3" borderId="0" xfId="0" applyFont="1" applyFill="1" applyAlignment="1">
      <alignment horizontal="center" vertical="center"/>
    </xf>
    <xf numFmtId="0" fontId="11" fillId="3" borderId="0" xfId="0" applyFont="1" applyFill="1" applyAlignment="1">
      <alignment horizontal="center" vertical="center"/>
    </xf>
    <xf numFmtId="0" fontId="6" fillId="3" borderId="0" xfId="0" applyFont="1" applyFill="1" applyAlignment="1">
      <alignment horizontal="center" vertical="center"/>
    </xf>
    <xf numFmtId="0" fontId="6" fillId="4" borderId="0" xfId="0" applyFont="1" applyFill="1" applyAlignment="1">
      <alignment horizontal="center" vertical="center"/>
    </xf>
    <xf numFmtId="0" fontId="6" fillId="5" borderId="4" xfId="0" applyFont="1" applyFill="1" applyBorder="1" applyAlignment="1">
      <alignment horizontal="left" vertical="center" wrapText="1"/>
    </xf>
    <xf numFmtId="165" fontId="4" fillId="5" borderId="2" xfId="0" applyNumberFormat="1" applyFont="1" applyFill="1" applyBorder="1" applyAlignment="1">
      <alignment horizontal="center" vertical="center"/>
    </xf>
    <xf numFmtId="0" fontId="6" fillId="5" borderId="24" xfId="0" applyFont="1" applyFill="1" applyBorder="1" applyAlignment="1">
      <alignment horizontal="left" vertical="center" wrapText="1"/>
    </xf>
    <xf numFmtId="0" fontId="4" fillId="5" borderId="4" xfId="0" applyFont="1" applyFill="1" applyBorder="1" applyAlignment="1">
      <alignment horizontal="left" vertical="center" wrapText="1"/>
    </xf>
    <xf numFmtId="5" fontId="4" fillId="5" borderId="2" xfId="0" applyNumberFormat="1" applyFont="1" applyFill="1" applyBorder="1" applyAlignment="1">
      <alignment horizontal="center" vertical="center"/>
    </xf>
    <xf numFmtId="5" fontId="6" fillId="5" borderId="25" xfId="0" applyNumberFormat="1" applyFont="1" applyFill="1" applyBorder="1" applyAlignment="1">
      <alignment horizontal="center" vertical="center"/>
    </xf>
    <xf numFmtId="5" fontId="6" fillId="5" borderId="6" xfId="0" applyNumberFormat="1" applyFont="1" applyFill="1" applyBorder="1" applyAlignment="1">
      <alignment horizontal="center" vertical="center"/>
    </xf>
    <xf numFmtId="0" fontId="12" fillId="2" borderId="0" xfId="0" applyFont="1" applyFill="1" applyAlignment="1">
      <alignment horizontal="left" vertical="center"/>
    </xf>
    <xf numFmtId="0" fontId="13" fillId="2" borderId="24" xfId="0" applyFont="1" applyFill="1" applyBorder="1" applyAlignment="1">
      <alignment horizontal="left" vertical="center" wrapText="1"/>
    </xf>
    <xf numFmtId="0" fontId="13" fillId="2" borderId="25" xfId="0" applyFont="1" applyFill="1" applyBorder="1" applyAlignment="1">
      <alignment horizontal="center" vertical="center"/>
    </xf>
    <xf numFmtId="165" fontId="13" fillId="2" borderId="6" xfId="0" applyNumberFormat="1" applyFont="1" applyFill="1" applyBorder="1" applyAlignment="1">
      <alignment horizontal="center" vertical="center"/>
    </xf>
    <xf numFmtId="0" fontId="13" fillId="2" borderId="2" xfId="0" applyFont="1" applyFill="1" applyBorder="1" applyAlignment="1">
      <alignment vertical="center"/>
    </xf>
    <xf numFmtId="0" fontId="13" fillId="2" borderId="3" xfId="0" applyFont="1" applyFill="1" applyBorder="1" applyAlignment="1">
      <alignment vertical="center"/>
    </xf>
    <xf numFmtId="0" fontId="13" fillId="2" borderId="4" xfId="0" applyFont="1" applyFill="1" applyBorder="1" applyAlignment="1">
      <alignment vertical="center"/>
    </xf>
    <xf numFmtId="0" fontId="13" fillId="2" borderId="7" xfId="0" applyFont="1" applyFill="1" applyBorder="1" applyAlignment="1">
      <alignment vertical="center"/>
    </xf>
    <xf numFmtId="0" fontId="13" fillId="2" borderId="8" xfId="0" applyFont="1" applyFill="1" applyBorder="1" applyAlignment="1">
      <alignment vertical="center"/>
    </xf>
    <xf numFmtId="0" fontId="13" fillId="2" borderId="9" xfId="0" applyFont="1" applyFill="1" applyBorder="1" applyAlignment="1">
      <alignment vertical="center"/>
    </xf>
    <xf numFmtId="0" fontId="13" fillId="2" borderId="5" xfId="0" applyFont="1" applyFill="1" applyBorder="1" applyAlignment="1">
      <alignment vertical="center"/>
    </xf>
    <xf numFmtId="0" fontId="13" fillId="2" borderId="0" xfId="0" applyFont="1" applyFill="1" applyAlignment="1">
      <alignment vertical="center"/>
    </xf>
    <xf numFmtId="0" fontId="13" fillId="2" borderId="11" xfId="0" applyFont="1" applyFill="1" applyBorder="1" applyAlignment="1">
      <alignment vertical="center"/>
    </xf>
    <xf numFmtId="0" fontId="6" fillId="5" borderId="1" xfId="0" applyFont="1" applyFill="1" applyBorder="1" applyAlignment="1">
      <alignment horizontal="left" vertical="center" wrapText="1"/>
    </xf>
    <xf numFmtId="5" fontId="4" fillId="5" borderId="6" xfId="0" applyNumberFormat="1" applyFont="1" applyFill="1" applyBorder="1" applyAlignment="1">
      <alignment horizontal="center" vertical="center"/>
    </xf>
    <xf numFmtId="5" fontId="4" fillId="5" borderId="25" xfId="0" applyNumberFormat="1" applyFont="1" applyFill="1" applyBorder="1" applyAlignment="1">
      <alignment horizontal="center" vertical="center"/>
    </xf>
    <xf numFmtId="0" fontId="13" fillId="4" borderId="0" xfId="0" applyFont="1" applyFill="1" applyAlignment="1">
      <alignment horizontal="left" vertical="center" wrapText="1"/>
    </xf>
    <xf numFmtId="0" fontId="15" fillId="4" borderId="0" xfId="0" applyFont="1" applyFill="1" applyAlignment="1">
      <alignment horizontal="left" vertical="center" wrapText="1"/>
    </xf>
    <xf numFmtId="0" fontId="16" fillId="4" borderId="0" xfId="0" applyFont="1" applyFill="1" applyAlignment="1">
      <alignment horizontal="center" vertical="center" wrapText="1"/>
    </xf>
    <xf numFmtId="0" fontId="17" fillId="4" borderId="0" xfId="0" applyFont="1" applyFill="1" applyAlignment="1">
      <alignment horizontal="center" vertical="center" wrapText="1"/>
    </xf>
    <xf numFmtId="0" fontId="15" fillId="4" borderId="0" xfId="0" applyFont="1" applyFill="1" applyAlignment="1">
      <alignment horizontal="center" vertical="center" wrapText="1"/>
    </xf>
    <xf numFmtId="0" fontId="15" fillId="4" borderId="0" xfId="0" applyFont="1" applyFill="1" applyAlignment="1">
      <alignment wrapText="1"/>
    </xf>
    <xf numFmtId="0" fontId="6" fillId="5" borderId="10" xfId="0" applyFont="1" applyFill="1" applyBorder="1" applyAlignment="1">
      <alignment horizontal="left" vertical="center" wrapText="1"/>
    </xf>
    <xf numFmtId="0" fontId="14" fillId="4" borderId="0" xfId="0" applyFont="1" applyFill="1" applyAlignment="1">
      <alignment horizontal="left" vertical="center" wrapText="1"/>
    </xf>
    <xf numFmtId="164" fontId="2" fillId="2" borderId="6" xfId="0" applyNumberFormat="1" applyFont="1" applyFill="1" applyBorder="1" applyAlignment="1">
      <alignment vertical="center" wrapText="1"/>
    </xf>
    <xf numFmtId="164" fontId="2" fillId="2" borderId="27" xfId="0" applyNumberFormat="1" applyFont="1" applyFill="1" applyBorder="1" applyAlignment="1">
      <alignment vertical="center" wrapText="1"/>
    </xf>
    <xf numFmtId="164" fontId="2" fillId="2" borderId="24" xfId="0" applyNumberFormat="1" applyFont="1" applyFill="1" applyBorder="1" applyAlignment="1">
      <alignment vertical="center" wrapText="1"/>
    </xf>
    <xf numFmtId="0" fontId="6" fillId="5" borderId="22" xfId="0" applyFont="1" applyFill="1" applyBorder="1" applyAlignment="1">
      <alignment horizontal="left" vertical="center" wrapText="1"/>
    </xf>
    <xf numFmtId="0" fontId="4" fillId="5" borderId="23" xfId="0" applyFont="1" applyFill="1" applyBorder="1" applyAlignment="1">
      <alignment horizontal="center" vertical="center"/>
    </xf>
    <xf numFmtId="165" fontId="4" fillId="5" borderId="23" xfId="0" applyNumberFormat="1" applyFont="1" applyFill="1" applyBorder="1" applyAlignment="1">
      <alignment horizontal="center" vertical="center"/>
    </xf>
    <xf numFmtId="165" fontId="4" fillId="5" borderId="18" xfId="0" applyNumberFormat="1" applyFont="1" applyFill="1" applyBorder="1" applyAlignment="1">
      <alignment horizontal="center" vertical="center"/>
    </xf>
    <xf numFmtId="0" fontId="13" fillId="2" borderId="6" xfId="0" applyFont="1" applyFill="1" applyBorder="1" applyAlignment="1">
      <alignment horizontal="center" vertical="center"/>
    </xf>
    <xf numFmtId="0" fontId="5" fillId="5" borderId="30" xfId="0" applyFont="1" applyFill="1" applyBorder="1" applyAlignment="1">
      <alignment horizontal="center" vertical="center"/>
    </xf>
    <xf numFmtId="0" fontId="5" fillId="5" borderId="31" xfId="0" applyFont="1" applyFill="1" applyBorder="1" applyAlignment="1">
      <alignment horizontal="center" vertical="center"/>
    </xf>
    <xf numFmtId="0" fontId="5" fillId="5" borderId="29" xfId="0" applyFont="1" applyFill="1" applyBorder="1" applyAlignment="1">
      <alignment horizontal="center" vertical="center"/>
    </xf>
    <xf numFmtId="0" fontId="5" fillId="5" borderId="32" xfId="0" applyFont="1" applyFill="1" applyBorder="1" applyAlignment="1">
      <alignment horizontal="left" vertical="center" wrapText="1"/>
    </xf>
    <xf numFmtId="0" fontId="5" fillId="5" borderId="33" xfId="0" applyFont="1" applyFill="1" applyBorder="1" applyAlignment="1">
      <alignment horizontal="left" vertical="center" wrapText="1"/>
    </xf>
    <xf numFmtId="0" fontId="5" fillId="5" borderId="28" xfId="0" applyFont="1" applyFill="1" applyBorder="1" applyAlignment="1">
      <alignment horizontal="center" vertical="center"/>
    </xf>
    <xf numFmtId="0" fontId="5" fillId="5" borderId="34" xfId="0" applyFont="1" applyFill="1" applyBorder="1" applyAlignment="1">
      <alignment horizontal="center" vertical="center"/>
    </xf>
    <xf numFmtId="0" fontId="4" fillId="5" borderId="22" xfId="0" applyFont="1" applyFill="1" applyBorder="1" applyAlignment="1">
      <alignment horizontal="left" vertical="center" wrapText="1"/>
    </xf>
    <xf numFmtId="5" fontId="4" fillId="5" borderId="23" xfId="0" applyNumberFormat="1" applyFont="1" applyFill="1" applyBorder="1" applyAlignment="1">
      <alignment horizontal="center" vertical="center"/>
    </xf>
    <xf numFmtId="5" fontId="4" fillId="5" borderId="18" xfId="0" applyNumberFormat="1" applyFont="1" applyFill="1" applyBorder="1" applyAlignment="1">
      <alignment horizontal="center" vertical="center"/>
    </xf>
    <xf numFmtId="0" fontId="5" fillId="5" borderId="28" xfId="0" applyFont="1" applyFill="1" applyBorder="1" applyAlignment="1">
      <alignment horizontal="center" vertical="center" wrapText="1"/>
    </xf>
    <xf numFmtId="0" fontId="5" fillId="5" borderId="34" xfId="0" applyFont="1" applyFill="1" applyBorder="1" applyAlignment="1">
      <alignment horizontal="center" vertical="center" wrapText="1"/>
    </xf>
    <xf numFmtId="0" fontId="15" fillId="4" borderId="0" xfId="0" applyFont="1" applyFill="1" applyAlignment="1">
      <alignment vertical="center" wrapText="1"/>
    </xf>
    <xf numFmtId="164" fontId="2" fillId="2" borderId="2" xfId="0" applyNumberFormat="1" applyFont="1" applyFill="1" applyBorder="1" applyAlignment="1">
      <alignment horizontal="center" vertical="center" wrapText="1"/>
    </xf>
    <xf numFmtId="164" fontId="2" fillId="2" borderId="3" xfId="0" applyNumberFormat="1" applyFont="1" applyFill="1" applyBorder="1" applyAlignment="1">
      <alignment horizontal="center" vertical="center" wrapText="1"/>
    </xf>
    <xf numFmtId="164" fontId="2" fillId="2" borderId="4" xfId="0" applyNumberFormat="1" applyFont="1" applyFill="1" applyBorder="1" applyAlignment="1">
      <alignment horizontal="center" vertical="center" wrapText="1"/>
    </xf>
    <xf numFmtId="164" fontId="2" fillId="2" borderId="12" xfId="0" applyNumberFormat="1" applyFont="1" applyFill="1" applyBorder="1" applyAlignment="1">
      <alignment horizontal="right" vertical="center" wrapText="1"/>
    </xf>
    <xf numFmtId="164" fontId="2" fillId="2" borderId="3" xfId="0" applyNumberFormat="1" applyFont="1" applyFill="1" applyBorder="1" applyAlignment="1">
      <alignment horizontal="right" vertical="center" wrapText="1"/>
    </xf>
    <xf numFmtId="164" fontId="2" fillId="2" borderId="14" xfId="0" applyNumberFormat="1" applyFont="1" applyFill="1" applyBorder="1" applyAlignment="1">
      <alignment horizontal="right" vertical="center" wrapText="1"/>
    </xf>
    <xf numFmtId="164" fontId="2" fillId="2" borderId="15" xfId="0" applyNumberFormat="1" applyFont="1" applyFill="1" applyBorder="1" applyAlignment="1">
      <alignment horizontal="right" vertical="center" wrapText="1"/>
    </xf>
    <xf numFmtId="164" fontId="2" fillId="2" borderId="16" xfId="0" applyNumberFormat="1" applyFont="1" applyFill="1" applyBorder="1" applyAlignment="1">
      <alignment horizontal="right" vertical="center" wrapText="1"/>
    </xf>
    <xf numFmtId="164" fontId="2" fillId="2" borderId="17" xfId="0" applyNumberFormat="1" applyFont="1" applyFill="1" applyBorder="1" applyAlignment="1">
      <alignment horizontal="right" vertical="center" wrapText="1"/>
    </xf>
    <xf numFmtId="164" fontId="2" fillId="2" borderId="20" xfId="0" applyNumberFormat="1" applyFont="1" applyFill="1" applyBorder="1" applyAlignment="1">
      <alignment horizontal="right" vertical="center" wrapText="1"/>
    </xf>
    <xf numFmtId="164" fontId="2" fillId="2" borderId="19" xfId="0" applyNumberFormat="1" applyFont="1" applyFill="1" applyBorder="1" applyAlignment="1">
      <alignment horizontal="right" vertical="center" wrapText="1"/>
    </xf>
    <xf numFmtId="164" fontId="2" fillId="2" borderId="21" xfId="0" applyNumberFormat="1" applyFont="1" applyFill="1" applyBorder="1" applyAlignment="1">
      <alignment horizontal="right" vertical="center" wrapText="1"/>
    </xf>
    <xf numFmtId="164" fontId="2" fillId="2" borderId="2" xfId="0" applyNumberFormat="1" applyFont="1" applyFill="1" applyBorder="1" applyAlignment="1">
      <alignment horizontal="right" vertical="center" wrapText="1"/>
    </xf>
    <xf numFmtId="164" fontId="2" fillId="2" borderId="18" xfId="0" applyNumberFormat="1" applyFont="1" applyFill="1" applyBorder="1" applyAlignment="1">
      <alignment horizontal="center" vertical="center" wrapText="1"/>
    </xf>
    <xf numFmtId="164" fontId="2" fillId="2" borderId="19" xfId="0" applyNumberFormat="1" applyFont="1" applyFill="1" applyBorder="1" applyAlignment="1">
      <alignment horizontal="center" vertical="center" wrapText="1"/>
    </xf>
    <xf numFmtId="164" fontId="2" fillId="2" borderId="21" xfId="0" applyNumberFormat="1" applyFont="1" applyFill="1" applyBorder="1" applyAlignment="1">
      <alignment horizontal="center" vertical="center" wrapText="1"/>
    </xf>
    <xf numFmtId="0" fontId="4" fillId="5" borderId="0" xfId="0" applyFont="1" applyFill="1" applyAlignment="1">
      <alignment horizontal="justify" vertical="center" wrapText="1"/>
    </xf>
    <xf numFmtId="0" fontId="6" fillId="5" borderId="0" xfId="0" applyFont="1" applyFill="1" applyAlignment="1">
      <alignment horizontal="justify" vertical="center" wrapText="1"/>
    </xf>
    <xf numFmtId="0" fontId="18" fillId="5" borderId="0" xfId="0" applyFont="1" applyFill="1" applyAlignment="1">
      <alignment horizontal="justify" vertical="center" wrapText="1"/>
    </xf>
    <xf numFmtId="164" fontId="2" fillId="2" borderId="2" xfId="0" applyNumberFormat="1" applyFont="1" applyFill="1" applyBorder="1" applyAlignment="1">
      <alignment vertical="center" wrapText="1"/>
    </xf>
    <xf numFmtId="164" fontId="2" fillId="2" borderId="3" xfId="0" applyNumberFormat="1" applyFont="1" applyFill="1" applyBorder="1" applyAlignment="1">
      <alignment vertical="center" wrapText="1"/>
    </xf>
    <xf numFmtId="164" fontId="2" fillId="2" borderId="14" xfId="0" applyNumberFormat="1" applyFont="1" applyFill="1" applyBorder="1" applyAlignment="1">
      <alignment vertical="center" wrapText="1"/>
    </xf>
    <xf numFmtId="164" fontId="2" fillId="2" borderId="26" xfId="0" applyNumberFormat="1" applyFont="1" applyFill="1" applyBorder="1" applyAlignment="1">
      <alignment vertical="center" wrapText="1"/>
    </xf>
    <xf numFmtId="164" fontId="2" fillId="2" borderId="16" xfId="0" applyNumberFormat="1" applyFont="1" applyFill="1" applyBorder="1" applyAlignment="1">
      <alignment vertical="center" wrapText="1"/>
    </xf>
    <xf numFmtId="164" fontId="2" fillId="2" borderId="17" xfId="0" applyNumberFormat="1" applyFont="1" applyFill="1" applyBorder="1" applyAlignment="1">
      <alignment vertical="center" wrapText="1"/>
    </xf>
    <xf numFmtId="164" fontId="5" fillId="5" borderId="2" xfId="0" applyNumberFormat="1" applyFont="1" applyFill="1" applyBorder="1" applyAlignment="1">
      <alignment horizontal="right" vertical="center"/>
    </xf>
    <xf numFmtId="164" fontId="5" fillId="5" borderId="3" xfId="0" applyNumberFormat="1" applyFont="1" applyFill="1" applyBorder="1" applyAlignment="1">
      <alignment horizontal="right" vertical="center"/>
    </xf>
    <xf numFmtId="164" fontId="5" fillId="5" borderId="4" xfId="0" applyNumberFormat="1" applyFont="1" applyFill="1" applyBorder="1" applyAlignment="1">
      <alignment horizontal="right" vertical="center"/>
    </xf>
    <xf numFmtId="164" fontId="5" fillId="5" borderId="2" xfId="0" applyNumberFormat="1" applyFont="1" applyFill="1" applyBorder="1" applyAlignment="1">
      <alignment horizontal="right" vertical="top"/>
    </xf>
    <xf numFmtId="164" fontId="5" fillId="5" borderId="3" xfId="0" applyNumberFormat="1" applyFont="1" applyFill="1" applyBorder="1" applyAlignment="1">
      <alignment horizontal="right" vertical="top"/>
    </xf>
    <xf numFmtId="164" fontId="5" fillId="5" borderId="4" xfId="0" applyNumberFormat="1" applyFont="1" applyFill="1" applyBorder="1" applyAlignment="1">
      <alignment horizontal="right" vertical="top"/>
    </xf>
    <xf numFmtId="164" fontId="5" fillId="5" borderId="5" xfId="0" applyNumberFormat="1" applyFont="1" applyFill="1" applyBorder="1" applyAlignment="1">
      <alignment horizontal="right" vertical="center"/>
    </xf>
    <xf numFmtId="164" fontId="5" fillId="5" borderId="0" xfId="0" applyNumberFormat="1" applyFont="1" applyFill="1" applyAlignment="1">
      <alignment horizontal="right" vertical="center"/>
    </xf>
    <xf numFmtId="164" fontId="5" fillId="5" borderId="11" xfId="0" applyNumberFormat="1" applyFont="1" applyFill="1" applyBorder="1" applyAlignment="1">
      <alignment horizontal="right" vertical="center"/>
    </xf>
    <xf numFmtId="164" fontId="5" fillId="5" borderId="5" xfId="0" applyNumberFormat="1" applyFont="1" applyFill="1" applyBorder="1" applyAlignment="1">
      <alignment horizontal="right" vertical="top"/>
    </xf>
    <xf numFmtId="164" fontId="5" fillId="5" borderId="0" xfId="0" applyNumberFormat="1" applyFont="1" applyFill="1" applyAlignment="1">
      <alignment horizontal="right" vertical="top"/>
    </xf>
    <xf numFmtId="164" fontId="5" fillId="5" borderId="11" xfId="0" applyNumberFormat="1" applyFont="1" applyFill="1" applyBorder="1" applyAlignment="1">
      <alignment horizontal="right" vertical="top"/>
    </xf>
  </cellXfs>
  <cellStyles count="1">
    <cellStyle name="Normal" xfId="0" builtinId="0"/>
  </cellStyles>
  <dxfs count="162">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fill>
        <patternFill patternType="solid">
          <fgColor indexed="64"/>
          <bgColor rgb="FFE6E6E6"/>
        </patternFill>
      </fill>
      <alignment horizontal="left" vertical="center" textRotation="0" wrapText="1" indent="0" justifyLastLine="0" shrinkToFit="0" readingOrder="0"/>
      <border diagonalUp="0" diagonalDown="0" outline="0">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fill>
        <patternFill patternType="solid">
          <fgColor indexed="64"/>
          <bgColor rgb="FFE6E6E6"/>
        </patternFill>
      </fill>
      <alignment horizontal="left" vertical="center" textRotation="0" wrapText="1" indent="0" justifyLastLine="0" shrinkToFit="0" readingOrder="0"/>
      <border diagonalUp="0" diagonalDown="0">
        <left/>
        <right style="thin">
          <color theme="1" tint="0.249977111117893"/>
        </right>
        <top style="thin">
          <color theme="1" tint="0.249977111117893"/>
        </top>
        <bottom style="thin">
          <color theme="1" tint="0.249977111117893"/>
        </bottom>
        <vertical/>
        <horizontal/>
      </border>
    </dxf>
    <dxf>
      <border outline="0">
        <top style="thin">
          <color theme="1" tint="0.249977111117893"/>
        </top>
      </border>
    </dxf>
    <dxf>
      <border outline="0">
        <left style="thin">
          <color theme="1" tint="0.249977111117893"/>
        </left>
        <right style="thin">
          <color indexed="64"/>
        </right>
        <top style="thin">
          <color theme="1" tint="0.249977111117893"/>
        </top>
        <bottom style="thin">
          <color theme="1" tint="0.249977111117893"/>
        </bottom>
      </border>
    </dxf>
    <dxf>
      <font>
        <b val="0"/>
        <i val="0"/>
        <strike val="0"/>
        <condense val="0"/>
        <extend val="0"/>
        <outline val="0"/>
        <shadow val="0"/>
        <u val="none"/>
        <vertAlign val="baseline"/>
        <sz val="9"/>
        <color rgb="FF2F2F2F"/>
        <name val="Calibri"/>
        <family val="2"/>
        <scheme val="minor"/>
      </font>
      <fill>
        <patternFill patternType="solid">
          <fgColor indexed="64"/>
          <bgColor rgb="FFE6E6E6"/>
        </patternFill>
      </fill>
      <alignment horizontal="center" vertical="center" textRotation="0" wrapText="0" indent="0" justifyLastLine="0" shrinkToFit="0" readingOrder="0"/>
    </dxf>
    <dxf>
      <border>
        <bottom style="thick">
          <color rgb="FFD83B01"/>
        </bottom>
      </border>
    </dxf>
    <dxf>
      <font>
        <b/>
        <i val="0"/>
        <strike val="0"/>
        <condense val="0"/>
        <extend val="0"/>
        <outline val="0"/>
        <shadow val="0"/>
        <u val="none"/>
        <vertAlign val="baseline"/>
        <sz val="10"/>
        <color rgb="FF2F2F2F"/>
        <name val="Calibri"/>
        <family val="2"/>
        <scheme val="minor"/>
      </font>
      <fill>
        <patternFill patternType="solid">
          <fgColor indexed="64"/>
          <bgColor rgb="FFE6E6E6"/>
        </patternFill>
      </fill>
      <alignment horizontal="center" vertical="center" textRotation="0" wrapText="1" indent="0" justifyLastLine="0" shrinkToFit="0" readingOrder="0"/>
      <border diagonalUp="0" diagonalDown="0" outline="0">
        <left style="thin">
          <color theme="1" tint="0.249977111117893"/>
        </left>
        <right style="thin">
          <color theme="1" tint="0.249977111117893"/>
        </right>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fill>
        <patternFill patternType="solid">
          <fgColor indexed="64"/>
          <bgColor rgb="FFE6E6E6"/>
        </patternFill>
      </fill>
      <alignment horizontal="left" vertical="center" textRotation="0" wrapText="1" indent="0" justifyLastLine="0" shrinkToFit="0" readingOrder="0"/>
      <border diagonalUp="0" diagonalDown="0" outline="0">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fill>
        <patternFill patternType="solid">
          <fgColor indexed="64"/>
          <bgColor rgb="FFE6E6E6"/>
        </patternFill>
      </fill>
      <alignment horizontal="left" vertical="center" textRotation="0" wrapText="1" indent="0" justifyLastLine="0" shrinkToFit="0" readingOrder="0"/>
      <border diagonalUp="0" diagonalDown="0">
        <left/>
        <right style="thin">
          <color theme="1" tint="0.249977111117893"/>
        </right>
        <top style="thin">
          <color theme="1" tint="0.249977111117893"/>
        </top>
        <bottom style="thin">
          <color theme="1" tint="0.249977111117893"/>
        </bottom>
        <vertical/>
        <horizontal/>
      </border>
    </dxf>
    <dxf>
      <border outline="0">
        <top style="thin">
          <color theme="1" tint="0.249977111117893"/>
        </top>
      </border>
    </dxf>
    <dxf>
      <border outline="0">
        <left style="thin">
          <color theme="1" tint="0.249977111117893"/>
        </left>
        <right style="thin">
          <color indexed="64"/>
        </right>
        <top style="thin">
          <color theme="1" tint="0.249977111117893"/>
        </top>
        <bottom style="thin">
          <color theme="1" tint="0.249977111117893"/>
        </bottom>
      </border>
    </dxf>
    <dxf>
      <font>
        <b val="0"/>
        <i val="0"/>
        <strike val="0"/>
        <condense val="0"/>
        <extend val="0"/>
        <outline val="0"/>
        <shadow val="0"/>
        <u val="none"/>
        <vertAlign val="baseline"/>
        <sz val="9"/>
        <color rgb="FF2F2F2F"/>
        <name val="Calibri"/>
        <family val="2"/>
        <scheme val="minor"/>
      </font>
      <fill>
        <patternFill patternType="solid">
          <fgColor indexed="64"/>
          <bgColor rgb="FFE6E6E6"/>
        </patternFill>
      </fill>
      <alignment horizontal="center" vertical="center" textRotation="0" wrapText="0" indent="0" justifyLastLine="0" shrinkToFit="0" readingOrder="0"/>
    </dxf>
    <dxf>
      <border>
        <bottom style="thick">
          <color rgb="FFD83B01"/>
        </bottom>
      </border>
    </dxf>
    <dxf>
      <font>
        <b/>
        <i val="0"/>
        <strike val="0"/>
        <condense val="0"/>
        <extend val="0"/>
        <outline val="0"/>
        <shadow val="0"/>
        <u val="none"/>
        <vertAlign val="baseline"/>
        <sz val="10"/>
        <color rgb="FF2F2F2F"/>
        <name val="Calibri"/>
        <family val="2"/>
        <scheme val="minor"/>
      </font>
      <fill>
        <patternFill patternType="solid">
          <fgColor indexed="64"/>
          <bgColor rgb="FFE6E6E6"/>
        </patternFill>
      </fill>
      <alignment horizontal="center" vertical="center" textRotation="0" wrapText="1" indent="0" justifyLastLine="0" shrinkToFit="0" readingOrder="0"/>
      <border diagonalUp="0" diagonalDown="0" outline="0">
        <left style="thin">
          <color theme="1" tint="0.249977111117893"/>
        </left>
        <right style="thin">
          <color theme="1" tint="0.249977111117893"/>
        </right>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fill>
        <patternFill patternType="solid">
          <fgColor indexed="64"/>
          <bgColor rgb="FFE6E6E6"/>
        </patternFill>
      </fill>
      <alignment horizontal="left" vertical="center" textRotation="0" wrapText="1" indent="0" justifyLastLine="0" shrinkToFit="0" readingOrder="0"/>
      <border diagonalUp="0" diagonalDown="0" outline="0">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fill>
        <patternFill patternType="solid">
          <fgColor indexed="64"/>
          <bgColor rgb="FFE6E6E6"/>
        </patternFill>
      </fill>
      <alignment horizontal="left" vertical="center" textRotation="0" wrapText="1" indent="0" justifyLastLine="0" shrinkToFit="0" readingOrder="0"/>
      <border diagonalUp="0" diagonalDown="0">
        <left/>
        <right style="thin">
          <color theme="1" tint="0.249977111117893"/>
        </right>
        <top style="thin">
          <color theme="1" tint="0.249977111117893"/>
        </top>
        <bottom style="thin">
          <color theme="1" tint="0.249977111117893"/>
        </bottom>
        <vertical/>
        <horizontal/>
      </border>
    </dxf>
    <dxf>
      <border outline="0">
        <top style="thin">
          <color theme="1" tint="0.249977111117893"/>
        </top>
      </border>
    </dxf>
    <dxf>
      <border outline="0">
        <left style="thin">
          <color indexed="64"/>
        </left>
        <right style="thin">
          <color indexed="64"/>
        </right>
        <top style="thin">
          <color theme="1" tint="0.249977111117893"/>
        </top>
        <bottom style="thin">
          <color theme="1" tint="0.249977111117893"/>
        </bottom>
      </border>
    </dxf>
    <dxf>
      <font>
        <b val="0"/>
        <i val="0"/>
        <strike val="0"/>
        <condense val="0"/>
        <extend val="0"/>
        <outline val="0"/>
        <shadow val="0"/>
        <u val="none"/>
        <vertAlign val="baseline"/>
        <sz val="9"/>
        <color rgb="FF2F2F2F"/>
        <name val="Calibri"/>
        <family val="2"/>
        <scheme val="minor"/>
      </font>
      <fill>
        <patternFill patternType="solid">
          <fgColor indexed="64"/>
          <bgColor rgb="FFE6E6E6"/>
        </patternFill>
      </fill>
      <alignment horizontal="center" vertical="center" textRotation="0" wrapText="0" indent="0" justifyLastLine="0" shrinkToFit="0" readingOrder="0"/>
    </dxf>
    <dxf>
      <border>
        <bottom style="thick">
          <color rgb="FFD83B01"/>
        </bottom>
      </border>
    </dxf>
    <dxf>
      <font>
        <b/>
        <i val="0"/>
        <strike val="0"/>
        <condense val="0"/>
        <extend val="0"/>
        <outline val="0"/>
        <shadow val="0"/>
        <u val="none"/>
        <vertAlign val="baseline"/>
        <sz val="10"/>
        <color rgb="FF2F2F2F"/>
        <name val="Calibri"/>
        <family val="2"/>
        <scheme val="minor"/>
      </font>
      <fill>
        <patternFill patternType="solid">
          <fgColor indexed="64"/>
          <bgColor rgb="FFE6E6E6"/>
        </patternFill>
      </fill>
      <alignment horizontal="center" vertical="center" textRotation="0" wrapText="1" indent="0" justifyLastLine="0" shrinkToFit="0" readingOrder="0"/>
      <border diagonalUp="0" diagonalDown="0" outline="0">
        <left style="thin">
          <color theme="1" tint="0.249977111117893"/>
        </left>
        <right style="thin">
          <color theme="1" tint="0.249977111117893"/>
        </right>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9"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family val="2"/>
        <scheme val="minor"/>
      </font>
      <fill>
        <patternFill patternType="solid">
          <fgColor indexed="64"/>
          <bgColor rgb="FFE6E6E6"/>
        </patternFill>
      </fill>
      <alignment horizontal="left" vertical="center" textRotation="0" wrapText="1" indent="0" justifyLastLine="0" shrinkToFit="0" readingOrder="0"/>
      <border diagonalUp="0" diagonalDown="0" outline="0">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fill>
        <patternFill patternType="solid">
          <fgColor indexed="64"/>
          <bgColor rgb="FFE6E6E6"/>
        </patternFill>
      </fill>
      <alignment horizontal="left" vertical="center" textRotation="0" wrapText="1" indent="0" justifyLastLine="0" shrinkToFit="0" readingOrder="0"/>
      <border diagonalUp="0" diagonalDown="0">
        <left/>
        <right style="thin">
          <color theme="1" tint="0.249977111117893"/>
        </right>
        <top style="thin">
          <color theme="1" tint="0.249977111117893"/>
        </top>
        <bottom style="thin">
          <color theme="1" tint="0.249977111117893"/>
        </bottom>
        <vertical/>
        <horizontal/>
      </border>
    </dxf>
    <dxf>
      <border outline="0">
        <top style="thin">
          <color theme="1" tint="0.249977111117893"/>
        </top>
      </border>
    </dxf>
    <dxf>
      <border outline="0">
        <left style="thin">
          <color indexed="64"/>
        </left>
        <right style="thin">
          <color indexed="64"/>
        </right>
        <top style="thin">
          <color theme="1" tint="0.249977111117893"/>
        </top>
        <bottom style="thin">
          <color theme="1" tint="0.249977111117893"/>
        </bottom>
      </border>
    </dxf>
    <dxf>
      <font>
        <b val="0"/>
        <i val="0"/>
        <strike val="0"/>
        <condense val="0"/>
        <extend val="0"/>
        <outline val="0"/>
        <shadow val="0"/>
        <u val="none"/>
        <vertAlign val="baseline"/>
        <sz val="9"/>
        <color rgb="FF2F2F2F"/>
        <name val="Calibri"/>
        <family val="2"/>
        <scheme val="minor"/>
      </font>
      <fill>
        <patternFill patternType="solid">
          <fgColor indexed="64"/>
          <bgColor rgb="FFE6E6E6"/>
        </patternFill>
      </fill>
      <alignment horizontal="center" vertical="center" textRotation="0" wrapText="0" indent="0" justifyLastLine="0" shrinkToFit="0" readingOrder="0"/>
    </dxf>
    <dxf>
      <border>
        <bottom style="thick">
          <color rgb="FFD83B01"/>
        </bottom>
      </border>
    </dxf>
    <dxf>
      <font>
        <b/>
        <i val="0"/>
        <strike val="0"/>
        <condense val="0"/>
        <extend val="0"/>
        <outline val="0"/>
        <shadow val="0"/>
        <u val="none"/>
        <vertAlign val="baseline"/>
        <sz val="10"/>
        <color rgb="FF2F2F2F"/>
        <name val="Calibri"/>
        <family val="2"/>
        <scheme val="minor"/>
      </font>
      <fill>
        <patternFill patternType="solid">
          <fgColor indexed="64"/>
          <bgColor rgb="FFE6E6E6"/>
        </patternFill>
      </fill>
      <alignment horizontal="center" vertical="center" textRotation="0" wrapText="1" indent="0" justifyLastLine="0" shrinkToFit="0" readingOrder="0"/>
      <border diagonalUp="0" diagonalDown="0" outline="0">
        <left style="thin">
          <color theme="1" tint="0.249977111117893"/>
        </left>
        <right style="thin">
          <color theme="1" tint="0.249977111117893"/>
        </right>
        <top/>
        <bottom/>
      </border>
    </dxf>
    <dxf>
      <font>
        <b/>
        <i val="0"/>
        <strike val="0"/>
        <condense val="0"/>
        <extend val="0"/>
        <outline val="0"/>
        <shadow val="0"/>
        <u val="none"/>
        <vertAlign val="baseline"/>
        <sz val="10"/>
        <color theme="0"/>
        <name val="Calibri"/>
        <family val="2"/>
        <scheme val="minor"/>
      </font>
      <numFmt numFmtId="165" formatCode="&quot;$&quot;#,##0"/>
      <fill>
        <patternFill patternType="solid">
          <fgColor indexed="64"/>
          <bgColor rgb="FFD83B01"/>
        </patternFill>
      </fill>
      <alignment horizontal="center" vertical="center" textRotation="0" wrapText="0" indent="0" justifyLastLine="0" shrinkToFit="0" readingOrder="0"/>
      <border diagonalUp="0" diagonalDown="0" outline="0">
        <left style="thin">
          <color theme="1" tint="0.249977111117893"/>
        </left>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165" formatCode="&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top style="thin">
          <color theme="1" tint="0.249977111117893"/>
        </top>
        <bottom style="thin">
          <color theme="1" tint="0.249977111117893"/>
        </bottom>
        <vertical/>
        <horizontal/>
      </border>
    </dxf>
    <dxf>
      <font>
        <b val="0"/>
        <i val="0"/>
        <strike val="0"/>
        <condense val="0"/>
        <extend val="0"/>
        <outline val="0"/>
        <shadow val="0"/>
        <u val="none"/>
        <vertAlign val="baseline"/>
        <sz val="10"/>
        <color theme="0"/>
        <name val="Calibri"/>
        <family val="2"/>
        <scheme val="minor"/>
      </font>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165" formatCode="&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10"/>
        <color theme="0"/>
        <name val="Calibri"/>
        <family val="2"/>
        <scheme val="minor"/>
      </font>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numFmt numFmtId="165" formatCode="&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10"/>
        <color theme="0"/>
        <name val="Calibri"/>
        <family val="2"/>
        <scheme val="minor"/>
      </font>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family val="2"/>
        <scheme val="minor"/>
      </font>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10"/>
        <color theme="0"/>
        <name val="Calibri"/>
        <family val="2"/>
        <scheme val="minor"/>
      </font>
      <fill>
        <patternFill patternType="solid">
          <fgColor indexed="64"/>
          <bgColor rgb="FFD83B01"/>
        </patternFill>
      </fill>
      <alignment horizontal="left" vertical="center" textRotation="0" wrapText="1" indent="0" justifyLastLine="0" shrinkToFit="0" readingOrder="0"/>
      <border diagonalUp="0" diagonalDown="0" outline="0">
        <left/>
        <right style="thin">
          <color theme="1" tint="0.249977111117893"/>
        </right>
        <top style="thin">
          <color theme="1" tint="0.249977111117893"/>
        </top>
        <bottom/>
      </border>
    </dxf>
    <dxf>
      <font>
        <b/>
        <i val="0"/>
        <strike val="0"/>
        <condense val="0"/>
        <extend val="0"/>
        <outline val="0"/>
        <shadow val="0"/>
        <u val="none"/>
        <vertAlign val="baseline"/>
        <sz val="9"/>
        <color rgb="FF2F2F2F"/>
        <name val="Calibri"/>
        <family val="2"/>
        <scheme val="minor"/>
      </font>
      <fill>
        <patternFill patternType="solid">
          <fgColor indexed="64"/>
          <bgColor rgb="FFE6E6E6"/>
        </patternFill>
      </fill>
      <alignment horizontal="left" vertical="center" textRotation="0" wrapText="1" indent="0" justifyLastLine="0" shrinkToFit="0" readingOrder="0"/>
      <border diagonalUp="0" diagonalDown="0">
        <left/>
        <right style="thin">
          <color theme="1" tint="0.249977111117893"/>
        </right>
        <top style="thin">
          <color theme="1" tint="0.249977111117893"/>
        </top>
        <bottom style="thin">
          <color theme="1" tint="0.249977111117893"/>
        </bottom>
        <vertical/>
        <horizontal/>
      </border>
    </dxf>
    <dxf>
      <border outline="0">
        <top style="thin">
          <color theme="1" tint="0.249977111117893"/>
        </top>
      </border>
    </dxf>
    <dxf>
      <font>
        <strike val="0"/>
        <outline val="0"/>
        <shadow val="0"/>
        <u val="none"/>
        <vertAlign val="baseline"/>
        <sz val="10"/>
        <color theme="0"/>
        <name val="Calibri"/>
        <family val="2"/>
        <scheme val="minor"/>
      </font>
    </dxf>
    <dxf>
      <border outline="0">
        <left style="thin">
          <color theme="1" tint="0.249977111117893"/>
        </left>
        <right style="thin">
          <color theme="1" tint="0.249977111117893"/>
        </right>
        <top style="thin">
          <color theme="1" tint="0.249977111117893"/>
        </top>
        <bottom style="thin">
          <color theme="1" tint="0.249977111117893"/>
        </bottom>
      </border>
    </dxf>
    <dxf>
      <border>
        <bottom style="thick">
          <color rgb="FFD83B01"/>
        </bottom>
      </border>
    </dxf>
    <dxf>
      <font>
        <b/>
        <i val="0"/>
        <strike val="0"/>
        <condense val="0"/>
        <extend val="0"/>
        <outline val="0"/>
        <shadow val="0"/>
        <u val="none"/>
        <vertAlign val="baseline"/>
        <sz val="10"/>
        <color rgb="FF2F2F2F"/>
        <name val="Calibri"/>
        <family val="2"/>
        <scheme val="minor"/>
      </font>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bottom/>
      </border>
    </dxf>
    <dxf>
      <font>
        <b val="0"/>
        <i val="0"/>
        <strike val="0"/>
        <condense val="0"/>
        <extend val="0"/>
        <outline val="0"/>
        <shadow val="0"/>
        <u val="none"/>
        <vertAlign val="baseline"/>
        <sz val="10"/>
        <color theme="0"/>
        <name val="Calibri"/>
        <family val="2"/>
        <scheme val="minor"/>
      </font>
      <numFmt numFmtId="165" formatCode="&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top/>
        <bottom/>
        <vertical style="thin">
          <color theme="1" tint="0.249977111117893"/>
        </vertical>
        <horizontal style="thin">
          <color theme="1" tint="0.249977111117893"/>
        </horizontal>
      </border>
    </dxf>
    <dxf>
      <font>
        <b val="0"/>
        <i val="0"/>
        <strike val="0"/>
        <condense val="0"/>
        <extend val="0"/>
        <outline val="0"/>
        <shadow val="0"/>
        <u val="none"/>
        <vertAlign val="baseline"/>
        <sz val="9"/>
        <color rgb="FF2F2F2F"/>
        <name val="Calibri"/>
        <family val="2"/>
        <scheme val="minor"/>
      </font>
      <numFmt numFmtId="165" formatCode="&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top style="thin">
          <color theme="1" tint="0.249977111117893"/>
        </top>
        <bottom style="thin">
          <color theme="1" tint="0.249977111117893"/>
        </bottom>
        <vertical style="thin">
          <color theme="1" tint="0.249977111117893"/>
        </vertical>
        <horizontal style="thin">
          <color theme="1" tint="0.249977111117893"/>
        </horizontal>
      </border>
    </dxf>
    <dxf>
      <font>
        <b val="0"/>
        <i val="0"/>
        <strike val="0"/>
        <condense val="0"/>
        <extend val="0"/>
        <outline val="0"/>
        <shadow val="0"/>
        <u val="none"/>
        <vertAlign val="baseline"/>
        <sz val="10"/>
        <color theme="0"/>
        <name val="Calibri"/>
        <family val="2"/>
        <scheme val="minor"/>
      </font>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bottom/>
        <vertical style="thin">
          <color theme="1" tint="0.249977111117893"/>
        </vertical>
        <horizontal style="thin">
          <color theme="1" tint="0.249977111117893"/>
        </horizontal>
      </border>
    </dxf>
    <dxf>
      <font>
        <b val="0"/>
        <i val="0"/>
        <strike val="0"/>
        <condense val="0"/>
        <extend val="0"/>
        <outline val="0"/>
        <shadow val="0"/>
        <u val="none"/>
        <vertAlign val="baseline"/>
        <sz val="9"/>
        <color rgb="FF2F2F2F"/>
        <name val="Calibri"/>
        <family val="2"/>
        <scheme val="minor"/>
      </font>
      <numFmt numFmtId="165" formatCode="&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b val="0"/>
        <i val="0"/>
        <strike val="0"/>
        <condense val="0"/>
        <extend val="0"/>
        <outline val="0"/>
        <shadow val="0"/>
        <u val="none"/>
        <vertAlign val="baseline"/>
        <sz val="10"/>
        <color theme="0"/>
        <name val="Calibri"/>
        <family val="2"/>
        <scheme val="minor"/>
      </font>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bottom/>
        <vertical style="thin">
          <color theme="1" tint="0.249977111117893"/>
        </vertical>
        <horizontal style="thin">
          <color theme="1" tint="0.249977111117893"/>
        </horizontal>
      </border>
    </dxf>
    <dxf>
      <font>
        <b val="0"/>
        <i val="0"/>
        <strike val="0"/>
        <condense val="0"/>
        <extend val="0"/>
        <outline val="0"/>
        <shadow val="0"/>
        <u val="none"/>
        <vertAlign val="baseline"/>
        <sz val="9"/>
        <color rgb="FF2F2F2F"/>
        <name val="Calibri"/>
        <family val="2"/>
        <scheme val="minor"/>
      </font>
      <numFmt numFmtId="165" formatCode="&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b val="0"/>
        <i val="0"/>
        <strike val="0"/>
        <condense val="0"/>
        <extend val="0"/>
        <outline val="0"/>
        <shadow val="0"/>
        <u val="none"/>
        <vertAlign val="baseline"/>
        <sz val="10"/>
        <color theme="0"/>
        <name val="Calibri"/>
        <family val="2"/>
        <scheme val="minor"/>
      </font>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bottom/>
        <vertical style="thin">
          <color theme="1" tint="0.249977111117893"/>
        </vertical>
        <horizontal style="thin">
          <color theme="1" tint="0.249977111117893"/>
        </horizontal>
      </border>
    </dxf>
    <dxf>
      <font>
        <b val="0"/>
        <i val="0"/>
        <strike val="0"/>
        <condense val="0"/>
        <extend val="0"/>
        <outline val="0"/>
        <shadow val="0"/>
        <u val="none"/>
        <vertAlign val="baseline"/>
        <sz val="9"/>
        <color rgb="FF2F2F2F"/>
        <name val="Calibri"/>
        <family val="2"/>
        <scheme val="minor"/>
      </font>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b/>
        <i val="0"/>
        <strike val="0"/>
        <condense val="0"/>
        <extend val="0"/>
        <outline val="0"/>
        <shadow val="0"/>
        <u val="none"/>
        <vertAlign val="baseline"/>
        <sz val="10"/>
        <color theme="0"/>
        <name val="Calibri"/>
        <family val="2"/>
        <scheme val="minor"/>
      </font>
      <fill>
        <patternFill patternType="solid">
          <fgColor indexed="64"/>
          <bgColor rgb="FFD83B01"/>
        </patternFill>
      </fill>
      <alignment horizontal="left" vertical="center" textRotation="0" wrapText="1" indent="0" justifyLastLine="0" shrinkToFit="0" readingOrder="0"/>
      <border diagonalUp="0" diagonalDown="0">
        <left/>
        <right style="thin">
          <color theme="1" tint="0.249977111117893"/>
        </right>
        <top/>
        <bottom/>
        <vertical style="thin">
          <color theme="1" tint="0.249977111117893"/>
        </vertical>
        <horizontal style="thin">
          <color theme="1" tint="0.249977111117893"/>
        </horizontal>
      </border>
    </dxf>
    <dxf>
      <font>
        <b/>
        <i val="0"/>
        <strike val="0"/>
        <condense val="0"/>
        <extend val="0"/>
        <outline val="0"/>
        <shadow val="0"/>
        <u val="none"/>
        <vertAlign val="baseline"/>
        <sz val="9"/>
        <color rgb="FF2F2F2F"/>
        <name val="Calibri"/>
        <family val="2"/>
        <scheme val="minor"/>
      </font>
      <fill>
        <patternFill patternType="solid">
          <fgColor indexed="64"/>
          <bgColor rgb="FFE6E6E6"/>
        </patternFill>
      </fill>
      <alignment horizontal="left" vertical="center" textRotation="0" wrapText="1" indent="0" justifyLastLine="0" shrinkToFit="0" readingOrder="0"/>
      <border diagonalUp="0" diagonalDown="0">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top style="thin">
          <color theme="1" tint="0.249977111117893"/>
        </top>
      </border>
    </dxf>
    <dxf>
      <font>
        <strike val="0"/>
        <outline val="0"/>
        <shadow val="0"/>
        <u val="none"/>
        <vertAlign val="baseline"/>
        <sz val="10"/>
        <color theme="0"/>
        <name val="Calibri"/>
        <family val="2"/>
        <scheme val="minor"/>
      </font>
      <border diagonalUp="0" diagonalDown="0">
        <left style="thin">
          <color theme="1" tint="0.249977111117893"/>
        </left>
        <right style="thin">
          <color theme="1" tint="0.249977111117893"/>
        </right>
        <top/>
        <bottom/>
        <vertical style="thin">
          <color theme="1" tint="0.249977111117893"/>
        </vertical>
        <horizontal style="thin">
          <color theme="1" tint="0.249977111117893"/>
        </horizontal>
      </border>
    </dxf>
    <dxf>
      <border diagonalUp="0" diagonalDown="0">
        <left style="thin">
          <color theme="1" tint="0.249977111117893"/>
        </left>
        <right style="thin">
          <color theme="1" tint="0.249977111117893"/>
        </right>
        <top style="thin">
          <color theme="1" tint="0.249977111117893"/>
        </top>
        <bottom style="thin">
          <color theme="1" tint="0.249977111117893"/>
        </bottom>
      </border>
    </dxf>
    <dxf>
      <border>
        <bottom style="thick">
          <color rgb="FFD83B01"/>
        </bottom>
      </border>
    </dxf>
    <dxf>
      <font>
        <b/>
        <i val="0"/>
        <strike val="0"/>
        <condense val="0"/>
        <extend val="0"/>
        <outline val="0"/>
        <shadow val="0"/>
        <u val="none"/>
        <vertAlign val="baseline"/>
        <sz val="10"/>
        <color rgb="FF2F2F2F"/>
        <name val="Calibri"/>
        <family val="2"/>
        <scheme val="minor"/>
      </font>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bottom/>
        <vertical style="thin">
          <color theme="1" tint="0.249977111117893"/>
        </vertical>
        <horizontal style="thin">
          <color theme="1" tint="0.249977111117893"/>
        </horizontal>
      </border>
    </dxf>
  </dxfs>
  <tableStyles count="0" defaultTableStyle="TableStyleMedium2" defaultPivotStyle="PivotStyleLight16"/>
  <colors>
    <mruColors>
      <color rgb="FF2F2F2F"/>
      <color rgb="FF696969"/>
      <color rgb="FFD83B01"/>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Relationships xmlns="http://schemas.openxmlformats.org/package/2006/relationships">
    <Relationship Type="http://schemas.openxmlformats.org/officeDocument/2006/relationships/styles" Target="styles.xml" Id="rId8" />
    <Relationship Type="http://schemas.openxmlformats.org/officeDocument/2006/relationships/worksheet" Target="worksheets/sheet3.xml" Id="rId3" />
    <Relationship Type="http://schemas.openxmlformats.org/officeDocument/2006/relationships/theme" Target="theme/theme1.xml" Id="rId7" />
    <Relationship Type="http://schemas.openxmlformats.org/officeDocument/2006/relationships/worksheet" Target="worksheets/sheet2.xml" Id="rId2" />
    <Relationship Type="http://schemas.openxmlformats.org/officeDocument/2006/relationships/worksheet" Target="worksheets/sheet1.xml" Id="rId1" />
    <Relationship Type="http://schemas.openxmlformats.org/officeDocument/2006/relationships/worksheet" Target="worksheets/sheet6.xml" Id="rId6" />
    <Relationship Type="http://schemas.openxmlformats.org/officeDocument/2006/relationships/worksheet" Target="worksheets/sheet5.xml" Id="rId5" />
    <Relationship Type="http://schemas.openxmlformats.org/officeDocument/2006/relationships/worksheet" Target="worksheets/sheet4.xml" Id="rId4" />
    <Relationship Type="http://schemas.openxmlformats.org/officeDocument/2006/relationships/sharedStrings" Target="sharedStrings.xml" Id="rId9" />
    <Relationship Id="rId10" Type="http://schemas.openxmlformats.org/officeDocument/2006/relationships/calcChain" Target="calcChain.xml"/>
</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2C1930-3BB9-4D02-96DA-6BBCC78CC6BB}" name="StartUp" displayName="StartUp" ref="B4:F10" totalsRowCount="1" headerRowDxfId="161" totalsRowDxfId="158" headerRowBorderDxfId="160" tableBorderDxfId="159" totalsRowBorderDxfId="157">
  <autoFilter ref="B4:F9" xr:uid="{67514B47-19FF-4A74-85C7-FFB9CC127EBE}">
    <filterColumn colId="0" hiddenButton="1"/>
    <filterColumn colId="1" hiddenButton="1"/>
    <filterColumn colId="2" hiddenButton="1"/>
    <filterColumn colId="3" hiddenButton="1"/>
    <filterColumn colId="4" hiddenButton="1"/>
  </autoFilter>
  <tableColumns count="5">
    <tableColumn id="1" xr3:uid="{5EA7B7CF-C0C3-4B02-BB4E-CDD96CEC5FA5}" name="COST ITEMS" totalsRowLabel="ESTIMATED START-UP BUDGET" dataDxfId="156" totalsRowDxfId="155"/>
    <tableColumn id="2" xr3:uid="{29290965-11DD-4EA7-A3AC-C45E5FAC1B58}" name="MONTHS" dataDxfId="154" totalsRowDxfId="153"/>
    <tableColumn id="3" xr3:uid="{0452DFAD-461D-4D61-B2A8-427C19DCFADD}" name="COST/ MONTH" dataDxfId="152" totalsRowDxfId="151"/>
    <tableColumn id="4" xr3:uid="{BEC3E29C-2F6A-4411-A0BB-8AAF32E5B0B1}" name="ONE-TIME COST" dataDxfId="150" totalsRowDxfId="149"/>
    <tableColumn id="5" xr3:uid="{7E635CEC-99EE-4830-9678-117F7F28E152}" name="TOTAL COST" totalsRowFunction="sum" dataDxfId="148" totalsRowDxfId="147"/>
  </tableColumns>
  <tableStyleInfo showFirstColumn="1" showLastColumn="0" showRowStripes="0" showColumnStripes="0"/>
  <extLst>
    <ext xmlns:x14="http://schemas.microsoft.com/office/spreadsheetml/2009/9/main" uri="{504A1905-F514-4f6f-8877-14C23A59335A}">
      <x14:table altTextSummary="Enter Cost Items, Months, Cost per Month, and One-time Cost. Total Cost and Estimated Start-up Budget are auto calcul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AD8BA2-FA4D-4568-A646-44A54D506133}" name="StartUpCosts" displayName="StartUpCosts" ref="B4:F10" totalsRowCount="1" headerRowDxfId="146" totalsRowDxfId="143" headerRowBorderDxfId="145" tableBorderDxfId="144" totalsRowBorderDxfId="142">
  <autoFilter ref="B4:F9" xr:uid="{A49154D5-52BD-47C2-9994-1AF01EE5C100}">
    <filterColumn colId="0" hiddenButton="1"/>
    <filterColumn colId="1" hiddenButton="1"/>
    <filterColumn colId="2" hiddenButton="1"/>
    <filterColumn colId="3" hiddenButton="1"/>
    <filterColumn colId="4" hiddenButton="1"/>
  </autoFilter>
  <tableColumns count="5">
    <tableColumn id="1" xr3:uid="{67DFA869-C5A2-4F02-8F54-BDDD38F93CC3}" name="COST ITEMS" totalsRowLabel="ESTIMATED START-UP BUDGET" dataDxfId="141" totalsRowDxfId="140"/>
    <tableColumn id="2" xr3:uid="{DF818036-1CF9-4CDB-8D0C-7658857C2B24}" name="MONTHS" dataDxfId="139" totalsRowDxfId="138"/>
    <tableColumn id="3" xr3:uid="{6741C5C3-22BD-498E-B344-CCEF1791E2BB}" name="COST/ MONTH" dataDxfId="137" totalsRowDxfId="136"/>
    <tableColumn id="4" xr3:uid="{CD2E37F4-C082-4C6C-9141-CBC07C851E9C}" name="ONE-TIME COST" dataDxfId="135" totalsRowDxfId="134"/>
    <tableColumn id="5" xr3:uid="{7A197C05-8EEB-403C-B7D8-FB59D3CC7D9E}" name="TOTAL COST" totalsRowFunction="custom" dataDxfId="133" totalsRowDxfId="132">
      <totalsRowFormula>SUM(F6:F9)</totalsRowFormula>
    </tableColumn>
  </tableColumns>
  <tableStyleInfo showFirstColumn="1" showLastColumn="0" showRowStripes="0" showColumnStripes="0"/>
  <extLst>
    <ext xmlns:x14="http://schemas.microsoft.com/office/spreadsheetml/2009/9/main" uri="{504A1905-F514-4f6f-8877-14C23A59335A}">
      <x14:table altTextSummary="Enter or modify Cost Items, Months, Cost per Month, and One-time Cost. Total Cost and Estimated Start-up Budget are auto calculate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1AA263-29C7-40B2-B862-6108B173AB88}" name="SampleRevenue" displayName="SampleRevenue" ref="B4:O9" totalsRowCount="1" headerRowDxfId="131" dataDxfId="129" headerRowBorderDxfId="130" tableBorderDxfId="128" totalsRowBorderDxfId="127">
  <autoFilter ref="B4:O8" xr:uid="{67BA5EC3-8442-409F-96B0-2E360274193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F8105113-9A48-40D3-B1A0-1ABDACEC74AF}" name="REVENUE" totalsRowLabel="Net Sales" dataDxfId="126" totalsRowDxfId="125"/>
    <tableColumn id="2" xr3:uid="{6F71BE86-3A6A-44CF-BA24-67CE15CFF1AA}" name="JAN" totalsRowFunction="sum" dataDxfId="124" totalsRowDxfId="123"/>
    <tableColumn id="3" xr3:uid="{344A2324-51D5-43B1-9256-904C3377FAAC}" name="FEB" totalsRowFunction="sum" dataDxfId="122" totalsRowDxfId="121"/>
    <tableColumn id="4" xr3:uid="{32D1243A-49C3-4CCF-8DC0-4FF36670ECB8}" name="MAR" totalsRowFunction="sum" dataDxfId="120" totalsRowDxfId="119"/>
    <tableColumn id="5" xr3:uid="{E58EDC04-C08C-4B17-B3FF-CB5FC4D1CDEB}" name="APR" totalsRowFunction="sum" dataDxfId="118" totalsRowDxfId="117"/>
    <tableColumn id="6" xr3:uid="{357A1611-2716-4CD1-9B15-E4B4BB31DA75}" name="MAY" totalsRowFunction="sum" dataDxfId="116" totalsRowDxfId="115"/>
    <tableColumn id="7" xr3:uid="{D0CA2BE1-8101-4A67-8EB8-5A97AB6EFFB3}" name="JUN" totalsRowFunction="sum" dataDxfId="114" totalsRowDxfId="113"/>
    <tableColumn id="8" xr3:uid="{761577CD-DF5A-45E4-B998-5C873D93A720}" name="JUL" totalsRowFunction="sum" dataDxfId="112" totalsRowDxfId="111"/>
    <tableColumn id="9" xr3:uid="{AB3D73BA-7970-418A-B396-445EF75A576D}" name="AUG" totalsRowFunction="sum" dataDxfId="110" totalsRowDxfId="109"/>
    <tableColumn id="10" xr3:uid="{17C76D3D-BB2E-4517-88EF-6B138B14C035}" name="SEP" totalsRowFunction="sum" dataDxfId="108" totalsRowDxfId="107"/>
    <tableColumn id="11" xr3:uid="{D080C1CD-6445-4B59-AC23-2FED7916A228}" name="OCT" totalsRowFunction="sum" dataDxfId="106" totalsRowDxfId="105"/>
    <tableColumn id="12" xr3:uid="{524EA6F5-D12F-4379-9CE9-7FA2CCF0431D}" name="NOV" totalsRowFunction="sum" dataDxfId="104" totalsRowDxfId="103"/>
    <tableColumn id="13" xr3:uid="{A41F4D35-542E-4E01-B914-D2A98858B288}" name="DEC" totalsRowFunction="sum" dataDxfId="102" totalsRowDxfId="101"/>
    <tableColumn id="14" xr3:uid="{FC4E26E8-EE24-4999-B1E9-055E95D5AFDC}" name="YTD" totalsRowFunction="custom" dataDxfId="100" totalsRowDxfId="99">
      <calculatedColumnFormula>SUM(C5:N5)</calculatedColumnFormula>
      <totalsRowFormula>SUM(SampleRevenue[[#Totals],[JAN]:[DEC]])</totalsRowFormula>
    </tableColumn>
  </tableColumns>
  <tableStyleInfo showFirstColumn="1" showLastColumn="0" showRowStripes="0" showColumnStripes="0"/>
  <extLst>
    <ext xmlns:x14="http://schemas.microsoft.com/office/spreadsheetml/2009/9/main" uri="{504A1905-F514-4f6f-8877-14C23A59335A}">
      <x14:table altTextSummary="Enter or modify Revenue items and values for each month in this table. Net Sales for each month, and Year to Date are auto calculated"/>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671355B-848D-4F0D-8D61-EF0A1D29C8F2}" name="SampleExpenses" displayName="SampleExpenses" ref="B13:O19" totalsRowCount="1" headerRowDxfId="98" dataDxfId="96" headerRowBorderDxfId="97" tableBorderDxfId="95" totalsRowBorderDxfId="94">
  <autoFilter ref="B13:O18" xr:uid="{85B2B4D5-F4BF-4F7E-BAE8-7037DE30B7B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10095478-EE71-4B6B-A0E5-9760F1E665F4}" name="EXPENSES" totalsRowLabel="Total Expenses" dataDxfId="93" totalsRowDxfId="92"/>
    <tableColumn id="2" xr3:uid="{E03834F3-D0D7-46A0-B98F-60B4773A32C5}" name="JAN" totalsRowFunction="custom" dataDxfId="91" totalsRowDxfId="90">
      <totalsRowFormula>IF(SUM(C14:C18)=0,"",SUM(C14:C18))</totalsRowFormula>
    </tableColumn>
    <tableColumn id="3" xr3:uid="{1EA320D6-4F41-4E95-B87D-0076FF2890CD}" name="FEB" totalsRowFunction="custom" dataDxfId="89" totalsRowDxfId="88">
      <totalsRowFormula>IF(SUM(D14:D18)=0,"",SUM(D14:D18))</totalsRowFormula>
    </tableColumn>
    <tableColumn id="4" xr3:uid="{AC0744F4-6F59-4428-8C20-6391D0E68B8A}" name="MAR" totalsRowFunction="custom" dataDxfId="87" totalsRowDxfId="86">
      <totalsRowFormula>IF(SUM(E14:E18)=0,"",SUM(E14:E18))</totalsRowFormula>
    </tableColumn>
    <tableColumn id="5" xr3:uid="{D8BD7CE4-0575-4B27-9F50-75A09DBCDAE7}" name="APR" totalsRowFunction="custom" dataDxfId="85" totalsRowDxfId="84">
      <totalsRowFormula>IF(SUM(F14:F18)=0,"",SUM(F14:F18))</totalsRowFormula>
    </tableColumn>
    <tableColumn id="6" xr3:uid="{ACA71B98-0856-4318-97FA-0AECD80D1563}" name="MAY" totalsRowFunction="custom" dataDxfId="83" totalsRowDxfId="82">
      <totalsRowFormula>IF(SUM(G14:G18)=0,"",SUM(G14:G18))</totalsRowFormula>
    </tableColumn>
    <tableColumn id="7" xr3:uid="{73CF63C3-C2F9-4A0D-B947-64BB530317A6}" name="JUN" totalsRowFunction="custom" dataDxfId="81" totalsRowDxfId="80">
      <totalsRowFormula>IF(SUM(H14:H18)=0,"",SUM(H14:H18))</totalsRowFormula>
    </tableColumn>
    <tableColumn id="8" xr3:uid="{A5673B38-540B-447D-9A7E-70EC279D8A2E}" name="JUL" totalsRowFunction="custom" dataDxfId="79" totalsRowDxfId="78">
      <totalsRowFormula>IF(SUM(I14:I18)=0,"",SUM(I14:I18))</totalsRowFormula>
    </tableColumn>
    <tableColumn id="9" xr3:uid="{6C31C80A-0918-430D-8F7F-2EB46A15D855}" name="AUG" totalsRowFunction="custom" dataDxfId="77" totalsRowDxfId="76">
      <totalsRowFormula>IF(SUM(J14:J18)=0,"",SUM(J14:J18))</totalsRowFormula>
    </tableColumn>
    <tableColumn id="10" xr3:uid="{EBADB8E1-1FE3-4518-9C05-096F3E17DB95}" name="SEP" totalsRowFunction="custom" dataDxfId="75" totalsRowDxfId="74">
      <totalsRowFormula>IF(SUM(K14:K18)=0,"",SUM(K14:K18))</totalsRowFormula>
    </tableColumn>
    <tableColumn id="11" xr3:uid="{85094905-65A1-4F7D-9403-FB9DA8B79A85}" name="OCT" totalsRowFunction="custom" dataDxfId="73" totalsRowDxfId="72">
      <totalsRowFormula>IF(SUM(L14:L18)=0,"",SUM(L14:L18))</totalsRowFormula>
    </tableColumn>
    <tableColumn id="12" xr3:uid="{425F5D65-754C-4910-8489-CE1D0A044015}" name="NOV" totalsRowFunction="custom" dataDxfId="71" totalsRowDxfId="70">
      <totalsRowFormula>IF(SUM(M14:M18)=0,"",SUM(M14:M18))</totalsRowFormula>
    </tableColumn>
    <tableColumn id="13" xr3:uid="{C70CA751-8454-4D8C-9172-28A0207F88A2}" name="DEC" totalsRowFunction="custom" dataDxfId="69" totalsRowDxfId="68">
      <totalsRowFormula>IF(SUM(N14:N18)=0,"",SUM(N14:N18))</totalsRowFormula>
    </tableColumn>
    <tableColumn id="14" xr3:uid="{72A5AC50-D398-4AF2-8ED7-852A164BD4B5}" name="YTD" totalsRowFunction="custom" dataDxfId="67" totalsRowDxfId="66">
      <calculatedColumnFormula>SUM(C14:N14)</calculatedColumnFormula>
      <totalsRowFormula>SUM(SampleExpenses[[#Totals],[JAN]:[DEC]])</totalsRowFormula>
    </tableColumn>
  </tableColumns>
  <tableStyleInfo showFirstColumn="1" showLastColumn="0" showRowStripes="0" showColumnStripes="0"/>
  <extLst>
    <ext xmlns:x14="http://schemas.microsoft.com/office/spreadsheetml/2009/9/main" uri="{504A1905-F514-4f6f-8877-14C23A59335A}">
      <x14:table altTextSummary="Enter Expense items for each month. Year to Date, and Total Expenses are auto calculated"/>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DB8D83C-5836-4F43-9B9B-C8DDB8DB601C}" name="ActualExpenses" displayName="ActualExpenses" ref="B13:O18" totalsRowCount="1" headerRowDxfId="65" dataDxfId="63" headerRowBorderDxfId="64" tableBorderDxfId="62" totalsRowBorderDxfId="61">
  <autoFilter ref="B13:O17" xr:uid="{038A49A2-1BC5-4A2C-B361-F37E59BF2E0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1529E14-0FBB-4644-B3B2-AE2004210B62}" name="EXPENSES" totalsRowLabel="Total Expenses" dataDxfId="60" totalsRowDxfId="59"/>
    <tableColumn id="2" xr3:uid="{F9AB3C51-D120-44E2-9F99-D86B2E04E398}" name="JAN" totalsRowFunction="custom" dataDxfId="58" totalsRowDxfId="57">
      <totalsRowFormula>IF(SUM(C14:C17)=0,"",SUM(C14:C17))</totalsRowFormula>
    </tableColumn>
    <tableColumn id="3" xr3:uid="{9D6A49A1-08F0-4031-B144-61B97864F2CC}" name="FEB" totalsRowFunction="custom" dataDxfId="56" totalsRowDxfId="55">
      <totalsRowFormula>IF(SUM(D14:D17)=0,"",SUM(D14:D17))</totalsRowFormula>
    </tableColumn>
    <tableColumn id="4" xr3:uid="{E9226934-27A2-4D2A-B30C-5FFDFD602D7D}" name="MAR" totalsRowFunction="custom" dataDxfId="54" totalsRowDxfId="53">
      <totalsRowFormula>IF(SUM(E14:E17)=0,"",SUM(E14:E17))</totalsRowFormula>
    </tableColumn>
    <tableColumn id="5" xr3:uid="{7BB0A603-A9B1-4FD8-A545-40D145AB6659}" name="APR" totalsRowFunction="custom" dataDxfId="52" totalsRowDxfId="51">
      <totalsRowFormula>IF(SUM(F14:F17)=0,"",SUM(F14:F17))</totalsRowFormula>
    </tableColumn>
    <tableColumn id="6" xr3:uid="{BCB21D34-0FDF-460A-BEF1-5992049064AD}" name="MAY" totalsRowFunction="custom" dataDxfId="50" totalsRowDxfId="49">
      <totalsRowFormula>IF(SUM(G14:G17)=0,"",SUM(G14:G17))</totalsRowFormula>
    </tableColumn>
    <tableColumn id="7" xr3:uid="{B39E89BC-2C0C-47AB-BA19-A23901536D77}" name="JUN" totalsRowFunction="custom" dataDxfId="48" totalsRowDxfId="47">
      <totalsRowFormula>IF(SUM(H14:H17)=0,"",SUM(H14:H17))</totalsRowFormula>
    </tableColumn>
    <tableColumn id="8" xr3:uid="{E5B06129-F206-44A6-870F-4639CB35F734}" name="JUL" totalsRowFunction="custom" dataDxfId="46" totalsRowDxfId="45">
      <totalsRowFormula>IF(SUM(I14:I17)=0,"",SUM(I14:I17))</totalsRowFormula>
    </tableColumn>
    <tableColumn id="9" xr3:uid="{D0D7329F-1D1C-4762-9C9E-44490C667E4C}" name="AUG" totalsRowFunction="custom" dataDxfId="44" totalsRowDxfId="43">
      <totalsRowFormula>IF(SUM(J14:J17)=0,"",SUM(J14:J17))</totalsRowFormula>
    </tableColumn>
    <tableColumn id="10" xr3:uid="{DA494471-174A-41CD-9D01-96031F4EB142}" name="SEP" totalsRowFunction="custom" dataDxfId="42" totalsRowDxfId="41">
      <totalsRowFormula>IF(SUM(K14:K17)=0,"",SUM(K14:K17))</totalsRowFormula>
    </tableColumn>
    <tableColumn id="11" xr3:uid="{1D757802-8414-47FB-BDB9-5ABB9C485642}" name="OCT" totalsRowFunction="custom" dataDxfId="40" totalsRowDxfId="39">
      <totalsRowFormula>IF(SUM(L14:L17)=0,"",SUM(L14:L17))</totalsRowFormula>
    </tableColumn>
    <tableColumn id="12" xr3:uid="{715DFEE2-D538-404C-8DA6-A60BF9D5D61A}" name="NOV" totalsRowFunction="custom" dataDxfId="38" totalsRowDxfId="37">
      <totalsRowFormula>IF(SUM(M14:M17)=0,"",SUM(M14:M17))</totalsRowFormula>
    </tableColumn>
    <tableColumn id="13" xr3:uid="{48BDE33F-3406-4125-AA39-AF112CD256DC}" name="DEC" totalsRowFunction="custom" dataDxfId="36" totalsRowDxfId="35">
      <totalsRowFormula>IF(SUM(N14:N17)=0,"",SUM(N14:N17))</totalsRowFormula>
    </tableColumn>
    <tableColumn id="14" xr3:uid="{DE501D6E-2A90-4303-912C-3BD157EE9F6C}" name="YTD" totalsRowFunction="custom" dataDxfId="34" totalsRowDxfId="33">
      <calculatedColumnFormula>SUM(C14:N14)</calculatedColumnFormula>
      <totalsRowFormula>SUM(ActualExpenses[[#Totals],[JAN]:[DEC]])</totalsRowFormula>
    </tableColumn>
  </tableColumns>
  <tableStyleInfo showFirstColumn="0" showLastColumn="0" showRowStripes="0" showColumnStripes="0"/>
  <extLst>
    <ext xmlns:x14="http://schemas.microsoft.com/office/spreadsheetml/2009/9/main" uri="{504A1905-F514-4f6f-8877-14C23A59335A}">
      <x14:table altTextSummary="Enter or modify Expenses items and values for each month in this table. Year to Date, and Total Expenses are auto calculated"/>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F9D4E7A-F4ED-444D-8DAB-8AF1C80433A3}" name="ActualRevenue" displayName="ActualRevenue" ref="B4:O9" totalsRowCount="1" headerRowDxfId="32" dataDxfId="30" headerRowBorderDxfId="31" tableBorderDxfId="29" totalsRowBorderDxfId="28">
  <autoFilter ref="B4:O8" xr:uid="{B429E446-6C87-4362-90DC-A7A76B5456D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667FD5F5-017B-44B1-83B3-699CE382177C}" name="REVENUE" totalsRowLabel="Net Sales" dataDxfId="27" totalsRowDxfId="26"/>
    <tableColumn id="2" xr3:uid="{FCEEBF47-61A1-45D9-8887-771D9FEAEC1A}" name="JAN" totalsRowFunction="sum" dataDxfId="25" totalsRowDxfId="24"/>
    <tableColumn id="3" xr3:uid="{F04D843E-EECB-469A-B411-15BD17F1E5BB}" name="FEB" totalsRowFunction="sum" dataDxfId="23" totalsRowDxfId="22"/>
    <tableColumn id="4" xr3:uid="{BCDEE6EC-CDA9-4C65-A8C6-6DE4EBEEEE74}" name="MAR" totalsRowFunction="sum" dataDxfId="21" totalsRowDxfId="20"/>
    <tableColumn id="5" xr3:uid="{30A6C384-BAED-4B05-974C-463D2C79EA9F}" name="APR" totalsRowFunction="sum" dataDxfId="19" totalsRowDxfId="18"/>
    <tableColumn id="6" xr3:uid="{8DD5E57F-E567-4D79-A269-C4F8DE158B0D}" name="MAY" totalsRowFunction="sum" dataDxfId="17" totalsRowDxfId="16"/>
    <tableColumn id="7" xr3:uid="{351DCA6D-33D9-481E-8D59-8A914590BBC9}" name="JUN" totalsRowFunction="sum" dataDxfId="15" totalsRowDxfId="14"/>
    <tableColumn id="8" xr3:uid="{47D5B0E3-47FD-4021-84D1-3556FB866818}" name="JUL" totalsRowFunction="sum" dataDxfId="13" totalsRowDxfId="12"/>
    <tableColumn id="9" xr3:uid="{1F7D3722-33F9-47EC-B520-E0BC4506BF00}" name="AUG" totalsRowFunction="sum" dataDxfId="11" totalsRowDxfId="10"/>
    <tableColumn id="10" xr3:uid="{6A0FEE84-7C74-406D-8D16-812EA8F8E679}" name="SEP" totalsRowFunction="sum" dataDxfId="9" totalsRowDxfId="8"/>
    <tableColumn id="11" xr3:uid="{87FE37A0-0E08-4148-8503-E93A0D76B669}" name="OCT" totalsRowFunction="sum" dataDxfId="7" totalsRowDxfId="6"/>
    <tableColumn id="12" xr3:uid="{F348984A-AC79-40C2-A5C7-95B21F89BD98}" name="NOV" totalsRowFunction="sum" dataDxfId="5" totalsRowDxfId="4"/>
    <tableColumn id="13" xr3:uid="{47597844-517F-4255-8D4B-703CEF331EB8}" name="DEC" totalsRowFunction="sum" dataDxfId="3" totalsRowDxfId="2"/>
    <tableColumn id="14" xr3:uid="{3544716F-16C1-45BE-A576-2F4FA1D35059}" name="YTD" totalsRowFunction="custom" dataDxfId="1" totalsRowDxfId="0">
      <calculatedColumnFormula>SUM(C5:N5)</calculatedColumnFormula>
      <totalsRowFormula>SUM(ActualRevenue[[#Totals],[JAN]:[DEC]])</totalsRowFormula>
    </tableColumn>
  </tableColumns>
  <tableStyleInfo showFirstColumn="0" showLastColumn="0" showRowStripes="0" showColumnStripes="0"/>
  <extLst>
    <ext xmlns:x14="http://schemas.microsoft.com/office/spreadsheetml/2009/9/main" uri="{504A1905-F514-4f6f-8877-14C23A59335A}">
      <x14:table altTextSummary="Enter or modify Revenue items and values for each month in this table. Net Sales for each month, and Year to Date are auto calculate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33EA9-4AD8-46E1-9D02-767C1F9562A6}">
  <sheetPr>
    <tabColor theme="8" tint="-0.499984740745262"/>
  </sheetPr>
  <dimension ref="A1:C41"/>
  <sheetViews>
    <sheetView zoomScaleNormal="100" workbookViewId="0"/>
  </sheetViews>
  <sheetFormatPr defaultColWidth="9.140625" defaultRowHeight="15" x14ac:dyDescent="0.25"/>
  <cols>
    <col min="1" max="1" width="2.7109375" style="2" customWidth="1"/>
    <col min="2" max="2" width="99.140625" style="1" customWidth="1"/>
    <col min="3" max="3" width="2.5703125" style="1" customWidth="1"/>
    <col min="4" max="16384" width="9.140625" style="1"/>
  </cols>
  <sheetData>
    <row r="1" spans="1:3" s="4" customFormat="1" ht="30" customHeight="1" x14ac:dyDescent="0.25">
      <c r="A1" s="3"/>
      <c r="B1" s="46" t="s">
        <v>47</v>
      </c>
      <c r="C1" s="3"/>
    </row>
    <row r="2" spans="1:3" s="5" customFormat="1" ht="20.100000000000001" customHeight="1" x14ac:dyDescent="0.25">
      <c r="A2" s="3"/>
      <c r="B2" s="107" t="s">
        <v>50</v>
      </c>
      <c r="C2" s="3"/>
    </row>
    <row r="3" spans="1:3" s="5" customFormat="1" ht="20.100000000000001" customHeight="1" x14ac:dyDescent="0.25">
      <c r="A3" s="3"/>
      <c r="B3" s="107" t="s">
        <v>51</v>
      </c>
      <c r="C3" s="3"/>
    </row>
    <row r="4" spans="1:3" s="5" customFormat="1" ht="20.100000000000001" customHeight="1" x14ac:dyDescent="0.25">
      <c r="A4" s="3"/>
      <c r="B4" s="107" t="s">
        <v>52</v>
      </c>
      <c r="C4" s="3"/>
    </row>
    <row r="5" spans="1:3" s="5" customFormat="1" ht="20.100000000000001" customHeight="1" x14ac:dyDescent="0.25">
      <c r="A5" s="3"/>
      <c r="B5" s="107" t="s">
        <v>54</v>
      </c>
      <c r="C5" s="3"/>
    </row>
    <row r="6" spans="1:3" s="5" customFormat="1" ht="30" customHeight="1" x14ac:dyDescent="0.25">
      <c r="A6" s="3"/>
      <c r="B6" s="108" t="s">
        <v>53</v>
      </c>
      <c r="C6" s="3"/>
    </row>
    <row r="7" spans="1:3" s="5" customFormat="1" ht="28.5" customHeight="1" x14ac:dyDescent="0.25">
      <c r="A7" s="3"/>
      <c r="B7" s="107" t="s">
        <v>48</v>
      </c>
      <c r="C7" s="3"/>
    </row>
    <row r="8" spans="1:3" s="5" customFormat="1" ht="30" customHeight="1" x14ac:dyDescent="0.25">
      <c r="A8" s="3"/>
      <c r="B8" s="107" t="s">
        <v>49</v>
      </c>
      <c r="C8" s="3"/>
    </row>
    <row r="9" spans="1:3" s="5" customFormat="1" ht="12" customHeight="1" x14ac:dyDescent="0.25">
      <c r="A9" s="3"/>
      <c r="B9" s="7"/>
      <c r="C9" s="3"/>
    </row>
    <row r="10" spans="1:3" s="5" customFormat="1" x14ac:dyDescent="0.25">
      <c r="A10" s="3"/>
      <c r="B10" s="6"/>
    </row>
    <row r="11" spans="1:3" s="5" customFormat="1" x14ac:dyDescent="0.25">
      <c r="A11" s="3"/>
      <c r="B11" s="6"/>
    </row>
    <row r="12" spans="1:3" s="5" customFormat="1" x14ac:dyDescent="0.25">
      <c r="A12" s="3"/>
      <c r="B12" s="6"/>
    </row>
    <row r="13" spans="1:3" s="5" customFormat="1" x14ac:dyDescent="0.25">
      <c r="A13" s="3"/>
      <c r="B13" s="6"/>
    </row>
    <row r="14" spans="1:3" s="5" customFormat="1" x14ac:dyDescent="0.25">
      <c r="A14" s="3"/>
      <c r="B14" s="6"/>
    </row>
    <row r="15" spans="1:3" s="5" customFormat="1" x14ac:dyDescent="0.25">
      <c r="A15" s="3"/>
      <c r="B15" s="6"/>
    </row>
    <row r="16" spans="1:3" s="5" customFormat="1" x14ac:dyDescent="0.25">
      <c r="A16" s="3"/>
      <c r="B16" s="6"/>
    </row>
    <row r="17" spans="1:2" s="5" customFormat="1" x14ac:dyDescent="0.25">
      <c r="A17" s="3"/>
      <c r="B17" s="6"/>
    </row>
    <row r="18" spans="1:2" s="5" customFormat="1" x14ac:dyDescent="0.25">
      <c r="A18" s="3"/>
      <c r="B18" s="6"/>
    </row>
    <row r="19" spans="1:2" s="5" customFormat="1" x14ac:dyDescent="0.25">
      <c r="A19" s="3"/>
      <c r="B19" s="6"/>
    </row>
    <row r="20" spans="1:2" s="5" customFormat="1" x14ac:dyDescent="0.25">
      <c r="A20" s="3"/>
      <c r="B20" s="6"/>
    </row>
    <row r="21" spans="1:2" s="5" customFormat="1" x14ac:dyDescent="0.25">
      <c r="A21" s="3"/>
      <c r="B21" s="6"/>
    </row>
    <row r="22" spans="1:2" s="5" customFormat="1" x14ac:dyDescent="0.25">
      <c r="A22" s="3"/>
      <c r="B22" s="6"/>
    </row>
    <row r="23" spans="1:2" s="5" customFormat="1" x14ac:dyDescent="0.25">
      <c r="A23" s="3"/>
      <c r="B23" s="6"/>
    </row>
    <row r="24" spans="1:2" s="5" customFormat="1" x14ac:dyDescent="0.25">
      <c r="A24" s="3"/>
      <c r="B24" s="6"/>
    </row>
    <row r="25" spans="1:2" s="5" customFormat="1" x14ac:dyDescent="0.25">
      <c r="A25" s="3"/>
      <c r="B25" s="6"/>
    </row>
    <row r="26" spans="1:2" s="5" customFormat="1" x14ac:dyDescent="0.25">
      <c r="A26" s="3"/>
      <c r="B26" s="6"/>
    </row>
    <row r="27" spans="1:2" s="5" customFormat="1" x14ac:dyDescent="0.25">
      <c r="A27" s="3"/>
      <c r="B27" s="6"/>
    </row>
    <row r="28" spans="1:2" s="5" customFormat="1" x14ac:dyDescent="0.25">
      <c r="A28" s="3"/>
      <c r="B28" s="6"/>
    </row>
    <row r="29" spans="1:2" s="5" customFormat="1" x14ac:dyDescent="0.25">
      <c r="A29" s="3"/>
      <c r="B29" s="6"/>
    </row>
    <row r="30" spans="1:2" s="5" customFormat="1" x14ac:dyDescent="0.25">
      <c r="A30" s="3"/>
      <c r="B30" s="6"/>
    </row>
    <row r="31" spans="1:2" s="5" customFormat="1" x14ac:dyDescent="0.25">
      <c r="A31" s="3"/>
      <c r="B31" s="6"/>
    </row>
    <row r="32" spans="1:2" s="5" customFormat="1" x14ac:dyDescent="0.25">
      <c r="A32" s="3"/>
      <c r="B32" s="6"/>
    </row>
    <row r="33" spans="1:1" s="5" customFormat="1" x14ac:dyDescent="0.25">
      <c r="A33" s="3"/>
    </row>
    <row r="34" spans="1:1" s="5" customFormat="1" x14ac:dyDescent="0.25">
      <c r="A34" s="3"/>
    </row>
    <row r="35" spans="1:1" s="5" customFormat="1" x14ac:dyDescent="0.25">
      <c r="A35" s="3"/>
    </row>
    <row r="36" spans="1:1" s="5" customFormat="1" x14ac:dyDescent="0.25">
      <c r="A36" s="3"/>
    </row>
    <row r="37" spans="1:1" s="5" customFormat="1" x14ac:dyDescent="0.25">
      <c r="A37" s="3"/>
    </row>
    <row r="38" spans="1:1" s="5" customFormat="1" x14ac:dyDescent="0.25">
      <c r="A38" s="3"/>
    </row>
    <row r="39" spans="1:1" s="5" customFormat="1" x14ac:dyDescent="0.25">
      <c r="A39" s="3"/>
    </row>
    <row r="40" spans="1:1" s="5" customFormat="1" x14ac:dyDescent="0.25">
      <c r="A40" s="3"/>
    </row>
    <row r="41" spans="1:1" s="5" customFormat="1" x14ac:dyDescent="0.25">
      <c r="A41" s="3"/>
    </row>
  </sheetData>
  <pageMargins left="0.7" right="0.7" top="0.75" bottom="0.75" header="0.3" footer="0.3"/>
  <pageSetup orientation="portrait" horizontalDpi="1200" verticalDpi="1200" r:id="rId1"/>
  <rowBreaks count="1" manualBreakCount="1">
    <brk id="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499984740745262"/>
  </sheetPr>
  <dimension ref="A1:C40"/>
  <sheetViews>
    <sheetView zoomScaleNormal="100" workbookViewId="0"/>
  </sheetViews>
  <sheetFormatPr defaultColWidth="9.140625" defaultRowHeight="15" x14ac:dyDescent="0.25"/>
  <cols>
    <col min="1" max="1" width="2.7109375" style="67" customWidth="1"/>
    <col min="2" max="2" width="99.140625" style="1" customWidth="1"/>
    <col min="3" max="3" width="2.5703125" style="1" customWidth="1"/>
    <col min="4" max="16384" width="9.140625" style="1"/>
  </cols>
  <sheetData>
    <row r="1" spans="1:3" s="4" customFormat="1" ht="30" customHeight="1" x14ac:dyDescent="0.25">
      <c r="A1" s="63"/>
      <c r="B1" s="46" t="s">
        <v>0</v>
      </c>
      <c r="C1" s="3"/>
    </row>
    <row r="2" spans="1:3" s="5" customFormat="1" ht="79.349999999999994" customHeight="1" x14ac:dyDescent="0.25">
      <c r="A2" s="90"/>
      <c r="B2" s="107" t="s">
        <v>1</v>
      </c>
      <c r="C2" s="3"/>
    </row>
    <row r="3" spans="1:3" s="5" customFormat="1" ht="73.349999999999994" customHeight="1" x14ac:dyDescent="0.25">
      <c r="A3" s="63"/>
      <c r="B3" s="107" t="s">
        <v>57</v>
      </c>
      <c r="C3" s="3"/>
    </row>
    <row r="4" spans="1:3" s="5" customFormat="1" ht="78.599999999999994" customHeight="1" x14ac:dyDescent="0.25">
      <c r="A4" s="90"/>
      <c r="B4" s="107" t="s">
        <v>58</v>
      </c>
      <c r="C4" s="3"/>
    </row>
    <row r="5" spans="1:3" s="5" customFormat="1" ht="59.1" customHeight="1" x14ac:dyDescent="0.25">
      <c r="A5" s="63"/>
      <c r="B5" s="109" t="s">
        <v>2</v>
      </c>
      <c r="C5" s="3"/>
    </row>
    <row r="6" spans="1:3" s="5" customFormat="1" ht="79.349999999999994" customHeight="1" x14ac:dyDescent="0.25">
      <c r="A6" s="63"/>
      <c r="B6" s="107" t="s">
        <v>55</v>
      </c>
      <c r="C6" s="3"/>
    </row>
    <row r="7" spans="1:3" s="5" customFormat="1" ht="68.099999999999994" customHeight="1" x14ac:dyDescent="0.25">
      <c r="A7" s="63"/>
      <c r="B7" s="107" t="s">
        <v>56</v>
      </c>
      <c r="C7" s="3"/>
    </row>
    <row r="8" spans="1:3" s="5" customFormat="1" x14ac:dyDescent="0.25">
      <c r="A8" s="63"/>
      <c r="B8" s="7"/>
      <c r="C8" s="3"/>
    </row>
    <row r="9" spans="1:3" s="5" customFormat="1" x14ac:dyDescent="0.25">
      <c r="A9" s="63"/>
      <c r="B9" s="6"/>
    </row>
    <row r="10" spans="1:3" s="5" customFormat="1" x14ac:dyDescent="0.25">
      <c r="A10" s="63"/>
      <c r="B10" s="6"/>
    </row>
    <row r="11" spans="1:3" s="5" customFormat="1" x14ac:dyDescent="0.25">
      <c r="A11" s="63"/>
      <c r="B11" s="6"/>
    </row>
    <row r="12" spans="1:3" s="5" customFormat="1" x14ac:dyDescent="0.25">
      <c r="A12" s="63"/>
      <c r="B12" s="6"/>
    </row>
    <row r="13" spans="1:3" s="5" customFormat="1" x14ac:dyDescent="0.25">
      <c r="A13" s="63"/>
      <c r="B13" s="6"/>
    </row>
    <row r="14" spans="1:3" s="5" customFormat="1" x14ac:dyDescent="0.25">
      <c r="A14" s="63"/>
      <c r="B14" s="6"/>
    </row>
    <row r="15" spans="1:3" s="5" customFormat="1" x14ac:dyDescent="0.25">
      <c r="A15" s="63"/>
      <c r="B15" s="6"/>
    </row>
    <row r="16" spans="1:3" s="5" customFormat="1" x14ac:dyDescent="0.25">
      <c r="A16" s="63"/>
      <c r="B16" s="6"/>
    </row>
    <row r="17" spans="1:2" s="5" customFormat="1" x14ac:dyDescent="0.25">
      <c r="A17" s="63"/>
      <c r="B17" s="6"/>
    </row>
    <row r="18" spans="1:2" s="5" customFormat="1" x14ac:dyDescent="0.25">
      <c r="A18" s="63"/>
      <c r="B18" s="6"/>
    </row>
    <row r="19" spans="1:2" s="5" customFormat="1" x14ac:dyDescent="0.25">
      <c r="A19" s="63"/>
      <c r="B19" s="6"/>
    </row>
    <row r="20" spans="1:2" s="5" customFormat="1" x14ac:dyDescent="0.25">
      <c r="A20" s="63"/>
      <c r="B20" s="6"/>
    </row>
    <row r="21" spans="1:2" s="5" customFormat="1" x14ac:dyDescent="0.25">
      <c r="A21" s="63"/>
      <c r="B21" s="6"/>
    </row>
    <row r="22" spans="1:2" s="5" customFormat="1" x14ac:dyDescent="0.25">
      <c r="A22" s="63"/>
      <c r="B22" s="6"/>
    </row>
    <row r="23" spans="1:2" s="5" customFormat="1" x14ac:dyDescent="0.25">
      <c r="A23" s="63"/>
      <c r="B23" s="6"/>
    </row>
    <row r="24" spans="1:2" s="5" customFormat="1" x14ac:dyDescent="0.25">
      <c r="A24" s="63"/>
      <c r="B24" s="6"/>
    </row>
    <row r="25" spans="1:2" s="5" customFormat="1" x14ac:dyDescent="0.25">
      <c r="A25" s="63"/>
      <c r="B25" s="6"/>
    </row>
    <row r="26" spans="1:2" s="5" customFormat="1" x14ac:dyDescent="0.25">
      <c r="A26" s="63"/>
      <c r="B26" s="6"/>
    </row>
    <row r="27" spans="1:2" s="5" customFormat="1" x14ac:dyDescent="0.25">
      <c r="A27" s="63"/>
      <c r="B27" s="6"/>
    </row>
    <row r="28" spans="1:2" s="5" customFormat="1" x14ac:dyDescent="0.25">
      <c r="A28" s="63"/>
      <c r="B28" s="6"/>
    </row>
    <row r="29" spans="1:2" s="5" customFormat="1" x14ac:dyDescent="0.25">
      <c r="A29" s="63"/>
      <c r="B29" s="6"/>
    </row>
    <row r="30" spans="1:2" s="5" customFormat="1" x14ac:dyDescent="0.25">
      <c r="A30" s="63"/>
      <c r="B30" s="6"/>
    </row>
    <row r="31" spans="1:2" s="5" customFormat="1" x14ac:dyDescent="0.25">
      <c r="A31" s="63"/>
      <c r="B31" s="6"/>
    </row>
    <row r="32" spans="1:2" s="5" customFormat="1" x14ac:dyDescent="0.25">
      <c r="A32" s="63"/>
    </row>
    <row r="33" spans="1:1" s="5" customFormat="1" x14ac:dyDescent="0.25">
      <c r="A33" s="63"/>
    </row>
    <row r="34" spans="1:1" s="5" customFormat="1" x14ac:dyDescent="0.25">
      <c r="A34" s="63"/>
    </row>
    <row r="35" spans="1:1" s="5" customFormat="1" x14ac:dyDescent="0.25">
      <c r="A35" s="63"/>
    </row>
    <row r="36" spans="1:1" s="5" customFormat="1" x14ac:dyDescent="0.25">
      <c r="A36" s="63"/>
    </row>
    <row r="37" spans="1:1" s="5" customFormat="1" x14ac:dyDescent="0.25">
      <c r="A37" s="63"/>
    </row>
    <row r="38" spans="1:1" s="5" customFormat="1" x14ac:dyDescent="0.25">
      <c r="A38" s="63"/>
    </row>
    <row r="39" spans="1:1" s="5" customFormat="1" x14ac:dyDescent="0.25">
      <c r="A39" s="63"/>
    </row>
    <row r="40" spans="1:1" s="5" customFormat="1" x14ac:dyDescent="0.25">
      <c r="A40" s="63"/>
    </row>
  </sheetData>
  <dataValidations count="7">
    <dataValidation allowBlank="1" showInputMessage="1" showErrorMessage="1" prompt="This worksheet provides an overview of business financial plan, estimating guidelines, and instructions on how to use the templates to calculate Start-up Costs and Profit or Loss. " sqref="A1" xr:uid="{4B1998CF-8317-4106-8880-CAC8F2A209AB}"/>
    <dataValidation allowBlank="1" showInputMessage="1" showErrorMessage="1" prompt="An overview of business plan is in cell at right." sqref="A2" xr:uid="{7EE84830-8262-4614-84FB-A2D03F296867}"/>
    <dataValidation allowBlank="1" showInputMessage="1" showErrorMessage="1" prompt="An overview of Projected Start-Up Costs is in cell at right." sqref="A3" xr:uid="{A2DBB060-C7C0-4CE6-A3E3-FBB2F9F362FD}"/>
    <dataValidation allowBlank="1" showInputMessage="1" showErrorMessage="1" prompt="An overview of Projected Profit and Loss Model is in cell at right." sqref="A4" xr:uid="{7CE102E1-B1A2-4A29-B749-E91BC9DD65B7}"/>
    <dataValidation allowBlank="1" showInputMessage="1" showErrorMessage="1" prompt="Few guidelines are in cell at right." sqref="A5" xr:uid="{D53C1DBA-BFD6-417B-9BD6-4BD6391C813C}"/>
    <dataValidation allowBlank="1" showInputMessage="1" showErrorMessage="1" prompt="Guidelines on estimating Revenues are in cell at right." sqref="A6" xr:uid="{8CE2CC5B-0BE2-47A5-85D2-A52FF2BD60CA}"/>
    <dataValidation allowBlank="1" showInputMessage="1" showErrorMessage="1" prompt="Guidelines on estimating Costs of Goods Sold are in cell at right." sqref="A7" xr:uid="{A8672E21-3882-4764-84C0-886EDBE15E55}"/>
  </dataValidations>
  <pageMargins left="0.7" right="0.7" top="0.75" bottom="0.75" header="0.3" footer="0.3"/>
  <pageSetup orientation="portrait" horizontalDpi="1200" verticalDpi="1200" r:id="rId1"/>
  <rowBreaks count="1" manualBreakCount="1">
    <brk id="7"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G38"/>
  <sheetViews>
    <sheetView zoomScaleNormal="100" workbookViewId="0">
      <selection activeCell="F9" sqref="F9"/>
    </sheetView>
  </sheetViews>
  <sheetFormatPr defaultColWidth="9.140625" defaultRowHeight="30" customHeight="1" x14ac:dyDescent="0.25"/>
  <cols>
    <col min="1" max="1" width="2.7109375" style="67" customWidth="1"/>
    <col min="2" max="2" width="42.28515625" style="1" customWidth="1"/>
    <col min="3" max="6" width="19.7109375" style="1" customWidth="1"/>
    <col min="7" max="7" width="2.140625" style="1" customWidth="1"/>
    <col min="8" max="16384" width="9.140625" style="1"/>
  </cols>
  <sheetData>
    <row r="1" spans="1:7" s="16" customFormat="1" ht="20.100000000000001" customHeight="1" x14ac:dyDescent="0.25">
      <c r="A1" s="69"/>
      <c r="B1" s="50" t="s">
        <v>3</v>
      </c>
      <c r="C1" s="51"/>
      <c r="D1" s="51"/>
      <c r="E1" s="51"/>
      <c r="F1" s="52"/>
      <c r="G1" s="15"/>
    </row>
    <row r="2" spans="1:7" s="22" customFormat="1" ht="20.100000000000001" customHeight="1" x14ac:dyDescent="0.25">
      <c r="A2" s="62"/>
      <c r="B2" s="17" t="s">
        <v>4</v>
      </c>
      <c r="C2" s="116">
        <f ca="1">TODAY()</f>
        <v>44932</v>
      </c>
      <c r="D2" s="117"/>
      <c r="E2" s="117"/>
      <c r="F2" s="118"/>
      <c r="G2" s="18"/>
    </row>
    <row r="3" spans="1:7" s="5" customFormat="1" ht="9" customHeight="1" x14ac:dyDescent="0.25">
      <c r="A3" s="63"/>
      <c r="B3" s="70"/>
      <c r="C3" s="71"/>
      <c r="D3" s="71"/>
      <c r="E3" s="71"/>
      <c r="F3" s="72"/>
      <c r="G3" s="3"/>
    </row>
    <row r="4" spans="1:7" s="22" customFormat="1" ht="20.100000000000001" customHeight="1" thickBot="1" x14ac:dyDescent="0.3">
      <c r="A4" s="62"/>
      <c r="B4" s="81" t="s">
        <v>5</v>
      </c>
      <c r="C4" s="80" t="s">
        <v>6</v>
      </c>
      <c r="D4" s="78" t="s">
        <v>7</v>
      </c>
      <c r="E4" s="78" t="s">
        <v>8</v>
      </c>
      <c r="F4" s="79" t="s">
        <v>9</v>
      </c>
      <c r="G4" s="18"/>
    </row>
    <row r="5" spans="1:7" s="23" customFormat="1" ht="16.350000000000001" customHeight="1" thickTop="1" x14ac:dyDescent="0.25">
      <c r="A5" s="64"/>
      <c r="B5" s="73" t="s">
        <v>10</v>
      </c>
      <c r="C5" s="74"/>
      <c r="D5" s="75"/>
      <c r="E5" s="75"/>
      <c r="F5" s="76">
        <f>(C5*D5)+IF(E5&gt;0,E5,0)</f>
        <v>0</v>
      </c>
      <c r="G5" s="19"/>
    </row>
    <row r="6" spans="1:7" s="23" customFormat="1" ht="16.350000000000001" customHeight="1" x14ac:dyDescent="0.25">
      <c r="A6" s="64"/>
      <c r="B6" s="39" t="s">
        <v>11</v>
      </c>
      <c r="C6" s="12"/>
      <c r="D6" s="13"/>
      <c r="E6" s="13"/>
      <c r="F6" s="40">
        <f t="shared" ref="F6:F9" si="0">(C6*D6)+IF(E6&gt;0,E6,0)</f>
        <v>0</v>
      </c>
      <c r="G6" s="19"/>
    </row>
    <row r="7" spans="1:7" s="23" customFormat="1" ht="16.350000000000001" customHeight="1" x14ac:dyDescent="0.25">
      <c r="A7" s="64"/>
      <c r="B7" s="39" t="s">
        <v>12</v>
      </c>
      <c r="C7" s="12"/>
      <c r="D7" s="13"/>
      <c r="E7" s="13"/>
      <c r="F7" s="40">
        <f t="shared" si="0"/>
        <v>0</v>
      </c>
      <c r="G7" s="19"/>
    </row>
    <row r="8" spans="1:7" s="23" customFormat="1" ht="16.350000000000001" customHeight="1" x14ac:dyDescent="0.25">
      <c r="A8" s="64"/>
      <c r="B8" s="39" t="s">
        <v>13</v>
      </c>
      <c r="C8" s="12"/>
      <c r="D8" s="13"/>
      <c r="E8" s="13"/>
      <c r="F8" s="40">
        <f t="shared" si="0"/>
        <v>0</v>
      </c>
      <c r="G8" s="19"/>
    </row>
    <row r="9" spans="1:7" s="23" customFormat="1" ht="16.350000000000001" customHeight="1" x14ac:dyDescent="0.25">
      <c r="A9" s="64"/>
      <c r="B9" s="39" t="s">
        <v>14</v>
      </c>
      <c r="C9" s="12"/>
      <c r="D9" s="13"/>
      <c r="E9" s="13"/>
      <c r="F9" s="40">
        <f t="shared" si="0"/>
        <v>0</v>
      </c>
      <c r="G9" s="19"/>
    </row>
    <row r="10" spans="1:7" s="23" customFormat="1" ht="16.350000000000001" customHeight="1" x14ac:dyDescent="0.25">
      <c r="A10" s="64"/>
      <c r="B10" s="47" t="s">
        <v>15</v>
      </c>
      <c r="C10" s="48"/>
      <c r="D10" s="48"/>
      <c r="E10" s="48"/>
      <c r="F10" s="77">
        <f>SUBTOTAL(109,StartUp[TOTAL COST])</f>
        <v>0</v>
      </c>
      <c r="G10" s="19"/>
    </row>
    <row r="11" spans="1:7" s="23" customFormat="1" ht="9" customHeight="1" x14ac:dyDescent="0.25">
      <c r="A11" s="64"/>
      <c r="B11" s="11"/>
      <c r="C11" s="8"/>
      <c r="D11" s="8"/>
      <c r="E11" s="8"/>
      <c r="F11" s="8"/>
      <c r="G11" s="19"/>
    </row>
    <row r="12" spans="1:7" s="23" customFormat="1" ht="30" customHeight="1" x14ac:dyDescent="0.25">
      <c r="A12" s="64"/>
      <c r="B12" s="9"/>
      <c r="C12" s="10"/>
      <c r="D12" s="10"/>
      <c r="E12" s="10"/>
      <c r="F12" s="10"/>
    </row>
    <row r="13" spans="1:7" s="23" customFormat="1" ht="30" customHeight="1" x14ac:dyDescent="0.25">
      <c r="A13" s="64"/>
      <c r="B13" s="10"/>
      <c r="C13" s="10"/>
      <c r="D13" s="10"/>
      <c r="E13" s="10"/>
      <c r="F13" s="10"/>
    </row>
    <row r="14" spans="1:7" s="23" customFormat="1" ht="30" customHeight="1" x14ac:dyDescent="0.25">
      <c r="A14" s="64"/>
      <c r="B14" s="5"/>
      <c r="C14" s="5"/>
      <c r="D14" s="5"/>
      <c r="E14" s="5"/>
      <c r="F14" s="5"/>
    </row>
    <row r="15" spans="1:7" s="23" customFormat="1" ht="30" customHeight="1" x14ac:dyDescent="0.25">
      <c r="A15" s="64"/>
      <c r="B15" s="5"/>
      <c r="C15" s="5"/>
      <c r="D15" s="5"/>
      <c r="E15" s="5"/>
      <c r="F15" s="5"/>
    </row>
    <row r="16" spans="1:7" s="23" customFormat="1" ht="30" customHeight="1" x14ac:dyDescent="0.25">
      <c r="A16" s="64"/>
      <c r="B16" s="5"/>
      <c r="C16" s="5"/>
      <c r="D16" s="5"/>
      <c r="E16" s="5"/>
      <c r="F16" s="5"/>
    </row>
    <row r="17" spans="1:6" s="23" customFormat="1" ht="30" customHeight="1" x14ac:dyDescent="0.25">
      <c r="A17" s="64"/>
      <c r="B17" s="5"/>
      <c r="C17" s="5"/>
      <c r="D17" s="5"/>
      <c r="E17" s="5"/>
      <c r="F17" s="5"/>
    </row>
    <row r="18" spans="1:6" s="23" customFormat="1" ht="30" customHeight="1" x14ac:dyDescent="0.25">
      <c r="A18" s="64"/>
      <c r="B18" s="5"/>
      <c r="C18" s="5"/>
      <c r="D18" s="5"/>
      <c r="E18" s="5"/>
      <c r="F18" s="5"/>
    </row>
    <row r="19" spans="1:6" s="23" customFormat="1" ht="30" customHeight="1" x14ac:dyDescent="0.25">
      <c r="A19" s="64"/>
      <c r="B19" s="5"/>
      <c r="C19" s="5"/>
      <c r="D19" s="5"/>
      <c r="E19" s="5"/>
      <c r="F19" s="5"/>
    </row>
    <row r="20" spans="1:6" s="23" customFormat="1" ht="30" customHeight="1" x14ac:dyDescent="0.25">
      <c r="A20" s="64"/>
      <c r="B20" s="5"/>
      <c r="C20" s="5"/>
      <c r="D20" s="5"/>
      <c r="E20" s="5"/>
      <c r="F20" s="5"/>
    </row>
    <row r="21" spans="1:6" s="23" customFormat="1" ht="30" customHeight="1" x14ac:dyDescent="0.25">
      <c r="A21" s="64"/>
      <c r="B21" s="5"/>
      <c r="C21" s="5"/>
      <c r="D21" s="5"/>
      <c r="E21" s="5"/>
      <c r="F21" s="5"/>
    </row>
    <row r="22" spans="1:6" s="23" customFormat="1" ht="30" customHeight="1" x14ac:dyDescent="0.25">
      <c r="A22" s="64"/>
      <c r="B22" s="1"/>
      <c r="C22" s="1"/>
      <c r="D22" s="1"/>
      <c r="E22" s="1"/>
      <c r="F22" s="1"/>
    </row>
    <row r="23" spans="1:6" s="23" customFormat="1" ht="30" customHeight="1" x14ac:dyDescent="0.25">
      <c r="A23" s="64"/>
      <c r="B23" s="1"/>
      <c r="C23" s="1"/>
      <c r="D23" s="1"/>
      <c r="E23" s="1"/>
      <c r="F23" s="1"/>
    </row>
    <row r="24" spans="1:6" s="23" customFormat="1" ht="30" customHeight="1" x14ac:dyDescent="0.25">
      <c r="A24" s="64"/>
      <c r="B24" s="1"/>
      <c r="C24" s="1"/>
      <c r="D24" s="1"/>
      <c r="E24" s="1"/>
      <c r="F24" s="1"/>
    </row>
    <row r="25" spans="1:6" s="23" customFormat="1" ht="30" customHeight="1" x14ac:dyDescent="0.25">
      <c r="A25" s="64"/>
      <c r="B25" s="1"/>
      <c r="C25" s="1"/>
      <c r="D25" s="1"/>
      <c r="E25" s="1"/>
      <c r="F25" s="1"/>
    </row>
    <row r="26" spans="1:6" s="23" customFormat="1" ht="30" customHeight="1" x14ac:dyDescent="0.25">
      <c r="A26" s="64"/>
      <c r="B26" s="1"/>
      <c r="C26" s="1"/>
      <c r="D26" s="1"/>
      <c r="E26" s="1"/>
      <c r="F26" s="1"/>
    </row>
    <row r="27" spans="1:6" s="23" customFormat="1" ht="30" customHeight="1" x14ac:dyDescent="0.25">
      <c r="A27" s="64"/>
      <c r="B27" s="1"/>
      <c r="C27" s="1"/>
      <c r="D27" s="1"/>
      <c r="E27" s="1"/>
      <c r="F27" s="1"/>
    </row>
    <row r="28" spans="1:6" s="10" customFormat="1" ht="30" customHeight="1" x14ac:dyDescent="0.25">
      <c r="A28" s="66"/>
      <c r="B28" s="1"/>
      <c r="C28" s="1"/>
      <c r="D28" s="1"/>
      <c r="E28" s="1"/>
      <c r="F28" s="1"/>
    </row>
    <row r="29" spans="1:6" s="10" customFormat="1" ht="30" customHeight="1" x14ac:dyDescent="0.25">
      <c r="A29" s="66"/>
      <c r="B29" s="1"/>
      <c r="C29" s="1"/>
      <c r="D29" s="1"/>
      <c r="E29" s="1"/>
      <c r="F29" s="1"/>
    </row>
    <row r="30" spans="1:6" s="10" customFormat="1" ht="30" customHeight="1" x14ac:dyDescent="0.25">
      <c r="A30" s="66"/>
      <c r="B30" s="1"/>
      <c r="C30" s="1"/>
      <c r="D30" s="1"/>
      <c r="E30" s="1"/>
      <c r="F30" s="1"/>
    </row>
    <row r="31" spans="1:6" s="5" customFormat="1" ht="30" customHeight="1" x14ac:dyDescent="0.25">
      <c r="A31" s="63"/>
      <c r="B31" s="1"/>
      <c r="C31" s="1"/>
      <c r="D31" s="1"/>
      <c r="E31" s="1"/>
      <c r="F31" s="1"/>
    </row>
    <row r="32" spans="1:6" s="5" customFormat="1" ht="30" customHeight="1" x14ac:dyDescent="0.25">
      <c r="A32" s="63"/>
      <c r="B32" s="1"/>
      <c r="C32" s="1"/>
      <c r="D32" s="1"/>
      <c r="E32" s="1"/>
      <c r="F32" s="1"/>
    </row>
    <row r="33" spans="1:6" s="5" customFormat="1" ht="30" customHeight="1" x14ac:dyDescent="0.25">
      <c r="A33" s="63"/>
      <c r="B33" s="1"/>
      <c r="C33" s="1"/>
      <c r="D33" s="1"/>
      <c r="E33" s="1"/>
      <c r="F33" s="1"/>
    </row>
    <row r="34" spans="1:6" s="5" customFormat="1" ht="30" customHeight="1" x14ac:dyDescent="0.25">
      <c r="A34" s="63"/>
      <c r="B34" s="1"/>
      <c r="C34" s="1"/>
      <c r="D34" s="1"/>
      <c r="E34" s="1"/>
      <c r="F34" s="1"/>
    </row>
    <row r="35" spans="1:6" s="5" customFormat="1" ht="30" customHeight="1" x14ac:dyDescent="0.25">
      <c r="A35" s="63"/>
      <c r="B35" s="1"/>
      <c r="C35" s="1"/>
      <c r="D35" s="1"/>
      <c r="E35" s="1"/>
      <c r="F35" s="1"/>
    </row>
    <row r="36" spans="1:6" s="5" customFormat="1" ht="30" customHeight="1" x14ac:dyDescent="0.25">
      <c r="A36" s="63"/>
      <c r="B36" s="1"/>
      <c r="C36" s="1"/>
      <c r="D36" s="1"/>
      <c r="E36" s="1"/>
      <c r="F36" s="1"/>
    </row>
    <row r="37" spans="1:6" s="5" customFormat="1" ht="30" customHeight="1" x14ac:dyDescent="0.25">
      <c r="A37" s="63"/>
      <c r="B37" s="1"/>
      <c r="C37" s="1"/>
      <c r="D37" s="1"/>
      <c r="E37" s="1"/>
      <c r="F37" s="1"/>
    </row>
    <row r="38" spans="1:6" s="5" customFormat="1" ht="30" customHeight="1" x14ac:dyDescent="0.25">
      <c r="A38" s="63"/>
      <c r="B38" s="1"/>
      <c r="C38" s="1"/>
      <c r="D38" s="1"/>
      <c r="E38" s="1"/>
      <c r="F38" s="1"/>
    </row>
  </sheetData>
  <mergeCells count="1">
    <mergeCell ref="C2:F2"/>
  </mergeCells>
  <dataValidations count="3">
    <dataValidation allowBlank="1" showInputMessage="1" showErrorMessage="1" prompt="Business name is in cell at right and Date in cell C2. Next instruction is in cell A4." sqref="A2" xr:uid="{9FF63E8A-CE42-41E4-9744-6463A2F2DF08}"/>
    <dataValidation allowBlank="1" showInputMessage="1" showErrorMessage="1" prompt="Enter details in Start Up table starting in cell at right to calculate the Estimated Start-up Budget." sqref="A4" xr:uid="{68F862F5-6B95-4EB9-9EE1-652ECB095ED1}"/>
    <dataValidation allowBlank="1" showInputMessage="1" showErrorMessage="1" prompt="This worksheet contains a template to calculate Start-up costs and Estimated Start-up Budget. Title of the worksheet is in cell at right. Other helpful instructions on how to use this worksheet are in cells in this column. Arrow down to get started." sqref="A1" xr:uid="{CC0AF84F-F311-45BE-BEFF-C17EAD744360}"/>
  </dataValidations>
  <pageMargins left="0.7" right="0.7" top="0.75" bottom="0.75" header="0.3" footer="0.3"/>
  <pageSetup scale="76" orientation="portrait" horizontalDpi="1200" verticalDpi="1200" r:id="rId1"/>
  <ignoredErrors>
    <ignoredError sqref="F5:F9" emptyCellReference="1"/>
  </ignoredError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G38"/>
  <sheetViews>
    <sheetView zoomScaleNormal="100" workbookViewId="0"/>
  </sheetViews>
  <sheetFormatPr defaultColWidth="9.140625" defaultRowHeight="30" customHeight="1" x14ac:dyDescent="0.25"/>
  <cols>
    <col min="1" max="1" width="2.7109375" style="67" customWidth="1"/>
    <col min="2" max="2" width="42.28515625" style="1" customWidth="1"/>
    <col min="3" max="6" width="19.7109375" style="1" customWidth="1"/>
    <col min="7" max="7" width="2.140625" style="1" customWidth="1"/>
    <col min="8" max="190" width="8.85546875" style="1" customWidth="1"/>
    <col min="191" max="16384" width="9.140625" style="1"/>
  </cols>
  <sheetData>
    <row r="1" spans="1:7" s="21" customFormat="1" ht="20.100000000000001" customHeight="1" x14ac:dyDescent="0.25">
      <c r="A1" s="62"/>
      <c r="B1" s="50" t="s">
        <v>3</v>
      </c>
      <c r="C1" s="51"/>
      <c r="D1" s="51"/>
      <c r="E1" s="51"/>
      <c r="F1" s="52"/>
      <c r="G1" s="20"/>
    </row>
    <row r="2" spans="1:7" s="22" customFormat="1" ht="20.100000000000001" customHeight="1" x14ac:dyDescent="0.25">
      <c r="A2" s="62"/>
      <c r="B2" s="17" t="str">
        <f>'Start-Up Costs Template'!B2</f>
        <v>Your Coffee Shop</v>
      </c>
      <c r="C2" s="119">
        <f ca="1">TODAY()</f>
        <v>44932</v>
      </c>
      <c r="D2" s="120"/>
      <c r="E2" s="120"/>
      <c r="F2" s="121"/>
      <c r="G2" s="18"/>
    </row>
    <row r="3" spans="1:7" s="5" customFormat="1" ht="9" customHeight="1" x14ac:dyDescent="0.25">
      <c r="A3" s="63"/>
      <c r="B3" s="91"/>
      <c r="C3" s="92"/>
      <c r="D3" s="92"/>
      <c r="E3" s="92"/>
      <c r="F3" s="93"/>
      <c r="G3" s="3"/>
    </row>
    <row r="4" spans="1:7" s="22" customFormat="1" ht="20.100000000000001" customHeight="1" thickBot="1" x14ac:dyDescent="0.3">
      <c r="A4" s="62"/>
      <c r="B4" s="82" t="s">
        <v>5</v>
      </c>
      <c r="C4" s="83" t="s">
        <v>6</v>
      </c>
      <c r="D4" s="83" t="s">
        <v>7</v>
      </c>
      <c r="E4" s="83" t="s">
        <v>8</v>
      </c>
      <c r="F4" s="84" t="s">
        <v>9</v>
      </c>
      <c r="G4" s="18"/>
    </row>
    <row r="5" spans="1:7" s="5" customFormat="1" ht="16.350000000000001" customHeight="1" thickTop="1" x14ac:dyDescent="0.25">
      <c r="A5" s="63"/>
      <c r="B5" s="73" t="s">
        <v>10</v>
      </c>
      <c r="C5" s="74">
        <v>3</v>
      </c>
      <c r="D5" s="75">
        <v>300</v>
      </c>
      <c r="E5" s="75">
        <v>2000</v>
      </c>
      <c r="F5" s="76">
        <f>(C5*D5)+IF(E5&gt;0,E5,0)</f>
        <v>2900</v>
      </c>
      <c r="G5" s="3"/>
    </row>
    <row r="6" spans="1:7" s="23" customFormat="1" ht="16.350000000000001" customHeight="1" x14ac:dyDescent="0.25">
      <c r="A6" s="64"/>
      <c r="B6" s="39" t="s">
        <v>11</v>
      </c>
      <c r="C6" s="12">
        <v>4</v>
      </c>
      <c r="D6" s="13">
        <v>3500</v>
      </c>
      <c r="E6" s="13">
        <v>2</v>
      </c>
      <c r="F6" s="40">
        <f t="shared" ref="F6:F9" si="0">(C6*D6)+IF(E6&gt;0,E6,0)</f>
        <v>14002</v>
      </c>
      <c r="G6" s="19"/>
    </row>
    <row r="7" spans="1:7" s="23" customFormat="1" ht="16.350000000000001" customHeight="1" x14ac:dyDescent="0.25">
      <c r="A7" s="64"/>
      <c r="B7" s="39" t="s">
        <v>12</v>
      </c>
      <c r="C7" s="12">
        <v>4</v>
      </c>
      <c r="D7" s="13">
        <v>500</v>
      </c>
      <c r="E7" s="13">
        <v>2000</v>
      </c>
      <c r="F7" s="40">
        <f t="shared" si="0"/>
        <v>4000</v>
      </c>
      <c r="G7" s="19"/>
    </row>
    <row r="8" spans="1:7" s="23" customFormat="1" ht="16.350000000000001" customHeight="1" x14ac:dyDescent="0.25">
      <c r="A8" s="64"/>
      <c r="B8" s="39" t="s">
        <v>13</v>
      </c>
      <c r="C8" s="12">
        <v>4</v>
      </c>
      <c r="D8" s="13">
        <v>750</v>
      </c>
      <c r="E8" s="13">
        <v>3000</v>
      </c>
      <c r="F8" s="40">
        <f t="shared" si="0"/>
        <v>6000</v>
      </c>
      <c r="G8" s="19"/>
    </row>
    <row r="9" spans="1:7" s="23" customFormat="1" ht="16.350000000000001" customHeight="1" x14ac:dyDescent="0.25">
      <c r="A9" s="64"/>
      <c r="B9" s="39" t="s">
        <v>14</v>
      </c>
      <c r="C9" s="12">
        <v>1</v>
      </c>
      <c r="D9" s="13">
        <v>25</v>
      </c>
      <c r="E9" s="13">
        <v>25</v>
      </c>
      <c r="F9" s="40">
        <f t="shared" si="0"/>
        <v>50</v>
      </c>
      <c r="G9" s="19"/>
    </row>
    <row r="10" spans="1:7" s="23" customFormat="1" ht="16.350000000000001" customHeight="1" x14ac:dyDescent="0.25">
      <c r="A10" s="64"/>
      <c r="B10" s="47" t="s">
        <v>15</v>
      </c>
      <c r="C10" s="48"/>
      <c r="D10" s="48"/>
      <c r="E10" s="48"/>
      <c r="F10" s="49">
        <f>SUM(F6:F9)</f>
        <v>24052</v>
      </c>
      <c r="G10" s="19"/>
    </row>
    <row r="11" spans="1:7" s="23" customFormat="1" ht="9" customHeight="1" x14ac:dyDescent="0.25">
      <c r="A11" s="64"/>
      <c r="B11" s="11"/>
      <c r="C11" s="8"/>
      <c r="D11" s="8"/>
      <c r="E11" s="8"/>
      <c r="F11" s="8"/>
      <c r="G11" s="19"/>
    </row>
    <row r="12" spans="1:7" s="23" customFormat="1" ht="30" customHeight="1" x14ac:dyDescent="0.25">
      <c r="A12" s="64"/>
      <c r="B12" s="10"/>
      <c r="C12" s="10"/>
      <c r="D12" s="10"/>
      <c r="E12" s="10"/>
      <c r="F12" s="10"/>
    </row>
    <row r="13" spans="1:7" s="23" customFormat="1" ht="30" customHeight="1" x14ac:dyDescent="0.25">
      <c r="A13" s="64"/>
      <c r="B13" s="5"/>
      <c r="C13" s="5"/>
      <c r="D13" s="5"/>
      <c r="E13" s="5"/>
      <c r="F13" s="5"/>
    </row>
    <row r="14" spans="1:7" s="23" customFormat="1" ht="30" customHeight="1" x14ac:dyDescent="0.25">
      <c r="A14" s="64"/>
      <c r="B14" s="5"/>
      <c r="C14" s="5"/>
      <c r="D14" s="5"/>
      <c r="E14" s="5"/>
      <c r="F14" s="5"/>
    </row>
    <row r="15" spans="1:7" s="23" customFormat="1" ht="30" customHeight="1" x14ac:dyDescent="0.25">
      <c r="A15" s="64"/>
      <c r="B15" s="5"/>
      <c r="C15" s="5"/>
      <c r="D15" s="5"/>
      <c r="E15" s="5"/>
      <c r="F15" s="5"/>
    </row>
    <row r="16" spans="1:7" s="23" customFormat="1" ht="30" customHeight="1" x14ac:dyDescent="0.25">
      <c r="A16" s="64"/>
      <c r="B16" s="5"/>
      <c r="C16" s="5"/>
      <c r="D16" s="5"/>
      <c r="E16" s="5"/>
      <c r="F16" s="5"/>
    </row>
    <row r="17" spans="1:6" s="23" customFormat="1" ht="30" customHeight="1" x14ac:dyDescent="0.25">
      <c r="A17" s="64"/>
      <c r="B17" s="5"/>
      <c r="C17" s="5"/>
      <c r="D17" s="5"/>
      <c r="E17" s="5"/>
      <c r="F17" s="5"/>
    </row>
    <row r="18" spans="1:6" s="23" customFormat="1" ht="30" customHeight="1" x14ac:dyDescent="0.25">
      <c r="A18" s="64"/>
      <c r="B18" s="5"/>
      <c r="C18" s="5"/>
      <c r="D18" s="5"/>
      <c r="E18" s="5"/>
      <c r="F18" s="5"/>
    </row>
    <row r="19" spans="1:6" s="23" customFormat="1" ht="30" customHeight="1" x14ac:dyDescent="0.25">
      <c r="A19" s="64"/>
      <c r="B19" s="5"/>
      <c r="C19" s="5"/>
      <c r="D19" s="5"/>
      <c r="E19" s="5"/>
      <c r="F19" s="5"/>
    </row>
    <row r="20" spans="1:6" s="23" customFormat="1" ht="30" customHeight="1" x14ac:dyDescent="0.25">
      <c r="A20" s="64"/>
      <c r="B20" s="5"/>
      <c r="C20" s="5"/>
      <c r="D20" s="5"/>
      <c r="E20" s="5"/>
      <c r="F20" s="5"/>
    </row>
    <row r="21" spans="1:6" s="23" customFormat="1" ht="30" customHeight="1" x14ac:dyDescent="0.25">
      <c r="A21" s="64"/>
      <c r="B21" s="1"/>
      <c r="C21" s="1"/>
      <c r="D21" s="1"/>
      <c r="E21" s="1"/>
      <c r="F21" s="1"/>
    </row>
    <row r="22" spans="1:6" s="23" customFormat="1" ht="30" customHeight="1" x14ac:dyDescent="0.25">
      <c r="A22" s="64"/>
      <c r="B22" s="1"/>
      <c r="C22" s="1"/>
      <c r="D22" s="1"/>
      <c r="E22" s="1"/>
      <c r="F22" s="1"/>
    </row>
    <row r="23" spans="1:6" s="23" customFormat="1" ht="30" customHeight="1" x14ac:dyDescent="0.25">
      <c r="A23" s="64"/>
      <c r="B23" s="1"/>
      <c r="C23" s="1"/>
      <c r="D23" s="1"/>
      <c r="E23" s="1"/>
      <c r="F23" s="1"/>
    </row>
    <row r="24" spans="1:6" s="23" customFormat="1" ht="30" customHeight="1" x14ac:dyDescent="0.25">
      <c r="A24" s="64"/>
      <c r="B24" s="1"/>
      <c r="C24" s="1"/>
      <c r="D24" s="1"/>
      <c r="E24" s="1"/>
      <c r="F24" s="1"/>
    </row>
    <row r="25" spans="1:6" s="23" customFormat="1" ht="30" customHeight="1" x14ac:dyDescent="0.25">
      <c r="A25" s="64"/>
      <c r="B25" s="1"/>
      <c r="C25" s="1"/>
      <c r="D25" s="1"/>
      <c r="E25" s="1"/>
      <c r="F25" s="1"/>
    </row>
    <row r="26" spans="1:6" s="23" customFormat="1" ht="30" customHeight="1" x14ac:dyDescent="0.25">
      <c r="A26" s="64"/>
      <c r="B26" s="1"/>
      <c r="C26" s="1"/>
      <c r="D26" s="1"/>
      <c r="E26" s="1"/>
      <c r="F26" s="1"/>
    </row>
    <row r="27" spans="1:6" s="23" customFormat="1" ht="30" customHeight="1" x14ac:dyDescent="0.25">
      <c r="A27" s="64"/>
      <c r="B27" s="1"/>
      <c r="C27" s="1"/>
      <c r="D27" s="1"/>
      <c r="E27" s="1"/>
      <c r="F27" s="1"/>
    </row>
    <row r="28" spans="1:6" s="10" customFormat="1" ht="30" customHeight="1" x14ac:dyDescent="0.25">
      <c r="A28" s="66"/>
      <c r="B28" s="1"/>
      <c r="C28" s="1"/>
      <c r="D28" s="1"/>
      <c r="E28" s="1"/>
      <c r="F28" s="1"/>
    </row>
    <row r="29" spans="1:6" s="10" customFormat="1" ht="30" customHeight="1" x14ac:dyDescent="0.25">
      <c r="A29" s="66"/>
      <c r="B29" s="1"/>
      <c r="C29" s="1"/>
      <c r="D29" s="1"/>
      <c r="E29" s="1"/>
      <c r="F29" s="1"/>
    </row>
    <row r="30" spans="1:6" s="10" customFormat="1" ht="30" customHeight="1" x14ac:dyDescent="0.25">
      <c r="A30" s="66"/>
      <c r="B30" s="1"/>
      <c r="C30" s="1"/>
      <c r="D30" s="1"/>
      <c r="E30" s="1"/>
      <c r="F30" s="1"/>
    </row>
    <row r="31" spans="1:6" s="5" customFormat="1" ht="30" customHeight="1" x14ac:dyDescent="0.25">
      <c r="A31" s="63"/>
      <c r="B31" s="1"/>
      <c r="C31" s="1"/>
      <c r="D31" s="1"/>
      <c r="E31" s="1"/>
      <c r="F31" s="1"/>
    </row>
    <row r="32" spans="1:6" s="5" customFormat="1" ht="30" customHeight="1" x14ac:dyDescent="0.25">
      <c r="A32" s="63"/>
      <c r="B32" s="1"/>
      <c r="C32" s="1"/>
      <c r="D32" s="1"/>
      <c r="E32" s="1"/>
      <c r="F32" s="1"/>
    </row>
    <row r="33" spans="1:6" s="5" customFormat="1" ht="30" customHeight="1" x14ac:dyDescent="0.25">
      <c r="A33" s="63"/>
      <c r="B33" s="1"/>
      <c r="C33" s="1"/>
      <c r="D33" s="1"/>
      <c r="E33" s="1"/>
      <c r="F33" s="1"/>
    </row>
    <row r="34" spans="1:6" s="5" customFormat="1" ht="30" customHeight="1" x14ac:dyDescent="0.25">
      <c r="A34" s="63"/>
      <c r="B34" s="1"/>
      <c r="C34" s="1"/>
      <c r="D34" s="1"/>
      <c r="E34" s="1"/>
      <c r="F34" s="1"/>
    </row>
    <row r="35" spans="1:6" s="5" customFormat="1" ht="30" customHeight="1" x14ac:dyDescent="0.25">
      <c r="A35" s="63"/>
      <c r="B35" s="1"/>
      <c r="C35" s="1"/>
      <c r="D35" s="1"/>
      <c r="E35" s="1"/>
      <c r="F35" s="1"/>
    </row>
    <row r="36" spans="1:6" s="5" customFormat="1" ht="30" customHeight="1" x14ac:dyDescent="0.25">
      <c r="A36" s="63"/>
      <c r="B36" s="1"/>
      <c r="C36" s="1"/>
      <c r="D36" s="1"/>
      <c r="E36" s="1"/>
      <c r="F36" s="1"/>
    </row>
    <row r="37" spans="1:6" s="5" customFormat="1" ht="30" customHeight="1" x14ac:dyDescent="0.25">
      <c r="A37" s="63"/>
      <c r="B37" s="1"/>
      <c r="C37" s="1"/>
      <c r="D37" s="1"/>
      <c r="E37" s="1"/>
      <c r="F37" s="1"/>
    </row>
    <row r="38" spans="1:6" s="5" customFormat="1" ht="30" customHeight="1" x14ac:dyDescent="0.25">
      <c r="A38" s="63"/>
      <c r="B38" s="1"/>
      <c r="C38" s="1"/>
      <c r="D38" s="1"/>
      <c r="E38" s="1"/>
      <c r="F38" s="1"/>
    </row>
  </sheetData>
  <mergeCells count="1">
    <mergeCell ref="C2:F2"/>
  </mergeCells>
  <dataValidations count="3">
    <dataValidation allowBlank="1" showInputMessage="1" showErrorMessage="1" prompt="This worksheet contains sample data in the template from previous worksheet. Title of the worksheet is in cell at right. Other helpful instructions on how to use this worksheet are in cells in this column. Arrow down to get started." sqref="A1" xr:uid="{A8662416-2AD7-405B-B4DC-7056F418286F}"/>
    <dataValidation allowBlank="1" showInputMessage="1" showErrorMessage="1" prompt="Business name is in cell at right and Date in cell C2. Next instruction is in cell A4." sqref="A2" xr:uid="{294F0A0B-E617-4AAE-BD26-E0829C5296D4}"/>
    <dataValidation allowBlank="1" showInputMessage="1" showErrorMessage="1" prompt="Cost Items, Months, Cost per Month, and One-time Cost are in Start Up table starting in cell at right. Total Cost and Estimated Start-up Budget are auto calculated._x000a_" sqref="A4" xr:uid="{2D4EE825-FDDF-44ED-BA2E-FC8BD947D2AC}"/>
  </dataValidations>
  <pageMargins left="0.7" right="0.7" top="0.75" bottom="0.75" header="0.3" footer="0.3"/>
  <pageSetup scale="76"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pageSetUpPr fitToPage="1"/>
  </sheetPr>
  <dimension ref="A1:P42"/>
  <sheetViews>
    <sheetView tabSelected="1" zoomScaleNormal="100" workbookViewId="0">
      <selection activeCell="K23" sqref="K23"/>
    </sheetView>
  </sheetViews>
  <sheetFormatPr defaultColWidth="9.140625" defaultRowHeight="30" customHeight="1" x14ac:dyDescent="0.25"/>
  <cols>
    <col min="1" max="1" width="2.7109375" style="67" customWidth="1"/>
    <col min="2" max="2" width="42.28515625" style="1" customWidth="1"/>
    <col min="3" max="15" width="14.7109375" style="1" customWidth="1"/>
    <col min="16" max="16" width="2.140625" style="1" customWidth="1"/>
    <col min="17" max="16384" width="9.140625" style="1"/>
  </cols>
  <sheetData>
    <row r="1" spans="1:16" s="21" customFormat="1" ht="20.100000000000001" customHeight="1" x14ac:dyDescent="0.25">
      <c r="A1" s="62"/>
      <c r="B1" s="53" t="s">
        <v>3</v>
      </c>
      <c r="C1" s="54"/>
      <c r="D1" s="54"/>
      <c r="E1" s="54"/>
      <c r="F1" s="54"/>
      <c r="G1" s="54"/>
      <c r="H1" s="54"/>
      <c r="I1" s="54"/>
      <c r="J1" s="54"/>
      <c r="K1" s="54"/>
      <c r="L1" s="54"/>
      <c r="M1" s="54"/>
      <c r="N1" s="54"/>
      <c r="O1" s="55"/>
      <c r="P1" s="20"/>
    </row>
    <row r="2" spans="1:16" s="22" customFormat="1" ht="20.100000000000001" customHeight="1" x14ac:dyDescent="0.25">
      <c r="A2" s="62"/>
      <c r="B2" s="24" t="str">
        <f>'Start-Up Costs Template'!B2</f>
        <v>Your Coffee Shop</v>
      </c>
      <c r="C2" s="122">
        <f ca="1">TODAY()</f>
        <v>44932</v>
      </c>
      <c r="D2" s="123"/>
      <c r="E2" s="123"/>
      <c r="F2" s="123"/>
      <c r="G2" s="123"/>
      <c r="H2" s="123"/>
      <c r="I2" s="123"/>
      <c r="J2" s="123"/>
      <c r="K2" s="123"/>
      <c r="L2" s="123"/>
      <c r="M2" s="123"/>
      <c r="N2" s="123"/>
      <c r="O2" s="124"/>
      <c r="P2" s="18"/>
    </row>
    <row r="3" spans="1:16" s="5" customFormat="1" ht="9" customHeight="1" x14ac:dyDescent="0.25">
      <c r="A3" s="63"/>
      <c r="B3" s="100"/>
      <c r="C3" s="101"/>
      <c r="D3" s="101"/>
      <c r="E3" s="101"/>
      <c r="F3" s="101"/>
      <c r="G3" s="101"/>
      <c r="H3" s="101"/>
      <c r="I3" s="101"/>
      <c r="J3" s="101"/>
      <c r="K3" s="101"/>
      <c r="L3" s="101"/>
      <c r="M3" s="101"/>
      <c r="N3" s="101"/>
      <c r="O3" s="102"/>
      <c r="P3" s="3"/>
    </row>
    <row r="4" spans="1:16" s="22" customFormat="1" ht="20.100000000000001" customHeight="1" thickBot="1" x14ac:dyDescent="0.3">
      <c r="A4" s="62"/>
      <c r="B4" s="82" t="s">
        <v>16</v>
      </c>
      <c r="C4" s="88" t="s">
        <v>17</v>
      </c>
      <c r="D4" s="88" t="s">
        <v>18</v>
      </c>
      <c r="E4" s="88" t="s">
        <v>19</v>
      </c>
      <c r="F4" s="88" t="s">
        <v>20</v>
      </c>
      <c r="G4" s="88" t="s">
        <v>21</v>
      </c>
      <c r="H4" s="88" t="s">
        <v>22</v>
      </c>
      <c r="I4" s="88" t="s">
        <v>23</v>
      </c>
      <c r="J4" s="88" t="s">
        <v>24</v>
      </c>
      <c r="K4" s="88" t="s">
        <v>25</v>
      </c>
      <c r="L4" s="88" t="s">
        <v>26</v>
      </c>
      <c r="M4" s="88" t="s">
        <v>27</v>
      </c>
      <c r="N4" s="88" t="s">
        <v>28</v>
      </c>
      <c r="O4" s="89" t="s">
        <v>29</v>
      </c>
      <c r="P4" s="18"/>
    </row>
    <row r="5" spans="1:16" s="5" customFormat="1" ht="16.350000000000001" customHeight="1" thickTop="1" x14ac:dyDescent="0.25">
      <c r="A5" s="63"/>
      <c r="B5" s="85" t="s">
        <v>30</v>
      </c>
      <c r="C5" s="86">
        <v>0</v>
      </c>
      <c r="D5" s="86">
        <v>0</v>
      </c>
      <c r="E5" s="86">
        <v>0</v>
      </c>
      <c r="F5" s="86">
        <v>0</v>
      </c>
      <c r="G5" s="86">
        <v>0</v>
      </c>
      <c r="H5" s="86">
        <v>0</v>
      </c>
      <c r="I5" s="86">
        <v>0</v>
      </c>
      <c r="J5" s="86">
        <v>0</v>
      </c>
      <c r="K5" s="86">
        <v>0</v>
      </c>
      <c r="L5" s="86">
        <v>0</v>
      </c>
      <c r="M5" s="86">
        <v>0</v>
      </c>
      <c r="N5" s="86">
        <v>0</v>
      </c>
      <c r="O5" s="87">
        <f>SUM(C5:N5)</f>
        <v>0</v>
      </c>
      <c r="P5" s="3"/>
    </row>
    <row r="6" spans="1:16" s="23" customFormat="1" ht="16.350000000000001" customHeight="1" x14ac:dyDescent="0.25">
      <c r="A6" s="64"/>
      <c r="B6" s="42" t="s">
        <v>31</v>
      </c>
      <c r="C6" s="25">
        <v>0</v>
      </c>
      <c r="D6" s="25">
        <v>0</v>
      </c>
      <c r="E6" s="25">
        <v>0</v>
      </c>
      <c r="F6" s="25">
        <v>0</v>
      </c>
      <c r="G6" s="25">
        <v>0</v>
      </c>
      <c r="H6" s="25">
        <v>0</v>
      </c>
      <c r="I6" s="25">
        <v>0</v>
      </c>
      <c r="J6" s="25">
        <v>0</v>
      </c>
      <c r="K6" s="25">
        <v>0</v>
      </c>
      <c r="L6" s="25">
        <v>0</v>
      </c>
      <c r="M6" s="25">
        <v>0</v>
      </c>
      <c r="N6" s="25">
        <v>0</v>
      </c>
      <c r="O6" s="43">
        <f t="shared" ref="O6:O11" si="0">SUM(C6:N6)</f>
        <v>0</v>
      </c>
      <c r="P6" s="19"/>
    </row>
    <row r="7" spans="1:16" s="23" customFormat="1" ht="16.350000000000001" customHeight="1" x14ac:dyDescent="0.25">
      <c r="A7" s="64"/>
      <c r="B7" s="42" t="s">
        <v>32</v>
      </c>
      <c r="C7" s="25">
        <v>0</v>
      </c>
      <c r="D7" s="25">
        <v>0</v>
      </c>
      <c r="E7" s="25">
        <v>0</v>
      </c>
      <c r="F7" s="25">
        <v>0</v>
      </c>
      <c r="G7" s="25">
        <v>0</v>
      </c>
      <c r="H7" s="25">
        <v>0</v>
      </c>
      <c r="I7" s="25">
        <v>0</v>
      </c>
      <c r="J7" s="25">
        <v>0</v>
      </c>
      <c r="K7" s="25">
        <v>0</v>
      </c>
      <c r="L7" s="25">
        <v>0</v>
      </c>
      <c r="M7" s="25">
        <v>0</v>
      </c>
      <c r="N7" s="25">
        <v>0</v>
      </c>
      <c r="O7" s="43">
        <f t="shared" si="0"/>
        <v>0</v>
      </c>
      <c r="P7" s="19"/>
    </row>
    <row r="8" spans="1:16" s="23" customFormat="1" ht="16.350000000000001" customHeight="1" x14ac:dyDescent="0.25">
      <c r="A8" s="64"/>
      <c r="B8" s="42" t="s">
        <v>33</v>
      </c>
      <c r="C8" s="25">
        <v>0</v>
      </c>
      <c r="D8" s="25">
        <v>0</v>
      </c>
      <c r="E8" s="25">
        <v>0</v>
      </c>
      <c r="F8" s="25">
        <v>0</v>
      </c>
      <c r="G8" s="25">
        <v>0</v>
      </c>
      <c r="H8" s="25">
        <v>0</v>
      </c>
      <c r="I8" s="25">
        <v>0</v>
      </c>
      <c r="J8" s="25">
        <v>0</v>
      </c>
      <c r="K8" s="25">
        <v>0</v>
      </c>
      <c r="L8" s="25">
        <v>0</v>
      </c>
      <c r="M8" s="25">
        <v>0</v>
      </c>
      <c r="N8" s="25">
        <v>0</v>
      </c>
      <c r="O8" s="43">
        <f t="shared" si="0"/>
        <v>0</v>
      </c>
      <c r="P8" s="19"/>
    </row>
    <row r="9" spans="1:16" s="23" customFormat="1" ht="16.350000000000001" customHeight="1" x14ac:dyDescent="0.25">
      <c r="A9" s="64"/>
      <c r="B9" s="41" t="s">
        <v>34</v>
      </c>
      <c r="C9" s="61">
        <f>SUBTOTAL(109,SampleRevenue[JAN])</f>
        <v>0</v>
      </c>
      <c r="D9" s="61">
        <f>SUBTOTAL(109,SampleRevenue[FEB])</f>
        <v>0</v>
      </c>
      <c r="E9" s="61">
        <f>SUBTOTAL(109,SampleRevenue[MAR])</f>
        <v>0</v>
      </c>
      <c r="F9" s="61">
        <f>SUBTOTAL(109,SampleRevenue[APR])</f>
        <v>0</v>
      </c>
      <c r="G9" s="61">
        <f>SUBTOTAL(109,SampleRevenue[MAY])</f>
        <v>0</v>
      </c>
      <c r="H9" s="61">
        <f>SUBTOTAL(109,SampleRevenue[JUN])</f>
        <v>0</v>
      </c>
      <c r="I9" s="61">
        <f>SUBTOTAL(109,SampleRevenue[JUL])</f>
        <v>0</v>
      </c>
      <c r="J9" s="61">
        <f>SUBTOTAL(109,SampleRevenue[AUG])</f>
        <v>0</v>
      </c>
      <c r="K9" s="61">
        <f>SUBTOTAL(109,SampleRevenue[SEP])</f>
        <v>0</v>
      </c>
      <c r="L9" s="61">
        <f>SUBTOTAL(109,SampleRevenue[OCT])</f>
        <v>0</v>
      </c>
      <c r="M9" s="61">
        <f>SUBTOTAL(109,SampleRevenue[NOV])</f>
        <v>0</v>
      </c>
      <c r="N9" s="61">
        <f>SUBTOTAL(109,SampleRevenue[DEC])</f>
        <v>0</v>
      </c>
      <c r="O9" s="60">
        <f>SUM(SampleRevenue[[#Totals],[JAN]:[DEC]])</f>
        <v>0</v>
      </c>
      <c r="P9" s="19"/>
    </row>
    <row r="10" spans="1:16" s="37" customFormat="1" ht="16.350000000000001" customHeight="1" x14ac:dyDescent="0.25">
      <c r="A10" s="65"/>
      <c r="B10" s="68" t="s">
        <v>35</v>
      </c>
      <c r="C10" s="27">
        <f t="shared" ref="C10:N10" si="1">C5*0.4</f>
        <v>0</v>
      </c>
      <c r="D10" s="27">
        <f t="shared" si="1"/>
        <v>0</v>
      </c>
      <c r="E10" s="27">
        <f t="shared" si="1"/>
        <v>0</v>
      </c>
      <c r="F10" s="27">
        <f t="shared" si="1"/>
        <v>0</v>
      </c>
      <c r="G10" s="27">
        <f t="shared" si="1"/>
        <v>0</v>
      </c>
      <c r="H10" s="27">
        <f t="shared" si="1"/>
        <v>0</v>
      </c>
      <c r="I10" s="27">
        <f t="shared" si="1"/>
        <v>0</v>
      </c>
      <c r="J10" s="27">
        <f t="shared" si="1"/>
        <v>0</v>
      </c>
      <c r="K10" s="27">
        <f t="shared" si="1"/>
        <v>0</v>
      </c>
      <c r="L10" s="27">
        <f t="shared" si="1"/>
        <v>0</v>
      </c>
      <c r="M10" s="27">
        <f t="shared" si="1"/>
        <v>0</v>
      </c>
      <c r="N10" s="27">
        <f t="shared" si="1"/>
        <v>0</v>
      </c>
      <c r="O10" s="26">
        <f t="shared" si="0"/>
        <v>0</v>
      </c>
      <c r="P10" s="38"/>
    </row>
    <row r="11" spans="1:16" s="37" customFormat="1" ht="16.350000000000001" customHeight="1" x14ac:dyDescent="0.25">
      <c r="A11" s="65"/>
      <c r="B11" s="68" t="s">
        <v>36</v>
      </c>
      <c r="C11" s="27">
        <f>IFERROR(SampleRevenue[[#Totals],[JAN]]-C10,"")</f>
        <v>0</v>
      </c>
      <c r="D11" s="27">
        <f>IFERROR(SampleRevenue[[#Totals],[FEB]]-D10,"")</f>
        <v>0</v>
      </c>
      <c r="E11" s="27">
        <f>IFERROR(SampleRevenue[[#Totals],[MAR]]-E10,"")</f>
        <v>0</v>
      </c>
      <c r="F11" s="27">
        <f>IFERROR(SampleRevenue[[#Totals],[APR]]-F10,"")</f>
        <v>0</v>
      </c>
      <c r="G11" s="27">
        <f>IFERROR(SampleRevenue[[#Totals],[MAY]]-G10,"")</f>
        <v>0</v>
      </c>
      <c r="H11" s="27">
        <f>IFERROR(SampleRevenue[[#Totals],[JUN]]-H10,"")</f>
        <v>0</v>
      </c>
      <c r="I11" s="27">
        <f>IFERROR(SampleRevenue[[#Totals],[JUL]]-I10,"")</f>
        <v>0</v>
      </c>
      <c r="J11" s="27">
        <f>IFERROR(SampleRevenue[[#Totals],[AUG]]-J10,"")</f>
        <v>0</v>
      </c>
      <c r="K11" s="27">
        <f>IFERROR(SampleRevenue[[#Totals],[SEP]]-K10,"")</f>
        <v>0</v>
      </c>
      <c r="L11" s="27">
        <f>IFERROR(SampleRevenue[[#Totals],[OCT]]-L10,"")</f>
        <v>0</v>
      </c>
      <c r="M11" s="27">
        <f>IFERROR(SampleRevenue[[#Totals],[NOV]]-M10,"")</f>
        <v>0</v>
      </c>
      <c r="N11" s="27">
        <f>IFERROR(SampleRevenue[[#Totals],[DEC]]-N10,"")</f>
        <v>0</v>
      </c>
      <c r="O11" s="26">
        <f t="shared" si="0"/>
        <v>0</v>
      </c>
      <c r="P11" s="38"/>
    </row>
    <row r="12" spans="1:16" s="37" customFormat="1" ht="9" customHeight="1" x14ac:dyDescent="0.25">
      <c r="A12" s="38"/>
      <c r="B12" s="94"/>
      <c r="C12" s="95"/>
      <c r="D12" s="95"/>
      <c r="E12" s="95"/>
      <c r="F12" s="95"/>
      <c r="G12" s="95"/>
      <c r="H12" s="95"/>
      <c r="I12" s="95"/>
      <c r="J12" s="95"/>
      <c r="K12" s="95"/>
      <c r="L12" s="95"/>
      <c r="M12" s="95"/>
      <c r="N12" s="95"/>
      <c r="O12" s="96"/>
      <c r="P12" s="38"/>
    </row>
    <row r="13" spans="1:16" s="5" customFormat="1" ht="20.100000000000001" customHeight="1" thickBot="1" x14ac:dyDescent="0.3">
      <c r="A13" s="63"/>
      <c r="B13" s="82" t="s">
        <v>37</v>
      </c>
      <c r="C13" s="88" t="s">
        <v>17</v>
      </c>
      <c r="D13" s="88" t="s">
        <v>18</v>
      </c>
      <c r="E13" s="88" t="s">
        <v>19</v>
      </c>
      <c r="F13" s="88" t="s">
        <v>20</v>
      </c>
      <c r="G13" s="88" t="s">
        <v>21</v>
      </c>
      <c r="H13" s="88" t="s">
        <v>22</v>
      </c>
      <c r="I13" s="88" t="s">
        <v>23</v>
      </c>
      <c r="J13" s="88" t="s">
        <v>24</v>
      </c>
      <c r="K13" s="88" t="s">
        <v>25</v>
      </c>
      <c r="L13" s="88" t="s">
        <v>26</v>
      </c>
      <c r="M13" s="88" t="s">
        <v>27</v>
      </c>
      <c r="N13" s="88" t="s">
        <v>28</v>
      </c>
      <c r="O13" s="89" t="s">
        <v>29</v>
      </c>
      <c r="P13" s="3"/>
    </row>
    <row r="14" spans="1:16" s="5" customFormat="1" ht="16.350000000000001" customHeight="1" thickTop="1" x14ac:dyDescent="0.25">
      <c r="A14" s="63"/>
      <c r="B14" s="85" t="s">
        <v>38</v>
      </c>
      <c r="C14" s="86">
        <v>0</v>
      </c>
      <c r="D14" s="86">
        <v>0</v>
      </c>
      <c r="E14" s="86">
        <v>0</v>
      </c>
      <c r="F14" s="86">
        <v>0</v>
      </c>
      <c r="G14" s="86">
        <v>0</v>
      </c>
      <c r="H14" s="86">
        <v>0</v>
      </c>
      <c r="I14" s="86">
        <v>0</v>
      </c>
      <c r="J14" s="86">
        <v>0</v>
      </c>
      <c r="K14" s="86">
        <v>0</v>
      </c>
      <c r="L14" s="86">
        <v>0</v>
      </c>
      <c r="M14" s="86">
        <v>0</v>
      </c>
      <c r="N14" s="86">
        <v>0</v>
      </c>
      <c r="O14" s="87">
        <f>SUM(C14:N14)</f>
        <v>0</v>
      </c>
      <c r="P14" s="3"/>
    </row>
    <row r="15" spans="1:16" s="23" customFormat="1" ht="16.350000000000001" customHeight="1" x14ac:dyDescent="0.25">
      <c r="A15" s="64"/>
      <c r="B15" s="42" t="s">
        <v>39</v>
      </c>
      <c r="C15" s="25">
        <v>0</v>
      </c>
      <c r="D15" s="25">
        <v>0</v>
      </c>
      <c r="E15" s="25">
        <v>0</v>
      </c>
      <c r="F15" s="25">
        <v>0</v>
      </c>
      <c r="G15" s="25">
        <v>0</v>
      </c>
      <c r="H15" s="25">
        <v>0</v>
      </c>
      <c r="I15" s="25">
        <v>0</v>
      </c>
      <c r="J15" s="25">
        <v>0</v>
      </c>
      <c r="K15" s="25">
        <v>0</v>
      </c>
      <c r="L15" s="25">
        <v>0</v>
      </c>
      <c r="M15" s="25">
        <v>0</v>
      </c>
      <c r="N15" s="25">
        <v>0</v>
      </c>
      <c r="O15" s="43">
        <f t="shared" ref="O15:O20" si="2">SUM(C15:N15)</f>
        <v>0</v>
      </c>
      <c r="P15" s="19"/>
    </row>
    <row r="16" spans="1:16" s="23" customFormat="1" ht="16.350000000000001" customHeight="1" x14ac:dyDescent="0.25">
      <c r="A16" s="64"/>
      <c r="B16" s="42" t="s">
        <v>40</v>
      </c>
      <c r="C16" s="25">
        <v>0</v>
      </c>
      <c r="D16" s="25">
        <v>0</v>
      </c>
      <c r="E16" s="25">
        <v>0</v>
      </c>
      <c r="F16" s="25">
        <v>0</v>
      </c>
      <c r="G16" s="25">
        <v>0</v>
      </c>
      <c r="H16" s="25">
        <v>0</v>
      </c>
      <c r="I16" s="25">
        <v>0</v>
      </c>
      <c r="J16" s="25">
        <v>0</v>
      </c>
      <c r="K16" s="25">
        <v>0</v>
      </c>
      <c r="L16" s="25">
        <v>0</v>
      </c>
      <c r="M16" s="25">
        <v>0</v>
      </c>
      <c r="N16" s="25">
        <v>0</v>
      </c>
      <c r="O16" s="43">
        <f t="shared" si="2"/>
        <v>0</v>
      </c>
      <c r="P16" s="19"/>
    </row>
    <row r="17" spans="1:16" s="23" customFormat="1" ht="16.350000000000001" customHeight="1" x14ac:dyDescent="0.25">
      <c r="A17" s="64"/>
      <c r="B17" s="42" t="s">
        <v>41</v>
      </c>
      <c r="C17" s="25">
        <v>0</v>
      </c>
      <c r="D17" s="25">
        <v>0</v>
      </c>
      <c r="E17" s="25">
        <v>0</v>
      </c>
      <c r="F17" s="25">
        <v>0</v>
      </c>
      <c r="G17" s="25">
        <v>0</v>
      </c>
      <c r="H17" s="25">
        <v>0</v>
      </c>
      <c r="I17" s="25">
        <v>0</v>
      </c>
      <c r="J17" s="25">
        <v>0</v>
      </c>
      <c r="K17" s="25">
        <v>0</v>
      </c>
      <c r="L17" s="25">
        <v>0</v>
      </c>
      <c r="M17" s="25">
        <v>0</v>
      </c>
      <c r="N17" s="25">
        <v>0</v>
      </c>
      <c r="O17" s="43">
        <f t="shared" si="2"/>
        <v>0</v>
      </c>
      <c r="P17" s="19"/>
    </row>
    <row r="18" spans="1:16" s="23" customFormat="1" ht="16.350000000000001" customHeight="1" x14ac:dyDescent="0.25">
      <c r="A18" s="64"/>
      <c r="B18" s="42" t="s">
        <v>42</v>
      </c>
      <c r="C18" s="25">
        <v>0</v>
      </c>
      <c r="D18" s="25">
        <v>0</v>
      </c>
      <c r="E18" s="25">
        <v>0</v>
      </c>
      <c r="F18" s="25">
        <v>0</v>
      </c>
      <c r="G18" s="25">
        <v>0</v>
      </c>
      <c r="H18" s="25">
        <v>0</v>
      </c>
      <c r="I18" s="25">
        <v>0</v>
      </c>
      <c r="J18" s="25">
        <v>0</v>
      </c>
      <c r="K18" s="25">
        <v>0</v>
      </c>
      <c r="L18" s="25">
        <v>0</v>
      </c>
      <c r="M18" s="25">
        <v>0</v>
      </c>
      <c r="N18" s="25">
        <v>0</v>
      </c>
      <c r="O18" s="43">
        <f t="shared" si="2"/>
        <v>0</v>
      </c>
      <c r="P18" s="19"/>
    </row>
    <row r="19" spans="1:16" s="23" customFormat="1" ht="16.350000000000001" customHeight="1" x14ac:dyDescent="0.25">
      <c r="A19" s="64"/>
      <c r="B19" s="41" t="s">
        <v>43</v>
      </c>
      <c r="C19" s="44" t="str">
        <f t="shared" ref="C19:N19" si="3">IF(SUM(C14:C18)=0,"",SUM(C14:C18))</f>
        <v/>
      </c>
      <c r="D19" s="44" t="str">
        <f t="shared" si="3"/>
        <v/>
      </c>
      <c r="E19" s="44" t="str">
        <f t="shared" si="3"/>
        <v/>
      </c>
      <c r="F19" s="44" t="str">
        <f t="shared" si="3"/>
        <v/>
      </c>
      <c r="G19" s="44" t="str">
        <f t="shared" si="3"/>
        <v/>
      </c>
      <c r="H19" s="44" t="str">
        <f t="shared" si="3"/>
        <v/>
      </c>
      <c r="I19" s="44" t="str">
        <f t="shared" si="3"/>
        <v/>
      </c>
      <c r="J19" s="44" t="str">
        <f t="shared" si="3"/>
        <v/>
      </c>
      <c r="K19" s="44" t="str">
        <f t="shared" si="3"/>
        <v/>
      </c>
      <c r="L19" s="44" t="str">
        <f t="shared" si="3"/>
        <v/>
      </c>
      <c r="M19" s="44" t="str">
        <f t="shared" si="3"/>
        <v/>
      </c>
      <c r="N19" s="44" t="str">
        <f t="shared" si="3"/>
        <v/>
      </c>
      <c r="O19" s="60">
        <f>SUM(SampleExpenses[[#Totals],[JAN]:[DEC]])</f>
        <v>0</v>
      </c>
      <c r="P19" s="19"/>
    </row>
    <row r="20" spans="1:16" s="23" customFormat="1" ht="16.350000000000001" customHeight="1" x14ac:dyDescent="0.25">
      <c r="A20" s="64"/>
      <c r="B20" s="68" t="s">
        <v>44</v>
      </c>
      <c r="C20" s="27" t="str">
        <f>IFERROR('P&amp;L Template'!$C$11-SampleExpenses[[#Totals],[JAN]],"")</f>
        <v/>
      </c>
      <c r="D20" s="27" t="str">
        <f>IFERROR('P&amp;L Template'!$C$11-SampleExpenses[[#Totals],[FEB]],"")</f>
        <v/>
      </c>
      <c r="E20" s="27" t="str">
        <f>IFERROR('P&amp;L Template'!$C$11-SampleExpenses[[#Totals],[MAR]],"")</f>
        <v/>
      </c>
      <c r="F20" s="27" t="str">
        <f>IFERROR('P&amp;L Template'!$C$11-SampleExpenses[[#Totals],[APR]],"")</f>
        <v/>
      </c>
      <c r="G20" s="27" t="str">
        <f>IFERROR('P&amp;L Template'!$C$11-SampleExpenses[[#Totals],[MAY]],"")</f>
        <v/>
      </c>
      <c r="H20" s="27" t="str">
        <f>IFERROR('P&amp;L Template'!$C$11-SampleExpenses[[#Totals],[JUN]],"")</f>
        <v/>
      </c>
      <c r="I20" s="27" t="str">
        <f>IFERROR('P&amp;L Template'!$C$11-SampleExpenses[[#Totals],[JUL]],"")</f>
        <v/>
      </c>
      <c r="J20" s="27" t="str">
        <f>IFERROR('P&amp;L Template'!$C$11-SampleExpenses[[#Totals],[AUG]],"")</f>
        <v/>
      </c>
      <c r="K20" s="27" t="str">
        <f>IFERROR('P&amp;L Template'!$C$11-SampleExpenses[[#Totals],[SEP]],"")</f>
        <v/>
      </c>
      <c r="L20" s="27" t="str">
        <f>IFERROR('P&amp;L Template'!$C$11-SampleExpenses[[#Totals],[OCT]],"")</f>
        <v/>
      </c>
      <c r="M20" s="27" t="str">
        <f>IFERROR('P&amp;L Template'!$C$11-SampleExpenses[[#Totals],[NOV]],"")</f>
        <v/>
      </c>
      <c r="N20" s="27" t="str">
        <f>IFERROR('P&amp;L Template'!$C$11-SampleExpenses[[#Totals],[DEC]],"")</f>
        <v/>
      </c>
      <c r="O20" s="26">
        <f t="shared" si="2"/>
        <v>0</v>
      </c>
      <c r="P20" s="19"/>
    </row>
    <row r="21" spans="1:16" s="23" customFormat="1" ht="16.350000000000001" customHeight="1" x14ac:dyDescent="0.25">
      <c r="A21" s="64"/>
      <c r="B21" s="68" t="s">
        <v>45</v>
      </c>
      <c r="C21" s="27" t="str">
        <f>IFERROR(C20*0.15," ")</f>
        <v xml:space="preserve"> </v>
      </c>
      <c r="D21" s="27" t="str">
        <f>IFERROR(D20*0.15," ")</f>
        <v xml:space="preserve"> </v>
      </c>
      <c r="E21" s="27" t="str">
        <f t="shared" ref="E21:N21" si="4">IFERROR(E20*0.15," ")</f>
        <v xml:space="preserve"> </v>
      </c>
      <c r="F21" s="27" t="str">
        <f t="shared" si="4"/>
        <v xml:space="preserve"> </v>
      </c>
      <c r="G21" s="27" t="str">
        <f t="shared" si="4"/>
        <v xml:space="preserve"> </v>
      </c>
      <c r="H21" s="27" t="str">
        <f t="shared" si="4"/>
        <v xml:space="preserve"> </v>
      </c>
      <c r="I21" s="27" t="str">
        <f t="shared" si="4"/>
        <v xml:space="preserve"> </v>
      </c>
      <c r="J21" s="27" t="str">
        <f t="shared" si="4"/>
        <v xml:space="preserve"> </v>
      </c>
      <c r="K21" s="27" t="str">
        <f t="shared" si="4"/>
        <v xml:space="preserve"> </v>
      </c>
      <c r="L21" s="27" t="str">
        <f t="shared" si="4"/>
        <v xml:space="preserve"> </v>
      </c>
      <c r="M21" s="27" t="str">
        <f t="shared" si="4"/>
        <v xml:space="preserve"> </v>
      </c>
      <c r="N21" s="27" t="str">
        <f t="shared" si="4"/>
        <v xml:space="preserve"> </v>
      </c>
      <c r="O21" s="26">
        <f>SUM('P&amp;L Template'!$C$21:$N$21)</f>
        <v>0</v>
      </c>
      <c r="P21" s="19"/>
    </row>
    <row r="22" spans="1:16" s="23" customFormat="1" ht="9" customHeight="1" x14ac:dyDescent="0.25">
      <c r="A22" s="19"/>
      <c r="B22" s="94"/>
      <c r="C22" s="95"/>
      <c r="D22" s="95"/>
      <c r="E22" s="95"/>
      <c r="F22" s="95"/>
      <c r="G22" s="95"/>
      <c r="H22" s="95"/>
      <c r="I22" s="95"/>
      <c r="J22" s="95"/>
      <c r="K22" s="95"/>
      <c r="L22" s="95"/>
      <c r="M22" s="95"/>
      <c r="N22" s="95"/>
      <c r="O22" s="96"/>
      <c r="P22" s="19"/>
    </row>
    <row r="23" spans="1:16" s="23" customFormat="1" ht="20.100000000000001" customHeight="1" x14ac:dyDescent="0.25">
      <c r="A23" s="64"/>
      <c r="B23" s="28" t="s">
        <v>46</v>
      </c>
      <c r="C23" s="29" t="str">
        <f>IFERROR(C20-'P&amp;L Template'!$C$21,"")</f>
        <v/>
      </c>
      <c r="D23" s="29" t="str">
        <f>IFERROR(D20-'P&amp;L Template'!$D$21,"")</f>
        <v/>
      </c>
      <c r="E23" s="29" t="str">
        <f>IFERROR(E20-'P&amp;L Template'!$E$21,"")</f>
        <v/>
      </c>
      <c r="F23" s="29" t="str">
        <f>IFERROR(F20-'P&amp;L Template'!$F$21,"")</f>
        <v/>
      </c>
      <c r="G23" s="29" t="str">
        <f>IFERROR(G20-'P&amp;L Template'!$G$21,"")</f>
        <v/>
      </c>
      <c r="H23" s="29" t="str">
        <f>IFERROR(H20-'P&amp;L Template'!$H$21,"")</f>
        <v/>
      </c>
      <c r="I23" s="29" t="str">
        <f>IFERROR(I20-'P&amp;L Template'!$I$21,"")</f>
        <v/>
      </c>
      <c r="J23" s="29" t="str">
        <f>IFERROR(J20-'P&amp;L Template'!$J$21,"")</f>
        <v/>
      </c>
      <c r="K23" s="29" t="str">
        <f>IFERROR(K20-'P&amp;L Template'!$K$21,"")</f>
        <v/>
      </c>
      <c r="L23" s="29" t="str">
        <f>IFERROR(L20-'P&amp;L Template'!$L$21,"")</f>
        <v/>
      </c>
      <c r="M23" s="29" t="str">
        <f>IFERROR(M20-'P&amp;L Template'!$M$21,"")</f>
        <v/>
      </c>
      <c r="N23" s="29" t="str">
        <f>IFERROR(N20-'P&amp;L Template'!$N$21,"")</f>
        <v/>
      </c>
      <c r="O23" s="30">
        <f>IFERROR(O20-'P&amp;L Template'!$O$21,"")</f>
        <v>0</v>
      </c>
      <c r="P23" s="19"/>
    </row>
    <row r="24" spans="1:16" s="23" customFormat="1" ht="9" customHeight="1" x14ac:dyDescent="0.25">
      <c r="A24" s="90"/>
      <c r="B24" s="97"/>
      <c r="C24" s="98"/>
      <c r="D24" s="98"/>
      <c r="E24" s="98"/>
      <c r="F24" s="98"/>
      <c r="G24" s="98"/>
      <c r="H24" s="98"/>
      <c r="I24" s="98"/>
      <c r="J24" s="98"/>
      <c r="K24" s="98"/>
      <c r="L24" s="98"/>
      <c r="M24" s="98"/>
      <c r="N24" s="98"/>
      <c r="O24" s="99"/>
      <c r="P24" s="19"/>
    </row>
    <row r="25" spans="1:16" s="23" customFormat="1" ht="9" customHeight="1" x14ac:dyDescent="0.25">
      <c r="A25" s="64"/>
      <c r="B25" s="11"/>
      <c r="C25" s="8"/>
      <c r="D25" s="8"/>
      <c r="E25" s="8"/>
      <c r="F25" s="8"/>
      <c r="G25" s="8"/>
      <c r="H25" s="8"/>
      <c r="I25" s="8"/>
      <c r="J25" s="8"/>
      <c r="K25" s="8"/>
      <c r="L25" s="8"/>
      <c r="M25" s="8"/>
      <c r="N25" s="8"/>
      <c r="O25" s="8"/>
      <c r="P25" s="19"/>
    </row>
    <row r="26" spans="1:16" s="23" customFormat="1" ht="30" customHeight="1" x14ac:dyDescent="0.25">
      <c r="A26" s="64"/>
      <c r="B26" s="9"/>
      <c r="C26" s="10"/>
      <c r="D26" s="10"/>
      <c r="E26" s="10"/>
      <c r="F26" s="10"/>
      <c r="G26" s="10"/>
      <c r="H26" s="10"/>
      <c r="I26" s="10"/>
      <c r="J26" s="10"/>
      <c r="K26" s="10"/>
      <c r="L26" s="10"/>
      <c r="M26" s="10"/>
      <c r="N26" s="10"/>
      <c r="O26" s="10"/>
    </row>
    <row r="27" spans="1:16" s="23" customFormat="1" ht="30" customHeight="1" x14ac:dyDescent="0.25">
      <c r="A27" s="64"/>
      <c r="B27" s="10"/>
      <c r="C27" s="10"/>
      <c r="D27" s="10"/>
      <c r="E27" s="10"/>
      <c r="F27" s="10"/>
      <c r="G27" s="10"/>
      <c r="H27" s="10"/>
      <c r="I27" s="10"/>
      <c r="J27" s="10"/>
      <c r="K27" s="10"/>
      <c r="L27" s="10"/>
      <c r="M27" s="10"/>
      <c r="N27" s="10"/>
      <c r="O27" s="10"/>
    </row>
    <row r="28" spans="1:16" s="37" customFormat="1" ht="30" customHeight="1" x14ac:dyDescent="0.25">
      <c r="A28" s="65"/>
      <c r="B28" s="5"/>
      <c r="C28" s="5"/>
      <c r="D28" s="5"/>
      <c r="E28" s="5"/>
      <c r="F28" s="5"/>
      <c r="G28" s="5"/>
      <c r="H28" s="5"/>
      <c r="I28" s="5"/>
      <c r="J28" s="5"/>
      <c r="K28" s="5"/>
      <c r="L28" s="5"/>
      <c r="M28" s="5"/>
      <c r="N28" s="5"/>
      <c r="O28" s="5"/>
    </row>
    <row r="29" spans="1:16" s="37" customFormat="1" ht="30" customHeight="1" x14ac:dyDescent="0.25">
      <c r="A29" s="65"/>
      <c r="B29" s="5"/>
      <c r="C29" s="5"/>
      <c r="D29" s="5"/>
      <c r="E29" s="5"/>
      <c r="F29" s="5"/>
      <c r="G29" s="5"/>
      <c r="H29" s="5"/>
      <c r="I29" s="5"/>
      <c r="J29" s="5"/>
      <c r="K29" s="5"/>
      <c r="L29" s="5"/>
      <c r="M29" s="5"/>
      <c r="N29" s="5"/>
      <c r="O29" s="5"/>
    </row>
    <row r="30" spans="1:16" s="37" customFormat="1" ht="30" customHeight="1" x14ac:dyDescent="0.25">
      <c r="A30" s="65"/>
      <c r="B30" s="5"/>
      <c r="C30" s="5"/>
      <c r="D30" s="5"/>
      <c r="E30" s="5"/>
      <c r="F30" s="5"/>
      <c r="G30" s="5"/>
      <c r="H30" s="5"/>
      <c r="I30" s="5"/>
      <c r="J30" s="5"/>
      <c r="K30" s="5"/>
      <c r="L30" s="5"/>
      <c r="M30" s="5"/>
      <c r="N30" s="5"/>
      <c r="O30" s="5"/>
    </row>
    <row r="31" spans="1:16" s="22" customFormat="1" ht="30" customHeight="1" x14ac:dyDescent="0.25">
      <c r="A31" s="62"/>
      <c r="B31" s="5"/>
      <c r="C31" s="5"/>
      <c r="D31" s="5"/>
      <c r="E31" s="5"/>
      <c r="F31" s="5"/>
      <c r="G31" s="5"/>
      <c r="H31" s="5"/>
      <c r="I31" s="5"/>
      <c r="J31" s="5"/>
      <c r="K31" s="5"/>
      <c r="L31" s="5"/>
      <c r="M31" s="5"/>
      <c r="N31" s="5"/>
      <c r="O31" s="5"/>
    </row>
    <row r="32" spans="1:16" s="10" customFormat="1" ht="30" customHeight="1" x14ac:dyDescent="0.25">
      <c r="A32" s="66"/>
      <c r="B32" s="5"/>
      <c r="C32" s="5"/>
      <c r="D32" s="5"/>
      <c r="E32" s="5"/>
      <c r="F32" s="5"/>
      <c r="G32" s="5"/>
      <c r="H32" s="5"/>
      <c r="I32" s="5"/>
      <c r="J32" s="5"/>
      <c r="K32" s="5"/>
      <c r="L32" s="5"/>
      <c r="M32" s="5"/>
      <c r="N32" s="5"/>
      <c r="O32" s="5"/>
    </row>
    <row r="33" spans="1:15" s="10" customFormat="1" ht="30" customHeight="1" x14ac:dyDescent="0.25">
      <c r="A33" s="66"/>
      <c r="B33" s="5"/>
      <c r="C33" s="5"/>
      <c r="D33" s="5"/>
      <c r="E33" s="5"/>
      <c r="F33" s="5"/>
      <c r="G33" s="5"/>
      <c r="H33" s="5"/>
      <c r="I33" s="5"/>
      <c r="J33" s="5"/>
      <c r="K33" s="5"/>
      <c r="L33" s="5"/>
      <c r="M33" s="5"/>
      <c r="N33" s="5"/>
      <c r="O33" s="5"/>
    </row>
    <row r="34" spans="1:15" s="10" customFormat="1" ht="30" customHeight="1" x14ac:dyDescent="0.25">
      <c r="A34" s="66"/>
      <c r="B34" s="5"/>
      <c r="C34" s="5"/>
      <c r="D34" s="5"/>
      <c r="E34" s="5"/>
      <c r="F34" s="5"/>
      <c r="G34" s="5"/>
      <c r="H34" s="5"/>
      <c r="I34" s="5"/>
      <c r="J34" s="5"/>
      <c r="K34" s="5"/>
      <c r="L34" s="5"/>
      <c r="M34" s="5"/>
      <c r="N34" s="5"/>
      <c r="O34" s="5"/>
    </row>
    <row r="35" spans="1:15" s="5" customFormat="1" ht="30" customHeight="1" x14ac:dyDescent="0.25">
      <c r="A35" s="63"/>
      <c r="B35" s="1"/>
      <c r="C35" s="1"/>
      <c r="D35" s="1"/>
      <c r="E35" s="1"/>
      <c r="F35" s="1"/>
      <c r="G35" s="1"/>
      <c r="H35" s="1"/>
      <c r="I35" s="1"/>
      <c r="J35" s="1"/>
      <c r="K35" s="1"/>
      <c r="L35" s="1"/>
      <c r="M35" s="1"/>
      <c r="N35" s="1"/>
      <c r="O35" s="1"/>
    </row>
    <row r="36" spans="1:15" s="5" customFormat="1" ht="30" customHeight="1" x14ac:dyDescent="0.25">
      <c r="A36" s="63"/>
      <c r="B36" s="1"/>
      <c r="C36" s="1"/>
      <c r="D36" s="1"/>
      <c r="E36" s="1"/>
      <c r="F36" s="1"/>
      <c r="G36" s="1"/>
      <c r="H36" s="1"/>
      <c r="I36" s="1"/>
      <c r="J36" s="1"/>
      <c r="K36" s="1"/>
      <c r="L36" s="1"/>
      <c r="M36" s="1"/>
      <c r="N36" s="1"/>
      <c r="O36" s="1"/>
    </row>
    <row r="37" spans="1:15" s="5" customFormat="1" ht="30" customHeight="1" x14ac:dyDescent="0.25">
      <c r="A37" s="63"/>
      <c r="B37" s="1"/>
      <c r="C37" s="1"/>
      <c r="D37" s="1"/>
      <c r="E37" s="1"/>
      <c r="F37" s="1"/>
      <c r="G37" s="1"/>
      <c r="H37" s="1"/>
      <c r="I37" s="1"/>
      <c r="J37" s="1"/>
      <c r="K37" s="1"/>
      <c r="L37" s="1"/>
      <c r="M37" s="1"/>
      <c r="N37" s="1"/>
      <c r="O37" s="1"/>
    </row>
    <row r="38" spans="1:15" s="5" customFormat="1" ht="30" customHeight="1" x14ac:dyDescent="0.25">
      <c r="A38" s="63"/>
      <c r="B38" s="1"/>
      <c r="C38" s="1"/>
      <c r="D38" s="1"/>
      <c r="E38" s="1"/>
      <c r="F38" s="1"/>
      <c r="G38" s="1"/>
      <c r="H38" s="1"/>
      <c r="I38" s="1"/>
      <c r="J38" s="1"/>
      <c r="K38" s="1"/>
      <c r="L38" s="1"/>
      <c r="M38" s="1"/>
      <c r="N38" s="1"/>
      <c r="O38" s="1"/>
    </row>
    <row r="39" spans="1:15" s="5" customFormat="1" ht="30" customHeight="1" x14ac:dyDescent="0.25">
      <c r="A39" s="63"/>
      <c r="B39" s="1"/>
      <c r="C39" s="1"/>
      <c r="D39" s="1"/>
      <c r="E39" s="1"/>
      <c r="F39" s="1"/>
      <c r="G39" s="1"/>
      <c r="H39" s="1"/>
      <c r="I39" s="1"/>
      <c r="J39" s="1"/>
      <c r="K39" s="1"/>
      <c r="L39" s="1"/>
      <c r="M39" s="1"/>
      <c r="N39" s="1"/>
      <c r="O39" s="1"/>
    </row>
    <row r="40" spans="1:15" s="5" customFormat="1" ht="30" customHeight="1" x14ac:dyDescent="0.25">
      <c r="A40" s="63"/>
      <c r="B40" s="1"/>
      <c r="C40" s="1"/>
      <c r="D40" s="1"/>
      <c r="E40" s="1"/>
      <c r="F40" s="1"/>
      <c r="G40" s="1"/>
      <c r="H40" s="1"/>
      <c r="I40" s="1"/>
      <c r="J40" s="1"/>
      <c r="K40" s="1"/>
      <c r="L40" s="1"/>
      <c r="M40" s="1"/>
      <c r="N40" s="1"/>
      <c r="O40" s="1"/>
    </row>
    <row r="41" spans="1:15" s="5" customFormat="1" ht="30" customHeight="1" x14ac:dyDescent="0.25">
      <c r="A41" s="63"/>
      <c r="B41" s="1"/>
      <c r="C41" s="1"/>
      <c r="D41" s="1"/>
      <c r="E41" s="1"/>
      <c r="F41" s="1"/>
      <c r="G41" s="1"/>
      <c r="H41" s="1"/>
      <c r="I41" s="1"/>
      <c r="J41" s="1"/>
      <c r="K41" s="1"/>
      <c r="L41" s="1"/>
      <c r="M41" s="1"/>
      <c r="N41" s="1"/>
      <c r="O41" s="1"/>
    </row>
    <row r="42" spans="1:15" s="5" customFormat="1" ht="30" customHeight="1" x14ac:dyDescent="0.25">
      <c r="A42" s="63"/>
      <c r="B42" s="1"/>
      <c r="C42" s="1"/>
      <c r="D42" s="1"/>
      <c r="E42" s="1"/>
      <c r="F42" s="1"/>
      <c r="G42" s="1"/>
      <c r="H42" s="1"/>
      <c r="I42" s="1"/>
      <c r="J42" s="1"/>
      <c r="K42" s="1"/>
      <c r="L42" s="1"/>
      <c r="M42" s="1"/>
      <c r="N42" s="1"/>
      <c r="O42" s="1"/>
    </row>
  </sheetData>
  <mergeCells count="1">
    <mergeCell ref="C2:O2"/>
  </mergeCells>
  <dataValidations count="10">
    <dataValidation allowBlank="1" showInputMessage="1" showErrorMessage="1" prompt="This worksheet contains a template to calculate Total Expenses and Net Income. Title of the worksheet is in cell at right. Other helpful instructions on how to use this worksheet are in cells in this column. Arrow down to get started." sqref="A1" xr:uid="{AFDA39E9-E354-4951-9D54-6E147D6E6ABA}"/>
    <dataValidation allowBlank="1" showInputMessage="1" showErrorMessage="1" prompt="Business name is in cell at right and Date in cell C2. Next instruction is in cell A4._x000a_" sqref="A2" xr:uid="{30F3524C-8C8F-4A04-956C-ABEE96C0F09C}"/>
    <dataValidation allowBlank="1" showInputMessage="1" showErrorMessage="1" prompt="Enter details in Sample Revenue table starting in cell at right to calculate Net Sales, Costs of Goods Sold and Gross Profit. Next instruction is in cell A10." sqref="A4" xr:uid="{9CEF18A6-A50C-47F8-BB89-B4230498CFA0}"/>
    <dataValidation allowBlank="1" showInputMessage="1" showErrorMessage="1" prompt="Cost of Goods Sold label is in cell at right. Cost of Goods Sold for each month and Year to Date are auto calculated in cells C10 through O10." sqref="A10" xr:uid="{AC61DC88-DA9E-49DA-ABB4-14E2B2BA9467}"/>
    <dataValidation allowBlank="1" showInputMessage="1" showErrorMessage="1" prompt="Gross Profit label is in cell at right. Gross Profit for each month and Year to Date are auto calculated in cells C11 through O11. Next instruction is in cell A13." sqref="A11" xr:uid="{658B3E67-9E36-4CC0-9B24-2324DFA2386A}"/>
    <dataValidation allowBlank="1" showInputMessage="1" showErrorMessage="1" prompt="Enter details in Sample Expenses table starting in cell at right to calculate Total Expenses, Income Before Taxes and Income Tax Expense. Next instruction is in cell A20." sqref="A13" xr:uid="{7269D659-6E31-4B16-804F-6FEEA79E677A}"/>
    <dataValidation allowBlank="1" showInputMessage="1" showErrorMessage="1" prompt="Income Before Taxes label is in cell at right. Income Before Taxes for each month and Year to Date are auto calculated in cells C20 through O20." sqref="A20" xr:uid="{C592E5A1-9AEF-4FDE-B4FB-EFE86460BB2E}"/>
    <dataValidation allowBlank="1" showInputMessage="1" showErrorMessage="1" prompt="Income Tax Expense label is in cell at right. Income Tax Expense for each month and Year to Date are auto calculated in cells C21 through O21. Next instruction is in cell A23." sqref="A21" xr:uid="{A4B0449C-BF41-4E2B-9C72-DD41D89F6F55}"/>
    <dataValidation allowBlank="1" showInputMessage="1" showErrorMessage="1" prompt="Net Income label is in cell at right. Net Income for each month and Year to Date are auto calculated in cells C23 through O23." sqref="A23" xr:uid="{347B1107-ACF9-4994-AACE-F4D3C11F4916}"/>
    <dataValidation allowBlank="1" showInputMessage="1" showErrorMessage="1" prompt="Net Income label is in cell at right. Net Income for each month and Year to Date are auto calculated in cells C25 through O25._x000a_" sqref="A24" xr:uid="{280BDB46-1A88-4680-B591-21263FE950DD}"/>
  </dataValidations>
  <pageMargins left="0.7" right="0.7" top="0.75" bottom="0.75" header="0.3" footer="0.3"/>
  <pageSetup scale="53" orientation="landscape" horizontalDpi="1200" verticalDpi="120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pageSetUpPr fitToPage="1"/>
  </sheetPr>
  <dimension ref="A1:BJ41"/>
  <sheetViews>
    <sheetView zoomScaleNormal="100" workbookViewId="0"/>
  </sheetViews>
  <sheetFormatPr defaultColWidth="9.140625" defaultRowHeight="30" customHeight="1" x14ac:dyDescent="0.25"/>
  <cols>
    <col min="1" max="1" width="2.7109375" style="67" customWidth="1"/>
    <col min="2" max="2" width="42.28515625" style="1" customWidth="1"/>
    <col min="3" max="15" width="14.7109375" style="1" customWidth="1"/>
    <col min="16" max="16" width="2.140625" style="1" customWidth="1"/>
    <col min="17" max="62" width="8.85546875" style="34" customWidth="1"/>
    <col min="63" max="80" width="8.85546875" style="1" customWidth="1"/>
    <col min="81" max="16384" width="9.140625" style="1"/>
  </cols>
  <sheetData>
    <row r="1" spans="1:62" s="21" customFormat="1" ht="20.100000000000001" customHeight="1" x14ac:dyDescent="0.25">
      <c r="A1" s="62"/>
      <c r="B1" s="56" t="s">
        <v>3</v>
      </c>
      <c r="C1" s="57"/>
      <c r="D1" s="57"/>
      <c r="E1" s="57"/>
      <c r="F1" s="57"/>
      <c r="G1" s="57"/>
      <c r="H1" s="57"/>
      <c r="I1" s="57"/>
      <c r="J1" s="57"/>
      <c r="K1" s="57"/>
      <c r="L1" s="57"/>
      <c r="M1" s="57"/>
      <c r="N1" s="57"/>
      <c r="O1" s="58"/>
      <c r="P1" s="20"/>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row>
    <row r="2" spans="1:62" s="22" customFormat="1" ht="20.100000000000001" customHeight="1" x14ac:dyDescent="0.25">
      <c r="A2" s="62"/>
      <c r="B2" s="17" t="str">
        <f>'Start-Up Costs Template'!B2</f>
        <v>Your Coffee Shop</v>
      </c>
      <c r="C2" s="125">
        <f ca="1">TODAY()</f>
        <v>44932</v>
      </c>
      <c r="D2" s="126"/>
      <c r="E2" s="126"/>
      <c r="F2" s="126"/>
      <c r="G2" s="126"/>
      <c r="H2" s="126"/>
      <c r="I2" s="126"/>
      <c r="J2" s="126"/>
      <c r="K2" s="126"/>
      <c r="L2" s="126"/>
      <c r="M2" s="126"/>
      <c r="N2" s="126"/>
      <c r="O2" s="127"/>
      <c r="P2" s="18"/>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row>
    <row r="3" spans="1:62" s="5" customFormat="1" ht="9" customHeight="1" x14ac:dyDescent="0.25">
      <c r="A3" s="63"/>
      <c r="B3" s="104"/>
      <c r="C3" s="105"/>
      <c r="D3" s="105"/>
      <c r="E3" s="105"/>
      <c r="F3" s="105"/>
      <c r="G3" s="105"/>
      <c r="H3" s="105"/>
      <c r="I3" s="105"/>
      <c r="J3" s="105"/>
      <c r="K3" s="105"/>
      <c r="L3" s="105"/>
      <c r="M3" s="105"/>
      <c r="N3" s="105"/>
      <c r="O3" s="106"/>
      <c r="P3" s="3"/>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row>
    <row r="4" spans="1:62" s="22" customFormat="1" ht="20.100000000000001" customHeight="1" thickBot="1" x14ac:dyDescent="0.3">
      <c r="A4" s="62"/>
      <c r="B4" s="82" t="s">
        <v>16</v>
      </c>
      <c r="C4" s="88" t="s">
        <v>17</v>
      </c>
      <c r="D4" s="88" t="s">
        <v>18</v>
      </c>
      <c r="E4" s="88" t="s">
        <v>19</v>
      </c>
      <c r="F4" s="88" t="s">
        <v>20</v>
      </c>
      <c r="G4" s="88" t="s">
        <v>21</v>
      </c>
      <c r="H4" s="88" t="s">
        <v>22</v>
      </c>
      <c r="I4" s="88" t="s">
        <v>23</v>
      </c>
      <c r="J4" s="88" t="s">
        <v>24</v>
      </c>
      <c r="K4" s="88" t="s">
        <v>25</v>
      </c>
      <c r="L4" s="88" t="s">
        <v>26</v>
      </c>
      <c r="M4" s="88" t="s">
        <v>27</v>
      </c>
      <c r="N4" s="88" t="s">
        <v>28</v>
      </c>
      <c r="O4" s="89" t="s">
        <v>29</v>
      </c>
      <c r="P4" s="18"/>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row>
    <row r="5" spans="1:62" s="23" customFormat="1" ht="16.350000000000001" customHeight="1" thickTop="1" x14ac:dyDescent="0.25">
      <c r="A5" s="64"/>
      <c r="B5" s="85" t="s">
        <v>30</v>
      </c>
      <c r="C5" s="86">
        <v>5000</v>
      </c>
      <c r="D5" s="86">
        <v>13000</v>
      </c>
      <c r="E5" s="86">
        <v>16000</v>
      </c>
      <c r="F5" s="86">
        <v>7000</v>
      </c>
      <c r="G5" s="86">
        <v>14500</v>
      </c>
      <c r="H5" s="86">
        <v>16400</v>
      </c>
      <c r="I5" s="86">
        <v>22500</v>
      </c>
      <c r="J5" s="86">
        <v>23125</v>
      </c>
      <c r="K5" s="86">
        <v>24549</v>
      </c>
      <c r="L5" s="86">
        <v>22000</v>
      </c>
      <c r="M5" s="86">
        <v>25000</v>
      </c>
      <c r="N5" s="86">
        <v>27349</v>
      </c>
      <c r="O5" s="87">
        <f>SUM(C5:N5)</f>
        <v>216423</v>
      </c>
      <c r="P5" s="19"/>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row>
    <row r="6" spans="1:62" s="23" customFormat="1" ht="16.350000000000001" customHeight="1" x14ac:dyDescent="0.25">
      <c r="A6" s="64"/>
      <c r="B6" s="42" t="s">
        <v>31</v>
      </c>
      <c r="C6" s="25">
        <v>0</v>
      </c>
      <c r="D6" s="25">
        <v>-350</v>
      </c>
      <c r="E6" s="25">
        <v>0</v>
      </c>
      <c r="F6" s="25">
        <v>-206</v>
      </c>
      <c r="G6" s="25">
        <v>-234</v>
      </c>
      <c r="H6" s="25">
        <v>0</v>
      </c>
      <c r="I6" s="25">
        <v>0</v>
      </c>
      <c r="J6" s="25">
        <v>-280</v>
      </c>
      <c r="K6" s="25">
        <v>-1200</v>
      </c>
      <c r="L6" s="25">
        <v>-1600</v>
      </c>
      <c r="M6" s="25">
        <v>0</v>
      </c>
      <c r="N6" s="25">
        <v>-2400</v>
      </c>
      <c r="O6" s="43">
        <f t="shared" ref="O6:O11" si="0">SUM(C6:N6)</f>
        <v>-6270</v>
      </c>
      <c r="P6" s="19"/>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row>
    <row r="7" spans="1:62" s="23" customFormat="1" ht="16.350000000000001" customHeight="1" x14ac:dyDescent="0.25">
      <c r="A7" s="64"/>
      <c r="B7" s="42" t="s">
        <v>32</v>
      </c>
      <c r="C7" s="25">
        <v>0</v>
      </c>
      <c r="D7" s="25">
        <v>0</v>
      </c>
      <c r="E7" s="25">
        <v>0</v>
      </c>
      <c r="F7" s="25">
        <v>0</v>
      </c>
      <c r="G7" s="25">
        <v>0</v>
      </c>
      <c r="H7" s="25">
        <v>250</v>
      </c>
      <c r="I7" s="25">
        <v>350</v>
      </c>
      <c r="J7" s="25">
        <v>100</v>
      </c>
      <c r="K7" s="25">
        <v>0</v>
      </c>
      <c r="L7" s="25">
        <v>0</v>
      </c>
      <c r="M7" s="25">
        <v>1245</v>
      </c>
      <c r="N7" s="25">
        <v>1360</v>
      </c>
      <c r="O7" s="43">
        <f t="shared" si="0"/>
        <v>3305</v>
      </c>
      <c r="P7" s="19"/>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row>
    <row r="8" spans="1:62" s="23" customFormat="1" ht="16.350000000000001" customHeight="1" x14ac:dyDescent="0.25">
      <c r="A8" s="64"/>
      <c r="B8" s="42" t="s">
        <v>33</v>
      </c>
      <c r="C8" s="25">
        <v>0</v>
      </c>
      <c r="D8" s="25">
        <v>0</v>
      </c>
      <c r="E8" s="25">
        <v>0</v>
      </c>
      <c r="F8" s="25">
        <v>0</v>
      </c>
      <c r="G8" s="25">
        <v>0</v>
      </c>
      <c r="H8" s="25">
        <v>0</v>
      </c>
      <c r="I8" s="25">
        <v>0</v>
      </c>
      <c r="J8" s="25">
        <v>1500</v>
      </c>
      <c r="K8" s="25">
        <v>0</v>
      </c>
      <c r="L8" s="25">
        <v>0</v>
      </c>
      <c r="M8" s="25">
        <v>0</v>
      </c>
      <c r="N8" s="25">
        <v>0</v>
      </c>
      <c r="O8" s="43">
        <f t="shared" si="0"/>
        <v>1500</v>
      </c>
      <c r="P8" s="19"/>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row>
    <row r="9" spans="1:62" s="37" customFormat="1" ht="16.350000000000001" customHeight="1" x14ac:dyDescent="0.25">
      <c r="A9" s="65"/>
      <c r="B9" s="41" t="s">
        <v>34</v>
      </c>
      <c r="C9" s="61">
        <f>SUBTOTAL(109,ActualRevenue[JAN])</f>
        <v>5000</v>
      </c>
      <c r="D9" s="61">
        <f>SUBTOTAL(109,ActualRevenue[FEB])</f>
        <v>12650</v>
      </c>
      <c r="E9" s="61">
        <f>SUBTOTAL(109,ActualRevenue[MAR])</f>
        <v>16000</v>
      </c>
      <c r="F9" s="61">
        <f>SUBTOTAL(109,ActualRevenue[APR])</f>
        <v>6794</v>
      </c>
      <c r="G9" s="61">
        <f>SUBTOTAL(109,ActualRevenue[MAY])</f>
        <v>14266</v>
      </c>
      <c r="H9" s="61">
        <f>SUBTOTAL(109,ActualRevenue[JUN])</f>
        <v>16650</v>
      </c>
      <c r="I9" s="61">
        <f>SUBTOTAL(109,ActualRevenue[JUL])</f>
        <v>22850</v>
      </c>
      <c r="J9" s="61">
        <f>SUBTOTAL(109,ActualRevenue[AUG])</f>
        <v>24445</v>
      </c>
      <c r="K9" s="61">
        <f>SUBTOTAL(109,ActualRevenue[SEP])</f>
        <v>23349</v>
      </c>
      <c r="L9" s="61">
        <f>SUBTOTAL(109,ActualRevenue[OCT])</f>
        <v>20400</v>
      </c>
      <c r="M9" s="61">
        <f>SUBTOTAL(109,ActualRevenue[NOV])</f>
        <v>26245</v>
      </c>
      <c r="N9" s="61">
        <f>SUBTOTAL(109,ActualRevenue[DEC])</f>
        <v>26309</v>
      </c>
      <c r="O9" s="45">
        <f>SUM(ActualRevenue[[#Totals],[JAN]:[DEC]])</f>
        <v>214958</v>
      </c>
      <c r="P9" s="38"/>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row>
    <row r="10" spans="1:62" s="37" customFormat="1" ht="16.350000000000001" customHeight="1" x14ac:dyDescent="0.25">
      <c r="A10" s="65"/>
      <c r="B10" s="59" t="s">
        <v>35</v>
      </c>
      <c r="C10" s="27">
        <f t="shared" ref="C10:N10" si="1">C5*0.4</f>
        <v>2000</v>
      </c>
      <c r="D10" s="27">
        <f t="shared" si="1"/>
        <v>5200</v>
      </c>
      <c r="E10" s="27">
        <f t="shared" si="1"/>
        <v>6400</v>
      </c>
      <c r="F10" s="27">
        <f t="shared" si="1"/>
        <v>2800</v>
      </c>
      <c r="G10" s="27">
        <f t="shared" si="1"/>
        <v>5800</v>
      </c>
      <c r="H10" s="27">
        <f t="shared" si="1"/>
        <v>6560</v>
      </c>
      <c r="I10" s="27">
        <f t="shared" si="1"/>
        <v>9000</v>
      </c>
      <c r="J10" s="27">
        <f t="shared" si="1"/>
        <v>9250</v>
      </c>
      <c r="K10" s="27">
        <f t="shared" si="1"/>
        <v>9819.6</v>
      </c>
      <c r="L10" s="27">
        <f t="shared" si="1"/>
        <v>8800</v>
      </c>
      <c r="M10" s="27">
        <f t="shared" si="1"/>
        <v>10000</v>
      </c>
      <c r="N10" s="27">
        <f t="shared" si="1"/>
        <v>10939.6</v>
      </c>
      <c r="O10" s="26">
        <f t="shared" si="0"/>
        <v>86569.200000000012</v>
      </c>
      <c r="P10" s="38"/>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row>
    <row r="11" spans="1:62" s="5" customFormat="1" ht="16.350000000000001" customHeight="1" x14ac:dyDescent="0.25">
      <c r="A11" s="63"/>
      <c r="B11" s="59" t="s">
        <v>36</v>
      </c>
      <c r="C11" s="27">
        <f>IFERROR(ActualRevenue[[#Totals],[JAN]]-C10,"")</f>
        <v>3000</v>
      </c>
      <c r="D11" s="27">
        <f>IFERROR(ActualRevenue[[#Totals],[FEB]]-D10,"")</f>
        <v>7450</v>
      </c>
      <c r="E11" s="27">
        <f>IFERROR(ActualRevenue[[#Totals],[MAR]]-E10,"")</f>
        <v>9600</v>
      </c>
      <c r="F11" s="27">
        <f>IFERROR(ActualRevenue[[#Totals],[APR]]-F10,"")</f>
        <v>3994</v>
      </c>
      <c r="G11" s="27">
        <f>IFERROR(ActualRevenue[[#Totals],[MAY]]-G10,"")</f>
        <v>8466</v>
      </c>
      <c r="H11" s="27">
        <f>IFERROR(ActualRevenue[[#Totals],[JUN]]-H10,"")</f>
        <v>10090</v>
      </c>
      <c r="I11" s="27">
        <f>IFERROR(ActualRevenue[[#Totals],[JUL]]-I10,"")</f>
        <v>13850</v>
      </c>
      <c r="J11" s="27">
        <f>IFERROR(ActualRevenue[[#Totals],[AUG]]-J10,"")</f>
        <v>15195</v>
      </c>
      <c r="K11" s="27">
        <f>IFERROR(ActualRevenue[[#Totals],[SEP]]-K10,"")</f>
        <v>13529.4</v>
      </c>
      <c r="L11" s="27">
        <f>IFERROR(ActualRevenue[[#Totals],[OCT]]-L10,"")</f>
        <v>11600</v>
      </c>
      <c r="M11" s="27">
        <f>IFERROR(ActualRevenue[[#Totals],[NOV]]-M10,"")</f>
        <v>16245</v>
      </c>
      <c r="N11" s="27">
        <f>IFERROR(ActualRevenue[[#Totals],[DEC]]-N10,"")</f>
        <v>15369.4</v>
      </c>
      <c r="O11" s="26">
        <f t="shared" si="0"/>
        <v>128388.79999999999</v>
      </c>
      <c r="P11" s="3"/>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row>
    <row r="12" spans="1:62" s="22" customFormat="1" ht="9" customHeight="1" x14ac:dyDescent="0.25">
      <c r="A12" s="62"/>
      <c r="B12" s="103"/>
      <c r="C12" s="95"/>
      <c r="D12" s="95"/>
      <c r="E12" s="95"/>
      <c r="F12" s="95"/>
      <c r="G12" s="95"/>
      <c r="H12" s="95"/>
      <c r="I12" s="95"/>
      <c r="J12" s="95"/>
      <c r="K12" s="95"/>
      <c r="L12" s="95"/>
      <c r="M12" s="95"/>
      <c r="N12" s="95"/>
      <c r="O12" s="96"/>
      <c r="P12" s="18"/>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row>
    <row r="13" spans="1:62" s="5" customFormat="1" ht="20.100000000000001" customHeight="1" thickBot="1" x14ac:dyDescent="0.3">
      <c r="A13" s="63"/>
      <c r="B13" s="82" t="s">
        <v>37</v>
      </c>
      <c r="C13" s="88" t="s">
        <v>17</v>
      </c>
      <c r="D13" s="88" t="s">
        <v>18</v>
      </c>
      <c r="E13" s="88" t="s">
        <v>19</v>
      </c>
      <c r="F13" s="88" t="s">
        <v>20</v>
      </c>
      <c r="G13" s="88" t="s">
        <v>21</v>
      </c>
      <c r="H13" s="88" t="s">
        <v>22</v>
      </c>
      <c r="I13" s="88" t="s">
        <v>23</v>
      </c>
      <c r="J13" s="88" t="s">
        <v>24</v>
      </c>
      <c r="K13" s="88" t="s">
        <v>25</v>
      </c>
      <c r="L13" s="88" t="s">
        <v>26</v>
      </c>
      <c r="M13" s="88" t="s">
        <v>27</v>
      </c>
      <c r="N13" s="88" t="s">
        <v>28</v>
      </c>
      <c r="O13" s="89" t="s">
        <v>29</v>
      </c>
      <c r="P13" s="3"/>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row>
    <row r="14" spans="1:62" s="23" customFormat="1" ht="16.350000000000001" customHeight="1" thickTop="1" x14ac:dyDescent="0.25">
      <c r="A14" s="64"/>
      <c r="B14" s="85" t="s">
        <v>38</v>
      </c>
      <c r="C14" s="86">
        <v>2500</v>
      </c>
      <c r="D14" s="86">
        <v>2500</v>
      </c>
      <c r="E14" s="86">
        <v>3500</v>
      </c>
      <c r="F14" s="86">
        <v>5000</v>
      </c>
      <c r="G14" s="86">
        <v>5000</v>
      </c>
      <c r="H14" s="86">
        <v>5000</v>
      </c>
      <c r="I14" s="86">
        <v>8000</v>
      </c>
      <c r="J14" s="86">
        <v>9000</v>
      </c>
      <c r="K14" s="86">
        <v>9000</v>
      </c>
      <c r="L14" s="86">
        <v>9000</v>
      </c>
      <c r="M14" s="86">
        <v>9000</v>
      </c>
      <c r="N14" s="86">
        <v>9000</v>
      </c>
      <c r="O14" s="87">
        <f>SUM(C14:N14)</f>
        <v>76500</v>
      </c>
      <c r="P14" s="19"/>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row>
    <row r="15" spans="1:62" s="23" customFormat="1" ht="16.350000000000001" customHeight="1" x14ac:dyDescent="0.25">
      <c r="A15" s="64"/>
      <c r="B15" s="42" t="s">
        <v>39</v>
      </c>
      <c r="C15" s="25">
        <v>400</v>
      </c>
      <c r="D15" s="25">
        <v>450</v>
      </c>
      <c r="E15" s="25">
        <v>450</v>
      </c>
      <c r="F15" s="25">
        <v>450</v>
      </c>
      <c r="G15" s="25">
        <v>900</v>
      </c>
      <c r="H15" s="25">
        <v>900</v>
      </c>
      <c r="I15" s="25">
        <v>900</v>
      </c>
      <c r="J15" s="25">
        <v>900</v>
      </c>
      <c r="K15" s="25">
        <v>900</v>
      </c>
      <c r="L15" s="25">
        <v>900</v>
      </c>
      <c r="M15" s="25">
        <v>1200</v>
      </c>
      <c r="N15" s="25">
        <v>1200</v>
      </c>
      <c r="O15" s="43">
        <f t="shared" ref="O15:O17" si="2">SUM(C15:N15)</f>
        <v>9550</v>
      </c>
      <c r="P15" s="19"/>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row>
    <row r="16" spans="1:62" s="23" customFormat="1" ht="16.350000000000001" customHeight="1" x14ac:dyDescent="0.25">
      <c r="A16" s="64"/>
      <c r="B16" s="42" t="s">
        <v>40</v>
      </c>
      <c r="C16" s="25">
        <v>250</v>
      </c>
      <c r="D16" s="25">
        <v>650</v>
      </c>
      <c r="E16" s="25">
        <v>800</v>
      </c>
      <c r="F16" s="25">
        <v>350</v>
      </c>
      <c r="G16" s="25">
        <v>725</v>
      </c>
      <c r="H16" s="25">
        <v>820</v>
      </c>
      <c r="I16" s="25">
        <v>1125</v>
      </c>
      <c r="J16" s="25">
        <v>1156.25</v>
      </c>
      <c r="K16" s="25">
        <v>1227.45</v>
      </c>
      <c r="L16" s="25">
        <v>1100</v>
      </c>
      <c r="M16" s="25">
        <v>1250</v>
      </c>
      <c r="N16" s="25">
        <v>1367.45</v>
      </c>
      <c r="O16" s="43">
        <f t="shared" si="2"/>
        <v>10821.150000000001</v>
      </c>
      <c r="P16" s="19"/>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row>
    <row r="17" spans="1:62" s="23" customFormat="1" ht="16.350000000000001" customHeight="1" x14ac:dyDescent="0.25">
      <c r="A17" s="64"/>
      <c r="B17" s="42" t="s">
        <v>41</v>
      </c>
      <c r="C17" s="25">
        <v>1250</v>
      </c>
      <c r="D17" s="25">
        <v>1250</v>
      </c>
      <c r="E17" s="25">
        <v>1250</v>
      </c>
      <c r="F17" s="25">
        <v>1250</v>
      </c>
      <c r="G17" s="25">
        <v>1250</v>
      </c>
      <c r="H17" s="25">
        <v>1250</v>
      </c>
      <c r="I17" s="25">
        <v>1250</v>
      </c>
      <c r="J17" s="25">
        <v>1250</v>
      </c>
      <c r="K17" s="25">
        <v>1250</v>
      </c>
      <c r="L17" s="25">
        <v>1250</v>
      </c>
      <c r="M17" s="25">
        <v>1250</v>
      </c>
      <c r="N17" s="25">
        <v>1250</v>
      </c>
      <c r="O17" s="43">
        <f t="shared" si="2"/>
        <v>15000</v>
      </c>
      <c r="P17" s="19"/>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row>
    <row r="18" spans="1:62" s="23" customFormat="1" ht="16.350000000000001" customHeight="1" x14ac:dyDescent="0.25">
      <c r="A18" s="64"/>
      <c r="B18" s="41" t="s">
        <v>43</v>
      </c>
      <c r="C18" s="44">
        <f t="shared" ref="C18:N18" si="3">IF(SUM(C14:C17)=0,"",SUM(C14:C17))</f>
        <v>4400</v>
      </c>
      <c r="D18" s="44">
        <f t="shared" si="3"/>
        <v>4850</v>
      </c>
      <c r="E18" s="44">
        <f t="shared" si="3"/>
        <v>6000</v>
      </c>
      <c r="F18" s="44">
        <f t="shared" si="3"/>
        <v>7050</v>
      </c>
      <c r="G18" s="44">
        <f t="shared" si="3"/>
        <v>7875</v>
      </c>
      <c r="H18" s="44">
        <f t="shared" si="3"/>
        <v>7970</v>
      </c>
      <c r="I18" s="44">
        <f t="shared" si="3"/>
        <v>11275</v>
      </c>
      <c r="J18" s="44">
        <f t="shared" si="3"/>
        <v>12306.25</v>
      </c>
      <c r="K18" s="44">
        <f t="shared" si="3"/>
        <v>12377.45</v>
      </c>
      <c r="L18" s="44">
        <f t="shared" si="3"/>
        <v>12250</v>
      </c>
      <c r="M18" s="44">
        <f t="shared" si="3"/>
        <v>12700</v>
      </c>
      <c r="N18" s="44">
        <f t="shared" si="3"/>
        <v>12817.45</v>
      </c>
      <c r="O18" s="60">
        <f>SUM(ActualExpenses[[#Totals],[JAN]:[DEC]])</f>
        <v>111871.15</v>
      </c>
      <c r="P18" s="19"/>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row>
    <row r="19" spans="1:62" s="23" customFormat="1" ht="16.350000000000001" customHeight="1" x14ac:dyDescent="0.25">
      <c r="A19" s="64"/>
      <c r="B19" s="59" t="s">
        <v>44</v>
      </c>
      <c r="C19" s="27">
        <f>IFERROR('P&amp;L Example'!$C$11-ActualExpenses[[#Totals],[JAN]],"")</f>
        <v>-1400</v>
      </c>
      <c r="D19" s="27">
        <f>IFERROR('P&amp;L Example'!$D$11-ActualExpenses[[#Totals],[FEB]],"")</f>
        <v>2600</v>
      </c>
      <c r="E19" s="27">
        <f>IFERROR('P&amp;L Example'!$E$11-ActualExpenses[[#Totals],[MAR]],"")</f>
        <v>3600</v>
      </c>
      <c r="F19" s="27">
        <f>IFERROR('P&amp;L Example'!$F$11-ActualExpenses[[#Totals],[APR]],"")</f>
        <v>-3056</v>
      </c>
      <c r="G19" s="27">
        <f>IFERROR('P&amp;L Example'!$G$11-ActualExpenses[[#Totals],[MAY]],"")</f>
        <v>591</v>
      </c>
      <c r="H19" s="27">
        <f>IFERROR('P&amp;L Example'!$H$11-ActualExpenses[[#Totals],[JUN]],"")</f>
        <v>2120</v>
      </c>
      <c r="I19" s="27">
        <f>IFERROR('P&amp;L Example'!$I$11-ActualExpenses[[#Totals],[JUL]],"")</f>
        <v>2575</v>
      </c>
      <c r="J19" s="27">
        <f>IFERROR('P&amp;L Example'!$J$11-ActualExpenses[[#Totals],[AUG]],"")</f>
        <v>2888.75</v>
      </c>
      <c r="K19" s="27">
        <f>IFERROR('P&amp;L Example'!$K$11-ActualExpenses[[#Totals],[SEP]],"")</f>
        <v>1151.9499999999989</v>
      </c>
      <c r="L19" s="27">
        <f>IFERROR('P&amp;L Example'!$L$11-ActualExpenses[[#Totals],[OCT]],"")</f>
        <v>-650</v>
      </c>
      <c r="M19" s="27">
        <f>IFERROR('P&amp;L Example'!$M$11-ActualExpenses[[#Totals],[NOV]],"")</f>
        <v>3545</v>
      </c>
      <c r="N19" s="27">
        <f>IFERROR('P&amp;L Example'!$N$11-ActualExpenses[[#Totals],[DEC]],"")</f>
        <v>2551.9499999999989</v>
      </c>
      <c r="O19" s="26">
        <f>SUM(C19:N19)</f>
        <v>16517.649999999998</v>
      </c>
      <c r="P19" s="19"/>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row>
    <row r="20" spans="1:62" s="23" customFormat="1" ht="16.350000000000001" customHeight="1" x14ac:dyDescent="0.25">
      <c r="A20" s="64"/>
      <c r="B20" s="59" t="s">
        <v>45</v>
      </c>
      <c r="C20" s="27">
        <f t="shared" ref="C20:D20" si="4">C19*0.15</f>
        <v>-210</v>
      </c>
      <c r="D20" s="27">
        <f t="shared" si="4"/>
        <v>390</v>
      </c>
      <c r="E20" s="27">
        <f t="shared" ref="E20" si="5">E19*0.15</f>
        <v>540</v>
      </c>
      <c r="F20" s="27">
        <f t="shared" ref="F20" si="6">F19*0.15</f>
        <v>-458.4</v>
      </c>
      <c r="G20" s="27">
        <f t="shared" ref="G20" si="7">G19*0.15</f>
        <v>88.649999999999991</v>
      </c>
      <c r="H20" s="27">
        <f t="shared" ref="H20" si="8">H19*0.15</f>
        <v>318</v>
      </c>
      <c r="I20" s="27">
        <f t="shared" ref="I20" si="9">I19*0.15</f>
        <v>386.25</v>
      </c>
      <c r="J20" s="27">
        <f t="shared" ref="J20" si="10">J19*0.15</f>
        <v>433.3125</v>
      </c>
      <c r="K20" s="27">
        <f t="shared" ref="K20" si="11">K19*0.15</f>
        <v>172.79249999999982</v>
      </c>
      <c r="L20" s="27">
        <f t="shared" ref="L20" si="12">L19*0.15</f>
        <v>-97.5</v>
      </c>
      <c r="M20" s="27">
        <f t="shared" ref="M20" si="13">M19*0.15</f>
        <v>531.75</v>
      </c>
      <c r="N20" s="27">
        <f t="shared" ref="N20" si="14">N19*0.15</f>
        <v>382.79249999999985</v>
      </c>
      <c r="O20" s="26">
        <f>SUM('P&amp;L Example'!$C$20:$N$20)</f>
        <v>2477.6474999999996</v>
      </c>
      <c r="P20" s="19"/>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row>
    <row r="21" spans="1:62" s="23" customFormat="1" ht="9" customHeight="1" x14ac:dyDescent="0.25">
      <c r="A21" s="64"/>
      <c r="B21" s="110"/>
      <c r="C21" s="111"/>
      <c r="D21" s="111"/>
      <c r="E21" s="111"/>
      <c r="F21" s="111"/>
      <c r="G21" s="111"/>
      <c r="H21" s="111"/>
      <c r="I21" s="111"/>
      <c r="J21" s="111"/>
      <c r="K21" s="111"/>
      <c r="L21" s="111"/>
      <c r="M21" s="111"/>
      <c r="N21" s="111"/>
      <c r="O21" s="112"/>
      <c r="P21" s="19"/>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row>
    <row r="22" spans="1:62" s="23" customFormat="1" ht="16.350000000000001" customHeight="1" x14ac:dyDescent="0.25">
      <c r="A22" s="64"/>
      <c r="B22" s="14" t="s">
        <v>46</v>
      </c>
      <c r="C22" s="29">
        <f>IFERROR(C19-'P&amp;L Example'!$C$20," ")</f>
        <v>-1190</v>
      </c>
      <c r="D22" s="29">
        <f>IFERROR(D19-'P&amp;L Example'!$D$20," ")</f>
        <v>2210</v>
      </c>
      <c r="E22" s="29">
        <f>IFERROR(E19-'P&amp;L Example'!$E$20,"")</f>
        <v>3060</v>
      </c>
      <c r="F22" s="29">
        <f>IFERROR(F19-'P&amp;L Example'!$F$20,"")</f>
        <v>-2597.6</v>
      </c>
      <c r="G22" s="29">
        <f>IFERROR(G19-'P&amp;L Example'!$G$20,"")</f>
        <v>502.35</v>
      </c>
      <c r="H22" s="29">
        <f>IFERROR(H19-'P&amp;L Example'!$H$20,"")</f>
        <v>1802</v>
      </c>
      <c r="I22" s="29">
        <f>IFERROR(I19-'P&amp;L Example'!$I$20,"")</f>
        <v>2188.75</v>
      </c>
      <c r="J22" s="29">
        <f>IFERROR(J19-'P&amp;L Example'!$J$20,"")</f>
        <v>2455.4375</v>
      </c>
      <c r="K22" s="29">
        <f>IFERROR(K19-'P&amp;L Example'!$K$20,"")</f>
        <v>979.15749999999912</v>
      </c>
      <c r="L22" s="29">
        <f>IFERROR(L19-'P&amp;L Example'!$L$20,"")</f>
        <v>-552.5</v>
      </c>
      <c r="M22" s="29">
        <f>IFERROR(M19-'P&amp;L Example'!$M$20,"")</f>
        <v>3013.25</v>
      </c>
      <c r="N22" s="29">
        <f>IFERROR(N19-'P&amp;L Example'!$N$20,"")</f>
        <v>2169.1574999999989</v>
      </c>
      <c r="O22" s="30">
        <f>IFERROR(O19-'P&amp;L Example'!$O$20,"")</f>
        <v>14040.002499999999</v>
      </c>
      <c r="P22" s="19"/>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row>
    <row r="23" spans="1:62" s="23" customFormat="1" ht="9" customHeight="1" x14ac:dyDescent="0.25">
      <c r="A23" s="64"/>
      <c r="B23" s="113"/>
      <c r="C23" s="114"/>
      <c r="D23" s="114"/>
      <c r="E23" s="114"/>
      <c r="F23" s="114"/>
      <c r="G23" s="114"/>
      <c r="H23" s="114"/>
      <c r="I23" s="114"/>
      <c r="J23" s="114"/>
      <c r="K23" s="114"/>
      <c r="L23" s="114"/>
      <c r="M23" s="114"/>
      <c r="N23" s="114"/>
      <c r="O23" s="115"/>
      <c r="P23" s="19"/>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row>
    <row r="24" spans="1:62" s="23" customFormat="1" ht="9" customHeight="1" x14ac:dyDescent="0.25">
      <c r="A24" s="64"/>
      <c r="B24" s="11"/>
      <c r="C24" s="8"/>
      <c r="D24" s="8"/>
      <c r="E24" s="8"/>
      <c r="F24" s="8"/>
      <c r="G24" s="8"/>
      <c r="H24" s="8"/>
      <c r="I24" s="8"/>
      <c r="J24" s="8"/>
      <c r="K24" s="8"/>
      <c r="L24" s="8"/>
      <c r="M24" s="8"/>
      <c r="N24" s="8"/>
      <c r="O24" s="8"/>
      <c r="P24" s="19"/>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row>
    <row r="25" spans="1:62" s="23" customFormat="1" ht="30" customHeight="1" x14ac:dyDescent="0.25">
      <c r="A25" s="64"/>
      <c r="B25" s="9"/>
      <c r="C25" s="10"/>
      <c r="D25" s="10"/>
      <c r="E25" s="10"/>
      <c r="F25" s="10"/>
      <c r="G25" s="10"/>
      <c r="H25" s="10"/>
      <c r="I25" s="10"/>
      <c r="J25" s="10"/>
      <c r="K25" s="10"/>
      <c r="L25" s="10"/>
      <c r="M25" s="10"/>
      <c r="N25" s="10"/>
      <c r="O25" s="10"/>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row>
    <row r="26" spans="1:62" s="37" customFormat="1" ht="30" customHeight="1" x14ac:dyDescent="0.25">
      <c r="A26" s="65"/>
      <c r="B26" s="10"/>
      <c r="C26" s="10"/>
      <c r="D26" s="10"/>
      <c r="E26" s="10"/>
      <c r="F26" s="10"/>
      <c r="G26" s="10"/>
      <c r="H26" s="10"/>
      <c r="I26" s="10"/>
      <c r="J26" s="10"/>
      <c r="K26" s="10"/>
      <c r="L26" s="10"/>
      <c r="M26" s="10"/>
      <c r="N26" s="10"/>
      <c r="O26" s="10"/>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row>
    <row r="27" spans="1:62" s="37" customFormat="1" ht="30" customHeight="1" x14ac:dyDescent="0.25">
      <c r="A27" s="65"/>
      <c r="B27" s="5"/>
      <c r="C27" s="5"/>
      <c r="D27" s="5"/>
      <c r="E27" s="5"/>
      <c r="F27" s="5"/>
      <c r="G27" s="5"/>
      <c r="H27" s="5"/>
      <c r="I27" s="5"/>
      <c r="J27" s="5"/>
      <c r="K27" s="5"/>
      <c r="L27" s="5"/>
      <c r="M27" s="5"/>
      <c r="N27" s="5"/>
      <c r="O27" s="5"/>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row>
    <row r="28" spans="1:62" s="37" customFormat="1" ht="30" customHeight="1" x14ac:dyDescent="0.25">
      <c r="A28" s="65"/>
      <c r="B28" s="5"/>
      <c r="C28" s="5"/>
      <c r="D28" s="5"/>
      <c r="E28" s="5"/>
      <c r="F28" s="5"/>
      <c r="G28" s="5"/>
      <c r="H28" s="5"/>
      <c r="I28" s="5"/>
      <c r="J28" s="5"/>
      <c r="K28" s="5"/>
      <c r="L28" s="5"/>
      <c r="M28" s="5"/>
      <c r="N28" s="5"/>
      <c r="O28" s="5"/>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row>
    <row r="29" spans="1:62" s="22" customFormat="1" ht="30" customHeight="1" x14ac:dyDescent="0.25">
      <c r="A29" s="62"/>
      <c r="B29" s="5"/>
      <c r="C29" s="5"/>
      <c r="D29" s="5"/>
      <c r="E29" s="5"/>
      <c r="F29" s="5"/>
      <c r="G29" s="5"/>
      <c r="H29" s="5"/>
      <c r="I29" s="5"/>
      <c r="J29" s="5"/>
      <c r="K29" s="5"/>
      <c r="L29" s="5"/>
      <c r="M29" s="5"/>
      <c r="N29" s="5"/>
      <c r="O29" s="5"/>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row>
    <row r="30" spans="1:62" s="5" customFormat="1" ht="30" customHeight="1" x14ac:dyDescent="0.25">
      <c r="A30" s="63"/>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row>
    <row r="31" spans="1:62" s="10" customFormat="1" ht="30" customHeight="1" x14ac:dyDescent="0.25">
      <c r="A31" s="8"/>
    </row>
    <row r="32" spans="1:62" s="10" customFormat="1" ht="30" customHeight="1" x14ac:dyDescent="0.25">
      <c r="A32" s="66"/>
      <c r="B32" s="5"/>
      <c r="C32" s="5"/>
      <c r="D32" s="5"/>
      <c r="E32" s="5"/>
      <c r="F32" s="5"/>
      <c r="G32" s="5"/>
      <c r="H32" s="5"/>
      <c r="I32" s="5"/>
      <c r="J32" s="5"/>
      <c r="K32" s="5"/>
      <c r="L32" s="5"/>
      <c r="M32" s="5"/>
      <c r="N32" s="5"/>
      <c r="O32" s="5"/>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row>
    <row r="33" spans="1:62" s="10" customFormat="1" ht="30" customHeight="1" x14ac:dyDescent="0.25">
      <c r="A33" s="66"/>
      <c r="B33" s="5"/>
      <c r="C33" s="5"/>
      <c r="D33" s="5"/>
      <c r="E33" s="5"/>
      <c r="F33" s="5"/>
      <c r="G33" s="5"/>
      <c r="H33" s="5"/>
      <c r="I33" s="5"/>
      <c r="J33" s="5"/>
      <c r="K33" s="5"/>
      <c r="L33" s="5"/>
      <c r="M33" s="5"/>
      <c r="N33" s="5"/>
      <c r="O33" s="5"/>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row>
    <row r="34" spans="1:62" s="5" customFormat="1" ht="30" customHeight="1" x14ac:dyDescent="0.25">
      <c r="A34" s="63"/>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row>
    <row r="35" spans="1:62" s="5" customFormat="1" ht="30" customHeight="1" x14ac:dyDescent="0.25">
      <c r="A35" s="63"/>
      <c r="B35" s="1"/>
      <c r="C35" s="1"/>
      <c r="D35" s="1"/>
      <c r="E35" s="1"/>
      <c r="F35" s="1"/>
      <c r="G35" s="1"/>
      <c r="H35" s="1"/>
      <c r="I35" s="1"/>
      <c r="J35" s="1"/>
      <c r="K35" s="1"/>
      <c r="L35" s="1"/>
      <c r="M35" s="1"/>
      <c r="N35" s="1"/>
      <c r="O35" s="1"/>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s="5" customFormat="1" ht="30" customHeight="1" x14ac:dyDescent="0.25">
      <c r="A36" s="63"/>
      <c r="B36" s="1"/>
      <c r="C36" s="1"/>
      <c r="D36" s="1"/>
      <c r="E36" s="1"/>
      <c r="F36" s="1"/>
      <c r="G36" s="1"/>
      <c r="H36" s="1"/>
      <c r="I36" s="1"/>
      <c r="J36" s="1"/>
      <c r="K36" s="1"/>
      <c r="L36" s="1"/>
      <c r="M36" s="1"/>
      <c r="N36" s="1"/>
      <c r="O36" s="1"/>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1:62" s="5" customFormat="1" ht="30" customHeight="1" x14ac:dyDescent="0.25">
      <c r="A37" s="63"/>
      <c r="B37" s="1"/>
      <c r="C37" s="1"/>
      <c r="D37" s="1"/>
      <c r="E37" s="1"/>
      <c r="F37" s="1"/>
      <c r="G37" s="1"/>
      <c r="H37" s="1"/>
      <c r="I37" s="1"/>
      <c r="J37" s="1"/>
      <c r="K37" s="1"/>
      <c r="L37" s="1"/>
      <c r="M37" s="1"/>
      <c r="N37" s="1"/>
      <c r="O37" s="1"/>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pans="1:62" s="5" customFormat="1" ht="30" customHeight="1" x14ac:dyDescent="0.25">
      <c r="A38" s="63"/>
      <c r="B38" s="1"/>
      <c r="C38" s="1"/>
      <c r="D38" s="1"/>
      <c r="E38" s="1"/>
      <c r="F38" s="1"/>
      <c r="G38" s="1"/>
      <c r="H38" s="1"/>
      <c r="I38" s="1"/>
      <c r="J38" s="1"/>
      <c r="K38" s="1"/>
      <c r="L38" s="1"/>
      <c r="M38" s="1"/>
      <c r="N38" s="1"/>
      <c r="O38" s="1"/>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row>
    <row r="39" spans="1:62" s="5" customFormat="1" ht="30" customHeight="1" x14ac:dyDescent="0.25">
      <c r="A39" s="63"/>
      <c r="B39" s="1"/>
      <c r="C39" s="1"/>
      <c r="D39" s="1"/>
      <c r="E39" s="1"/>
      <c r="F39" s="1"/>
      <c r="G39" s="1"/>
      <c r="H39" s="1"/>
      <c r="I39" s="1"/>
      <c r="J39" s="1"/>
      <c r="K39" s="1"/>
      <c r="L39" s="1"/>
      <c r="M39" s="1"/>
      <c r="N39" s="1"/>
      <c r="O39" s="1"/>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row>
    <row r="40" spans="1:62" s="5" customFormat="1" ht="30" customHeight="1" x14ac:dyDescent="0.25">
      <c r="A40" s="63"/>
      <c r="B40" s="1"/>
      <c r="C40" s="1"/>
      <c r="D40" s="1"/>
      <c r="E40" s="1"/>
      <c r="F40" s="1"/>
      <c r="G40" s="1"/>
      <c r="H40" s="1"/>
      <c r="I40" s="1"/>
      <c r="J40" s="1"/>
      <c r="K40" s="1"/>
      <c r="L40" s="1"/>
      <c r="M40" s="1"/>
      <c r="N40" s="1"/>
      <c r="O40" s="1"/>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row>
    <row r="41" spans="1:62" s="5" customFormat="1" ht="30" customHeight="1" x14ac:dyDescent="0.25">
      <c r="A41" s="63"/>
      <c r="B41" s="1"/>
      <c r="C41" s="1"/>
      <c r="D41" s="1"/>
      <c r="E41" s="1"/>
      <c r="F41" s="1"/>
      <c r="G41" s="1"/>
      <c r="H41" s="1"/>
      <c r="I41" s="1"/>
      <c r="J41" s="1"/>
      <c r="K41" s="1"/>
      <c r="L41" s="1"/>
      <c r="M41" s="1"/>
      <c r="N41" s="1"/>
      <c r="O41" s="1"/>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row>
  </sheetData>
  <mergeCells count="1">
    <mergeCell ref="C2:O2"/>
  </mergeCells>
  <dataValidations count="9">
    <dataValidation allowBlank="1" showInputMessage="1" showErrorMessage="1" prompt="This worksheet contains sample data in the template from previous worksheet. Title of the worksheet is in cell at right. Other helpful instructions on how to use this worksheet are in cells in this column. Arrow down to get started." sqref="A1" xr:uid="{162A05B4-D434-4523-A32E-89142E0E48E0}"/>
    <dataValidation allowBlank="1" showInputMessage="1" showErrorMessage="1" prompt="Business name is in cell at right and Date in cell C2. Next instruction is in cell A4." sqref="A2" xr:uid="{94167547-5DB7-4F4D-B841-A9F8E3F2BD61}"/>
    <dataValidation allowBlank="1" showInputMessage="1" showErrorMessage="1" prompt="Revenue items with values for each month are in Actual Revenue table starting in cell at right. Net Sales for each month, and Year to Date are auto calculated. Next instruction is in cell A10." sqref="A4" xr:uid="{94614BC0-8381-4A10-B867-6F616CA97517}"/>
    <dataValidation allowBlank="1" showInputMessage="1" showErrorMessage="1" prompt="Cost of Goods Sold label is in cell at right. Cost of Goods Sold for each month and Year to Date are auto calculated in cells C10 through O10._x000a_" sqref="A10" xr:uid="{70AF2478-4722-4796-9A04-1D1F1C3BF255}"/>
    <dataValidation allowBlank="1" showInputMessage="1" showErrorMessage="1" prompt="Gross Profit label is in cell at right. Gross Profit for each month and Year to Date are auto calculated in cells C11 through O11. Next instruction is in cell A13." sqref="A11" xr:uid="{3CAED503-E580-4DF6-9921-BE731AF508B9}"/>
    <dataValidation allowBlank="1" showInputMessage="1" showErrorMessage="1" prompt="Expenses items with values for each month are in Actual Expenses table starting in cell at right. Year to Date, and Total Expenses are auto calculated. Next instruction is in cell A19." sqref="A13" xr:uid="{DDC18B32-629A-483D-945A-47EB7284A100}"/>
    <dataValidation allowBlank="1" showInputMessage="1" showErrorMessage="1" prompt="Income Before Taxes label is in cell at right. Income Before Taxes for each month and Year to Date are auto calculated in cells C19 through O19." sqref="A19" xr:uid="{1A776958-CAAF-48A9-973D-3194E8AC25DA}"/>
    <dataValidation allowBlank="1" showInputMessage="1" showErrorMessage="1" prompt="Income Tax Expense label is in cell at right. Income Tax Expense for each month and Year to Date are auto calculated in cells C20 through O20. Next instruction is in cell A22." sqref="A20" xr:uid="{20EF5B10-B70E-4292-B95C-D12B0C753CCD}"/>
    <dataValidation allowBlank="1" showInputMessage="1" showErrorMessage="1" prompt="Net Income label is in cell at right. Net Income for each month and Year to Date are auto calculated in cells C22 through O22." sqref="A22" xr:uid="{F2A182E9-2625-46D5-9172-7D82AFF3E6B6}"/>
  </dataValidations>
  <pageMargins left="0.7" right="0.7" top="0.75" bottom="0.75" header="0.3" footer="0.3"/>
  <pageSetup scale="53" orientation="landscape" horizontalDpi="1200" verticalDpi="1200" r:id="rId1"/>
  <tableParts count="2">
    <tablePart r:id="rId2"/>
    <tablePart r:id="rId3"/>
  </tableParts>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emplate>TM16400880</Templat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Start</vt:lpstr>
      <vt:lpstr>Overview</vt:lpstr>
      <vt:lpstr>Start-Up Costs Template</vt:lpstr>
      <vt:lpstr>Start-Up Costs Example</vt:lpstr>
      <vt:lpstr>P&amp;L Template</vt:lpstr>
      <vt:lpstr>P&amp;L Example</vt:lpstr>
      <vt:lpstr>Overview!Print_Area</vt:lpstr>
      <vt:lpstr>'P&amp;L Example'!Print_Area</vt:lpstr>
      <vt:lpstr>'P&amp;L Template'!Print_Area</vt:lpstr>
      <vt:lpstr>Start!Print_Area</vt:lpstr>
      <vt:lpstr>'Start-Up Costs Example'!Print_Area</vt:lpstr>
      <vt:lpstr>'Start-Up Costs Template'!Print_Area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2021-12-29T23:15:02Z</dcterms:created>
  <dcterms:modified xsi:type="dcterms:W3CDTF">2023-01-06T21:04:34Z</dcterms:modified>
  <cp:category/>
  <cp:contentStatus/>
</cp:coreProperties>
</file>