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Planning" sheetId="1" r:id="rId4"/>
    <sheet state="visible" name="Kanban" sheetId="2" r:id="rId5"/>
    <sheet state="visible" name="TEAM BURNDOWN" sheetId="3" r:id="rId6"/>
    <sheet state="visible" name="Leon" sheetId="4" r:id="rId7"/>
    <sheet state="visible" name="Andy" sheetId="5" r:id="rId8"/>
    <sheet state="visible" name="Orion" sheetId="6" r:id="rId9"/>
    <sheet state="visible" name="An" sheetId="7" r:id="rId10"/>
    <sheet state="visible" name="Frankie" sheetId="8" r:id="rId11"/>
    <sheet state="visible" name="Help" sheetId="9" r:id="rId12"/>
  </sheets>
  <definedNames>
    <definedName name="list_priority">Kanban!$G$37:$G$41</definedName>
    <definedName name="list_type">Kanban!$C$37:$C$41</definedName>
  </definedNames>
  <calcPr/>
  <extLst>
    <ext uri="GoogleSheetsCustomDataVersion1">
      <go:sheetsCustomData xmlns:go="http://customooxmlschemas.google.com/" r:id="rId13" roundtripDataSignature="AMtx7mhgzapA51SmwBS2GJ2V6Pq1WN2nZw=="/>
    </ext>
  </extLst>
</workbook>
</file>

<file path=xl/comments1.xml><?xml version="1.0" encoding="utf-8"?>
<comments xmlns:r="http://schemas.openxmlformats.org/officeDocument/2006/relationships" xmlns="http://schemas.openxmlformats.org/spreadsheetml/2006/main">
  <authors>
    <author/>
  </authors>
  <commentList>
    <comment authorId="0" ref="I3">
      <text>
        <t xml:space="preserve">======
ID#AAAAQ3mLEAA
Actual Hours    (2021-10-12 22:08:20)
You can use this column to keep track of the actual time spent on a task.</t>
      </text>
    </comment>
    <comment authorId="0" ref="D3">
      <text>
        <t xml:space="preserve">======
ID#AAAAQ3mLD_8
    (2021-10-12 22:08:20)
You could change this label to "Who" if you want to use it to track who is responsible for the task.</t>
      </text>
    </comment>
    <comment authorId="0" ref="H3">
      <text>
        <t xml:space="preserve">======
ID#AAAAQ3mLD_4
Estimated Effort Points    (2021-10-12 22:08:20)
Enter the estimated effort, in terms of points or hours, that you have budgeted or allocated to this task.</t>
      </text>
    </comment>
  </commentList>
  <extLst>
    <ext uri="GoogleSheetsCustomDataVersion1">
      <go:sheetsCustomData xmlns:go="http://customooxmlschemas.google.com/" r:id="rId1" roundtripDataSignature="AMtx7mioVAyaIsKJj70FNGd3wQGExFqm9w=="/>
    </ext>
  </extLst>
</comments>
</file>

<file path=xl/sharedStrings.xml><?xml version="1.0" encoding="utf-8"?>
<sst xmlns="http://schemas.openxmlformats.org/spreadsheetml/2006/main" count="209" uniqueCount="112">
  <si>
    <t>TEAM CAPACITY</t>
  </si>
  <si>
    <t>Name</t>
  </si>
  <si>
    <t>Capacity this sprint (hr)</t>
  </si>
  <si>
    <t>An</t>
  </si>
  <si>
    <t>Andy</t>
  </si>
  <si>
    <t>Leon</t>
  </si>
  <si>
    <t>Orion</t>
  </si>
  <si>
    <t>Frankie</t>
  </si>
  <si>
    <t>TOTAL CAPACITY</t>
  </si>
  <si>
    <t>Sprint 3</t>
  </si>
  <si>
    <t>Sprint Start Date</t>
  </si>
  <si>
    <t>Days</t>
  </si>
  <si>
    <t>Progress</t>
  </si>
  <si>
    <t>Type</t>
  </si>
  <si>
    <t>Who</t>
  </si>
  <si>
    <t>Feature or Activity</t>
  </si>
  <si>
    <t>Reason</t>
  </si>
  <si>
    <t>Priority</t>
  </si>
  <si>
    <t>Pts</t>
  </si>
  <si>
    <t>Hrs</t>
  </si>
  <si>
    <t>Details</t>
  </si>
  <si>
    <t xml:space="preserve">😴 </t>
  </si>
  <si>
    <t>Backlog (High level items to be done this sprint)</t>
  </si>
  <si>
    <t>Document</t>
  </si>
  <si>
    <t>Team</t>
  </si>
  <si>
    <t>Project Plan</t>
  </si>
  <si>
    <t>Milestone 2</t>
  </si>
  <si>
    <t>Network Diagram</t>
  </si>
  <si>
    <t>Test Plan</t>
  </si>
  <si>
    <t>😐</t>
  </si>
  <si>
    <t>To Do This Sprint</t>
  </si>
  <si>
    <t>😃</t>
  </si>
  <si>
    <t>In Progress</t>
  </si>
  <si>
    <t>😅</t>
  </si>
  <si>
    <t>Test / Verify</t>
  </si>
  <si>
    <t>😎</t>
  </si>
  <si>
    <t>Done</t>
  </si>
  <si>
    <t>Task</t>
  </si>
  <si>
    <t xml:space="preserve">Leon </t>
  </si>
  <si>
    <t>Project Plan Cost Estimation</t>
  </si>
  <si>
    <t xml:space="preserve">Andy </t>
  </si>
  <si>
    <t>Project plan methodology and Progress</t>
  </si>
  <si>
    <t>Project Plan risk management</t>
  </si>
  <si>
    <t>Test Environment</t>
  </si>
  <si>
    <t>Test: Testing Tools</t>
  </si>
  <si>
    <t>Project plan goals</t>
  </si>
  <si>
    <t>Project plan team delegation</t>
  </si>
  <si>
    <t>Project plan roadmap for client</t>
  </si>
  <si>
    <t xml:space="preserve">Project Backlog </t>
  </si>
  <si>
    <t>Test Schedule</t>
  </si>
  <si>
    <t>Test: Exit criteria</t>
  </si>
  <si>
    <t>Test: Test Scenarios</t>
  </si>
  <si>
    <t xml:space="preserve">Test: Defect management </t>
  </si>
  <si>
    <t>Test: risk management</t>
  </si>
  <si>
    <t>Network: diagram ports and address</t>
  </si>
  <si>
    <t>Orion, Leon will help with this</t>
  </si>
  <si>
    <t>An, Frankie</t>
  </si>
  <si>
    <t>Network diagram: microservices</t>
  </si>
  <si>
    <t>Network diagram: clientside</t>
  </si>
  <si>
    <t>Network: Hardware specifications</t>
  </si>
  <si>
    <t>Test: Test type definitons</t>
  </si>
  <si>
    <t>Test Plan Scope</t>
  </si>
  <si>
    <t>Total This Sprint</t>
  </si>
  <si>
    <t>TYPE LEGEND</t>
  </si>
  <si>
    <t>PRIORITY POINTS:</t>
  </si>
  <si>
    <t>Kanban Board Template © 2017 Vertex42.com</t>
  </si>
  <si>
    <t>Feature</t>
  </si>
  <si>
    <t>Priority points are a quantitative representation of the value each item brings to the team.</t>
  </si>
  <si>
    <t>https://www.vertex42.com/ExcelTemplates/agile-kanban-board.html</t>
  </si>
  <si>
    <t>Content</t>
  </si>
  <si>
    <t xml:space="preserve"> An item is prioritized by the perceived value and the amount of time estimated to complete it.</t>
  </si>
  <si>
    <t>Update</t>
  </si>
  <si>
    <t>PROGRESS CALCULATIONS</t>
  </si>
  <si>
    <t>Progress:</t>
  </si>
  <si>
    <t>Complete:</t>
  </si>
  <si>
    <t>Time:</t>
  </si>
  <si>
    <t>Sprint Record Book TEAM</t>
  </si>
  <si>
    <t>Time</t>
  </si>
  <si>
    <t>Tasks</t>
  </si>
  <si>
    <t>Day</t>
  </si>
  <si>
    <t>Date</t>
  </si>
  <si>
    <t>Pts Planned</t>
  </si>
  <si>
    <t>Pts Done</t>
  </si>
  <si>
    <t>Ideal</t>
  </si>
  <si>
    <t>Capacity</t>
  </si>
  <si>
    <t>Velocity:</t>
  </si>
  <si>
    <t>Percent Error:</t>
  </si>
  <si>
    <t>Sprint Record Book</t>
  </si>
  <si>
    <t>HELP</t>
  </si>
  <si>
    <t>© 2017 Vertex42.com</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</si>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</sst>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m/d/yyyy"/>
  </numFmts>
  <fonts count="42">
    <font>
      <sz val="11.0"/>
      <color rgb="FF000000"/>
      <name val="Calibri"/>
    </font>
    <font>
      <b/>
      <sz val="11.0"/>
      <color theme="1"/>
      <name val="Calibri"/>
    </font>
    <font>
      <sz val="11.0"/>
      <color theme="1"/>
      <name val="Calibri"/>
    </font>
    <font>
      <b/>
      <sz val="14.0"/>
      <color rgb="FFCFE2F3"/>
      <name val="Arial"/>
    </font>
    <font>
      <b/>
      <sz val="28.0"/>
      <color rgb="FFFFFFFF"/>
      <name val="Calibri"/>
    </font>
    <font/>
    <font>
      <b/>
      <sz val="14.0"/>
      <color rgb="FF9FC5E8"/>
      <name val="Arial"/>
    </font>
    <font>
      <b/>
      <sz val="11.0"/>
      <color rgb="FFCFE2F3"/>
      <name val="Arial"/>
    </font>
    <font>
      <sz val="11.0"/>
      <color rgb="FFCFE2F3"/>
      <name val="Arial"/>
    </font>
    <font>
      <sz val="28.0"/>
      <color theme="0"/>
      <name val="Arial"/>
    </font>
    <font>
      <sz val="14.0"/>
      <color rgb="FFFFFFFF"/>
      <name val="Arial"/>
    </font>
    <font>
      <sz val="10.0"/>
      <color rgb="FF6FA8DC"/>
      <name val="Arial"/>
    </font>
    <font>
      <b/>
      <sz val="10.0"/>
      <color rgb="FF6FA8DC"/>
      <name val="Arial"/>
    </font>
    <font>
      <color theme="4"/>
      <name val="Calibri"/>
    </font>
    <font>
      <sz val="11.0"/>
      <color rgb="FF2D3538"/>
      <name val="Arial"/>
    </font>
    <font>
      <b/>
      <sz val="14.0"/>
      <color rgb="FFFFFFFF"/>
      <name val="Arial"/>
    </font>
    <font>
      <b/>
      <sz val="18.0"/>
      <color rgb="FFFFFFFF"/>
      <name val="Arial"/>
    </font>
    <font>
      <sz val="9.0"/>
      <color rgb="FF434343"/>
      <name val="Arial"/>
    </font>
    <font>
      <sz val="10.0"/>
      <color rgb="FF434343"/>
      <name val="Arial"/>
    </font>
    <font>
      <b/>
      <sz val="10.0"/>
      <color rgb="FF434343"/>
      <name val="Arial"/>
    </font>
    <font>
      <sz val="14.0"/>
      <color rgb="FF2D3538"/>
      <name val="Arial"/>
    </font>
    <font>
      <sz val="14.0"/>
      <color rgb="FF9FC5E8"/>
      <name val="Arial"/>
    </font>
    <font>
      <sz val="10.0"/>
      <color rgb="FFFFFFFF"/>
      <name val="Arial"/>
    </font>
    <font>
      <sz val="14.0"/>
      <color rgb="FFB6D7A8"/>
      <name val="Arial"/>
    </font>
    <font>
      <sz val="18.0"/>
      <color rgb="FFFFFFFF"/>
      <name val="Arial"/>
    </font>
    <font>
      <sz val="11.0"/>
      <color theme="1"/>
      <name val="Arial"/>
    </font>
    <font>
      <sz val="8.0"/>
      <color rgb="FF6FA8DC"/>
      <name val="Arial"/>
    </font>
    <font>
      <sz val="11.0"/>
      <color rgb="FF434343"/>
      <name val="Arial"/>
    </font>
    <font>
      <b/>
      <sz val="11.0"/>
      <color rgb="FF434343"/>
      <name val="Arial"/>
    </font>
    <font>
      <u/>
      <sz val="9.0"/>
      <color rgb="FF666666"/>
      <name val="Arial"/>
    </font>
    <font>
      <sz val="24.0"/>
      <color rgb="FFFFFFFF"/>
      <name val="Arial"/>
    </font>
    <font>
      <b/>
      <sz val="11.0"/>
      <color rgb="FF9FC5E8"/>
      <name val="Arial"/>
    </font>
    <font>
      <sz val="11.0"/>
      <color rgb="FFF7981D"/>
      <name val="Arial"/>
    </font>
    <font>
      <sz val="27.0"/>
      <color rgb="FFFFFFFF"/>
      <name val="Arial"/>
    </font>
    <font>
      <color theme="1"/>
      <name val="Calibri"/>
    </font>
    <font>
      <u/>
      <sz val="12.0"/>
      <color rgb="FF0000FF"/>
      <name val="Arial"/>
    </font>
    <font>
      <u/>
      <sz val="11.0"/>
      <color rgb="FF1155CC"/>
      <name val="Arial"/>
    </font>
    <font>
      <b/>
      <sz val="12.0"/>
      <color rgb="FF305992"/>
      <name val="Arial"/>
    </font>
    <font>
      <b/>
      <sz val="11.0"/>
      <color theme="1"/>
      <name val="Arial"/>
    </font>
    <font>
      <b/>
      <sz val="12.0"/>
      <color theme="1"/>
      <name val="Arial"/>
    </font>
    <font>
      <sz val="11.0"/>
      <color rgb="FFFF0000"/>
      <name val="Arial"/>
    </font>
    <font>
      <u/>
      <sz val="11.0"/>
      <color rgb="FF0000FF"/>
      <name val="Arial"/>
    </font>
  </fonts>
  <fills count="11">
    <fill>
      <patternFill patternType="none"/>
    </fill>
    <fill>
      <patternFill patternType="lightGray"/>
    </fill>
    <fill>
      <patternFill patternType="solid">
        <fgColor rgb="FF4A86E8"/>
        <bgColor rgb="FF4A86E8"/>
      </patternFill>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227347"/>
        <bgColor rgb="FF227347"/>
      </patternFill>
    </fill>
    <fill>
      <patternFill patternType="solid">
        <fgColor rgb="FFD9D9D9"/>
        <bgColor rgb="FFD9D9D9"/>
      </patternFill>
    </fill>
    <fill>
      <patternFill patternType="solid">
        <fgColor rgb="FFCCCCCC"/>
        <bgColor rgb="FFCCCCCC"/>
      </patternFill>
    </fill>
  </fills>
  <borders count="30">
    <border/>
    <border>
      <left/>
      <right/>
      <top/>
      <bottom/>
    </border>
    <border>
      <left/>
      <top/>
    </border>
    <border>
      <top/>
    </border>
    <border>
      <left/>
      <top/>
      <bottom/>
    </border>
    <border>
      <top/>
      <bottom/>
    </border>
    <border>
      <left/>
    </border>
    <border>
      <left/>
      <right/>
      <top/>
      <bottom style="thin">
        <color rgb="FF3969AD"/>
      </bottom>
    </border>
    <border>
      <left/>
      <right/>
      <top/>
      <bottom style="thick">
        <color rgb="FFEFEFEF"/>
      </bottom>
    </border>
    <border>
      <left/>
      <right/>
      <top style="thick">
        <color rgb="FFEFEFEF"/>
      </top>
      <bottom style="thick">
        <color rgb="FFEFEFEF"/>
      </bottom>
    </border>
    <border>
      <left style="thick">
        <color rgb="FFEFEFEF"/>
      </left>
      <right/>
      <top style="thick">
        <color rgb="FFEFEFEF"/>
      </top>
      <bottom style="thick">
        <color rgb="FFEFEFEF"/>
      </bottom>
    </border>
    <border>
      <left/>
      <top style="thick">
        <color rgb="FFEFEFEF"/>
      </top>
      <bottom style="thick">
        <color rgb="FFEFEFEF"/>
      </bottom>
    </border>
    <border>
      <left/>
      <right/>
      <top style="thick">
        <color rgb="FFEFEFEF"/>
      </top>
      <bottom/>
    </border>
    <border>
      <left style="thick">
        <color rgb="FFD9D9D9"/>
      </left>
      <right style="thick">
        <color rgb="FFD9D9D9"/>
      </right>
      <top style="thick">
        <color rgb="FFD9D9D9"/>
      </top>
      <bottom style="thick">
        <color rgb="FFD9D9D9"/>
      </bottom>
    </border>
    <border>
      <left style="thick">
        <color rgb="FFD9D9D9"/>
      </left>
      <right/>
      <top style="thick">
        <color rgb="FFD9D9D9"/>
      </top>
      <bottom style="thick">
        <color rgb="FFD9D9D9"/>
      </bottom>
    </border>
    <border>
      <left/>
      <right style="thick">
        <color rgb="FFD9D9D9"/>
      </right>
      <top style="thick">
        <color rgb="FFD9D9D9"/>
      </top>
      <bottom style="thick">
        <color rgb="FFD9D9D9"/>
      </bottom>
    </border>
    <border>
      <left style="thick">
        <color rgb="FFD9D9D9"/>
      </left>
      <right style="thick">
        <color rgb="FFD9D9D9"/>
      </right>
      <top style="thick">
        <color rgb="FFD9D9D9"/>
      </top>
      <bottom/>
    </border>
    <border>
      <left style="thick">
        <color rgb="FFCCCCCC"/>
      </left>
      <right style="thick">
        <color rgb="FFCCCCCC"/>
      </right>
      <top style="thick">
        <color rgb="FFCCCCCC"/>
      </top>
      <bottom style="thick">
        <color rgb="FFCCCCCC"/>
      </bottom>
    </border>
    <border>
      <left style="thick">
        <color rgb="FFD9D9D9"/>
      </left>
      <right style="thick">
        <color rgb="FFD9D9D9"/>
      </right>
      <top/>
      <bottom style="thick">
        <color rgb="FFD9D9D9"/>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style="thin">
        <color rgb="FFD9D9D9"/>
      </bottom>
    </border>
    <border>
      <left style="thin">
        <color rgb="FF000000"/>
      </left>
      <right style="thin">
        <color rgb="FF000000"/>
      </right>
      <top style="thin">
        <color rgb="FF000000"/>
      </top>
      <bottom style="thin">
        <color rgb="FFD9D9D9"/>
      </bottom>
    </border>
    <border>
      <left style="thin">
        <color rgb="FF000000"/>
      </left>
      <right style="thin">
        <color rgb="FF000000"/>
      </right>
      <top style="thin">
        <color rgb="FFD9D9D9"/>
      </top>
      <bottom style="thin">
        <color rgb="FFD9D9D9"/>
      </bottom>
    </border>
    <border>
      <left style="thin">
        <color rgb="FF000000"/>
      </left>
      <right style="thin">
        <color rgb="FF000000"/>
      </right>
      <top style="thin">
        <color rgb="FFD9D9D9"/>
      </top>
      <bottom style="thin">
        <color rgb="FF000000"/>
      </bottom>
    </border>
    <border>
      <right style="thin">
        <color rgb="FF000000"/>
      </right>
      <top style="thin">
        <color rgb="FF000000"/>
      </top>
      <bottom style="thin">
        <color rgb="FFD9D9D9"/>
      </bottom>
    </border>
    <border>
      <right style="thin">
        <color rgb="FF000000"/>
      </right>
      <bottom style="thin">
        <color rgb="FFD9D9D9"/>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0" fontId="2" numFmtId="0" xfId="0" applyAlignment="1" applyFont="1">
      <alignment horizontal="right" vertical="bottom"/>
    </xf>
    <xf borderId="1" fillId="3" fontId="3" numFmtId="0" xfId="0" applyAlignment="1" applyBorder="1" applyFill="1" applyFont="1">
      <alignment vertical="center"/>
    </xf>
    <xf borderId="2" fillId="3" fontId="4" numFmtId="0" xfId="0" applyAlignment="1" applyBorder="1" applyFont="1">
      <alignment horizontal="left" readingOrder="0" vertical="center"/>
    </xf>
    <xf borderId="3" fillId="0" fontId="5" numFmtId="0" xfId="0" applyBorder="1" applyFont="1"/>
    <xf borderId="1" fillId="3" fontId="6" numFmtId="0" xfId="0" applyAlignment="1" applyBorder="1" applyFont="1">
      <alignment horizontal="center"/>
    </xf>
    <xf borderId="4" fillId="3" fontId="6" numFmtId="0" xfId="0" applyAlignment="1" applyBorder="1" applyFont="1">
      <alignment horizontal="center"/>
    </xf>
    <xf borderId="5" fillId="0" fontId="5" numFmtId="0" xfId="0" applyBorder="1" applyFont="1"/>
    <xf borderId="1" fillId="3" fontId="7" numFmtId="0" xfId="0" applyAlignment="1" applyBorder="1" applyFont="1">
      <alignment vertical="center"/>
    </xf>
    <xf borderId="1" fillId="3" fontId="8" numFmtId="0" xfId="0" applyAlignment="1" applyBorder="1" applyFont="1">
      <alignment vertical="center"/>
    </xf>
    <xf borderId="2" fillId="0" fontId="9" numFmtId="0" xfId="0" applyAlignment="1" applyBorder="1" applyFont="1">
      <alignment horizontal="left" vertical="center"/>
    </xf>
    <xf borderId="1" fillId="3" fontId="8" numFmtId="0" xfId="0" applyAlignment="1" applyBorder="1" applyFont="1">
      <alignment vertical="top"/>
    </xf>
    <xf borderId="6" fillId="0" fontId="5" numFmtId="0" xfId="0" applyBorder="1" applyFont="1"/>
    <xf borderId="1" fillId="3" fontId="10" numFmtId="14" xfId="0" applyAlignment="1" applyBorder="1" applyFont="1" applyNumberFormat="1">
      <alignment horizontal="center" readingOrder="0" vertical="top"/>
    </xf>
    <xf borderId="1" fillId="3" fontId="10" numFmtId="0" xfId="0" applyAlignment="1" applyBorder="1" applyFont="1">
      <alignment horizontal="center" readingOrder="0" vertical="top"/>
    </xf>
    <xf borderId="4" fillId="3" fontId="10" numFmtId="164" xfId="0" applyAlignment="1" applyBorder="1" applyFont="1" applyNumberFormat="1">
      <alignment horizontal="center" vertical="top"/>
    </xf>
    <xf borderId="1" fillId="3" fontId="10" numFmtId="0" xfId="0" applyAlignment="1" applyBorder="1" applyFont="1">
      <alignment horizontal="left" vertical="top"/>
    </xf>
    <xf borderId="7" fillId="4" fontId="11" numFmtId="0" xfId="0" applyAlignment="1" applyBorder="1" applyFill="1" applyFont="1">
      <alignment horizontal="center" vertical="center"/>
    </xf>
    <xf borderId="7" fillId="4" fontId="12" numFmtId="0" xfId="0" applyAlignment="1" applyBorder="1" applyFont="1">
      <alignment horizontal="center" vertical="center"/>
    </xf>
    <xf borderId="7" fillId="4" fontId="12" numFmtId="0" xfId="0" applyAlignment="1" applyBorder="1" applyFont="1">
      <alignment horizontal="center" readingOrder="0" vertical="center"/>
    </xf>
    <xf borderId="7" fillId="4" fontId="11" numFmtId="0" xfId="0" applyAlignment="1" applyBorder="1" applyFont="1">
      <alignment vertical="center"/>
    </xf>
    <xf borderId="0" fillId="0" fontId="13" numFmtId="0" xfId="0" applyFont="1"/>
    <xf borderId="8" fillId="5" fontId="14" numFmtId="0" xfId="0" applyAlignment="1" applyBorder="1" applyFill="1" applyFont="1">
      <alignment vertical="center"/>
    </xf>
    <xf borderId="9" fillId="5" fontId="14" numFmtId="0" xfId="0" applyAlignment="1" applyBorder="1" applyFont="1">
      <alignment vertical="center"/>
    </xf>
    <xf borderId="9" fillId="5" fontId="14" numFmtId="0" xfId="0" applyAlignment="1" applyBorder="1" applyFont="1">
      <alignment horizontal="center" vertical="center"/>
    </xf>
    <xf borderId="9" fillId="6" fontId="15" numFmtId="0" xfId="0" applyAlignment="1" applyBorder="1" applyFill="1" applyFont="1">
      <alignment horizontal="center" vertical="center"/>
    </xf>
    <xf borderId="9" fillId="6" fontId="16" numFmtId="0" xfId="0" applyAlignment="1" applyBorder="1" applyFont="1">
      <alignment readingOrder="0" vertical="center"/>
    </xf>
    <xf borderId="9" fillId="6" fontId="10" numFmtId="0" xfId="0" applyAlignment="1" applyBorder="1" applyFont="1">
      <alignment vertical="center"/>
    </xf>
    <xf borderId="9" fillId="6" fontId="10" numFmtId="0" xfId="0" applyAlignment="1" applyBorder="1" applyFont="1">
      <alignment horizontal="center" vertical="center"/>
    </xf>
    <xf borderId="9" fillId="5" fontId="17" numFmtId="0" xfId="0" applyAlignment="1" applyBorder="1" applyFont="1">
      <alignment horizontal="center" vertical="center"/>
    </xf>
    <xf borderId="10" fillId="5" fontId="17" numFmtId="0" xfId="0" applyAlignment="1" applyBorder="1" applyFont="1">
      <alignment horizontal="center" vertical="center"/>
    </xf>
    <xf borderId="9" fillId="7" fontId="18" numFmtId="0" xfId="0" applyAlignment="1" applyBorder="1" applyFill="1" applyFont="1">
      <alignment horizontal="center" readingOrder="0" vertical="center"/>
    </xf>
    <xf borderId="9" fillId="7" fontId="17" numFmtId="0" xfId="0" applyAlignment="1" applyBorder="1" applyFont="1">
      <alignment horizontal="center" vertical="center"/>
    </xf>
    <xf borderId="9" fillId="7" fontId="19" numFmtId="0" xfId="0" applyAlignment="1" applyBorder="1" applyFont="1">
      <alignment readingOrder="0" shrinkToFit="0" vertical="center" wrapText="1"/>
    </xf>
    <xf borderId="9" fillId="7" fontId="17" numFmtId="0" xfId="0" applyAlignment="1" applyBorder="1" applyFont="1">
      <alignment shrinkToFit="0" vertical="center" wrapText="1"/>
    </xf>
    <xf borderId="9" fillId="7" fontId="17" numFmtId="0" xfId="0" applyAlignment="1" applyBorder="1" applyFont="1">
      <alignment horizontal="center" readingOrder="0" vertical="center"/>
    </xf>
    <xf borderId="9" fillId="7" fontId="17" numFmtId="0" xfId="0" applyAlignment="1" applyBorder="1" applyFont="1">
      <alignment readingOrder="0" shrinkToFit="0" vertical="center" wrapText="1"/>
    </xf>
    <xf borderId="11" fillId="5" fontId="17" numFmtId="0" xfId="0" applyAlignment="1" applyBorder="1" applyFont="1">
      <alignment vertical="center"/>
    </xf>
    <xf borderId="9" fillId="5" fontId="20" numFmtId="0" xfId="0" applyAlignment="1" applyBorder="1" applyFont="1">
      <alignment vertical="center"/>
    </xf>
    <xf borderId="10" fillId="5" fontId="14" numFmtId="0" xfId="0" applyAlignment="1" applyBorder="1" applyFont="1">
      <alignment horizontal="center" vertical="center"/>
    </xf>
    <xf borderId="9" fillId="3" fontId="15" numFmtId="0" xfId="0" applyAlignment="1" applyBorder="1" applyFont="1">
      <alignment horizontal="center" vertical="center"/>
    </xf>
    <xf borderId="9" fillId="3" fontId="16" numFmtId="0" xfId="0" applyAlignment="1" applyBorder="1" applyFont="1">
      <alignment vertical="center"/>
    </xf>
    <xf borderId="9" fillId="3" fontId="10" numFmtId="0" xfId="0" applyAlignment="1" applyBorder="1" applyFont="1">
      <alignment vertical="center"/>
    </xf>
    <xf borderId="9" fillId="3" fontId="10" numFmtId="0" xfId="0" applyAlignment="1" applyBorder="1" applyFont="1">
      <alignment horizontal="center" vertical="center"/>
    </xf>
    <xf borderId="9" fillId="3" fontId="21" numFmtId="165" xfId="0" applyAlignment="1" applyBorder="1" applyFont="1" applyNumberFormat="1">
      <alignment horizontal="center" vertical="center"/>
    </xf>
    <xf borderId="11" fillId="5" fontId="14" numFmtId="0" xfId="0" applyAlignment="1" applyBorder="1" applyFont="1">
      <alignment vertical="center"/>
    </xf>
    <xf borderId="9" fillId="3" fontId="22" numFmtId="0" xfId="0" applyAlignment="1" applyBorder="1" applyFont="1">
      <alignment horizontal="center" vertical="center"/>
    </xf>
    <xf borderId="9" fillId="8" fontId="15" numFmtId="0" xfId="0" applyAlignment="1" applyBorder="1" applyFill="1" applyFont="1">
      <alignment horizontal="center" vertical="center"/>
    </xf>
    <xf borderId="9" fillId="8" fontId="16" numFmtId="0" xfId="0" applyAlignment="1" applyBorder="1" applyFont="1">
      <alignment vertical="center"/>
    </xf>
    <xf borderId="9" fillId="8" fontId="10" numFmtId="0" xfId="0" applyAlignment="1" applyBorder="1" applyFont="1">
      <alignment vertical="center"/>
    </xf>
    <xf borderId="9" fillId="8" fontId="10" numFmtId="0" xfId="0" applyAlignment="1" applyBorder="1" applyFont="1">
      <alignment horizontal="center" vertical="center"/>
    </xf>
    <xf borderId="9" fillId="8" fontId="23" numFmtId="0" xfId="0" applyAlignment="1" applyBorder="1" applyFont="1">
      <alignment horizontal="center" vertical="center"/>
    </xf>
    <xf borderId="9" fillId="7" fontId="18" numFmtId="0" xfId="0" applyAlignment="1" applyBorder="1" applyFont="1">
      <alignment horizontal="center" vertical="center"/>
    </xf>
    <xf borderId="9" fillId="5" fontId="17" numFmtId="0" xfId="0" applyAlignment="1" applyBorder="1" applyFont="1">
      <alignment vertical="center"/>
    </xf>
    <xf borderId="9" fillId="5" fontId="24" numFmtId="0" xfId="0" applyAlignment="1" applyBorder="1" applyFont="1">
      <alignment horizontal="center" vertical="center"/>
    </xf>
    <xf borderId="10" fillId="5" fontId="24" numFmtId="0" xfId="0" applyAlignment="1" applyBorder="1" applyFont="1">
      <alignment horizontal="center" vertical="center"/>
    </xf>
    <xf borderId="9" fillId="3" fontId="24" numFmtId="0" xfId="0" applyAlignment="1" applyBorder="1" applyFont="1">
      <alignment vertical="center"/>
    </xf>
    <xf borderId="9" fillId="3" fontId="24" numFmtId="0" xfId="0" applyAlignment="1" applyBorder="1" applyFont="1">
      <alignment horizontal="center" vertical="center"/>
    </xf>
    <xf borderId="9" fillId="3" fontId="10" numFmtId="165" xfId="0" applyAlignment="1" applyBorder="1" applyFont="1" applyNumberFormat="1">
      <alignment horizontal="center" vertical="center"/>
    </xf>
    <xf borderId="9" fillId="5" fontId="24" numFmtId="0" xfId="0" applyAlignment="1" applyBorder="1" applyFont="1">
      <alignment vertical="center"/>
    </xf>
    <xf borderId="12" fillId="5" fontId="25" numFmtId="0" xfId="0" applyAlignment="1" applyBorder="1" applyFont="1">
      <alignment vertical="center"/>
    </xf>
    <xf borderId="12" fillId="5" fontId="26" numFmtId="0" xfId="0" applyAlignment="1" applyBorder="1" applyFont="1">
      <alignment horizontal="right" vertical="center"/>
    </xf>
    <xf borderId="13" fillId="9" fontId="27" numFmtId="0" xfId="0" applyAlignment="1" applyBorder="1" applyFill="1" applyFont="1">
      <alignment vertical="center"/>
    </xf>
    <xf borderId="13" fillId="9" fontId="28" numFmtId="0" xfId="0" applyAlignment="1" applyBorder="1" applyFont="1">
      <alignment vertical="center"/>
    </xf>
    <xf borderId="13" fillId="9" fontId="27" numFmtId="0" xfId="0" applyAlignment="1" applyBorder="1" applyFont="1">
      <alignment horizontal="right" vertical="center"/>
    </xf>
    <xf borderId="13" fillId="9" fontId="19" numFmtId="0" xfId="0" applyAlignment="1" applyBorder="1" applyFont="1">
      <alignment horizontal="right"/>
    </xf>
    <xf borderId="13" fillId="9" fontId="28" numFmtId="0" xfId="0" applyAlignment="1" applyBorder="1" applyFont="1">
      <alignment readingOrder="0" vertical="center"/>
    </xf>
    <xf borderId="14" fillId="9" fontId="18" numFmtId="0" xfId="0" applyAlignment="1" applyBorder="1" applyFont="1">
      <alignment horizontal="center" vertical="center"/>
    </xf>
    <xf borderId="15" fillId="9" fontId="18" numFmtId="0" xfId="0" applyAlignment="1" applyBorder="1" applyFont="1">
      <alignment horizontal="center" vertical="center"/>
    </xf>
    <xf borderId="13" fillId="9" fontId="27" numFmtId="0" xfId="0" applyAlignment="1" applyBorder="1" applyFont="1">
      <alignment readingOrder="0" vertical="center"/>
    </xf>
    <xf borderId="13" fillId="9" fontId="18" numFmtId="0" xfId="0" applyAlignment="1" applyBorder="1" applyFont="1">
      <alignment horizontal="center" vertical="center"/>
    </xf>
    <xf borderId="13" fillId="9" fontId="29" numFmtId="0" xfId="0" applyAlignment="1" applyBorder="1" applyFont="1">
      <alignment horizontal="right" vertical="top"/>
    </xf>
    <xf borderId="15" fillId="9" fontId="18" numFmtId="0" xfId="0" applyAlignment="1" applyBorder="1" applyFont="1">
      <alignment horizontal="center" readingOrder="0" vertical="center"/>
    </xf>
    <xf borderId="16" fillId="9" fontId="27" numFmtId="0" xfId="0" applyAlignment="1" applyBorder="1" applyFont="1">
      <alignment vertical="center"/>
    </xf>
    <xf borderId="14" fillId="9" fontId="27" numFmtId="0" xfId="0" applyAlignment="1" applyBorder="1" applyFont="1">
      <alignment vertical="center"/>
    </xf>
    <xf borderId="16" fillId="9" fontId="28" numFmtId="0" xfId="0" applyAlignment="1" applyBorder="1" applyFont="1">
      <alignment vertical="center"/>
    </xf>
    <xf borderId="15" fillId="9" fontId="27" numFmtId="0" xfId="0" applyAlignment="1" applyBorder="1" applyFont="1">
      <alignment vertical="center"/>
    </xf>
    <xf borderId="13" fillId="9" fontId="28" numFmtId="0" xfId="0" applyBorder="1" applyFont="1"/>
    <xf borderId="17" fillId="10" fontId="19" numFmtId="0" xfId="0" applyAlignment="1" applyBorder="1" applyFill="1" applyFont="1">
      <alignment horizontal="right" vertical="center"/>
    </xf>
    <xf borderId="17" fillId="10" fontId="18" numFmtId="10" xfId="0" applyAlignment="1" applyBorder="1" applyFont="1" applyNumberFormat="1">
      <alignment horizontal="center" vertical="center"/>
    </xf>
    <xf borderId="17" fillId="10" fontId="18" numFmtId="0" xfId="0" applyAlignment="1" applyBorder="1" applyFont="1">
      <alignment vertical="center"/>
    </xf>
    <xf borderId="14" fillId="9" fontId="27" numFmtId="0" xfId="0" applyAlignment="1" applyBorder="1" applyFont="1">
      <alignment horizontal="right" vertical="center"/>
    </xf>
    <xf borderId="17" fillId="10" fontId="18" numFmtId="0" xfId="0" applyAlignment="1" applyBorder="1" applyFont="1">
      <alignment horizontal="center" vertical="center"/>
    </xf>
    <xf borderId="18" fillId="9" fontId="27" numFmtId="0" xfId="0" applyAlignment="1" applyBorder="1" applyFont="1">
      <alignment vertical="center"/>
    </xf>
    <xf borderId="1" fillId="3" fontId="30" numFmtId="0" xfId="0" applyAlignment="1" applyBorder="1" applyFont="1">
      <alignment shrinkToFit="0" vertical="bottom" wrapText="0"/>
    </xf>
    <xf borderId="19" fillId="3" fontId="2" numFmtId="0" xfId="0" applyAlignment="1" applyBorder="1" applyFont="1">
      <alignment vertical="bottom"/>
    </xf>
    <xf borderId="19" fillId="4" fontId="31" numFmtId="0" xfId="0" applyAlignment="1" applyBorder="1" applyFont="1">
      <alignment horizontal="center" vertical="bottom"/>
    </xf>
    <xf borderId="19" fillId="4" fontId="2" numFmtId="0" xfId="0" applyAlignment="1" applyBorder="1" applyFont="1">
      <alignment vertical="bottom"/>
    </xf>
    <xf borderId="20" fillId="0" fontId="2" numFmtId="0" xfId="0" applyAlignment="1" applyBorder="1" applyFont="1">
      <alignment horizontal="center" vertical="bottom"/>
    </xf>
    <xf borderId="20" fillId="0" fontId="2" numFmtId="166" xfId="0" applyAlignment="1" applyBorder="1" applyFont="1" applyNumberFormat="1">
      <alignment horizontal="center" readingOrder="0" vertical="bottom"/>
    </xf>
    <xf borderId="20" fillId="0" fontId="25" numFmtId="0" xfId="0" applyAlignment="1" applyBorder="1" applyFont="1">
      <alignment horizontal="center" readingOrder="0" vertical="bottom"/>
    </xf>
    <xf borderId="0" fillId="0" fontId="2" numFmtId="0" xfId="0" applyAlignment="1" applyFont="1">
      <alignment horizontal="right" readingOrder="0" vertical="bottom"/>
    </xf>
    <xf borderId="0" fillId="0" fontId="32" numFmtId="0" xfId="0" applyAlignment="1" applyFont="1">
      <alignment horizontal="right" vertical="bottom"/>
    </xf>
    <xf borderId="21" fillId="0" fontId="2" numFmtId="0" xfId="0" applyAlignment="1" applyBorder="1" applyFont="1">
      <alignment horizontal="center" vertical="bottom"/>
    </xf>
    <xf borderId="21" fillId="0" fontId="2" numFmtId="166" xfId="0" applyAlignment="1" applyBorder="1" applyFont="1" applyNumberFormat="1">
      <alignment horizontal="center" readingOrder="0" vertical="bottom"/>
    </xf>
    <xf borderId="21" fillId="0" fontId="2" numFmtId="0" xfId="0" applyAlignment="1" applyBorder="1" applyFont="1">
      <alignment horizontal="center" readingOrder="0" vertical="bottom"/>
    </xf>
    <xf borderId="0" fillId="0" fontId="2" numFmtId="0" xfId="0" applyAlignment="1" applyFont="1">
      <alignment horizontal="center" vertical="bottom"/>
    </xf>
    <xf borderId="0" fillId="0" fontId="2" numFmtId="166" xfId="0" applyAlignment="1" applyFont="1" applyNumberFormat="1">
      <alignment horizontal="center" vertical="bottom"/>
    </xf>
    <xf borderId="0" fillId="0" fontId="2" numFmtId="0" xfId="0" applyAlignment="1" applyFont="1">
      <alignment horizontal="center" readingOrder="0" vertical="bottom"/>
    </xf>
    <xf borderId="0" fillId="0" fontId="25" numFmtId="0" xfId="0" applyAlignment="1" applyFont="1">
      <alignment vertical="bottom"/>
    </xf>
    <xf borderId="0" fillId="0" fontId="25" numFmtId="0" xfId="0" applyAlignment="1" applyFont="1">
      <alignment horizontal="right" readingOrder="0" vertical="bottom"/>
    </xf>
    <xf borderId="0" fillId="0" fontId="25" numFmtId="0" xfId="0" applyAlignment="1" applyFont="1">
      <alignment horizontal="right" vertical="bottom"/>
    </xf>
    <xf borderId="1" fillId="3" fontId="30" numFmtId="0" xfId="0" applyAlignment="1" applyBorder="1" applyFont="1">
      <alignment vertical="center"/>
    </xf>
    <xf borderId="1" fillId="3" fontId="33" numFmtId="0" xfId="0" applyAlignment="1" applyBorder="1" applyFont="1">
      <alignment vertical="center"/>
    </xf>
    <xf borderId="0" fillId="0" fontId="2" numFmtId="0" xfId="0" applyAlignment="1" applyFont="1">
      <alignment vertical="center"/>
    </xf>
    <xf borderId="1" fillId="4" fontId="31" numFmtId="0" xfId="0" applyAlignment="1" applyBorder="1" applyFont="1">
      <alignment horizontal="center" readingOrder="0" vertical="center"/>
    </xf>
    <xf borderId="1" fillId="4" fontId="31" numFmtId="0" xfId="0" applyAlignment="1" applyBorder="1" applyFont="1">
      <alignment horizontal="center" vertical="center"/>
    </xf>
    <xf borderId="0" fillId="0" fontId="2" numFmtId="0" xfId="0" applyAlignment="1" applyFont="1">
      <alignment readingOrder="0" vertical="center"/>
    </xf>
    <xf borderId="0" fillId="0" fontId="34" numFmtId="0" xfId="0" applyAlignment="1" applyFont="1">
      <alignment readingOrder="0"/>
    </xf>
    <xf borderId="22" fillId="0" fontId="2" numFmtId="0" xfId="0" applyAlignment="1" applyBorder="1" applyFont="1">
      <alignment horizontal="center" readingOrder="0" vertical="center"/>
    </xf>
    <xf borderId="22" fillId="0" fontId="2" numFmtId="166" xfId="0" applyAlignment="1" applyBorder="1" applyFont="1" applyNumberFormat="1">
      <alignment horizontal="center" readingOrder="0" vertical="center"/>
    </xf>
    <xf borderId="23" fillId="0" fontId="2" numFmtId="0" xfId="0" applyAlignment="1" applyBorder="1" applyFont="1">
      <alignment horizontal="center" readingOrder="0" vertical="center"/>
    </xf>
    <xf borderId="0" fillId="0" fontId="34" numFmtId="0" xfId="0" applyFont="1"/>
    <xf borderId="24" fillId="0" fontId="2" numFmtId="0" xfId="0" applyAlignment="1" applyBorder="1" applyFont="1">
      <alignment horizontal="center" readingOrder="0" vertical="center"/>
    </xf>
    <xf borderId="24" fillId="0" fontId="2" numFmtId="166" xfId="0" applyAlignment="1" applyBorder="1" applyFont="1" applyNumberFormat="1">
      <alignment horizontal="center" readingOrder="0" vertical="center"/>
    </xf>
    <xf borderId="24" fillId="0" fontId="34" numFmtId="0" xfId="0" applyAlignment="1" applyBorder="1" applyFont="1">
      <alignment horizontal="center" readingOrder="0"/>
    </xf>
    <xf borderId="25" fillId="0" fontId="2" numFmtId="0" xfId="0" applyAlignment="1" applyBorder="1" applyFont="1">
      <alignment horizontal="center" readingOrder="0" vertical="center"/>
    </xf>
    <xf borderId="25" fillId="0" fontId="34" numFmtId="0" xfId="0" applyBorder="1" applyFont="1"/>
    <xf borderId="26" fillId="0" fontId="2" numFmtId="0" xfId="0" applyAlignment="1" applyBorder="1" applyFont="1">
      <alignment horizontal="center" readingOrder="0" vertical="center"/>
    </xf>
    <xf borderId="27" fillId="0" fontId="2" numFmtId="0" xfId="0" applyAlignment="1" applyBorder="1" applyFont="1">
      <alignment horizontal="center" readingOrder="0" vertical="center"/>
    </xf>
    <xf borderId="28" fillId="0" fontId="34" numFmtId="0" xfId="0" applyBorder="1" applyFont="1"/>
    <xf borderId="29" fillId="0" fontId="2" numFmtId="0" xfId="0" applyAlignment="1" applyBorder="1" applyFont="1">
      <alignment horizontal="center" readingOrder="0" vertical="center"/>
    </xf>
    <xf borderId="1" fillId="3" fontId="24" numFmtId="0" xfId="0" applyAlignment="1" applyBorder="1" applyFont="1">
      <alignment vertical="center"/>
    </xf>
    <xf borderId="1" fillId="3" fontId="22" numFmtId="0" xfId="0" applyAlignment="1" applyBorder="1" applyFont="1">
      <alignment horizontal="right" vertical="center"/>
    </xf>
    <xf borderId="0" fillId="0" fontId="35" numFmtId="0" xfId="0" applyFont="1"/>
    <xf borderId="0" fillId="0" fontId="36" numFmtId="0" xfId="0" applyAlignment="1" applyFont="1">
      <alignment horizontal="right"/>
    </xf>
    <xf borderId="0" fillId="0" fontId="37" numFmtId="0" xfId="0" applyFont="1"/>
    <xf borderId="0" fillId="0" fontId="25" numFmtId="0" xfId="0" applyAlignment="1" applyFont="1">
      <alignment vertical="top"/>
    </xf>
    <xf borderId="0" fillId="0" fontId="25" numFmtId="0" xfId="0" applyAlignment="1" applyFont="1">
      <alignment shrinkToFit="0" wrapText="1"/>
    </xf>
    <xf borderId="0" fillId="0" fontId="38" numFmtId="0" xfId="0" applyAlignment="1" applyFont="1">
      <alignment shrinkToFit="0" wrapText="1"/>
    </xf>
    <xf borderId="0" fillId="0" fontId="39" numFmtId="0" xfId="0" applyFont="1"/>
    <xf borderId="0" fillId="0" fontId="25" numFmtId="0" xfId="0" applyFont="1"/>
    <xf borderId="0" fillId="0" fontId="25" numFmtId="0" xfId="0" applyAlignment="1" applyFont="1">
      <alignment horizontal="right" vertical="top"/>
    </xf>
    <xf borderId="0" fillId="0" fontId="38" numFmtId="0" xfId="0" applyAlignment="1" applyFont="1">
      <alignment vertical="top"/>
    </xf>
    <xf borderId="0" fillId="0" fontId="40" numFmtId="0" xfId="0" applyAlignment="1" applyFont="1">
      <alignment vertical="top"/>
    </xf>
    <xf borderId="0" fillId="0" fontId="41" numFmtId="0" xfId="0" applyFont="1"/>
  </cellXfs>
  <cellStyles count="1">
    <cellStyle xfId="0" name="Normal" builtinId="0"/>
  </cellStyles>
  <dxfs count="11">
    <dxf>
      <font/>
      <fill>
        <patternFill patternType="solid">
          <fgColor rgb="FFD9D2E9"/>
          <bgColor rgb="FFD9D2E9"/>
        </patternFill>
      </fill>
      <border/>
    </dxf>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Pts Planned</c:v>
          </c:tx>
          <c:spPr>
            <a:ln cmpd="sng">
              <a:solidFill>
                <a:srgbClr val="2D3538"/>
              </a:solidFill>
            </a:ln>
          </c:spPr>
          <c:marker>
            <c:symbol val="none"/>
          </c:marker>
          <c:val>
            <c:numRef>
              <c:f>'TEAM BURNDOWN'!$C$4:$C$18</c:f>
              <c:numCache/>
            </c:numRef>
          </c:val>
          <c:smooth val="0"/>
        </c:ser>
        <c:ser>
          <c:idx val="1"/>
          <c:order val="1"/>
          <c:tx>
            <c:v>Ideal</c:v>
          </c:tx>
          <c:spPr>
            <a:ln cmpd="sng" w="38100">
              <a:solidFill>
                <a:srgbClr val="3970AD">
                  <a:alpha val="100000"/>
                </a:srgbClr>
              </a:solidFill>
            </a:ln>
          </c:spPr>
          <c:marker>
            <c:symbol val="none"/>
          </c:marker>
          <c:val>
            <c:numRef>
              <c:f>'TEAM BURNDOWN'!$E$4:$E$17</c:f>
              <c:numCache/>
            </c:numRef>
          </c:val>
          <c:smooth val="0"/>
        </c:ser>
        <c:axId val="202483679"/>
        <c:axId val="1662737569"/>
      </c:lineChart>
      <c:catAx>
        <c:axId val="2024836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62737569"/>
      </c:catAx>
      <c:valAx>
        <c:axId val="16627375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2483679"/>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Pts Planned</c:v>
          </c:tx>
          <c:spPr>
            <a:ln cmpd="sng">
              <a:solidFill>
                <a:srgbClr val="2D3538"/>
              </a:solidFill>
            </a:ln>
          </c:spPr>
          <c:marker>
            <c:symbol val="none"/>
          </c:marker>
          <c:val>
            <c:numRef>
              <c:f>Leon!$C$4:$C$17</c:f>
              <c:numCache/>
            </c:numRef>
          </c:val>
          <c:smooth val="0"/>
        </c:ser>
        <c:ser>
          <c:idx val="1"/>
          <c:order val="1"/>
          <c:tx>
            <c:v>Ideal</c:v>
          </c:tx>
          <c:spPr>
            <a:ln cmpd="sng" w="38100">
              <a:solidFill>
                <a:srgbClr val="3970AD">
                  <a:alpha val="100000"/>
                </a:srgbClr>
              </a:solidFill>
            </a:ln>
          </c:spPr>
          <c:marker>
            <c:symbol val="none"/>
          </c:marker>
          <c:val>
            <c:numRef>
              <c:f>Leon!$E$4:$E$17</c:f>
              <c:numCache/>
            </c:numRef>
          </c:val>
          <c:smooth val="0"/>
        </c:ser>
        <c:axId val="317217277"/>
        <c:axId val="947928284"/>
      </c:lineChart>
      <c:catAx>
        <c:axId val="3172172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47928284"/>
      </c:catAx>
      <c:valAx>
        <c:axId val="947928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17217277"/>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2D3538"/>
              </a:solidFill>
            </a:ln>
          </c:spPr>
          <c:marker>
            <c:symbol val="none"/>
          </c:marker>
          <c:val>
            <c:numRef>
              <c:f>Andy!$C$4:$C$17</c:f>
              <c:numCache/>
            </c:numRef>
          </c:val>
          <c:smooth val="0"/>
        </c:ser>
        <c:ser>
          <c:idx val="1"/>
          <c:order val="1"/>
          <c:spPr>
            <a:ln cmpd="sng" w="38100">
              <a:solidFill>
                <a:srgbClr val="3970AD">
                  <a:alpha val="100000"/>
                </a:srgbClr>
              </a:solidFill>
            </a:ln>
          </c:spPr>
          <c:marker>
            <c:symbol val="none"/>
          </c:marker>
          <c:val>
            <c:numRef>
              <c:f>Andy!$E$4:$E$17</c:f>
              <c:numCache/>
            </c:numRef>
          </c:val>
          <c:smooth val="0"/>
        </c:ser>
        <c:axId val="737684898"/>
        <c:axId val="1437326748"/>
      </c:lineChart>
      <c:catAx>
        <c:axId val="7376848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37326748"/>
      </c:catAx>
      <c:valAx>
        <c:axId val="1437326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37684898"/>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Pts Planned</c:v>
          </c:tx>
          <c:spPr>
            <a:ln cmpd="sng">
              <a:solidFill>
                <a:srgbClr val="2D3538"/>
              </a:solidFill>
            </a:ln>
          </c:spPr>
          <c:marker>
            <c:symbol val="none"/>
          </c:marker>
          <c:val>
            <c:numRef>
              <c:f>Orion!$C$4:$C$17</c:f>
              <c:numCache/>
            </c:numRef>
          </c:val>
          <c:smooth val="0"/>
        </c:ser>
        <c:ser>
          <c:idx val="1"/>
          <c:order val="1"/>
          <c:tx>
            <c:v>Ideal</c:v>
          </c:tx>
          <c:spPr>
            <a:ln cmpd="sng" w="38100">
              <a:solidFill>
                <a:srgbClr val="3970AD">
                  <a:alpha val="100000"/>
                </a:srgbClr>
              </a:solidFill>
            </a:ln>
          </c:spPr>
          <c:marker>
            <c:symbol val="none"/>
          </c:marker>
          <c:val>
            <c:numRef>
              <c:f>Orion!$E$4:$E$17</c:f>
              <c:numCache/>
            </c:numRef>
          </c:val>
          <c:smooth val="0"/>
        </c:ser>
        <c:axId val="295994681"/>
        <c:axId val="367365491"/>
      </c:lineChart>
      <c:catAx>
        <c:axId val="2959946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67365491"/>
      </c:catAx>
      <c:valAx>
        <c:axId val="3673654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95994681"/>
      </c:valAx>
    </c:plotArea>
    <c:legend>
      <c:legendPos val="r"/>
      <c:layout>
        <c:manualLayout>
          <c:xMode val="edge"/>
          <c:yMode val="edge"/>
          <c:x val="0.9109117647058824"/>
          <c:y val="0.05237529691211402"/>
        </c:manualLayout>
      </c:layout>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Pts Done</c:v>
          </c:tx>
          <c:spPr>
            <a:ln cmpd="sng">
              <a:solidFill>
                <a:srgbClr val="2D3538"/>
              </a:solidFill>
            </a:ln>
          </c:spPr>
          <c:marker>
            <c:symbol val="none"/>
          </c:marker>
          <c:val>
            <c:numRef>
              <c:f>An!$C$4:$C$17</c:f>
              <c:numCache/>
            </c:numRef>
          </c:val>
          <c:smooth val="0"/>
        </c:ser>
        <c:ser>
          <c:idx val="1"/>
          <c:order val="1"/>
          <c:tx>
            <c:v>Ideal</c:v>
          </c:tx>
          <c:spPr>
            <a:ln cmpd="sng" w="38100">
              <a:solidFill>
                <a:srgbClr val="3970AD">
                  <a:alpha val="100000"/>
                </a:srgbClr>
              </a:solidFill>
            </a:ln>
          </c:spPr>
          <c:marker>
            <c:symbol val="none"/>
          </c:marker>
          <c:val>
            <c:numRef>
              <c:f>An!$E$4:$E$17</c:f>
              <c:numCache/>
            </c:numRef>
          </c:val>
          <c:smooth val="0"/>
        </c:ser>
        <c:axId val="1490306790"/>
        <c:axId val="1835806757"/>
      </c:lineChart>
      <c:catAx>
        <c:axId val="14903067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35806757"/>
      </c:catAx>
      <c:valAx>
        <c:axId val="1835806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490306790"/>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image" Target="../media/Chart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xdr:colOff>
      <xdr:row>0</xdr:row>
      <xdr:rowOff>333375</xdr:rowOff>
    </xdr:from>
    <xdr:ext cx="6477000" cy="4010025"/>
    <xdr:graphicFrame>
      <xdr:nvGraphicFramePr>
        <xdr:cNvPr id="55746137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3</xdr:row>
      <xdr:rowOff>0</xdr:rowOff>
    </xdr:from>
    <xdr:ext cx="6477000" cy="4010025"/>
    <xdr:graphicFrame>
      <xdr:nvGraphicFramePr>
        <xdr:cNvPr id="73357610"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3</xdr:row>
      <xdr:rowOff>0</xdr:rowOff>
    </xdr:from>
    <xdr:ext cx="6477000" cy="4010025"/>
    <xdr:graphicFrame>
      <xdr:nvGraphicFramePr>
        <xdr:cNvPr id="534806445"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76200</xdr:colOff>
      <xdr:row>3</xdr:row>
      <xdr:rowOff>0</xdr:rowOff>
    </xdr:from>
    <xdr:ext cx="6477000" cy="4010025"/>
    <xdr:graphicFrame>
      <xdr:nvGraphicFramePr>
        <xdr:cNvPr id="35273011"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3</xdr:row>
      <xdr:rowOff>0</xdr:rowOff>
    </xdr:from>
    <xdr:ext cx="6477000" cy="4010025"/>
    <xdr:graphicFrame>
      <xdr:nvGraphicFramePr>
        <xdr:cNvPr id="111281606"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3</xdr:row>
      <xdr:rowOff>0</xdr:rowOff>
    </xdr:from>
    <xdr:ext cx="6477000" cy="4010025"/>
    <xdr:pic>
      <xdr:nvPicPr>
        <xdr:cNvPr id="230922273" name="Chart6"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4C92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agile-kanban-board.html"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c r="C1" s="2"/>
      <c r="D1" s="2"/>
    </row>
    <row r="2">
      <c r="A2" s="2" t="s">
        <v>1</v>
      </c>
      <c r="B2" s="2" t="s">
        <v>2</v>
      </c>
      <c r="C2" s="2"/>
      <c r="D2" s="2"/>
    </row>
    <row r="3">
      <c r="A3" s="2" t="s">
        <v>3</v>
      </c>
      <c r="B3" s="3">
        <f>An!C4</f>
        <v>12</v>
      </c>
      <c r="C3" s="2"/>
      <c r="D3" s="2"/>
    </row>
    <row r="4">
      <c r="A4" s="2" t="s">
        <v>4</v>
      </c>
      <c r="B4" s="3">
        <f>Andy!C4</f>
        <v>11</v>
      </c>
      <c r="C4" s="2"/>
      <c r="D4" s="2"/>
    </row>
    <row r="5">
      <c r="A5" s="2" t="s">
        <v>5</v>
      </c>
      <c r="B5" s="3">
        <f>Leon!C4</f>
        <v>11</v>
      </c>
      <c r="C5" s="2"/>
      <c r="D5" s="2"/>
    </row>
    <row r="6">
      <c r="A6" s="2" t="s">
        <v>6</v>
      </c>
      <c r="B6" s="3">
        <f>Orion!C4</f>
        <v>13</v>
      </c>
      <c r="C6" s="2"/>
      <c r="D6" s="2"/>
    </row>
    <row r="7">
      <c r="A7" s="2" t="s">
        <v>7</v>
      </c>
      <c r="B7" s="3" t="str">
        <f>Frankie!C40</f>
        <v/>
      </c>
      <c r="C7" s="2"/>
      <c r="D7" s="2"/>
    </row>
    <row r="8">
      <c r="A8" s="2"/>
      <c r="B8" s="2"/>
      <c r="C8" s="2"/>
      <c r="D8" s="2"/>
    </row>
    <row r="9">
      <c r="A9" s="2" t="s">
        <v>8</v>
      </c>
      <c r="B9" s="3">
        <f>SUM(B3:B7)</f>
        <v>47</v>
      </c>
      <c r="C9" s="2"/>
      <c r="D9" s="2"/>
    </row>
    <row r="10">
      <c r="A10" s="2"/>
      <c r="B10" s="2"/>
      <c r="C10" s="2"/>
      <c r="D10" s="2"/>
    </row>
    <row r="11">
      <c r="A11" s="2"/>
      <c r="B11" s="2"/>
      <c r="C11" s="2"/>
      <c r="D11" s="2"/>
    </row>
    <row r="12">
      <c r="A12" s="2"/>
      <c r="B12" s="2"/>
      <c r="C12" s="2"/>
      <c r="D12" s="2"/>
    </row>
    <row r="13">
      <c r="A13" s="2"/>
      <c r="B13" s="2"/>
      <c r="C13" s="2"/>
      <c r="D13" s="2"/>
    </row>
    <row r="14">
      <c r="A14" s="2"/>
      <c r="B14" s="2"/>
      <c r="C14" s="2"/>
      <c r="D14" s="2"/>
    </row>
    <row r="15">
      <c r="A15" s="2"/>
      <c r="B15" s="2"/>
      <c r="C15" s="2"/>
      <c r="D15"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3.0"/>
    <col customWidth="1" min="4" max="4" width="8.71"/>
    <col customWidth="1" min="5" max="5" width="24.43"/>
    <col customWidth="1" min="6" max="6" width="31.71"/>
    <col customWidth="1" min="7" max="7" width="11.57"/>
    <col customWidth="1" min="8" max="9" width="7.86"/>
    <col customWidth="1" min="10" max="10" width="48.71"/>
    <col customWidth="1" min="11" max="11" width="6.14"/>
  </cols>
  <sheetData>
    <row r="1" ht="30.0" customHeight="1">
      <c r="A1" s="4"/>
      <c r="B1" s="4"/>
      <c r="C1" s="5" t="s">
        <v>9</v>
      </c>
      <c r="D1" s="6"/>
      <c r="E1" s="6"/>
      <c r="F1" s="7" t="s">
        <v>10</v>
      </c>
      <c r="G1" s="7" t="s">
        <v>11</v>
      </c>
      <c r="H1" s="8" t="s">
        <v>12</v>
      </c>
      <c r="I1" s="9"/>
      <c r="J1" s="10"/>
      <c r="K1" s="11"/>
      <c r="L1" s="12"/>
      <c r="M1" s="6"/>
      <c r="N1" s="6"/>
    </row>
    <row r="2" ht="30.0" customHeight="1">
      <c r="A2" s="13"/>
      <c r="B2" s="13"/>
      <c r="C2" s="14"/>
      <c r="F2" s="15">
        <v>44482.0</v>
      </c>
      <c r="G2" s="16">
        <v>13.0</v>
      </c>
      <c r="H2" s="17">
        <f>H43</f>
        <v>1</v>
      </c>
      <c r="I2" s="9"/>
      <c r="J2" s="18" t="str">
        <f>I43</f>
        <v>⚑⚑⚑⚑⚑⚑⚑⚑⚑⚑⚑⚑⚑⌛🏁</v>
      </c>
      <c r="K2" s="13"/>
      <c r="L2" s="14"/>
    </row>
    <row r="3" ht="18.75" customHeight="1">
      <c r="A3" s="19"/>
      <c r="B3" s="19"/>
      <c r="C3" s="20" t="s">
        <v>13</v>
      </c>
      <c r="D3" s="21" t="s">
        <v>14</v>
      </c>
      <c r="E3" s="20" t="s">
        <v>15</v>
      </c>
      <c r="F3" s="20" t="s">
        <v>16</v>
      </c>
      <c r="G3" s="20" t="s">
        <v>17</v>
      </c>
      <c r="H3" s="20" t="s">
        <v>18</v>
      </c>
      <c r="I3" s="20" t="s">
        <v>19</v>
      </c>
      <c r="J3" s="20" t="s">
        <v>20</v>
      </c>
      <c r="K3" s="22"/>
      <c r="N3" s="23"/>
    </row>
    <row r="4" ht="9.75" customHeight="1">
      <c r="A4" s="24"/>
      <c r="B4" s="24"/>
      <c r="C4" s="24"/>
      <c r="D4" s="24"/>
      <c r="E4" s="24"/>
      <c r="F4" s="24"/>
      <c r="G4" s="24"/>
      <c r="H4" s="24"/>
      <c r="I4" s="24"/>
      <c r="J4" s="24"/>
      <c r="K4" s="24"/>
    </row>
    <row r="5" ht="33.75" customHeight="1">
      <c r="A5" s="25"/>
      <c r="B5" s="26"/>
      <c r="C5" s="27" t="s">
        <v>21</v>
      </c>
      <c r="D5" s="28" t="s">
        <v>22</v>
      </c>
      <c r="E5" s="29"/>
      <c r="F5" s="29"/>
      <c r="G5" s="30"/>
      <c r="H5" s="27"/>
      <c r="I5" s="27"/>
      <c r="J5" s="30"/>
      <c r="K5" s="25"/>
    </row>
    <row r="6" ht="33.75" customHeight="1">
      <c r="A6" s="31"/>
      <c r="B6" s="32"/>
      <c r="C6" s="33" t="s">
        <v>23</v>
      </c>
      <c r="D6" s="34" t="s">
        <v>24</v>
      </c>
      <c r="E6" s="35" t="s">
        <v>25</v>
      </c>
      <c r="F6" s="36"/>
      <c r="G6" s="33"/>
      <c r="H6" s="37">
        <v>15.0</v>
      </c>
      <c r="I6" s="34"/>
      <c r="J6" s="38" t="s">
        <v>26</v>
      </c>
      <c r="K6" s="39"/>
    </row>
    <row r="7" ht="33.75" customHeight="1">
      <c r="A7" s="31"/>
      <c r="B7" s="32"/>
      <c r="C7" s="33" t="s">
        <v>23</v>
      </c>
      <c r="D7" s="37" t="s">
        <v>24</v>
      </c>
      <c r="E7" s="35" t="s">
        <v>27</v>
      </c>
      <c r="F7" s="36"/>
      <c r="G7" s="33"/>
      <c r="H7" s="37">
        <v>15.0</v>
      </c>
      <c r="I7" s="34"/>
      <c r="J7" s="38" t="s">
        <v>26</v>
      </c>
      <c r="K7" s="39"/>
    </row>
    <row r="8" ht="33.75" customHeight="1">
      <c r="A8" s="31"/>
      <c r="B8" s="32"/>
      <c r="C8" s="33" t="s">
        <v>23</v>
      </c>
      <c r="D8" s="37" t="s">
        <v>24</v>
      </c>
      <c r="E8" s="35" t="s">
        <v>28</v>
      </c>
      <c r="G8" s="33"/>
      <c r="H8" s="37">
        <v>20.0</v>
      </c>
      <c r="I8" s="34"/>
      <c r="J8" s="38" t="s">
        <v>26</v>
      </c>
      <c r="K8" s="39"/>
    </row>
    <row r="9" ht="33.75" customHeight="1">
      <c r="A9" s="40"/>
      <c r="B9" s="41"/>
      <c r="C9" s="42" t="s">
        <v>29</v>
      </c>
      <c r="D9" s="43" t="s">
        <v>30</v>
      </c>
      <c r="E9" s="44"/>
      <c r="F9" s="44"/>
      <c r="G9" s="45"/>
      <c r="H9" s="46" t="str">
        <f t="shared" ref="H9:I9" si="1">SUBTOTAL(9,OFFSET(H9,1,0):OFFSET(H10,-1,0))</f>
        <v>#REF!</v>
      </c>
      <c r="I9" s="46" t="str">
        <f t="shared" si="1"/>
        <v>#REF!</v>
      </c>
      <c r="J9" s="45"/>
      <c r="K9" s="47"/>
    </row>
    <row r="10" ht="29.25" customHeight="1">
      <c r="A10" s="40"/>
      <c r="B10" s="41"/>
      <c r="C10" s="42" t="s">
        <v>31</v>
      </c>
      <c r="D10" s="43" t="s">
        <v>32</v>
      </c>
      <c r="E10" s="44"/>
      <c r="F10" s="44"/>
      <c r="G10" s="45"/>
      <c r="H10" s="46" t="str">
        <f t="shared" ref="H10:I10" si="2">SUBTOTAL(9,OFFSET(H10,1,0):OFFSET(H11,-1,0))</f>
        <v>#REF!</v>
      </c>
      <c r="I10" s="46" t="str">
        <f t="shared" si="2"/>
        <v>#REF!</v>
      </c>
      <c r="J10" s="45"/>
      <c r="K10" s="47"/>
    </row>
    <row r="11" ht="29.25" customHeight="1">
      <c r="A11" s="40"/>
      <c r="B11" s="41"/>
      <c r="C11" s="42" t="s">
        <v>33</v>
      </c>
      <c r="D11" s="43" t="s">
        <v>34</v>
      </c>
      <c r="E11" s="44"/>
      <c r="F11" s="44"/>
      <c r="G11" s="45"/>
      <c r="H11" s="46" t="str">
        <f t="shared" ref="H11:I11" si="3">SUBTOTAL(9,OFFSET(H11,1,0):OFFSET(H12,-1,0))</f>
        <v>#REF!</v>
      </c>
      <c r="I11" s="46" t="str">
        <f t="shared" si="3"/>
        <v>#REF!</v>
      </c>
      <c r="J11" s="48"/>
      <c r="K11" s="47"/>
    </row>
    <row r="12" ht="29.25" customHeight="1">
      <c r="A12" s="40"/>
      <c r="B12" s="41"/>
      <c r="C12" s="49" t="s">
        <v>35</v>
      </c>
      <c r="D12" s="50" t="s">
        <v>36</v>
      </c>
      <c r="E12" s="51"/>
      <c r="F12" s="51"/>
      <c r="G12" s="52"/>
      <c r="H12" s="53">
        <f t="shared" ref="H12:I12" si="4">SUBTOTAL(9,OFFSET(H12,1,0):OFFSET(H33,-1,0))</f>
        <v>52</v>
      </c>
      <c r="I12" s="53">
        <f t="shared" si="4"/>
        <v>53</v>
      </c>
      <c r="J12" s="52"/>
      <c r="K12" s="47"/>
    </row>
    <row r="13" ht="33.75" customHeight="1">
      <c r="A13" s="40"/>
      <c r="B13" s="41"/>
      <c r="C13" s="33" t="s">
        <v>37</v>
      </c>
      <c r="D13" s="37" t="s">
        <v>38</v>
      </c>
      <c r="E13" s="35" t="s">
        <v>39</v>
      </c>
      <c r="F13" s="38"/>
      <c r="G13" s="33">
        <v>6.0</v>
      </c>
      <c r="H13" s="37">
        <v>1.0</v>
      </c>
      <c r="I13" s="37">
        <v>1.0</v>
      </c>
      <c r="J13" s="36"/>
      <c r="K13" s="47"/>
    </row>
    <row r="14" ht="29.25" customHeight="1">
      <c r="A14" s="40"/>
      <c r="B14" s="41"/>
      <c r="C14" s="54" t="s">
        <v>37</v>
      </c>
      <c r="D14" s="37" t="s">
        <v>40</v>
      </c>
      <c r="E14" s="35" t="s">
        <v>41</v>
      </c>
      <c r="F14" s="36"/>
      <c r="G14" s="33">
        <v>15.0</v>
      </c>
      <c r="H14" s="37">
        <v>3.0</v>
      </c>
      <c r="I14" s="37">
        <v>3.0</v>
      </c>
      <c r="J14" s="36"/>
      <c r="K14" s="25"/>
    </row>
    <row r="15" ht="33.75" customHeight="1">
      <c r="A15" s="40"/>
      <c r="B15" s="41"/>
      <c r="C15" s="33" t="s">
        <v>37</v>
      </c>
      <c r="D15" s="37" t="s">
        <v>38</v>
      </c>
      <c r="E15" s="35" t="s">
        <v>42</v>
      </c>
      <c r="F15" s="38"/>
      <c r="G15" s="33">
        <v>3.0</v>
      </c>
      <c r="H15" s="37">
        <v>1.0</v>
      </c>
      <c r="I15" s="37">
        <v>1.0</v>
      </c>
      <c r="J15" s="36"/>
      <c r="K15" s="25"/>
    </row>
    <row r="16" ht="29.25" customHeight="1">
      <c r="A16" s="40"/>
      <c r="B16" s="41"/>
      <c r="C16" s="54" t="s">
        <v>37</v>
      </c>
      <c r="D16" s="37" t="s">
        <v>40</v>
      </c>
      <c r="E16" s="35" t="s">
        <v>43</v>
      </c>
      <c r="F16" s="36"/>
      <c r="G16" s="33">
        <v>9.0</v>
      </c>
      <c r="H16" s="37">
        <v>3.0</v>
      </c>
      <c r="I16" s="37">
        <v>3.0</v>
      </c>
      <c r="J16" s="36"/>
      <c r="K16" s="47"/>
    </row>
    <row r="17" ht="30.0" customHeight="1">
      <c r="A17" s="31"/>
      <c r="B17" s="32"/>
      <c r="C17" s="54" t="s">
        <v>37</v>
      </c>
      <c r="D17" s="37" t="s">
        <v>4</v>
      </c>
      <c r="E17" s="35" t="s">
        <v>44</v>
      </c>
      <c r="F17" s="36"/>
      <c r="G17" s="33">
        <v>8.0</v>
      </c>
      <c r="H17" s="37">
        <v>2.0</v>
      </c>
      <c r="I17" s="37">
        <v>2.0</v>
      </c>
      <c r="J17" s="36"/>
      <c r="K17" s="39"/>
    </row>
    <row r="18" ht="30.0" customHeight="1">
      <c r="A18" s="31"/>
      <c r="B18" s="32"/>
      <c r="C18" s="54" t="s">
        <v>37</v>
      </c>
      <c r="D18" s="37" t="s">
        <v>5</v>
      </c>
      <c r="E18" s="35" t="s">
        <v>45</v>
      </c>
      <c r="F18" s="38"/>
      <c r="G18" s="33">
        <v>10.0</v>
      </c>
      <c r="H18" s="37">
        <v>2.0</v>
      </c>
      <c r="I18" s="37">
        <v>1.0</v>
      </c>
      <c r="J18" s="36"/>
      <c r="K18" s="39"/>
    </row>
    <row r="19" ht="30.0" customHeight="1">
      <c r="A19" s="31"/>
      <c r="B19" s="32"/>
      <c r="C19" s="54" t="s">
        <v>37</v>
      </c>
      <c r="D19" s="37" t="s">
        <v>5</v>
      </c>
      <c r="E19" s="35" t="s">
        <v>46</v>
      </c>
      <c r="F19" s="38"/>
      <c r="G19" s="33">
        <v>11.0</v>
      </c>
      <c r="H19" s="37">
        <v>3.0</v>
      </c>
      <c r="I19" s="37">
        <v>3.0</v>
      </c>
      <c r="J19" s="36"/>
      <c r="K19" s="39"/>
    </row>
    <row r="20" ht="30.0" customHeight="1">
      <c r="A20" s="31"/>
      <c r="B20" s="32"/>
      <c r="C20" s="54" t="s">
        <v>37</v>
      </c>
      <c r="D20" s="37" t="s">
        <v>5</v>
      </c>
      <c r="E20" s="35" t="s">
        <v>47</v>
      </c>
      <c r="F20" s="36"/>
      <c r="G20" s="33">
        <v>19.0</v>
      </c>
      <c r="H20" s="37">
        <v>5.0</v>
      </c>
      <c r="I20" s="37">
        <v>4.0</v>
      </c>
      <c r="J20" s="36"/>
      <c r="K20" s="55"/>
    </row>
    <row r="21" ht="29.25" customHeight="1">
      <c r="A21" s="40"/>
      <c r="B21" s="41"/>
      <c r="C21" s="33" t="s">
        <v>37</v>
      </c>
      <c r="D21" s="37" t="s">
        <v>6</v>
      </c>
      <c r="E21" s="35" t="s">
        <v>48</v>
      </c>
      <c r="F21" s="36"/>
      <c r="G21" s="33">
        <v>5.0</v>
      </c>
      <c r="H21" s="37">
        <v>1.0</v>
      </c>
      <c r="I21" s="37">
        <v>1.0</v>
      </c>
      <c r="J21" s="36"/>
      <c r="K21" s="47"/>
    </row>
    <row r="22" ht="29.25" customHeight="1">
      <c r="A22" s="40"/>
      <c r="B22" s="41"/>
      <c r="C22" s="54" t="s">
        <v>37</v>
      </c>
      <c r="D22" s="37" t="s">
        <v>6</v>
      </c>
      <c r="E22" s="35" t="s">
        <v>49</v>
      </c>
      <c r="F22" s="36"/>
      <c r="G22" s="33">
        <v>1.0</v>
      </c>
      <c r="H22" s="37">
        <v>1.0</v>
      </c>
      <c r="I22" s="37">
        <v>1.0</v>
      </c>
      <c r="J22" s="36"/>
      <c r="K22" s="47"/>
    </row>
    <row r="23" ht="29.25" customHeight="1">
      <c r="A23" s="40"/>
      <c r="B23" s="41"/>
      <c r="C23" s="54" t="s">
        <v>37</v>
      </c>
      <c r="D23" s="37" t="s">
        <v>6</v>
      </c>
      <c r="E23" s="35" t="s">
        <v>50</v>
      </c>
      <c r="F23" s="36"/>
      <c r="G23" s="33">
        <v>2.0</v>
      </c>
      <c r="H23" s="37">
        <v>1.0</v>
      </c>
      <c r="I23" s="37">
        <v>1.0</v>
      </c>
      <c r="J23" s="36"/>
      <c r="K23" s="47"/>
    </row>
    <row r="24" ht="29.25" customHeight="1">
      <c r="A24" s="40"/>
      <c r="B24" s="41"/>
      <c r="C24" s="54" t="s">
        <v>37</v>
      </c>
      <c r="D24" s="37" t="s">
        <v>6</v>
      </c>
      <c r="E24" s="35" t="s">
        <v>51</v>
      </c>
      <c r="F24" s="36"/>
      <c r="G24" s="33">
        <v>20.0</v>
      </c>
      <c r="H24" s="37">
        <v>6.0</v>
      </c>
      <c r="I24" s="37">
        <v>7.0</v>
      </c>
      <c r="J24" s="36"/>
      <c r="K24" s="47"/>
    </row>
    <row r="25" ht="29.25" customHeight="1">
      <c r="A25" s="40"/>
      <c r="B25" s="41"/>
      <c r="C25" s="54" t="s">
        <v>37</v>
      </c>
      <c r="D25" s="37" t="s">
        <v>4</v>
      </c>
      <c r="E25" s="35" t="s">
        <v>52</v>
      </c>
      <c r="F25" s="36"/>
      <c r="G25" s="33">
        <v>4.0</v>
      </c>
      <c r="H25" s="37">
        <v>1.0</v>
      </c>
      <c r="I25" s="37">
        <v>1.0</v>
      </c>
      <c r="J25" s="36"/>
      <c r="K25" s="47"/>
    </row>
    <row r="26" ht="29.25" customHeight="1">
      <c r="A26" s="40"/>
      <c r="B26" s="41"/>
      <c r="C26" s="54" t="s">
        <v>37</v>
      </c>
      <c r="D26" s="37" t="s">
        <v>3</v>
      </c>
      <c r="E26" s="35" t="s">
        <v>53</v>
      </c>
      <c r="F26" s="36"/>
      <c r="G26" s="33">
        <v>14.0</v>
      </c>
      <c r="H26" s="37">
        <v>3.0</v>
      </c>
      <c r="I26" s="37">
        <v>3.0</v>
      </c>
      <c r="J26" s="36"/>
      <c r="K26" s="47"/>
    </row>
    <row r="27" ht="29.25" customHeight="1">
      <c r="A27" s="40"/>
      <c r="B27" s="41"/>
      <c r="C27" s="54" t="s">
        <v>37</v>
      </c>
      <c r="D27" s="37" t="s">
        <v>7</v>
      </c>
      <c r="E27" s="35" t="s">
        <v>54</v>
      </c>
      <c r="F27" s="36"/>
      <c r="G27" s="33">
        <v>12.0</v>
      </c>
      <c r="H27" s="37">
        <v>3.0</v>
      </c>
      <c r="I27" s="37">
        <v>3.0</v>
      </c>
      <c r="J27" s="38" t="s">
        <v>55</v>
      </c>
      <c r="K27" s="47"/>
    </row>
    <row r="28" ht="29.25" customHeight="1">
      <c r="A28" s="40"/>
      <c r="B28" s="41"/>
      <c r="C28" s="33" t="s">
        <v>37</v>
      </c>
      <c r="D28" s="37" t="s">
        <v>56</v>
      </c>
      <c r="E28" s="35" t="s">
        <v>57</v>
      </c>
      <c r="F28" s="36"/>
      <c r="G28" s="33">
        <v>17.0</v>
      </c>
      <c r="H28" s="37">
        <v>4.0</v>
      </c>
      <c r="I28" s="37">
        <v>4.0</v>
      </c>
      <c r="J28" s="38" t="s">
        <v>55</v>
      </c>
      <c r="K28" s="47"/>
    </row>
    <row r="29" ht="29.25" customHeight="1">
      <c r="A29" s="40"/>
      <c r="B29" s="41"/>
      <c r="C29" s="33" t="s">
        <v>37</v>
      </c>
      <c r="D29" s="37" t="s">
        <v>3</v>
      </c>
      <c r="E29" s="35" t="s">
        <v>58</v>
      </c>
      <c r="F29" s="36"/>
      <c r="G29" s="33">
        <v>18.0</v>
      </c>
      <c r="H29" s="37">
        <v>4.0</v>
      </c>
      <c r="I29" s="37">
        <v>4.0</v>
      </c>
      <c r="J29" s="38" t="s">
        <v>55</v>
      </c>
      <c r="K29" s="47"/>
    </row>
    <row r="30" ht="29.25" customHeight="1">
      <c r="A30" s="40"/>
      <c r="B30" s="41"/>
      <c r="C30" s="54" t="s">
        <v>37</v>
      </c>
      <c r="D30" s="37" t="s">
        <v>5</v>
      </c>
      <c r="E30" s="35" t="s">
        <v>59</v>
      </c>
      <c r="F30" s="36"/>
      <c r="G30" s="33">
        <v>16.0</v>
      </c>
      <c r="H30" s="37">
        <v>4.0</v>
      </c>
      <c r="I30" s="37">
        <v>4.0</v>
      </c>
      <c r="J30" s="36"/>
      <c r="K30" s="47"/>
    </row>
    <row r="31" ht="29.25" customHeight="1">
      <c r="A31" s="40"/>
      <c r="B31" s="41"/>
      <c r="C31" s="54" t="s">
        <v>37</v>
      </c>
      <c r="D31" s="37" t="s">
        <v>6</v>
      </c>
      <c r="E31" s="35" t="s">
        <v>60</v>
      </c>
      <c r="F31" s="36"/>
      <c r="G31" s="33">
        <v>13.0</v>
      </c>
      <c r="H31" s="37">
        <v>3.0</v>
      </c>
      <c r="I31" s="37">
        <v>5.0</v>
      </c>
      <c r="J31" s="36"/>
      <c r="K31" s="47"/>
    </row>
    <row r="32" ht="29.25" customHeight="1">
      <c r="A32" s="40"/>
      <c r="B32" s="41"/>
      <c r="C32" s="54" t="s">
        <v>37</v>
      </c>
      <c r="D32" s="37" t="s">
        <v>6</v>
      </c>
      <c r="E32" s="35" t="s">
        <v>61</v>
      </c>
      <c r="F32" s="36"/>
      <c r="G32" s="33">
        <v>7.0</v>
      </c>
      <c r="H32" s="37">
        <v>1.0</v>
      </c>
      <c r="I32" s="37">
        <v>1.0</v>
      </c>
      <c r="J32" s="36"/>
      <c r="K32" s="47"/>
    </row>
    <row r="33" ht="33.75" customHeight="1">
      <c r="A33" s="56"/>
      <c r="B33" s="57"/>
      <c r="C33" s="58"/>
      <c r="D33" s="58" t="s">
        <v>62</v>
      </c>
      <c r="E33" s="58"/>
      <c r="F33" s="58"/>
      <c r="G33" s="59"/>
      <c r="H33" s="60">
        <f t="shared" ref="H33:I33" si="5">SUBTOTAL(9,H9:OFFSET(H33,-1,0))</f>
        <v>52</v>
      </c>
      <c r="I33" s="60">
        <f t="shared" si="5"/>
        <v>53</v>
      </c>
      <c r="J33" s="59"/>
      <c r="K33" s="61"/>
    </row>
    <row r="34" ht="37.5" customHeight="1">
      <c r="A34" s="62"/>
      <c r="B34" s="62"/>
      <c r="C34" s="62"/>
      <c r="D34" s="62"/>
      <c r="E34" s="62"/>
      <c r="F34" s="62"/>
      <c r="G34" s="62"/>
      <c r="H34" s="62"/>
      <c r="I34" s="62"/>
      <c r="J34" s="63"/>
      <c r="K34" s="62"/>
    </row>
    <row r="35" ht="15.0" customHeight="1">
      <c r="A35" s="64"/>
      <c r="B35" s="64"/>
      <c r="C35" s="65"/>
      <c r="D35" s="64"/>
      <c r="E35" s="64"/>
      <c r="F35" s="66"/>
      <c r="G35" s="65"/>
      <c r="H35" s="64"/>
      <c r="I35" s="64"/>
      <c r="J35" s="67"/>
      <c r="K35" s="64"/>
    </row>
    <row r="36" ht="26.25" customHeight="1">
      <c r="A36" s="64"/>
      <c r="B36" s="64"/>
      <c r="C36" s="65" t="s">
        <v>63</v>
      </c>
      <c r="D36" s="64"/>
      <c r="E36" s="68" t="s">
        <v>64</v>
      </c>
      <c r="F36" s="66"/>
      <c r="G36" s="65"/>
      <c r="H36" s="64"/>
      <c r="I36" s="64"/>
      <c r="J36" s="67" t="s">
        <v>65</v>
      </c>
      <c r="K36" s="64"/>
    </row>
    <row r="37" ht="26.25" customHeight="1">
      <c r="A37" s="64"/>
      <c r="B37" s="69"/>
      <c r="C37" s="70" t="s">
        <v>66</v>
      </c>
      <c r="D37" s="64"/>
      <c r="E37" s="71" t="s">
        <v>67</v>
      </c>
      <c r="F37" s="66"/>
      <c r="G37" s="72"/>
      <c r="H37" s="64"/>
      <c r="I37" s="64"/>
      <c r="J37" s="73" t="s">
        <v>68</v>
      </c>
      <c r="K37" s="64"/>
    </row>
    <row r="38" ht="26.25" customHeight="1">
      <c r="A38" s="64"/>
      <c r="B38" s="69"/>
      <c r="C38" s="70" t="s">
        <v>69</v>
      </c>
      <c r="D38" s="64"/>
      <c r="E38" s="71" t="s">
        <v>70</v>
      </c>
      <c r="F38" s="66"/>
      <c r="G38" s="72"/>
      <c r="H38" s="64"/>
      <c r="I38" s="64"/>
      <c r="J38" s="64"/>
      <c r="K38" s="64"/>
    </row>
    <row r="39" ht="26.25" customHeight="1">
      <c r="A39" s="64"/>
      <c r="B39" s="69"/>
      <c r="C39" s="70" t="s">
        <v>71</v>
      </c>
      <c r="D39" s="64"/>
      <c r="E39" s="71"/>
      <c r="F39" s="64"/>
      <c r="G39" s="72"/>
      <c r="H39" s="64"/>
      <c r="I39" s="64"/>
      <c r="J39" s="64"/>
      <c r="K39" s="64"/>
    </row>
    <row r="40" ht="26.25" customHeight="1">
      <c r="A40" s="64"/>
      <c r="B40" s="69"/>
      <c r="C40" s="70" t="s">
        <v>37</v>
      </c>
      <c r="D40" s="64"/>
      <c r="E40" s="64"/>
      <c r="F40" s="64"/>
      <c r="G40" s="64"/>
      <c r="H40" s="64"/>
      <c r="I40" s="64"/>
      <c r="J40" s="64"/>
      <c r="K40" s="64"/>
    </row>
    <row r="41" ht="26.25" customHeight="1">
      <c r="A41" s="64"/>
      <c r="B41" s="69"/>
      <c r="C41" s="74" t="s">
        <v>23</v>
      </c>
      <c r="D41" s="64"/>
      <c r="E41" s="64"/>
      <c r="F41" s="64"/>
      <c r="G41" s="75"/>
      <c r="H41" s="75"/>
      <c r="I41" s="75"/>
      <c r="J41" s="75"/>
      <c r="K41" s="64"/>
    </row>
    <row r="42" ht="26.25" customHeight="1">
      <c r="A42" s="64"/>
      <c r="B42" s="64"/>
      <c r="C42" s="64"/>
      <c r="D42" s="64"/>
      <c r="E42" s="64"/>
      <c r="F42" s="76"/>
      <c r="G42" s="77" t="s">
        <v>72</v>
      </c>
      <c r="H42" s="75"/>
      <c r="I42" s="75"/>
      <c r="J42" s="75"/>
      <c r="K42" s="78"/>
    </row>
    <row r="43" ht="15.0" customHeight="1">
      <c r="A43" s="65"/>
      <c r="B43" s="65"/>
      <c r="C43" s="79"/>
      <c r="D43" s="64"/>
      <c r="E43" s="64"/>
      <c r="F43" s="76"/>
      <c r="G43" s="80" t="s">
        <v>73</v>
      </c>
      <c r="H43" s="81">
        <f>H12/H33</f>
        <v>1</v>
      </c>
      <c r="I43" s="82" t="str">
        <f>REPT("⚑",MIN(H45,H44)) &amp; REPT("⚐",MAX(0,H45-H44)) &amp; "⌛" &amp; REPT("⚑",MAX(0,H44-H45)) &amp; REPT("⚐",G2-MAX(H45,H44)) &amp; "🏁"</f>
        <v>⚑⚑⚑⚑⚑⚑⚑⚑⚑⚑⚑⚑⚑⌛🏁</v>
      </c>
      <c r="J43" s="82"/>
      <c r="K43" s="78"/>
    </row>
    <row r="44" ht="15.0" customHeight="1">
      <c r="A44" s="64"/>
      <c r="B44" s="64"/>
      <c r="C44" s="64"/>
      <c r="D44" s="64"/>
      <c r="E44" s="64"/>
      <c r="F44" s="83"/>
      <c r="G44" s="80" t="s">
        <v>74</v>
      </c>
      <c r="H44" s="84">
        <f>ROUND(H43*G2,0)</f>
        <v>13</v>
      </c>
      <c r="I44" s="82"/>
      <c r="J44" s="82"/>
      <c r="K44" s="78"/>
    </row>
    <row r="45" ht="15.0" customHeight="1">
      <c r="A45" s="64"/>
      <c r="B45" s="64"/>
      <c r="C45" s="64"/>
      <c r="D45" s="64"/>
      <c r="E45" s="64"/>
      <c r="F45" s="83"/>
      <c r="G45" s="80" t="s">
        <v>75</v>
      </c>
      <c r="H45" s="84">
        <f>IF(TODAY()&lt;F2,0,IF(TODAY()&gt;(F2+G2),G2,TODAY()-F2))</f>
        <v>13</v>
      </c>
      <c r="I45" s="82"/>
      <c r="J45" s="82"/>
      <c r="K45" s="78"/>
    </row>
    <row r="46" ht="15.0" customHeight="1">
      <c r="A46" s="64"/>
      <c r="B46" s="64"/>
      <c r="C46" s="64"/>
      <c r="D46" s="64"/>
      <c r="E46" s="64"/>
      <c r="F46" s="64"/>
      <c r="G46" s="85"/>
      <c r="H46" s="85"/>
      <c r="I46" s="85"/>
      <c r="J46" s="85"/>
      <c r="K46" s="6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4">
    <mergeCell ref="C1:E2"/>
    <mergeCell ref="H1:I1"/>
    <mergeCell ref="L1:N2"/>
    <mergeCell ref="H2:I2"/>
  </mergeCells>
  <conditionalFormatting sqref="C1 L1">
    <cfRule type="cellIs" dxfId="0" priority="1" operator="equal">
      <formula>#REF!</formula>
    </cfRule>
  </conditionalFormatting>
  <conditionalFormatting sqref="C3">
    <cfRule type="cellIs" dxfId="1" priority="2" operator="equal">
      <formula>$C$45</formula>
    </cfRule>
  </conditionalFormatting>
  <conditionalFormatting sqref="C3">
    <cfRule type="cellIs" dxfId="2" priority="3" operator="equal">
      <formula>$C$36</formula>
    </cfRule>
  </conditionalFormatting>
  <conditionalFormatting sqref="C3">
    <cfRule type="cellIs" dxfId="3" priority="4" operator="equal">
      <formula>$C$37</formula>
    </cfRule>
  </conditionalFormatting>
  <conditionalFormatting sqref="C3">
    <cfRule type="cellIs" dxfId="4" priority="5" operator="equal">
      <formula>$C$38</formula>
    </cfRule>
  </conditionalFormatting>
  <conditionalFormatting sqref="C3">
    <cfRule type="cellIs" dxfId="0" priority="6" operator="equal">
      <formula>$C$39</formula>
    </cfRule>
  </conditionalFormatting>
  <conditionalFormatting sqref="C41">
    <cfRule type="notContainsBlanks" dxfId="5" priority="7">
      <formula>LEN(TRIM(C41))&gt;0</formula>
    </cfRule>
  </conditionalFormatting>
  <conditionalFormatting sqref="B1:B46">
    <cfRule type="expression" dxfId="6" priority="8">
      <formula>(C1=$C$37)</formula>
    </cfRule>
  </conditionalFormatting>
  <conditionalFormatting sqref="B1:B46">
    <cfRule type="expression" dxfId="7" priority="9">
      <formula>(C1=$C$38)</formula>
    </cfRule>
  </conditionalFormatting>
  <conditionalFormatting sqref="B1:B46">
    <cfRule type="expression" dxfId="8" priority="10">
      <formula>(C1=$C$39)</formula>
    </cfRule>
  </conditionalFormatting>
  <conditionalFormatting sqref="B1:B46">
    <cfRule type="expression" dxfId="9" priority="11">
      <formula>(C1=$C$40)</formula>
    </cfRule>
  </conditionalFormatting>
  <conditionalFormatting sqref="B1:B46">
    <cfRule type="expression" dxfId="10" priority="12">
      <formula>(C1=$C$41)</formula>
    </cfRule>
  </conditionalFormatting>
  <conditionalFormatting sqref="G10:G995">
    <cfRule type="colorScale" priority="13">
      <colorScale>
        <cfvo type="min"/>
        <cfvo type="max"/>
        <color rgb="FFFFFFFF"/>
        <color rgb="FFE06666"/>
      </colorScale>
    </cfRule>
  </conditionalFormatting>
  <dataValidations>
    <dataValidation type="list" allowBlank="1" showErrorMessage="1" sqref="C6:C8 C13:C32">
      <formula1>list_type</formula1>
    </dataValidation>
  </dataValidations>
  <hyperlinks>
    <hyperlink r:id="rId2" ref="J37"/>
  </hyperlinks>
  <printOptions/>
  <pageMargins bottom="0.75" footer="0.0" header="0.0" left="0.7" right="0.7" top="0.75"/>
  <pageSetup orientation="portrait"/>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6" t="s">
        <v>76</v>
      </c>
      <c r="B1" s="87"/>
      <c r="C1" s="87"/>
      <c r="D1" s="87"/>
      <c r="E1" s="2"/>
      <c r="F1" s="2"/>
      <c r="G1" s="2"/>
      <c r="H1" s="2"/>
      <c r="I1" s="2"/>
      <c r="J1" s="2"/>
      <c r="K1" s="2"/>
      <c r="L1" s="2"/>
      <c r="M1" s="2"/>
    </row>
    <row r="2">
      <c r="A2" s="88" t="s">
        <v>77</v>
      </c>
      <c r="B2" s="89"/>
      <c r="C2" s="89" t="s">
        <v>78</v>
      </c>
      <c r="D2" s="89"/>
      <c r="E2" s="2"/>
      <c r="F2" s="2"/>
      <c r="G2" s="2"/>
      <c r="H2" s="2"/>
      <c r="I2" s="2"/>
      <c r="J2" s="2"/>
      <c r="K2" s="2"/>
      <c r="L2" s="2"/>
      <c r="M2" s="2"/>
    </row>
    <row r="3">
      <c r="A3" s="88" t="s">
        <v>79</v>
      </c>
      <c r="B3" s="89" t="s">
        <v>80</v>
      </c>
      <c r="C3" s="88" t="s">
        <v>81</v>
      </c>
      <c r="D3" s="88" t="s">
        <v>82</v>
      </c>
      <c r="E3" s="2" t="s">
        <v>83</v>
      </c>
      <c r="F3" s="2"/>
      <c r="G3" s="2"/>
      <c r="H3" s="2"/>
      <c r="I3" s="2"/>
      <c r="J3" s="2"/>
      <c r="K3" s="2"/>
      <c r="L3" s="2"/>
      <c r="M3" s="2"/>
    </row>
    <row r="4">
      <c r="A4" s="90">
        <v>0.0</v>
      </c>
      <c r="B4" s="91">
        <v>44483.0</v>
      </c>
      <c r="C4" s="92">
        <f>SUM(Leon!C4+Andy!C4+Orion!C4+An!C4)</f>
        <v>47</v>
      </c>
      <c r="D4" s="90">
        <f>SUM(Leon!D4+Andy!D4+Orion!D4+An!D4)</f>
        <v>4</v>
      </c>
      <c r="E4" s="3">
        <f> -(C4/F4) * A4 + C4</f>
        <v>47</v>
      </c>
      <c r="F4" s="93">
        <v>13.0</v>
      </c>
      <c r="G4" s="2"/>
      <c r="H4" s="2"/>
      <c r="I4" s="2"/>
      <c r="J4" s="2"/>
      <c r="K4" s="2"/>
      <c r="L4" s="2"/>
      <c r="M4" s="2"/>
    </row>
    <row r="5">
      <c r="A5" s="90">
        <v>1.0</v>
      </c>
      <c r="B5" s="91">
        <v>44484.0</v>
      </c>
      <c r="C5" s="90">
        <f t="shared" ref="C5:C16" si="1">SUM(C4-D4)</f>
        <v>43</v>
      </c>
      <c r="D5" s="90">
        <f>SUM(Leon!D5+Andy!D5+Orion!D5+An!D5)</f>
        <v>0</v>
      </c>
      <c r="E5" s="3">
        <f> -(C4/F4) * A5 + C4</f>
        <v>43.38461538</v>
      </c>
      <c r="F5" s="3">
        <f t="shared" ref="F5:F17" si="2">F4-1</f>
        <v>12</v>
      </c>
      <c r="G5" s="2"/>
      <c r="H5" s="2"/>
      <c r="I5" s="2"/>
      <c r="J5" s="2"/>
      <c r="K5" s="2"/>
      <c r="L5" s="2"/>
      <c r="M5" s="2"/>
    </row>
    <row r="6">
      <c r="A6" s="90">
        <v>2.0</v>
      </c>
      <c r="B6" s="91">
        <v>44485.0</v>
      </c>
      <c r="C6" s="90">
        <f t="shared" si="1"/>
        <v>43</v>
      </c>
      <c r="D6" s="90">
        <f>SUM(Leon!D6+Andy!D6+Orion!D6+An!D6)</f>
        <v>0</v>
      </c>
      <c r="E6" s="3">
        <f> -(C4/F4) * A6 + C4</f>
        <v>39.76923077</v>
      </c>
      <c r="F6" s="3">
        <f t="shared" si="2"/>
        <v>11</v>
      </c>
      <c r="G6" s="2"/>
      <c r="H6" s="2"/>
      <c r="I6" s="2"/>
      <c r="J6" s="2"/>
      <c r="K6" s="2"/>
      <c r="L6" s="2"/>
      <c r="M6" s="2"/>
    </row>
    <row r="7">
      <c r="A7" s="90">
        <v>3.0</v>
      </c>
      <c r="B7" s="91">
        <v>44486.0</v>
      </c>
      <c r="C7" s="90">
        <f t="shared" si="1"/>
        <v>43</v>
      </c>
      <c r="D7" s="90">
        <f>SUM(Leon!D7+Andy!D7+Orion!D7+An!D7)</f>
        <v>6</v>
      </c>
      <c r="E7" s="3">
        <f> -(C4/F4) * A7 + C4</f>
        <v>36.15384615</v>
      </c>
      <c r="F7" s="3">
        <f t="shared" si="2"/>
        <v>10</v>
      </c>
      <c r="G7" s="2"/>
      <c r="H7" s="2"/>
      <c r="I7" s="2"/>
      <c r="J7" s="2"/>
      <c r="K7" s="2"/>
      <c r="L7" s="2"/>
      <c r="M7" s="2"/>
    </row>
    <row r="8">
      <c r="A8" s="90">
        <v>4.0</v>
      </c>
      <c r="B8" s="91">
        <v>44487.0</v>
      </c>
      <c r="C8" s="90">
        <f t="shared" si="1"/>
        <v>37</v>
      </c>
      <c r="D8" s="90">
        <f>SUM(Leon!D8+Andy!D8+Orion!D8+An!D8)</f>
        <v>2</v>
      </c>
      <c r="E8" s="3">
        <f> -(C4/F4) * A8 + C4</f>
        <v>32.53846154</v>
      </c>
      <c r="F8" s="3">
        <f t="shared" si="2"/>
        <v>9</v>
      </c>
      <c r="G8" s="2"/>
      <c r="H8" s="2"/>
      <c r="I8" s="2"/>
      <c r="J8" s="2"/>
      <c r="K8" s="2"/>
      <c r="L8" s="2"/>
      <c r="M8" s="2"/>
    </row>
    <row r="9">
      <c r="A9" s="90">
        <v>5.0</v>
      </c>
      <c r="B9" s="91">
        <v>44488.0</v>
      </c>
      <c r="C9" s="90">
        <f t="shared" si="1"/>
        <v>35</v>
      </c>
      <c r="D9" s="90">
        <f>SUM(Leon!D9+Andy!D9+Orion!D9+An!D9)</f>
        <v>0</v>
      </c>
      <c r="E9" s="3">
        <f> -(C4/F4) * A9 + C4</f>
        <v>28.92307692</v>
      </c>
      <c r="F9" s="3">
        <f t="shared" si="2"/>
        <v>8</v>
      </c>
      <c r="G9" s="2"/>
      <c r="H9" s="2"/>
      <c r="I9" s="2"/>
      <c r="J9" s="2"/>
      <c r="K9" s="2"/>
      <c r="L9" s="2"/>
      <c r="M9" s="2"/>
    </row>
    <row r="10">
      <c r="A10" s="90">
        <v>6.0</v>
      </c>
      <c r="B10" s="91">
        <v>44489.0</v>
      </c>
      <c r="C10" s="90">
        <f t="shared" si="1"/>
        <v>35</v>
      </c>
      <c r="D10" s="90">
        <f>SUM(Leon!D10+Andy!D10+Orion!D10+An!D10)</f>
        <v>0</v>
      </c>
      <c r="E10" s="3">
        <f> -(C4/F4) * A10 + C4</f>
        <v>25.30769231</v>
      </c>
      <c r="F10" s="3">
        <f t="shared" si="2"/>
        <v>7</v>
      </c>
      <c r="G10" s="2"/>
      <c r="H10" s="2"/>
      <c r="I10" s="2"/>
      <c r="J10" s="2"/>
      <c r="K10" s="2"/>
      <c r="L10" s="2"/>
      <c r="M10" s="2"/>
    </row>
    <row r="11">
      <c r="A11" s="90">
        <v>7.0</v>
      </c>
      <c r="B11" s="91">
        <v>44490.0</v>
      </c>
      <c r="C11" s="90">
        <f t="shared" si="1"/>
        <v>35</v>
      </c>
      <c r="D11" s="90">
        <f>SUM(Leon!D11+Andy!D11+Orion!D11+An!D11)</f>
        <v>12</v>
      </c>
      <c r="E11" s="3">
        <f> -(C4/F4) * A11 + C4</f>
        <v>21.69230769</v>
      </c>
      <c r="F11" s="3">
        <f t="shared" si="2"/>
        <v>6</v>
      </c>
      <c r="G11" s="2"/>
      <c r="H11" s="2"/>
      <c r="I11" s="2"/>
      <c r="J11" s="2"/>
      <c r="K11" s="2"/>
      <c r="L11" s="2"/>
      <c r="M11" s="2"/>
    </row>
    <row r="12">
      <c r="A12" s="90">
        <v>8.0</v>
      </c>
      <c r="B12" s="91">
        <v>44491.0</v>
      </c>
      <c r="C12" s="90">
        <f t="shared" si="1"/>
        <v>23</v>
      </c>
      <c r="D12" s="90">
        <f>SUM(Leon!D12+Andy!D12+Orion!D12+An!D12)</f>
        <v>6</v>
      </c>
      <c r="E12" s="94">
        <f> -(C4/F4) * A12 + C4</f>
        <v>18.07692308</v>
      </c>
      <c r="F12" s="3">
        <f t="shared" si="2"/>
        <v>5</v>
      </c>
      <c r="G12" s="2"/>
      <c r="H12" s="2"/>
      <c r="I12" s="2"/>
      <c r="J12" s="2"/>
      <c r="K12" s="2"/>
      <c r="L12" s="2"/>
      <c r="M12" s="2"/>
    </row>
    <row r="13">
      <c r="A13" s="90">
        <v>9.0</v>
      </c>
      <c r="B13" s="91">
        <v>44492.0</v>
      </c>
      <c r="C13" s="90">
        <f t="shared" si="1"/>
        <v>17</v>
      </c>
      <c r="D13" s="90">
        <f>SUM(Leon!D13+Andy!D13+Orion!D13+An!D13)</f>
        <v>2</v>
      </c>
      <c r="E13" s="94">
        <f> -(C4/F4) * A13 + C4</f>
        <v>14.46153846</v>
      </c>
      <c r="F13" s="3">
        <f t="shared" si="2"/>
        <v>4</v>
      </c>
      <c r="G13" s="2"/>
      <c r="H13" s="2"/>
      <c r="I13" s="2"/>
      <c r="J13" s="2"/>
      <c r="K13" s="2"/>
      <c r="L13" s="2"/>
      <c r="M13" s="2"/>
    </row>
    <row r="14">
      <c r="A14" s="90">
        <v>10.0</v>
      </c>
      <c r="B14" s="91">
        <v>44493.0</v>
      </c>
      <c r="C14" s="90">
        <f t="shared" si="1"/>
        <v>15</v>
      </c>
      <c r="D14" s="90">
        <f>SUM(Leon!D14+Andy!D14+Orion!D14+An!D14)</f>
        <v>3</v>
      </c>
      <c r="E14" s="94">
        <f> -(C4/F4) * A14 + C4</f>
        <v>10.84615385</v>
      </c>
      <c r="F14" s="3">
        <f t="shared" si="2"/>
        <v>3</v>
      </c>
      <c r="G14" s="2"/>
      <c r="H14" s="2"/>
      <c r="I14" s="2"/>
      <c r="J14" s="2"/>
      <c r="K14" s="2"/>
      <c r="L14" s="2"/>
      <c r="M14" s="2"/>
    </row>
    <row r="15">
      <c r="A15" s="90">
        <v>11.0</v>
      </c>
      <c r="B15" s="91">
        <v>44494.0</v>
      </c>
      <c r="C15" s="90">
        <f t="shared" si="1"/>
        <v>12</v>
      </c>
      <c r="D15" s="90">
        <f>SUM(Leon!D15+Andy!D15+Orion!D15+An!D15)</f>
        <v>3</v>
      </c>
      <c r="E15" s="94">
        <f> -(C4/F4) * A15 + C4</f>
        <v>7.230769231</v>
      </c>
      <c r="F15" s="3">
        <f t="shared" si="2"/>
        <v>2</v>
      </c>
      <c r="G15" s="2"/>
      <c r="H15" s="2"/>
      <c r="I15" s="2"/>
      <c r="J15" s="2"/>
      <c r="K15" s="2"/>
      <c r="L15" s="2"/>
      <c r="M15" s="2"/>
    </row>
    <row r="16">
      <c r="A16" s="90">
        <v>12.0</v>
      </c>
      <c r="B16" s="91">
        <v>44495.0</v>
      </c>
      <c r="C16" s="90">
        <f t="shared" si="1"/>
        <v>9</v>
      </c>
      <c r="D16" s="90">
        <f>SUM(Leon!D16+Andy!D16+Orion!D16+An!D16)</f>
        <v>7</v>
      </c>
      <c r="E16" s="94">
        <f> -(C4/F4) * A16 + C4</f>
        <v>3.615384615</v>
      </c>
      <c r="F16" s="3">
        <f t="shared" si="2"/>
        <v>1</v>
      </c>
      <c r="G16" s="2"/>
      <c r="H16" s="2"/>
      <c r="I16" s="2"/>
      <c r="J16" s="2"/>
      <c r="K16" s="2"/>
      <c r="L16" s="2"/>
      <c r="M16" s="2"/>
    </row>
    <row r="17">
      <c r="A17" s="95">
        <v>13.0</v>
      </c>
      <c r="B17" s="96">
        <v>44496.0</v>
      </c>
      <c r="C17" s="97">
        <v>0.0</v>
      </c>
      <c r="D17" s="97">
        <v>2.0</v>
      </c>
      <c r="E17" s="94">
        <f> -(C4/F4) * A17 + C4</f>
        <v>0</v>
      </c>
      <c r="F17" s="3">
        <f t="shared" si="2"/>
        <v>0</v>
      </c>
      <c r="G17" s="2"/>
      <c r="H17" s="2"/>
      <c r="I17" s="2"/>
      <c r="J17" s="2"/>
      <c r="K17" s="2"/>
      <c r="L17" s="2"/>
      <c r="M17" s="2"/>
    </row>
    <row r="18">
      <c r="A18" s="98"/>
      <c r="B18" s="99"/>
      <c r="C18" s="100"/>
      <c r="D18" s="100"/>
      <c r="E18" s="94"/>
      <c r="F18" s="3"/>
      <c r="G18" s="2"/>
      <c r="H18" s="2"/>
      <c r="I18" s="2"/>
      <c r="J18" s="2"/>
      <c r="K18" s="2"/>
      <c r="L18" s="2"/>
      <c r="M18" s="2"/>
    </row>
    <row r="19">
      <c r="A19" s="98"/>
      <c r="B19" s="99"/>
      <c r="C19" s="98"/>
      <c r="D19" s="98"/>
      <c r="E19" s="94"/>
      <c r="F19" s="3"/>
      <c r="G19" s="2"/>
      <c r="H19" s="2"/>
      <c r="I19" s="2"/>
      <c r="J19" s="2"/>
      <c r="K19" s="2"/>
      <c r="L19" s="2"/>
      <c r="M19" s="2"/>
    </row>
    <row r="20">
      <c r="A20" s="98"/>
      <c r="B20" s="99"/>
      <c r="C20" s="98"/>
      <c r="D20" s="98"/>
      <c r="E20" s="94"/>
      <c r="F20" s="3"/>
      <c r="G20" s="2"/>
      <c r="H20" s="2"/>
      <c r="I20" s="2"/>
      <c r="J20" s="2"/>
      <c r="K20" s="2"/>
      <c r="L20" s="2"/>
      <c r="M20" s="2"/>
    </row>
    <row r="21">
      <c r="A21" s="98"/>
      <c r="B21" s="99"/>
      <c r="C21" s="98"/>
      <c r="D21" s="98"/>
      <c r="E21" s="94"/>
      <c r="F21" s="3"/>
      <c r="G21" s="2"/>
      <c r="H21" s="2"/>
      <c r="I21" s="2"/>
      <c r="J21" s="2"/>
      <c r="K21" s="2"/>
      <c r="L21" s="2"/>
      <c r="M21" s="2"/>
    </row>
    <row r="22">
      <c r="A22" s="98"/>
      <c r="B22" s="99"/>
      <c r="C22" s="98"/>
      <c r="D22" s="98"/>
      <c r="E22" s="94"/>
      <c r="F22" s="3"/>
      <c r="G22" s="2"/>
      <c r="H22" s="2"/>
      <c r="I22" s="2"/>
      <c r="J22" s="2"/>
      <c r="K22" s="2"/>
      <c r="L22" s="2"/>
      <c r="M22" s="2"/>
    </row>
    <row r="23">
      <c r="A23" s="2"/>
      <c r="B23" s="2"/>
      <c r="C23" s="2"/>
      <c r="D23" s="2"/>
      <c r="E23" s="2"/>
      <c r="F23" s="2"/>
      <c r="G23" s="2"/>
      <c r="H23" s="2"/>
      <c r="I23" s="2"/>
      <c r="J23" s="2"/>
      <c r="K23" s="2"/>
      <c r="L23" s="2"/>
      <c r="M23" s="2"/>
    </row>
    <row r="24">
      <c r="A24" s="2"/>
      <c r="B24" s="2"/>
      <c r="C24" s="2"/>
      <c r="D24" s="2"/>
      <c r="E24" s="2"/>
      <c r="F24" s="2"/>
      <c r="G24" s="2"/>
      <c r="H24" s="2"/>
      <c r="I24" s="2"/>
      <c r="J24" s="2"/>
      <c r="K24" s="2"/>
      <c r="L24" s="2"/>
      <c r="M24" s="2"/>
    </row>
    <row r="25">
      <c r="A25" s="2"/>
      <c r="B25" s="101" t="s">
        <v>84</v>
      </c>
      <c r="C25" s="2"/>
      <c r="D25" s="2" t="s">
        <v>85</v>
      </c>
      <c r="E25" s="2"/>
      <c r="F25" s="2"/>
      <c r="G25" s="2"/>
      <c r="H25" s="2"/>
      <c r="I25" s="2"/>
      <c r="J25" s="2"/>
      <c r="K25" s="2"/>
      <c r="L25" s="2"/>
      <c r="M25" s="2"/>
    </row>
    <row r="26">
      <c r="A26" s="2"/>
      <c r="B26" s="102">
        <f>'Sprint Planning'!B9</f>
        <v>47</v>
      </c>
      <c r="C26" s="2"/>
      <c r="D26" s="103">
        <f>SUM(D4:D22)</f>
        <v>47</v>
      </c>
      <c r="E26" s="2"/>
      <c r="F26" s="2"/>
      <c r="G26" s="2"/>
      <c r="H26" s="2"/>
      <c r="I26" s="2"/>
      <c r="J26" s="2"/>
      <c r="K26" s="2"/>
      <c r="L26" s="2"/>
      <c r="M26" s="2"/>
    </row>
    <row r="27">
      <c r="A27" s="2"/>
      <c r="B27" s="2"/>
      <c r="C27" s="2"/>
      <c r="D27" s="101" t="s">
        <v>86</v>
      </c>
      <c r="E27" s="2"/>
      <c r="F27" s="2"/>
      <c r="G27" s="2"/>
      <c r="H27" s="2"/>
      <c r="I27" s="2"/>
      <c r="J27" s="2"/>
      <c r="K27" s="2"/>
      <c r="L27" s="2"/>
      <c r="M27" s="2"/>
    </row>
    <row r="28">
      <c r="A28" s="2"/>
      <c r="B28" s="2"/>
      <c r="C28" s="2"/>
      <c r="D28" s="103">
        <f> (D26 - B26) / (B26) * 100</f>
        <v>0</v>
      </c>
      <c r="E28" s="2"/>
      <c r="F28" s="2"/>
      <c r="G28" s="2"/>
      <c r="H28" s="2"/>
      <c r="I28" s="2"/>
      <c r="J28" s="2"/>
      <c r="K28" s="2"/>
      <c r="L28" s="2"/>
      <c r="M28" s="2"/>
    </row>
    <row r="29">
      <c r="A29" s="2"/>
      <c r="B29" s="2"/>
      <c r="C29" s="2"/>
      <c r="D29" s="2"/>
      <c r="E29" s="2"/>
      <c r="F29" s="2"/>
      <c r="G29" s="2"/>
      <c r="H29" s="2"/>
      <c r="I29" s="2"/>
      <c r="J29" s="2"/>
      <c r="K29" s="2"/>
      <c r="L29" s="2"/>
      <c r="M29" s="2"/>
    </row>
    <row r="30">
      <c r="A30" s="2"/>
      <c r="B30" s="2"/>
      <c r="C30" s="2"/>
      <c r="D30" s="2"/>
      <c r="E30" s="2"/>
      <c r="F30" s="2"/>
      <c r="G30" s="2"/>
      <c r="H30" s="2"/>
      <c r="I30" s="2"/>
      <c r="J30" s="2"/>
      <c r="K30" s="2"/>
      <c r="L30" s="2"/>
      <c r="M30" s="2"/>
    </row>
    <row r="31">
      <c r="A31" s="2"/>
      <c r="B31" s="2"/>
      <c r="C31" s="2"/>
      <c r="D31" s="2"/>
      <c r="E31" s="2"/>
      <c r="F31" s="2"/>
      <c r="G31" s="2"/>
      <c r="H31" s="2"/>
      <c r="I31" s="2"/>
      <c r="J31" s="2"/>
      <c r="K31" s="2"/>
      <c r="L31" s="2"/>
      <c r="M31" s="2"/>
    </row>
    <row r="32">
      <c r="A32" s="2"/>
      <c r="B32" s="2"/>
      <c r="C32" s="2"/>
      <c r="D32" s="2"/>
      <c r="E32" s="2"/>
      <c r="F32" s="2"/>
      <c r="G32" s="2"/>
      <c r="H32" s="2"/>
      <c r="I32" s="2"/>
      <c r="J32" s="2"/>
      <c r="K32" s="2"/>
      <c r="L32" s="2"/>
      <c r="M32" s="2"/>
    </row>
    <row r="33">
      <c r="A33" s="2"/>
      <c r="B33" s="2"/>
      <c r="C33" s="2"/>
      <c r="D33" s="2"/>
      <c r="E33" s="2"/>
      <c r="F33" s="2"/>
      <c r="G33" s="2"/>
      <c r="H33" s="2"/>
      <c r="I33" s="2"/>
      <c r="J33" s="2"/>
      <c r="K33" s="2"/>
      <c r="L33" s="2"/>
      <c r="M33"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 customWidth="1" min="2" max="4" width="14.43"/>
  </cols>
  <sheetData>
    <row r="1" ht="39.0" customHeight="1">
      <c r="A1" s="104" t="s">
        <v>87</v>
      </c>
      <c r="B1" s="105"/>
      <c r="C1" s="105"/>
      <c r="D1" s="105"/>
      <c r="E1" s="106"/>
    </row>
    <row r="2" ht="21.0" customHeight="1">
      <c r="A2" s="107" t="s">
        <v>77</v>
      </c>
      <c r="B2" s="107"/>
      <c r="C2" s="107" t="s">
        <v>78</v>
      </c>
      <c r="D2" s="108"/>
      <c r="E2" s="106"/>
    </row>
    <row r="3">
      <c r="A3" s="107" t="s">
        <v>79</v>
      </c>
      <c r="B3" s="107" t="s">
        <v>80</v>
      </c>
      <c r="C3" s="108" t="s">
        <v>81</v>
      </c>
      <c r="D3" s="108" t="s">
        <v>82</v>
      </c>
      <c r="E3" s="109" t="s">
        <v>83</v>
      </c>
      <c r="L3" s="110" t="s">
        <v>36</v>
      </c>
    </row>
    <row r="4" ht="21.0" customHeight="1">
      <c r="A4" s="111">
        <v>0.0</v>
      </c>
      <c r="B4" s="112">
        <v>44483.0</v>
      </c>
      <c r="C4" s="113">
        <v>11.0</v>
      </c>
      <c r="D4" s="113">
        <v>0.0</v>
      </c>
      <c r="E4" s="109">
        <v>11.0</v>
      </c>
      <c r="F4" s="114">
        <f>A17</f>
        <v>13</v>
      </c>
    </row>
    <row r="5" ht="21.0" customHeight="1">
      <c r="A5" s="115">
        <v>1.0</v>
      </c>
      <c r="B5" s="116">
        <v>44484.0</v>
      </c>
      <c r="C5" s="115">
        <f t="shared" ref="C5:C16" si="1">SUM(C4-D4)</f>
        <v>11</v>
      </c>
      <c r="D5" s="115">
        <v>0.0</v>
      </c>
      <c r="E5" s="109">
        <f> -(C4/F4) * A5 + C4</f>
        <v>10.15384615</v>
      </c>
      <c r="F5" s="110">
        <f t="shared" ref="F5:F17" si="2">F4-1</f>
        <v>12</v>
      </c>
    </row>
    <row r="6" ht="21.0" customHeight="1">
      <c r="A6" s="115">
        <v>2.0</v>
      </c>
      <c r="B6" s="116">
        <v>44485.0</v>
      </c>
      <c r="C6" s="115">
        <f t="shared" si="1"/>
        <v>11</v>
      </c>
      <c r="D6" s="115">
        <v>0.0</v>
      </c>
      <c r="E6" s="109">
        <f> -(C4/F4) * A6 + C4</f>
        <v>9.307692308</v>
      </c>
      <c r="F6" s="110">
        <f t="shared" si="2"/>
        <v>11</v>
      </c>
    </row>
    <row r="7" ht="21.0" customHeight="1">
      <c r="A7" s="115">
        <v>3.0</v>
      </c>
      <c r="B7" s="116">
        <v>44486.0</v>
      </c>
      <c r="C7" s="115">
        <f t="shared" si="1"/>
        <v>11</v>
      </c>
      <c r="D7" s="115">
        <v>2.0</v>
      </c>
      <c r="E7" s="109">
        <f> -(C4/F4) * A7 + C4</f>
        <v>8.461538462</v>
      </c>
      <c r="F7" s="110">
        <f t="shared" si="2"/>
        <v>10</v>
      </c>
    </row>
    <row r="8" ht="21.0" customHeight="1">
      <c r="A8" s="115">
        <v>4.0</v>
      </c>
      <c r="B8" s="116">
        <v>44487.0</v>
      </c>
      <c r="C8" s="115">
        <f t="shared" si="1"/>
        <v>9</v>
      </c>
      <c r="D8" s="115">
        <v>0.0</v>
      </c>
      <c r="E8" s="109">
        <f> -(C4/F4) * A8 + C4</f>
        <v>7.615384615</v>
      </c>
      <c r="F8" s="110">
        <f t="shared" si="2"/>
        <v>9</v>
      </c>
    </row>
    <row r="9" ht="21.0" customHeight="1">
      <c r="A9" s="115">
        <v>5.0</v>
      </c>
      <c r="B9" s="116">
        <v>44488.0</v>
      </c>
      <c r="C9" s="115">
        <f t="shared" si="1"/>
        <v>9</v>
      </c>
      <c r="D9" s="115">
        <v>0.0</v>
      </c>
      <c r="E9" s="109">
        <f> -(C4/F4) * A9 + C4</f>
        <v>6.769230769</v>
      </c>
      <c r="F9" s="110">
        <f t="shared" si="2"/>
        <v>8</v>
      </c>
    </row>
    <row r="10" ht="21.0" customHeight="1">
      <c r="A10" s="115">
        <v>6.0</v>
      </c>
      <c r="B10" s="116">
        <v>44489.0</v>
      </c>
      <c r="C10" s="115">
        <f t="shared" si="1"/>
        <v>9</v>
      </c>
      <c r="D10" s="115">
        <v>0.0</v>
      </c>
      <c r="E10" s="109">
        <f> -(C4/F4) * A10 + C4</f>
        <v>5.923076923</v>
      </c>
      <c r="F10" s="110">
        <f t="shared" si="2"/>
        <v>7</v>
      </c>
    </row>
    <row r="11" ht="21.0" customHeight="1">
      <c r="A11" s="115">
        <v>7.0</v>
      </c>
      <c r="B11" s="116">
        <v>44490.0</v>
      </c>
      <c r="C11" s="115">
        <f t="shared" si="1"/>
        <v>9</v>
      </c>
      <c r="D11" s="115">
        <v>3.0</v>
      </c>
      <c r="E11" s="109">
        <f> -(C4/F4) * A11 + C4</f>
        <v>5.076923077</v>
      </c>
      <c r="F11" s="110">
        <f t="shared" si="2"/>
        <v>6</v>
      </c>
    </row>
    <row r="12" ht="21.0" customHeight="1">
      <c r="A12" s="115">
        <v>8.0</v>
      </c>
      <c r="B12" s="116">
        <v>44491.0</v>
      </c>
      <c r="C12" s="115">
        <f t="shared" si="1"/>
        <v>6</v>
      </c>
      <c r="D12" s="115">
        <v>3.0</v>
      </c>
      <c r="E12" s="109">
        <f> -(C4/F4) * A12 + C4</f>
        <v>4.230769231</v>
      </c>
      <c r="F12" s="110">
        <f t="shared" si="2"/>
        <v>5</v>
      </c>
    </row>
    <row r="13" ht="21.0" customHeight="1">
      <c r="A13" s="115">
        <v>9.0</v>
      </c>
      <c r="B13" s="116">
        <v>44492.0</v>
      </c>
      <c r="C13" s="115">
        <f t="shared" si="1"/>
        <v>3</v>
      </c>
      <c r="D13" s="115">
        <v>0.0</v>
      </c>
      <c r="E13" s="109">
        <f> -(C4/F4) * A13 + C4</f>
        <v>3.384615385</v>
      </c>
      <c r="F13" s="110">
        <f t="shared" si="2"/>
        <v>4</v>
      </c>
    </row>
    <row r="14" ht="21.0" customHeight="1">
      <c r="A14" s="115">
        <v>10.0</v>
      </c>
      <c r="B14" s="116">
        <v>44493.0</v>
      </c>
      <c r="C14" s="115">
        <f t="shared" si="1"/>
        <v>3</v>
      </c>
      <c r="D14" s="115">
        <v>1.0</v>
      </c>
      <c r="E14" s="109">
        <f> -(C4/F4) * A14 + C4</f>
        <v>2.538461538</v>
      </c>
      <c r="F14" s="110">
        <f t="shared" si="2"/>
        <v>3</v>
      </c>
    </row>
    <row r="15" ht="21.0" customHeight="1">
      <c r="A15" s="115">
        <v>11.0</v>
      </c>
      <c r="B15" s="116">
        <v>44494.0</v>
      </c>
      <c r="C15" s="115">
        <f t="shared" si="1"/>
        <v>2</v>
      </c>
      <c r="D15" s="115">
        <v>0.0</v>
      </c>
      <c r="E15" s="109">
        <f> -(C4/F4) * A15 + C4</f>
        <v>1.692307692</v>
      </c>
      <c r="F15" s="110">
        <f t="shared" si="2"/>
        <v>2</v>
      </c>
    </row>
    <row r="16" ht="21.0" customHeight="1">
      <c r="A16" s="115">
        <v>12.0</v>
      </c>
      <c r="B16" s="116">
        <v>44495.0</v>
      </c>
      <c r="C16" s="115">
        <f t="shared" si="1"/>
        <v>2</v>
      </c>
      <c r="D16" s="115">
        <v>1.0</v>
      </c>
      <c r="E16" s="109">
        <f> -(C4/F4) * A16 + C4</f>
        <v>0.8461538462</v>
      </c>
      <c r="F16" s="110">
        <f t="shared" si="2"/>
        <v>1</v>
      </c>
    </row>
    <row r="17">
      <c r="A17" s="115">
        <v>13.0</v>
      </c>
      <c r="B17" s="116">
        <v>44496.0</v>
      </c>
      <c r="C17" s="115">
        <v>0.0</v>
      </c>
      <c r="D17" s="117">
        <v>1.0</v>
      </c>
      <c r="E17" s="109">
        <f> -(C4/F4) * A17 + C4</f>
        <v>0</v>
      </c>
      <c r="F17" s="110">
        <f t="shared" si="2"/>
        <v>0</v>
      </c>
    </row>
    <row r="18">
      <c r="A18" s="118"/>
      <c r="B18" s="119"/>
      <c r="C18" s="118"/>
      <c r="D18" s="119"/>
    </row>
    <row r="20">
      <c r="D20" s="110" t="s">
        <v>85</v>
      </c>
    </row>
    <row r="21" ht="15.75" customHeight="1">
      <c r="D21" s="114">
        <f>SUM(D4:D17)</f>
        <v>11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 customWidth="1" min="2" max="4" width="14.43"/>
  </cols>
  <sheetData>
    <row r="1" ht="39.0" customHeight="1">
      <c r="A1" s="104" t="s">
        <v>87</v>
      </c>
      <c r="B1" s="105"/>
      <c r="C1" s="105"/>
      <c r="D1" s="105"/>
      <c r="E1" s="106"/>
    </row>
    <row r="2" ht="21.0" customHeight="1">
      <c r="A2" s="107" t="s">
        <v>77</v>
      </c>
      <c r="B2" s="107"/>
      <c r="C2" s="107" t="s">
        <v>78</v>
      </c>
      <c r="D2" s="108"/>
      <c r="E2" s="106"/>
    </row>
    <row r="3">
      <c r="A3" s="107" t="s">
        <v>79</v>
      </c>
      <c r="B3" s="107" t="s">
        <v>80</v>
      </c>
      <c r="C3" s="108" t="s">
        <v>81</v>
      </c>
      <c r="D3" s="108" t="s">
        <v>82</v>
      </c>
      <c r="E3" s="109" t="s">
        <v>83</v>
      </c>
      <c r="L3" s="110" t="s">
        <v>36</v>
      </c>
    </row>
    <row r="4" ht="21.0" customHeight="1">
      <c r="A4" s="111">
        <v>0.0</v>
      </c>
      <c r="B4" s="112">
        <v>44483.0</v>
      </c>
      <c r="C4" s="120">
        <v>11.0</v>
      </c>
      <c r="D4" s="120">
        <v>2.0</v>
      </c>
      <c r="E4" s="109">
        <f> -(C4/F4) * A4 + C4</f>
        <v>11</v>
      </c>
      <c r="F4" s="114">
        <f>A17</f>
        <v>13</v>
      </c>
    </row>
    <row r="5" ht="21.0" customHeight="1">
      <c r="A5" s="115">
        <v>1.0</v>
      </c>
      <c r="B5" s="116">
        <v>44484.0</v>
      </c>
      <c r="C5" s="121">
        <f t="shared" ref="C5:C17" si="1">SUM(C4-D4)</f>
        <v>9</v>
      </c>
      <c r="D5" s="121">
        <v>0.0</v>
      </c>
      <c r="E5" s="109">
        <f> -(C4/F4) * A5 + C4</f>
        <v>10.15384615</v>
      </c>
      <c r="F5" s="110">
        <f t="shared" ref="F5:F17" si="2">F4-1</f>
        <v>12</v>
      </c>
    </row>
    <row r="6" ht="21.0" customHeight="1">
      <c r="A6" s="115">
        <v>2.0</v>
      </c>
      <c r="B6" s="116">
        <v>44485.0</v>
      </c>
      <c r="C6" s="121">
        <f t="shared" si="1"/>
        <v>9</v>
      </c>
      <c r="D6" s="121">
        <v>0.0</v>
      </c>
      <c r="E6" s="109">
        <f> -(C4/F4) * A6 + C4</f>
        <v>9.307692308</v>
      </c>
      <c r="F6" s="110">
        <f t="shared" si="2"/>
        <v>11</v>
      </c>
    </row>
    <row r="7" ht="21.0" customHeight="1">
      <c r="A7" s="115">
        <v>3.0</v>
      </c>
      <c r="B7" s="116">
        <v>44486.0</v>
      </c>
      <c r="C7" s="121">
        <f t="shared" si="1"/>
        <v>9</v>
      </c>
      <c r="D7" s="121">
        <v>1.0</v>
      </c>
      <c r="E7" s="109">
        <f> -(C4/F4) * A7 + C4</f>
        <v>8.461538462</v>
      </c>
      <c r="F7" s="110">
        <f t="shared" si="2"/>
        <v>10</v>
      </c>
    </row>
    <row r="8" ht="21.0" customHeight="1">
      <c r="A8" s="115">
        <v>4.0</v>
      </c>
      <c r="B8" s="116">
        <v>44487.0</v>
      </c>
      <c r="C8" s="121">
        <f t="shared" si="1"/>
        <v>8</v>
      </c>
      <c r="D8" s="121">
        <v>1.0</v>
      </c>
      <c r="E8" s="109">
        <f> -(C4/F4) * A8 + C4</f>
        <v>7.615384615</v>
      </c>
      <c r="F8" s="110">
        <f t="shared" si="2"/>
        <v>9</v>
      </c>
    </row>
    <row r="9" ht="21.0" customHeight="1">
      <c r="A9" s="115">
        <v>5.0</v>
      </c>
      <c r="B9" s="116">
        <v>44488.0</v>
      </c>
      <c r="C9" s="121">
        <f t="shared" si="1"/>
        <v>7</v>
      </c>
      <c r="D9" s="121">
        <v>0.0</v>
      </c>
      <c r="E9" s="109">
        <f> -(C4/F4) * A9 + C4</f>
        <v>6.769230769</v>
      </c>
      <c r="F9" s="110">
        <f t="shared" si="2"/>
        <v>8</v>
      </c>
    </row>
    <row r="10" ht="21.0" customHeight="1">
      <c r="A10" s="115">
        <v>6.0</v>
      </c>
      <c r="B10" s="116">
        <v>44489.0</v>
      </c>
      <c r="C10" s="121">
        <f t="shared" si="1"/>
        <v>7</v>
      </c>
      <c r="D10" s="121">
        <v>0.0</v>
      </c>
      <c r="E10" s="109">
        <f> -(C4/F4) * A10 + C4</f>
        <v>5.923076923</v>
      </c>
      <c r="F10" s="110">
        <f t="shared" si="2"/>
        <v>7</v>
      </c>
    </row>
    <row r="11" ht="21.0" customHeight="1">
      <c r="A11" s="115">
        <v>7.0</v>
      </c>
      <c r="B11" s="116">
        <v>44490.0</v>
      </c>
      <c r="C11" s="121">
        <f t="shared" si="1"/>
        <v>7</v>
      </c>
      <c r="D11" s="121">
        <v>3.0</v>
      </c>
      <c r="E11" s="109">
        <f> -(C4/F4) * A11 + C4</f>
        <v>5.076923077</v>
      </c>
      <c r="F11" s="110">
        <f t="shared" si="2"/>
        <v>6</v>
      </c>
    </row>
    <row r="12" ht="21.0" customHeight="1">
      <c r="A12" s="115">
        <v>8.0</v>
      </c>
      <c r="B12" s="116">
        <v>44491.0</v>
      </c>
      <c r="C12" s="121">
        <f t="shared" si="1"/>
        <v>4</v>
      </c>
      <c r="D12" s="121">
        <v>0.0</v>
      </c>
      <c r="E12" s="109">
        <f> -(C4/F4) * A12 + C4</f>
        <v>4.230769231</v>
      </c>
      <c r="F12" s="110">
        <f t="shared" si="2"/>
        <v>5</v>
      </c>
    </row>
    <row r="13" ht="21.0" customHeight="1">
      <c r="A13" s="115">
        <v>9.0</v>
      </c>
      <c r="B13" s="116">
        <v>44492.0</v>
      </c>
      <c r="C13" s="121">
        <f t="shared" si="1"/>
        <v>4</v>
      </c>
      <c r="D13" s="121">
        <v>1.0</v>
      </c>
      <c r="E13" s="109">
        <f> -(C4/F4) * A13 + C4</f>
        <v>3.384615385</v>
      </c>
      <c r="F13" s="110">
        <f t="shared" si="2"/>
        <v>4</v>
      </c>
    </row>
    <row r="14" ht="21.0" customHeight="1">
      <c r="A14" s="115">
        <v>10.0</v>
      </c>
      <c r="B14" s="116">
        <v>44493.0</v>
      </c>
      <c r="C14" s="121">
        <f t="shared" si="1"/>
        <v>3</v>
      </c>
      <c r="D14" s="121">
        <v>0.0</v>
      </c>
      <c r="E14" s="109">
        <f> -(C4/F4) * A14 + C4</f>
        <v>2.538461538</v>
      </c>
      <c r="F14" s="110">
        <f t="shared" si="2"/>
        <v>3</v>
      </c>
    </row>
    <row r="15" ht="21.0" customHeight="1">
      <c r="A15" s="115">
        <v>11.0</v>
      </c>
      <c r="B15" s="116">
        <v>44494.0</v>
      </c>
      <c r="C15" s="121">
        <f t="shared" si="1"/>
        <v>3</v>
      </c>
      <c r="D15" s="121">
        <v>0.0</v>
      </c>
      <c r="E15" s="109">
        <f> -(C4/F4) * A15 + C4</f>
        <v>1.692307692</v>
      </c>
      <c r="F15" s="110">
        <f t="shared" si="2"/>
        <v>2</v>
      </c>
    </row>
    <row r="16" ht="21.0" customHeight="1">
      <c r="A16" s="115">
        <v>12.0</v>
      </c>
      <c r="B16" s="116">
        <v>44495.0</v>
      </c>
      <c r="C16" s="121">
        <f t="shared" si="1"/>
        <v>3</v>
      </c>
      <c r="D16" s="121">
        <v>3.0</v>
      </c>
      <c r="E16" s="109">
        <f> -(C4/F4) * A16 + C4</f>
        <v>0.8461538462</v>
      </c>
      <c r="F16" s="110">
        <f t="shared" si="2"/>
        <v>1</v>
      </c>
    </row>
    <row r="17">
      <c r="A17" s="115">
        <v>13.0</v>
      </c>
      <c r="B17" s="116">
        <v>44496.0</v>
      </c>
      <c r="C17" s="121">
        <f t="shared" si="1"/>
        <v>0</v>
      </c>
      <c r="D17" s="117">
        <v>0.0</v>
      </c>
      <c r="E17" s="109">
        <f> -(C4/F4) * A17 + C4</f>
        <v>0</v>
      </c>
      <c r="F17" s="110">
        <f t="shared" si="2"/>
        <v>0</v>
      </c>
    </row>
    <row r="18">
      <c r="A18" s="118"/>
      <c r="B18" s="119"/>
      <c r="C18" s="122"/>
      <c r="D18" s="119"/>
    </row>
    <row r="20">
      <c r="D20" s="110" t="s">
        <v>85</v>
      </c>
    </row>
    <row r="21" ht="15.75" customHeight="1">
      <c r="D21" s="114">
        <f>SUM(D4:D17)</f>
        <v>11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 customWidth="1" min="2" max="4" width="14.43"/>
  </cols>
  <sheetData>
    <row r="1" ht="39.0" customHeight="1">
      <c r="A1" s="104" t="s">
        <v>87</v>
      </c>
      <c r="B1" s="105"/>
      <c r="C1" s="105"/>
      <c r="D1" s="105"/>
      <c r="E1" s="106"/>
    </row>
    <row r="2" ht="21.0" customHeight="1">
      <c r="A2" s="107" t="s">
        <v>77</v>
      </c>
      <c r="B2" s="107"/>
      <c r="C2" s="107" t="s">
        <v>78</v>
      </c>
      <c r="D2" s="108"/>
      <c r="E2" s="106"/>
    </row>
    <row r="3">
      <c r="A3" s="107" t="s">
        <v>79</v>
      </c>
      <c r="B3" s="107" t="s">
        <v>80</v>
      </c>
      <c r="C3" s="108" t="s">
        <v>81</v>
      </c>
      <c r="D3" s="108" t="s">
        <v>82</v>
      </c>
      <c r="E3" s="109" t="s">
        <v>83</v>
      </c>
      <c r="L3" s="110" t="s">
        <v>36</v>
      </c>
    </row>
    <row r="4" ht="21.0" customHeight="1">
      <c r="A4" s="111">
        <v>0.0</v>
      </c>
      <c r="B4" s="112">
        <v>44483.0</v>
      </c>
      <c r="C4" s="120">
        <v>13.0</v>
      </c>
      <c r="D4" s="120">
        <v>0.0</v>
      </c>
      <c r="E4" s="109">
        <f> -(C4/F4) * A4 + C4</f>
        <v>13</v>
      </c>
      <c r="F4" s="114">
        <f>A17</f>
        <v>13</v>
      </c>
    </row>
    <row r="5" ht="21.0" customHeight="1">
      <c r="A5" s="115">
        <v>1.0</v>
      </c>
      <c r="B5" s="116">
        <v>44484.0</v>
      </c>
      <c r="C5" s="121">
        <f t="shared" ref="C5:C17" si="1">SUM(C4-D4)</f>
        <v>13</v>
      </c>
      <c r="D5" s="121">
        <v>0.0</v>
      </c>
      <c r="E5" s="109">
        <f> -(C4/F4) * A5 + C4</f>
        <v>12</v>
      </c>
      <c r="F5" s="110">
        <f t="shared" ref="F5:F17" si="2">F4-1</f>
        <v>12</v>
      </c>
    </row>
    <row r="6" ht="21.0" customHeight="1">
      <c r="A6" s="115">
        <v>2.0</v>
      </c>
      <c r="B6" s="116">
        <v>44485.0</v>
      </c>
      <c r="C6" s="121">
        <f t="shared" si="1"/>
        <v>13</v>
      </c>
      <c r="D6" s="121">
        <v>0.0</v>
      </c>
      <c r="E6" s="109">
        <f> -(C4/F4) * A6 + C4</f>
        <v>11</v>
      </c>
      <c r="F6" s="110">
        <f t="shared" si="2"/>
        <v>11</v>
      </c>
    </row>
    <row r="7" ht="21.0" customHeight="1">
      <c r="A7" s="115">
        <v>3.0</v>
      </c>
      <c r="B7" s="116">
        <v>44486.0</v>
      </c>
      <c r="C7" s="121">
        <f t="shared" si="1"/>
        <v>13</v>
      </c>
      <c r="D7" s="121">
        <v>2.0</v>
      </c>
      <c r="E7" s="109">
        <f> -(C4/F4) * A7 + C4</f>
        <v>10</v>
      </c>
      <c r="F7" s="110">
        <f t="shared" si="2"/>
        <v>10</v>
      </c>
    </row>
    <row r="8" ht="21.0" customHeight="1">
      <c r="A8" s="115">
        <v>4.0</v>
      </c>
      <c r="B8" s="116">
        <v>44487.0</v>
      </c>
      <c r="C8" s="121">
        <f t="shared" si="1"/>
        <v>11</v>
      </c>
      <c r="D8" s="121">
        <v>0.0</v>
      </c>
      <c r="E8" s="109">
        <f> -(C4/F4) * A8 + C4</f>
        <v>9</v>
      </c>
      <c r="F8" s="110">
        <f t="shared" si="2"/>
        <v>9</v>
      </c>
    </row>
    <row r="9" ht="21.0" customHeight="1">
      <c r="A9" s="115">
        <v>5.0</v>
      </c>
      <c r="B9" s="116">
        <v>44488.0</v>
      </c>
      <c r="C9" s="121">
        <f t="shared" si="1"/>
        <v>11</v>
      </c>
      <c r="D9" s="121">
        <v>0.0</v>
      </c>
      <c r="E9" s="109">
        <f> -(C4/F4) * A9 + C4</f>
        <v>8</v>
      </c>
      <c r="F9" s="110">
        <f t="shared" si="2"/>
        <v>8</v>
      </c>
    </row>
    <row r="10" ht="21.0" customHeight="1">
      <c r="A10" s="115">
        <v>6.0</v>
      </c>
      <c r="B10" s="116">
        <v>44489.0</v>
      </c>
      <c r="C10" s="121">
        <f t="shared" si="1"/>
        <v>11</v>
      </c>
      <c r="D10" s="121">
        <v>0.0</v>
      </c>
      <c r="E10" s="109">
        <f> -(C4/F4) * A10 + C4</f>
        <v>7</v>
      </c>
      <c r="F10" s="110">
        <f t="shared" si="2"/>
        <v>7</v>
      </c>
    </row>
    <row r="11" ht="21.0" customHeight="1">
      <c r="A11" s="115">
        <v>7.0</v>
      </c>
      <c r="B11" s="116">
        <v>44490.0</v>
      </c>
      <c r="C11" s="121">
        <f t="shared" si="1"/>
        <v>11</v>
      </c>
      <c r="D11" s="121">
        <v>3.0</v>
      </c>
      <c r="E11" s="109">
        <f> -(C4/F4) * A11 + C4</f>
        <v>6</v>
      </c>
      <c r="F11" s="110">
        <f t="shared" si="2"/>
        <v>6</v>
      </c>
    </row>
    <row r="12" ht="21.0" customHeight="1">
      <c r="A12" s="115">
        <v>8.0</v>
      </c>
      <c r="B12" s="116">
        <v>44491.0</v>
      </c>
      <c r="C12" s="121">
        <f t="shared" si="1"/>
        <v>8</v>
      </c>
      <c r="D12" s="121">
        <v>3.0</v>
      </c>
      <c r="E12" s="109">
        <f> -(C4/F4) * A12 + C4</f>
        <v>5</v>
      </c>
      <c r="F12" s="110">
        <f t="shared" si="2"/>
        <v>5</v>
      </c>
    </row>
    <row r="13" ht="21.0" customHeight="1">
      <c r="A13" s="115">
        <v>9.0</v>
      </c>
      <c r="B13" s="116">
        <v>44492.0</v>
      </c>
      <c r="C13" s="121">
        <f t="shared" si="1"/>
        <v>5</v>
      </c>
      <c r="D13" s="121">
        <v>0.0</v>
      </c>
      <c r="E13" s="109">
        <f> -(C4/F4) * A13 + C4</f>
        <v>4</v>
      </c>
      <c r="F13" s="110">
        <f t="shared" si="2"/>
        <v>4</v>
      </c>
    </row>
    <row r="14" ht="21.0" customHeight="1">
      <c r="A14" s="115">
        <v>10.0</v>
      </c>
      <c r="B14" s="116">
        <v>44493.0</v>
      </c>
      <c r="C14" s="121">
        <f t="shared" si="1"/>
        <v>5</v>
      </c>
      <c r="D14" s="121">
        <v>2.0</v>
      </c>
      <c r="E14" s="109">
        <f> -(C4/F4) * A14 + C4</f>
        <v>3</v>
      </c>
      <c r="F14" s="110">
        <f t="shared" si="2"/>
        <v>3</v>
      </c>
    </row>
    <row r="15" ht="21.0" customHeight="1">
      <c r="A15" s="115">
        <v>11.0</v>
      </c>
      <c r="B15" s="116">
        <v>44494.0</v>
      </c>
      <c r="C15" s="121">
        <f t="shared" si="1"/>
        <v>3</v>
      </c>
      <c r="D15" s="121">
        <v>3.0</v>
      </c>
      <c r="E15" s="109">
        <f> -(C4/F4) * A15 + C4</f>
        <v>2</v>
      </c>
      <c r="F15" s="110">
        <f t="shared" si="2"/>
        <v>2</v>
      </c>
    </row>
    <row r="16" ht="21.0" customHeight="1">
      <c r="A16" s="115">
        <v>12.0</v>
      </c>
      <c r="B16" s="116">
        <v>44495.0</v>
      </c>
      <c r="C16" s="121">
        <f t="shared" si="1"/>
        <v>0</v>
      </c>
      <c r="D16" s="123">
        <v>0.0</v>
      </c>
      <c r="E16" s="109">
        <f> -(C4/F4) * A16 + C4</f>
        <v>1</v>
      </c>
      <c r="F16" s="110">
        <f t="shared" si="2"/>
        <v>1</v>
      </c>
    </row>
    <row r="17">
      <c r="A17" s="115">
        <v>13.0</v>
      </c>
      <c r="B17" s="116">
        <v>44496.0</v>
      </c>
      <c r="C17" s="121">
        <f t="shared" si="1"/>
        <v>0</v>
      </c>
      <c r="D17" s="117">
        <v>0.0</v>
      </c>
      <c r="E17" s="109">
        <f> -(C4/F4) * A17 + C4</f>
        <v>0</v>
      </c>
      <c r="F17" s="110">
        <f t="shared" si="2"/>
        <v>0</v>
      </c>
    </row>
    <row r="18">
      <c r="A18" s="118"/>
      <c r="B18" s="119"/>
      <c r="C18" s="118"/>
      <c r="D18" s="119"/>
    </row>
    <row r="20">
      <c r="D20" s="110" t="s">
        <v>85</v>
      </c>
    </row>
    <row r="21" ht="15.75" customHeight="1">
      <c r="D21" s="114">
        <f>SUM(D4:D17)</f>
        <v>13</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 customWidth="1" min="2" max="4" width="14.43"/>
  </cols>
  <sheetData>
    <row r="1" ht="39.0" customHeight="1">
      <c r="A1" s="104" t="s">
        <v>87</v>
      </c>
      <c r="B1" s="105"/>
      <c r="C1" s="105"/>
      <c r="D1" s="105"/>
      <c r="E1" s="106"/>
    </row>
    <row r="2" ht="21.0" customHeight="1">
      <c r="A2" s="107" t="s">
        <v>77</v>
      </c>
      <c r="B2" s="107"/>
      <c r="C2" s="107" t="s">
        <v>78</v>
      </c>
      <c r="D2" s="108"/>
      <c r="E2" s="106"/>
    </row>
    <row r="3">
      <c r="A3" s="107" t="s">
        <v>79</v>
      </c>
      <c r="B3" s="107" t="s">
        <v>80</v>
      </c>
      <c r="C3" s="108" t="s">
        <v>81</v>
      </c>
      <c r="D3" s="108" t="s">
        <v>82</v>
      </c>
      <c r="E3" s="109" t="s">
        <v>83</v>
      </c>
      <c r="L3" s="110" t="s">
        <v>36</v>
      </c>
    </row>
    <row r="4" ht="21.0" customHeight="1">
      <c r="A4" s="111">
        <v>0.0</v>
      </c>
      <c r="B4" s="112">
        <v>44483.0</v>
      </c>
      <c r="C4" s="113">
        <v>12.0</v>
      </c>
      <c r="D4" s="120">
        <v>2.0</v>
      </c>
      <c r="E4" s="109">
        <f> -(C4/F4) * A4 + C4</f>
        <v>12</v>
      </c>
      <c r="F4" s="114">
        <f>A17</f>
        <v>13</v>
      </c>
    </row>
    <row r="5" ht="21.0" customHeight="1">
      <c r="A5" s="115">
        <v>1.0</v>
      </c>
      <c r="B5" s="116">
        <v>44484.0</v>
      </c>
      <c r="C5" s="115">
        <f t="shared" ref="C5:C18" si="1">SUM(C4-D4)</f>
        <v>10</v>
      </c>
      <c r="D5" s="121">
        <v>0.0</v>
      </c>
      <c r="E5" s="109">
        <f> -(C4/F4) * A5 + C4</f>
        <v>11.07692308</v>
      </c>
      <c r="F5" s="110">
        <f t="shared" ref="F5:F17" si="2">F4-1</f>
        <v>12</v>
      </c>
    </row>
    <row r="6" ht="21.0" customHeight="1">
      <c r="A6" s="115">
        <v>2.0</v>
      </c>
      <c r="B6" s="116">
        <v>44485.0</v>
      </c>
      <c r="C6" s="115">
        <f t="shared" si="1"/>
        <v>10</v>
      </c>
      <c r="D6" s="121">
        <v>0.0</v>
      </c>
      <c r="E6" s="109">
        <f> -(C4/F4) * A6 + C4</f>
        <v>10.15384615</v>
      </c>
      <c r="F6" s="110">
        <f t="shared" si="2"/>
        <v>11</v>
      </c>
    </row>
    <row r="7" ht="21.0" customHeight="1">
      <c r="A7" s="115">
        <v>3.0</v>
      </c>
      <c r="B7" s="116">
        <v>44486.0</v>
      </c>
      <c r="C7" s="115">
        <f t="shared" si="1"/>
        <v>10</v>
      </c>
      <c r="D7" s="121">
        <v>1.0</v>
      </c>
      <c r="E7" s="109">
        <f> -(C4/F4) * A7 + C4</f>
        <v>9.230769231</v>
      </c>
      <c r="F7" s="110">
        <f t="shared" si="2"/>
        <v>10</v>
      </c>
    </row>
    <row r="8" ht="21.0" customHeight="1">
      <c r="A8" s="115">
        <v>4.0</v>
      </c>
      <c r="B8" s="116">
        <v>44487.0</v>
      </c>
      <c r="C8" s="115">
        <f t="shared" si="1"/>
        <v>9</v>
      </c>
      <c r="D8" s="121">
        <v>1.0</v>
      </c>
      <c r="E8" s="109">
        <f> -(C4/F4) * A8 + C4</f>
        <v>8.307692308</v>
      </c>
      <c r="F8" s="110">
        <f t="shared" si="2"/>
        <v>9</v>
      </c>
    </row>
    <row r="9" ht="21.0" customHeight="1">
      <c r="A9" s="115">
        <v>5.0</v>
      </c>
      <c r="B9" s="116">
        <v>44488.0</v>
      </c>
      <c r="C9" s="115">
        <f t="shared" si="1"/>
        <v>8</v>
      </c>
      <c r="D9" s="121">
        <v>0.0</v>
      </c>
      <c r="E9" s="109">
        <f> -(C4/F4) * A9 + C4</f>
        <v>7.384615385</v>
      </c>
      <c r="F9" s="110">
        <f t="shared" si="2"/>
        <v>8</v>
      </c>
    </row>
    <row r="10" ht="21.0" customHeight="1">
      <c r="A10" s="115">
        <v>6.0</v>
      </c>
      <c r="B10" s="116">
        <v>44489.0</v>
      </c>
      <c r="C10" s="115">
        <f t="shared" si="1"/>
        <v>8</v>
      </c>
      <c r="D10" s="121">
        <v>0.0</v>
      </c>
      <c r="E10" s="109">
        <f> -(C4/F4) * A10 + C4</f>
        <v>6.461538462</v>
      </c>
      <c r="F10" s="110">
        <f t="shared" si="2"/>
        <v>7</v>
      </c>
    </row>
    <row r="11" ht="21.0" customHeight="1">
      <c r="A11" s="115">
        <v>7.0</v>
      </c>
      <c r="B11" s="116">
        <v>44490.0</v>
      </c>
      <c r="C11" s="115">
        <f t="shared" si="1"/>
        <v>8</v>
      </c>
      <c r="D11" s="121">
        <v>3.0</v>
      </c>
      <c r="E11" s="109">
        <f> -(C4/F4) * A11 + C4</f>
        <v>5.538461538</v>
      </c>
      <c r="F11" s="110">
        <f t="shared" si="2"/>
        <v>6</v>
      </c>
    </row>
    <row r="12" ht="21.0" customHeight="1">
      <c r="A12" s="115">
        <v>8.0</v>
      </c>
      <c r="B12" s="116">
        <v>44491.0</v>
      </c>
      <c r="C12" s="115">
        <f t="shared" si="1"/>
        <v>5</v>
      </c>
      <c r="D12" s="121">
        <v>0.0</v>
      </c>
      <c r="E12" s="109">
        <f> -(C4/F4) * A12 + C4</f>
        <v>4.615384615</v>
      </c>
      <c r="F12" s="110">
        <f t="shared" si="2"/>
        <v>5</v>
      </c>
    </row>
    <row r="13" ht="21.0" customHeight="1">
      <c r="A13" s="115">
        <v>9.0</v>
      </c>
      <c r="B13" s="116">
        <v>44492.0</v>
      </c>
      <c r="C13" s="115">
        <f t="shared" si="1"/>
        <v>5</v>
      </c>
      <c r="D13" s="121">
        <v>1.0</v>
      </c>
      <c r="E13" s="109">
        <f> -(C4/F4) * A13 + C4</f>
        <v>3.692307692</v>
      </c>
      <c r="F13" s="110">
        <f t="shared" si="2"/>
        <v>4</v>
      </c>
    </row>
    <row r="14" ht="21.0" customHeight="1">
      <c r="A14" s="115">
        <v>10.0</v>
      </c>
      <c r="B14" s="116">
        <v>44493.0</v>
      </c>
      <c r="C14" s="115">
        <f t="shared" si="1"/>
        <v>4</v>
      </c>
      <c r="D14" s="121">
        <v>0.0</v>
      </c>
      <c r="E14" s="109">
        <f> -(C4/F4) * A14 + C4</f>
        <v>2.769230769</v>
      </c>
      <c r="F14" s="110">
        <f t="shared" si="2"/>
        <v>3</v>
      </c>
    </row>
    <row r="15" ht="21.0" customHeight="1">
      <c r="A15" s="115">
        <v>11.0</v>
      </c>
      <c r="B15" s="116">
        <v>44494.0</v>
      </c>
      <c r="C15" s="115">
        <f t="shared" si="1"/>
        <v>4</v>
      </c>
      <c r="D15" s="121">
        <v>0.0</v>
      </c>
      <c r="E15" s="109">
        <f> -(C4/F4) * A15 + C4</f>
        <v>1.846153846</v>
      </c>
      <c r="F15" s="110">
        <f t="shared" si="2"/>
        <v>2</v>
      </c>
    </row>
    <row r="16" ht="21.0" customHeight="1">
      <c r="A16" s="115">
        <v>12.0</v>
      </c>
      <c r="B16" s="116">
        <v>44495.0</v>
      </c>
      <c r="C16" s="115">
        <f t="shared" si="1"/>
        <v>4</v>
      </c>
      <c r="D16" s="121">
        <v>3.0</v>
      </c>
      <c r="E16" s="109">
        <f> -(C4/F4) * A16 + C4</f>
        <v>0.9230769231</v>
      </c>
      <c r="F16" s="110">
        <f t="shared" si="2"/>
        <v>1</v>
      </c>
    </row>
    <row r="17">
      <c r="A17" s="115">
        <v>13.0</v>
      </c>
      <c r="B17" s="116">
        <v>44496.0</v>
      </c>
      <c r="C17" s="115">
        <f t="shared" si="1"/>
        <v>1</v>
      </c>
      <c r="D17" s="117">
        <v>1.0</v>
      </c>
      <c r="E17" s="109">
        <f> -(C4/F4) * A17 + C4</f>
        <v>0</v>
      </c>
      <c r="F17" s="110">
        <f t="shared" si="2"/>
        <v>0</v>
      </c>
    </row>
    <row r="18">
      <c r="A18" s="118"/>
      <c r="B18" s="119"/>
      <c r="C18" s="118">
        <f t="shared" si="1"/>
        <v>0</v>
      </c>
      <c r="D18" s="119"/>
    </row>
    <row r="20">
      <c r="D20" s="110" t="s">
        <v>85</v>
      </c>
    </row>
    <row r="21" ht="15.75" customHeight="1">
      <c r="D21" s="114">
        <f>SUM(D4:D17)</f>
        <v>12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 customWidth="1" min="2" max="4" width="14.43"/>
  </cols>
  <sheetData>
    <row r="1" ht="39.0" customHeight="1">
      <c r="A1" s="104" t="s">
        <v>87</v>
      </c>
      <c r="B1" s="105"/>
      <c r="C1" s="105"/>
      <c r="D1" s="105"/>
      <c r="E1" s="106"/>
    </row>
    <row r="2" ht="21.0" customHeight="1">
      <c r="A2" s="107" t="s">
        <v>77</v>
      </c>
      <c r="B2" s="107"/>
      <c r="C2" s="107" t="s">
        <v>78</v>
      </c>
      <c r="D2" s="108"/>
      <c r="E2" s="106"/>
    </row>
    <row r="3">
      <c r="A3" s="107" t="s">
        <v>79</v>
      </c>
      <c r="B3" s="107" t="s">
        <v>80</v>
      </c>
      <c r="C3" s="108" t="s">
        <v>81</v>
      </c>
      <c r="D3" s="108" t="s">
        <v>82</v>
      </c>
      <c r="E3" s="109" t="s">
        <v>83</v>
      </c>
      <c r="L3" s="110" t="s">
        <v>36</v>
      </c>
    </row>
    <row r="4" ht="21.0" customHeight="1">
      <c r="A4" s="111">
        <v>0.0</v>
      </c>
      <c r="B4" s="112">
        <v>44483.0</v>
      </c>
      <c r="C4" s="113">
        <v>2.0</v>
      </c>
      <c r="D4" s="113">
        <v>0.0</v>
      </c>
      <c r="E4" s="109">
        <f> -(C4/F4) * A4 + C4</f>
        <v>2</v>
      </c>
      <c r="F4" s="114">
        <f>A17</f>
        <v>13</v>
      </c>
    </row>
    <row r="5" ht="21.0" customHeight="1">
      <c r="A5" s="115">
        <v>1.0</v>
      </c>
      <c r="B5" s="116">
        <v>44484.0</v>
      </c>
      <c r="C5" s="115">
        <v>2.0</v>
      </c>
      <c r="D5" s="115">
        <v>0.0</v>
      </c>
      <c r="E5" s="109">
        <f> -(C4/F4) * A5 + C4</f>
        <v>1.846153846</v>
      </c>
      <c r="F5" s="110">
        <f t="shared" ref="F5:F17" si="1">F4-1</f>
        <v>12</v>
      </c>
    </row>
    <row r="6" ht="21.0" customHeight="1">
      <c r="A6" s="115">
        <v>2.0</v>
      </c>
      <c r="B6" s="116">
        <v>44485.0</v>
      </c>
      <c r="C6" s="115">
        <v>2.0</v>
      </c>
      <c r="D6" s="115">
        <v>0.0</v>
      </c>
      <c r="E6" s="109">
        <f> -(C4/F4) * A6 + C4</f>
        <v>1.692307692</v>
      </c>
      <c r="F6" s="110">
        <f t="shared" si="1"/>
        <v>11</v>
      </c>
    </row>
    <row r="7" ht="21.0" customHeight="1">
      <c r="A7" s="115">
        <v>3.0</v>
      </c>
      <c r="B7" s="116">
        <v>44486.0</v>
      </c>
      <c r="C7" s="115">
        <v>2.0</v>
      </c>
      <c r="D7" s="115">
        <v>0.0</v>
      </c>
      <c r="E7" s="109">
        <f> -(C4/F4) * A7 + C4</f>
        <v>1.538461538</v>
      </c>
      <c r="F7" s="110">
        <f t="shared" si="1"/>
        <v>10</v>
      </c>
    </row>
    <row r="8" ht="21.0" customHeight="1">
      <c r="A8" s="115">
        <v>4.0</v>
      </c>
      <c r="B8" s="116">
        <v>44487.0</v>
      </c>
      <c r="C8" s="115">
        <v>2.0</v>
      </c>
      <c r="D8" s="115">
        <v>0.0</v>
      </c>
      <c r="E8" s="109">
        <f> -(C4/F4) * A8 + C4</f>
        <v>1.384615385</v>
      </c>
      <c r="F8" s="110">
        <f t="shared" si="1"/>
        <v>9</v>
      </c>
    </row>
    <row r="9" ht="21.0" customHeight="1">
      <c r="A9" s="115">
        <v>5.0</v>
      </c>
      <c r="B9" s="116">
        <v>44488.0</v>
      </c>
      <c r="C9" s="115">
        <v>2.0</v>
      </c>
      <c r="D9" s="115">
        <v>0.0</v>
      </c>
      <c r="E9" s="109">
        <f> -(C4/F4) * A9 + C4</f>
        <v>1.230769231</v>
      </c>
      <c r="F9" s="110">
        <f t="shared" si="1"/>
        <v>8</v>
      </c>
    </row>
    <row r="10" ht="21.0" customHeight="1">
      <c r="A10" s="115">
        <v>6.0</v>
      </c>
      <c r="B10" s="116">
        <v>44489.0</v>
      </c>
      <c r="C10" s="115">
        <v>2.0</v>
      </c>
      <c r="D10" s="115">
        <v>0.0</v>
      </c>
      <c r="E10" s="109">
        <f> -(C4/F4) * A10 + C4</f>
        <v>1.076923077</v>
      </c>
      <c r="F10" s="110">
        <f t="shared" si="1"/>
        <v>7</v>
      </c>
    </row>
    <row r="11" ht="21.0" customHeight="1">
      <c r="A11" s="115">
        <v>7.0</v>
      </c>
      <c r="B11" s="116">
        <v>44490.0</v>
      </c>
      <c r="C11" s="115">
        <v>2.0</v>
      </c>
      <c r="D11" s="115">
        <v>0.0</v>
      </c>
      <c r="E11" s="109">
        <f> -(C4/F4) * A11 + C4</f>
        <v>0.9230769231</v>
      </c>
      <c r="F11" s="110">
        <f t="shared" si="1"/>
        <v>6</v>
      </c>
    </row>
    <row r="12" ht="21.0" customHeight="1">
      <c r="A12" s="115">
        <v>8.0</v>
      </c>
      <c r="B12" s="116">
        <v>44491.0</v>
      </c>
      <c r="C12" s="115">
        <v>2.0</v>
      </c>
      <c r="D12" s="115">
        <v>0.0</v>
      </c>
      <c r="E12" s="109">
        <f> -(C4/F4) * A12 + C4</f>
        <v>0.7692307692</v>
      </c>
      <c r="F12" s="110">
        <f t="shared" si="1"/>
        <v>5</v>
      </c>
    </row>
    <row r="13" ht="21.0" customHeight="1">
      <c r="A13" s="115">
        <v>9.0</v>
      </c>
      <c r="B13" s="116">
        <v>44492.0</v>
      </c>
      <c r="C13" s="115">
        <v>2.0</v>
      </c>
      <c r="D13" s="115">
        <v>0.0</v>
      </c>
      <c r="E13" s="109">
        <f> -(C4/F4) * A13 + C4</f>
        <v>0.6153846154</v>
      </c>
      <c r="F13" s="110">
        <f t="shared" si="1"/>
        <v>4</v>
      </c>
    </row>
    <row r="14" ht="21.0" customHeight="1">
      <c r="A14" s="115">
        <v>10.0</v>
      </c>
      <c r="B14" s="116">
        <v>44493.0</v>
      </c>
      <c r="C14" s="115">
        <v>2.0</v>
      </c>
      <c r="D14" s="115">
        <v>0.0</v>
      </c>
      <c r="E14" s="109">
        <f> -(C4/F4) * A14 + C4</f>
        <v>0.4615384615</v>
      </c>
      <c r="F14" s="110">
        <f t="shared" si="1"/>
        <v>3</v>
      </c>
    </row>
    <row r="15" ht="21.0" customHeight="1">
      <c r="A15" s="115">
        <v>11.0</v>
      </c>
      <c r="B15" s="116">
        <v>44494.0</v>
      </c>
      <c r="C15" s="115">
        <v>2.0</v>
      </c>
      <c r="D15" s="115">
        <v>0.0</v>
      </c>
      <c r="E15" s="109">
        <f> -(C4/F4) * A15 + C4</f>
        <v>0.3076923077</v>
      </c>
      <c r="F15" s="110">
        <f t="shared" si="1"/>
        <v>2</v>
      </c>
    </row>
    <row r="16" ht="21.0" customHeight="1">
      <c r="A16" s="115">
        <v>12.0</v>
      </c>
      <c r="B16" s="116">
        <v>44495.0</v>
      </c>
      <c r="C16" s="115">
        <v>2.0</v>
      </c>
      <c r="D16" s="115">
        <v>0.0</v>
      </c>
      <c r="E16" s="109">
        <f> -(C4/F4) * A16 + C4</f>
        <v>0.1538461538</v>
      </c>
      <c r="F16" s="110">
        <f t="shared" si="1"/>
        <v>1</v>
      </c>
    </row>
    <row r="17">
      <c r="A17" s="115">
        <v>13.0</v>
      </c>
      <c r="B17" s="116">
        <v>44496.0</v>
      </c>
      <c r="C17" s="115">
        <v>2.0</v>
      </c>
      <c r="D17" s="117">
        <v>0.0</v>
      </c>
      <c r="E17" s="109">
        <f> -(C4/F4) * A17 + C4</f>
        <v>0</v>
      </c>
      <c r="F17" s="110">
        <f t="shared" si="1"/>
        <v>0</v>
      </c>
    </row>
    <row r="18">
      <c r="A18" s="118"/>
      <c r="B18" s="119"/>
      <c r="C18" s="118"/>
      <c r="D18" s="119"/>
    </row>
    <row r="20">
      <c r="D20" s="110" t="s">
        <v>85</v>
      </c>
    </row>
    <row r="21" ht="15.75" customHeight="1">
      <c r="D21" s="114">
        <f>SUM(D4:D17)</f>
        <v>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24" t="s">
        <v>88</v>
      </c>
      <c r="B1" s="125" t="s">
        <v>89</v>
      </c>
    </row>
    <row r="2">
      <c r="A2" s="126" t="s">
        <v>68</v>
      </c>
      <c r="B2" s="127"/>
    </row>
    <row r="3">
      <c r="A3" s="128"/>
      <c r="B3" s="128"/>
    </row>
    <row r="4">
      <c r="A4" s="128" t="s">
        <v>90</v>
      </c>
    </row>
    <row r="5">
      <c r="A5" s="129"/>
      <c r="B5" s="130" t="s">
        <v>91</v>
      </c>
    </row>
    <row r="6">
      <c r="A6" s="129"/>
      <c r="B6" s="130"/>
    </row>
    <row r="7">
      <c r="A7" s="129"/>
      <c r="B7" s="131" t="s">
        <v>92</v>
      </c>
    </row>
    <row r="8">
      <c r="A8" s="129"/>
      <c r="B8" s="126" t="s">
        <v>93</v>
      </c>
    </row>
    <row r="9">
      <c r="A9" s="132"/>
      <c r="B9" s="132"/>
    </row>
    <row r="10">
      <c r="A10" s="128" t="s">
        <v>94</v>
      </c>
    </row>
    <row r="11">
      <c r="A11" s="129"/>
      <c r="B11" s="130" t="s">
        <v>95</v>
      </c>
    </row>
    <row r="12">
      <c r="A12" s="129"/>
      <c r="B12" s="133"/>
    </row>
    <row r="13">
      <c r="A13" s="129"/>
      <c r="B13" s="132" t="s">
        <v>96</v>
      </c>
    </row>
    <row r="14">
      <c r="A14" s="129"/>
      <c r="B14" s="130" t="s">
        <v>97</v>
      </c>
    </row>
    <row r="15">
      <c r="A15" s="132"/>
      <c r="B15" s="132"/>
    </row>
    <row r="16">
      <c r="A16" s="132"/>
      <c r="B16" s="132" t="s">
        <v>98</v>
      </c>
    </row>
    <row r="17">
      <c r="A17" s="132"/>
      <c r="B17" s="130" t="s">
        <v>99</v>
      </c>
    </row>
    <row r="18">
      <c r="A18" s="132"/>
      <c r="B18" s="132"/>
    </row>
    <row r="19">
      <c r="A19" s="132"/>
      <c r="B19" s="132" t="s">
        <v>100</v>
      </c>
    </row>
    <row r="20">
      <c r="A20" s="132"/>
      <c r="B20" s="130" t="s">
        <v>101</v>
      </c>
    </row>
    <row r="21" ht="15.75" customHeight="1">
      <c r="A21" s="129"/>
      <c r="B21" s="133"/>
    </row>
    <row r="22" ht="15.75" customHeight="1">
      <c r="A22" s="128" t="s">
        <v>102</v>
      </c>
    </row>
    <row r="23" ht="15.75" customHeight="1">
      <c r="A23" s="128"/>
      <c r="B23" s="130" t="s">
        <v>103</v>
      </c>
    </row>
    <row r="24" ht="15.75" customHeight="1">
      <c r="A24" s="128"/>
      <c r="B24" s="130" t="s">
        <v>104</v>
      </c>
    </row>
    <row r="25" ht="15.75" customHeight="1">
      <c r="A25" s="128"/>
      <c r="B25" s="130" t="s">
        <v>105</v>
      </c>
    </row>
    <row r="26" ht="15.75" customHeight="1">
      <c r="A26" s="128"/>
      <c r="B26" s="128"/>
    </row>
    <row r="27" ht="15.75" customHeight="1">
      <c r="A27" s="128" t="s">
        <v>106</v>
      </c>
    </row>
    <row r="28" ht="15.75" customHeight="1">
      <c r="A28" s="134"/>
      <c r="B28" s="130" t="s">
        <v>107</v>
      </c>
    </row>
    <row r="29" ht="15.75" customHeight="1">
      <c r="A29" s="134"/>
      <c r="B29" s="135"/>
    </row>
    <row r="30" ht="15.75" customHeight="1">
      <c r="A30" s="134"/>
      <c r="B30" s="136" t="s">
        <v>108</v>
      </c>
    </row>
    <row r="31" ht="15.75" customHeight="1">
      <c r="A31" s="134"/>
      <c r="B31" s="136" t="s">
        <v>109</v>
      </c>
    </row>
    <row r="32" ht="15.75" customHeight="1">
      <c r="A32" s="134"/>
      <c r="B32" s="129"/>
    </row>
    <row r="33" ht="15.75" customHeight="1">
      <c r="A33" s="128" t="s">
        <v>110</v>
      </c>
    </row>
    <row r="34" ht="15.75" customHeight="1">
      <c r="A34" s="128"/>
      <c r="B34" s="130" t="s">
        <v>111</v>
      </c>
    </row>
    <row r="35" ht="15.75" customHeight="1">
      <c r="A35" s="128"/>
      <c r="B35" s="128"/>
    </row>
    <row r="36" ht="15.75" customHeight="1">
      <c r="A36" s="128"/>
      <c r="B36" s="137" t="s">
        <v>68</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2:B22"/>
    <mergeCell ref="A27:B27"/>
    <mergeCell ref="A33:B33"/>
  </mergeCells>
  <hyperlinks>
    <hyperlink r:id="rId1" ref="A2"/>
    <hyperlink r:id="rId2" ref="B8"/>
    <hyperlink r:id="rId3" ref="B36"/>
  </hyperlinks>
  <printOptions/>
  <pageMargins bottom="0.75" footer="0.0" header="0.0" left="0.7" right="0.7" top="0.75"/>
  <pageSetup orientation="landscape"/>
  <drawing r:id="rId4"/>
</worksheet>
</file>