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Planning" sheetId="1" r:id="rId4"/>
    <sheet state="visible" name="Kanban" sheetId="2" r:id="rId5"/>
    <sheet state="visible" name="TEAM BURNDOWN" sheetId="3" r:id="rId6"/>
    <sheet state="visible" name="Leon" sheetId="4" r:id="rId7"/>
    <sheet state="visible" name="Andy" sheetId="5" r:id="rId8"/>
    <sheet state="visible" name="Orion" sheetId="6" r:id="rId9"/>
    <sheet state="visible" name="An" sheetId="7" r:id="rId10"/>
    <sheet state="visible" name="Help" sheetId="8" r:id="rId11"/>
  </sheets>
  <definedNames>
    <definedName name="list_priority">Kanban!$G$19:$G$23</definedName>
    <definedName name="list_type">Kanban!$C$19:$C$23</definedName>
  </definedNames>
  <calcPr/>
  <extLst>
    <ext uri="GoogleSheetsCustomDataVersion1">
      <go:sheetsCustomData xmlns:go="http://customooxmlschemas.google.com/" r:id="rId12" roundtripDataSignature="AMtx7mjnJ57k0Y1VtPwO5qiwdLEow6D3dw=="/>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ID#AAAAQ3mLEAA
Actual Hours    (2021-10-12 22:08:20)
You can use this column to keep track of the actual time spent on a task.</t>
      </text>
    </comment>
    <comment authorId="0" ref="D3">
      <text>
        <t xml:space="preserve">======
ID#AAAAQ3mLD_8
    (2021-10-12 22:08:20)
You could change this label to "Who" if you want to use it to track who is responsible for the task.</t>
      </text>
    </comment>
    <comment authorId="0" ref="H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ilXaPSdI7WmIN86UcZs5pepqfpeA=="/>
    </ext>
  </extLst>
</comments>
</file>

<file path=xl/sharedStrings.xml><?xml version="1.0" encoding="utf-8"?>
<sst xmlns="http://schemas.openxmlformats.org/spreadsheetml/2006/main" count="137" uniqueCount="86">
  <si>
    <t>TEAM CAPACITY</t>
  </si>
  <si>
    <t>Name</t>
  </si>
  <si>
    <t>Capacity this sprint (hr)</t>
  </si>
  <si>
    <t>An</t>
  </si>
  <si>
    <t>Andy</t>
  </si>
  <si>
    <t>Leon</t>
  </si>
  <si>
    <t>Orion</t>
  </si>
  <si>
    <t>Frankie</t>
  </si>
  <si>
    <t>TOTAL CAPACITY</t>
  </si>
  <si>
    <t>Sprint 5</t>
  </si>
  <si>
    <t>Sprint Start Date</t>
  </si>
  <si>
    <t>Days</t>
  </si>
  <si>
    <t>Progress</t>
  </si>
  <si>
    <t>Type</t>
  </si>
  <si>
    <t>Who</t>
  </si>
  <si>
    <t>Feature or Activity</t>
  </si>
  <si>
    <t>Reason</t>
  </si>
  <si>
    <t>Priority</t>
  </si>
  <si>
    <t>Hrs Planned</t>
  </si>
  <si>
    <t>Hrs Taken</t>
  </si>
  <si>
    <t>Details</t>
  </si>
  <si>
    <t>😐</t>
  </si>
  <si>
    <t>To Do This Sprint</t>
  </si>
  <si>
    <t>😃</t>
  </si>
  <si>
    <t>In Progress</t>
  </si>
  <si>
    <t>😎</t>
  </si>
  <si>
    <t>Done</t>
  </si>
  <si>
    <t>Task</t>
  </si>
  <si>
    <t>Logging crc cards</t>
  </si>
  <si>
    <t>Logging sequence diagram</t>
  </si>
  <si>
    <t>UM crc cards</t>
  </si>
  <si>
    <t>UM sequence Diagram</t>
  </si>
  <si>
    <t>UM Classes</t>
  </si>
  <si>
    <t>UM activity diagram</t>
  </si>
  <si>
    <t>Logging classes</t>
  </si>
  <si>
    <t>Total This Sprint</t>
  </si>
  <si>
    <t>TYPE LEGEND</t>
  </si>
  <si>
    <t>PRIORITY POINTS:</t>
  </si>
  <si>
    <t>Kanban Board Template © 2017 Vertex42.com</t>
  </si>
  <si>
    <t>Feature</t>
  </si>
  <si>
    <t>Priority points are a quantitative representation of the value each item brings to the team.</t>
  </si>
  <si>
    <t>https://www.vertex42.com/ExcelTemplates/agile-kanban-board.html</t>
  </si>
  <si>
    <t>Content</t>
  </si>
  <si>
    <t xml:space="preserve"> An item is prioritized by the perceived value and the amount of time estimated to complete it.</t>
  </si>
  <si>
    <t>Update</t>
  </si>
  <si>
    <t>Document</t>
  </si>
  <si>
    <t>PROGRESS CALCULATIONS</t>
  </si>
  <si>
    <t>Progress:</t>
  </si>
  <si>
    <t>Complete:</t>
  </si>
  <si>
    <t>Time:</t>
  </si>
  <si>
    <t>Sprint Record Book TEAM</t>
  </si>
  <si>
    <t>Time</t>
  </si>
  <si>
    <t>Tasks</t>
  </si>
  <si>
    <t>Day</t>
  </si>
  <si>
    <t>Date</t>
  </si>
  <si>
    <t>Pts Planned</t>
  </si>
  <si>
    <t>Pts Done</t>
  </si>
  <si>
    <t>Ideal</t>
  </si>
  <si>
    <t>Capacity</t>
  </si>
  <si>
    <t>Velocity:</t>
  </si>
  <si>
    <t>Percent Error:</t>
  </si>
  <si>
    <t>Sprint Record Book</t>
  </si>
  <si>
    <t>HELP</t>
  </si>
  <si>
    <t>© 2017 Vertex42.com</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</si>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</sst>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d/yyyy"/>
  </numFmts>
  <fonts count="43">
    <font>
      <sz val="11.0"/>
      <color rgb="FF000000"/>
      <name val="Calibri"/>
    </font>
    <font>
      <b/>
      <color theme="1"/>
      <name val="Calibri"/>
    </font>
    <font>
      <color theme="1"/>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4"/>
      <name val="Calibri"/>
    </font>
    <font>
      <sz val="11.0"/>
      <color rgb="FF2D3538"/>
      <name val="Arial"/>
    </font>
    <font>
      <sz val="14.0"/>
      <color rgb="FF2D3538"/>
      <name val="Arial"/>
    </font>
    <font>
      <b/>
      <sz val="14.0"/>
      <color rgb="FFFFFFFF"/>
      <name val="Arial"/>
    </font>
    <font>
      <b/>
      <sz val="18.0"/>
      <color rgb="FFFFFFFF"/>
      <name val="Arial"/>
    </font>
    <font>
      <sz val="14.0"/>
      <color rgb="FF9FC5E8"/>
      <name val="Arial"/>
    </font>
    <font>
      <sz val="14.0"/>
      <color rgb="FFB6D7A8"/>
      <name val="Arial"/>
    </font>
    <font>
      <sz val="10.0"/>
      <color rgb="FF434343"/>
      <name val="Arial"/>
    </font>
    <font>
      <sz val="9.0"/>
      <color rgb="FF434343"/>
      <name val="Arial"/>
    </font>
    <font>
      <b/>
      <sz val="10.0"/>
      <color rgb="FF434343"/>
      <name val="Arial"/>
    </font>
    <font>
      <sz val="18.0"/>
      <color rgb="FFFFFFFF"/>
      <name val="Arial"/>
    </font>
    <font>
      <sz val="11.0"/>
      <color theme="1"/>
      <name val="Arial"/>
    </font>
    <font>
      <sz val="8.0"/>
      <color rgb="FF6FA8DC"/>
      <name val="Arial"/>
    </font>
    <font>
      <sz val="11.0"/>
      <color rgb="FF434343"/>
      <name val="Arial"/>
    </font>
    <font>
      <b/>
      <sz val="11.0"/>
      <color rgb="FF434343"/>
      <name val="Arial"/>
    </font>
    <font>
      <u/>
      <sz val="9.0"/>
      <color rgb="FF666666"/>
      <name val="Arial"/>
    </font>
    <font>
      <sz val="24.0"/>
      <color rgb="FFFFFFFF"/>
      <name val="Arial"/>
    </font>
    <font>
      <sz val="11.0"/>
      <color theme="1"/>
      <name val="Calibri"/>
    </font>
    <font>
      <b/>
      <sz val="11.0"/>
      <color rgb="FF9FC5E8"/>
      <name val="Arial"/>
    </font>
    <font>
      <sz val="11.0"/>
      <color rgb="FFF7981D"/>
      <name val="Arial"/>
    </font>
    <font>
      <sz val="27.0"/>
      <color rgb="FFFFFFFF"/>
      <name val="Arial"/>
    </font>
    <font>
      <sz val="11.0"/>
      <color rgb="FFF7981D"/>
      <name val="Calibri"/>
    </font>
    <font>
      <sz val="10.0"/>
      <color rgb="FFFFFFFF"/>
      <name val="Arial"/>
    </font>
    <font>
      <u/>
      <sz val="12.0"/>
      <color rgb="FF0000FF"/>
      <name val="Arial"/>
    </font>
    <font>
      <u/>
      <sz val="11.0"/>
      <color rgb="FF1155CC"/>
      <name val="Arial"/>
    </font>
    <font>
      <b/>
      <sz val="12.0"/>
      <color rgb="FF305992"/>
      <name val="Arial"/>
    </font>
    <font>
      <b/>
      <sz val="11.0"/>
      <color theme="1"/>
      <name val="Arial"/>
    </font>
    <font>
      <b/>
      <sz val="12.0"/>
      <color theme="1"/>
      <name val="Arial"/>
    </font>
    <font>
      <sz val="11.0"/>
      <color rgb="FFFF0000"/>
      <name val="Arial"/>
    </font>
    <font>
      <u/>
      <sz val="11.0"/>
      <color rgb="FF0000FF"/>
      <name val="Arial"/>
    </font>
  </fonts>
  <fills count="11">
    <fill>
      <patternFill patternType="none"/>
    </fill>
    <fill>
      <patternFill patternType="lightGray"/>
    </fill>
    <fill>
      <patternFill patternType="solid">
        <fgColor rgb="FF4A86E8"/>
        <bgColor rgb="FF4A86E8"/>
      </patternFill>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F3F3F3"/>
        <bgColor rgb="FFF3F3F3"/>
      </patternFill>
    </fill>
    <fill>
      <patternFill patternType="solid">
        <fgColor rgb="FF227347"/>
        <bgColor rgb="FF227347"/>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38">
    <border/>
    <border>
      <left/>
      <right/>
      <top/>
      <bottom/>
    </border>
    <border>
      <left/>
      <top/>
    </border>
    <border>
      <top/>
    </border>
    <border>
      <left/>
      <top/>
      <bottom/>
    </border>
    <border>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top style="thick">
        <color rgb="FFEFEFEF"/>
      </top>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right style="thick">
        <color rgb="FFD9D9D9"/>
      </right>
      <top style="thick">
        <color rgb="FFD9D9D9"/>
      </top>
      <bottom/>
    </border>
    <border>
      <left style="thick">
        <color rgb="FFCCCCCC"/>
      </left>
      <right style="thick">
        <color rgb="FFCCCCCC"/>
      </right>
      <top style="thick">
        <color rgb="FFCCCCCC"/>
      </top>
      <bottom style="thick">
        <color rgb="FFCCCCCC"/>
      </bottom>
    </border>
    <border>
      <left style="thick">
        <color rgb="FFD9D9D9"/>
      </left>
      <right style="thick">
        <color rgb="FFD9D9D9"/>
      </right>
      <top/>
      <bottom style="thick">
        <color rgb="FFD9D9D9"/>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D9D9D9"/>
      </bottom>
    </border>
    <border>
      <right style="thin">
        <color rgb="FF000000"/>
      </right>
      <bottom style="thin">
        <color rgb="FFD9D9D9"/>
      </bottom>
    </border>
    <border>
      <right style="thin">
        <color rgb="FF000000"/>
      </right>
      <top style="thin">
        <color rgb="FF000000"/>
      </top>
      <bottom style="thin">
        <color rgb="FFD9D9D9"/>
      </bottom>
    </border>
    <border>
      <left style="thin">
        <color rgb="FF000000"/>
      </left>
      <right style="thin">
        <color rgb="FF000000"/>
      </right>
      <top style="thin">
        <color rgb="FFD9D9D9"/>
      </top>
      <bottom style="thin">
        <color rgb="FFD9D9D9"/>
      </bottom>
    </border>
    <border>
      <right style="thin">
        <color rgb="FF000000"/>
      </right>
      <top style="thin">
        <color rgb="FFD9D9D9"/>
      </top>
      <bottom style="thin">
        <color rgb="FFD9D9D9"/>
      </bottom>
    </border>
    <border>
      <right/>
      <top/>
      <bottom/>
    </border>
    <border>
      <left/>
      <right/>
      <bottom/>
    </border>
    <border>
      <right/>
      <bottom/>
    </border>
    <border>
      <right/>
    </border>
    <border>
      <left style="thin">
        <color rgb="FF000000"/>
      </left>
      <right style="thin">
        <color rgb="FF000000"/>
      </right>
      <top style="thin">
        <color rgb="FFD9D9D9"/>
      </top>
      <bottom style="thin">
        <color rgb="FF000000"/>
      </bottom>
    </border>
    <border>
      <left style="thin">
        <color rgb="FF000000"/>
      </left>
      <right style="thin">
        <color rgb="FF000000"/>
      </right>
      <bottom style="thin">
        <color rgb="FFCCCCCC"/>
      </bottom>
    </border>
    <border>
      <right style="thin">
        <color rgb="FF000000"/>
      </right>
      <bottom style="thin">
        <color rgb="FFCCCCCC"/>
      </bottom>
    </border>
    <border>
      <right style="thin">
        <color rgb="FF000000"/>
      </right>
      <top style="thin">
        <color rgb="FF000000"/>
      </top>
      <bottom style="thin">
        <color rgb="FFCCCCCC"/>
      </bottom>
    </border>
    <border>
      <left style="thin">
        <color rgb="FF000000"/>
      </left>
      <right style="thin">
        <color rgb="FF000000"/>
      </right>
      <top style="thin">
        <color rgb="FFCCCCCC"/>
      </top>
      <bottom style="thin">
        <color rgb="FFCCCCCC"/>
      </bottom>
    </border>
    <border>
      <right style="thin">
        <color rgb="FF000000"/>
      </right>
      <top style="thin">
        <color rgb="FFCCCCCC"/>
      </top>
      <bottom style="thin">
        <color rgb="FFCCCCCC"/>
      </bottom>
    </border>
    <border>
      <left style="thin">
        <color rgb="FF000000"/>
      </left>
      <top style="thin">
        <color rgb="FFCCCCCC"/>
      </top>
      <bottom style="thin">
        <color rgb="FFCCCCCC"/>
      </bottom>
    </border>
    <border>
      <left style="thin">
        <color rgb="FF000000"/>
      </left>
      <top style="thin">
        <color rgb="FFCCCCCC"/>
      </top>
      <bottom style="thin">
        <color rgb="FF000000"/>
      </bottom>
    </border>
    <border>
      <left style="thin">
        <color rgb="FF000000"/>
      </left>
      <right style="thin">
        <color rgb="FF000000"/>
      </right>
      <top style="thin">
        <color rgb="FFCCCCCC"/>
      </top>
      <bottom style="thin">
        <color rgb="FF000000"/>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2" numFmtId="0" xfId="0" applyAlignment="1" applyFont="1">
      <alignment readingOrder="0"/>
    </xf>
    <xf borderId="1" fillId="3" fontId="3" numFmtId="0" xfId="0" applyAlignment="1" applyBorder="1" applyFill="1" applyFont="1">
      <alignment vertical="center"/>
    </xf>
    <xf borderId="2" fillId="3" fontId="4" numFmtId="0" xfId="0" applyAlignment="1" applyBorder="1" applyFont="1">
      <alignment horizontal="left" readingOrder="0" vertical="center"/>
    </xf>
    <xf borderId="3" fillId="0" fontId="5" numFmtId="0" xfId="0" applyBorder="1" applyFont="1"/>
    <xf borderId="1" fillId="3" fontId="6" numFmtId="0" xfId="0" applyAlignment="1" applyBorder="1" applyFont="1">
      <alignment horizontal="center"/>
    </xf>
    <xf borderId="4" fillId="3" fontId="6" numFmtId="0" xfId="0" applyAlignment="1" applyBorder="1" applyFont="1">
      <alignment horizontal="center"/>
    </xf>
    <xf borderId="5" fillId="0" fontId="5" numFmtId="0" xfId="0" applyBorder="1" applyFont="1"/>
    <xf borderId="1" fillId="3" fontId="7" numFmtId="0" xfId="0" applyAlignment="1" applyBorder="1" applyFont="1">
      <alignment vertical="center"/>
    </xf>
    <xf borderId="1" fillId="3" fontId="8" numFmtId="0" xfId="0" applyAlignment="1" applyBorder="1" applyFont="1">
      <alignment vertical="center"/>
    </xf>
    <xf borderId="0" fillId="0" fontId="9" numFmtId="0" xfId="0" applyAlignment="1" applyFont="1">
      <alignment horizontal="left" vertical="center"/>
    </xf>
    <xf borderId="1" fillId="3" fontId="8" numFmtId="0" xfId="0" applyAlignment="1" applyBorder="1" applyFont="1">
      <alignment vertical="top"/>
    </xf>
    <xf borderId="6" fillId="0" fontId="5" numFmtId="0" xfId="0" applyBorder="1" applyFont="1"/>
    <xf borderId="1" fillId="3" fontId="10" numFmtId="14" xfId="0" applyAlignment="1" applyBorder="1" applyFont="1" applyNumberFormat="1">
      <alignment horizontal="center" readingOrder="0" vertical="top"/>
    </xf>
    <xf borderId="1" fillId="3" fontId="10" numFmtId="0" xfId="0" applyAlignment="1" applyBorder="1" applyFont="1">
      <alignment horizontal="center" readingOrder="0" vertical="top"/>
    </xf>
    <xf borderId="4" fillId="3" fontId="10" numFmtId="164" xfId="0" applyAlignment="1" applyBorder="1" applyFont="1" applyNumberFormat="1">
      <alignment horizontal="center" vertical="top"/>
    </xf>
    <xf borderId="1" fillId="3" fontId="10" numFmtId="0" xfId="0" applyAlignment="1" applyBorder="1" applyFont="1">
      <alignment horizontal="left" vertical="top"/>
    </xf>
    <xf borderId="7" fillId="4" fontId="11" numFmtId="0" xfId="0" applyAlignment="1" applyBorder="1" applyFill="1" applyFont="1">
      <alignment horizontal="center" vertical="center"/>
    </xf>
    <xf borderId="7" fillId="4" fontId="12" numFmtId="0" xfId="0" applyAlignment="1" applyBorder="1" applyFont="1">
      <alignment horizontal="center" vertical="center"/>
    </xf>
    <xf borderId="7" fillId="4" fontId="12" numFmtId="0" xfId="0" applyAlignment="1" applyBorder="1" applyFont="1">
      <alignment horizontal="center" readingOrder="0" vertical="center"/>
    </xf>
    <xf borderId="7" fillId="4" fontId="11" numFmtId="0" xfId="0" applyAlignment="1" applyBorder="1" applyFont="1">
      <alignment vertical="center"/>
    </xf>
    <xf borderId="0" fillId="0" fontId="13" numFmtId="0" xfId="0" applyFont="1"/>
    <xf borderId="8" fillId="5" fontId="14" numFmtId="0" xfId="0" applyAlignment="1" applyBorder="1" applyFill="1" applyFont="1">
      <alignment vertical="center"/>
    </xf>
    <xf borderId="9" fillId="5" fontId="15" numFmtId="0" xfId="0" applyAlignment="1" applyBorder="1" applyFont="1">
      <alignment vertical="center"/>
    </xf>
    <xf borderId="10" fillId="5" fontId="14" numFmtId="0" xfId="0" applyAlignment="1" applyBorder="1" applyFont="1">
      <alignment horizontal="center" vertical="center"/>
    </xf>
    <xf borderId="9" fillId="3" fontId="16" numFmtId="0" xfId="0" applyAlignment="1" applyBorder="1" applyFont="1">
      <alignment horizontal="center" vertical="center"/>
    </xf>
    <xf borderId="9" fillId="3" fontId="17" numFmtId="0" xfId="0" applyAlignment="1" applyBorder="1" applyFont="1">
      <alignment vertical="center"/>
    </xf>
    <xf borderId="9" fillId="3" fontId="10" numFmtId="0" xfId="0" applyAlignment="1" applyBorder="1" applyFont="1">
      <alignment vertical="center"/>
    </xf>
    <xf borderId="9" fillId="3" fontId="10" numFmtId="0" xfId="0" applyAlignment="1" applyBorder="1" applyFont="1">
      <alignment horizontal="center" vertical="center"/>
    </xf>
    <xf borderId="9" fillId="3" fontId="18" numFmtId="165" xfId="0" applyAlignment="1" applyBorder="1" applyFont="1" applyNumberFormat="1">
      <alignment horizontal="center" vertical="center"/>
    </xf>
    <xf borderId="11" fillId="6" fontId="14" numFmtId="0" xfId="0" applyAlignment="1" applyBorder="1" applyFill="1" applyFont="1">
      <alignment vertical="center"/>
    </xf>
    <xf borderId="9" fillId="7" fontId="16" numFmtId="0" xfId="0" applyAlignment="1" applyBorder="1" applyFill="1" applyFont="1">
      <alignment horizontal="center" vertical="center"/>
    </xf>
    <xf borderId="9" fillId="7" fontId="17" numFmtId="0" xfId="0" applyAlignment="1" applyBorder="1" applyFont="1">
      <alignment vertical="center"/>
    </xf>
    <xf borderId="9" fillId="7" fontId="10" numFmtId="0" xfId="0" applyAlignment="1" applyBorder="1" applyFont="1">
      <alignment vertical="center"/>
    </xf>
    <xf borderId="9" fillId="7" fontId="10" numFmtId="0" xfId="0" applyAlignment="1" applyBorder="1" applyFont="1">
      <alignment horizontal="center" vertical="center"/>
    </xf>
    <xf borderId="9" fillId="7" fontId="19" numFmtId="0" xfId="0" applyAlignment="1" applyBorder="1" applyFont="1">
      <alignment horizontal="center" vertical="center"/>
    </xf>
    <xf borderId="9" fillId="8" fontId="20" numFmtId="0" xfId="0" applyAlignment="1" applyBorder="1" applyFill="1" applyFont="1">
      <alignment horizontal="center" vertical="center"/>
    </xf>
    <xf borderId="9" fillId="8" fontId="21" numFmtId="0" xfId="0" applyAlignment="1" applyBorder="1" applyFont="1">
      <alignment horizontal="center" readingOrder="0" vertical="center"/>
    </xf>
    <xf borderId="9" fillId="8" fontId="22" numFmtId="0" xfId="0" applyAlignment="1" applyBorder="1" applyFont="1">
      <alignment readingOrder="0" shrinkToFit="0" vertical="center" wrapText="1"/>
    </xf>
    <xf borderId="9" fillId="8" fontId="21" numFmtId="0" xfId="0" applyAlignment="1" applyBorder="1" applyFont="1">
      <alignment shrinkToFit="0" vertical="center" wrapText="1"/>
    </xf>
    <xf borderId="9" fillId="8" fontId="20" numFmtId="0" xfId="0" applyAlignment="1" applyBorder="1" applyFont="1">
      <alignment horizontal="center" readingOrder="0" vertical="center"/>
    </xf>
    <xf borderId="11" fillId="5" fontId="14" numFmtId="0" xfId="0" applyAlignment="1" applyBorder="1" applyFont="1">
      <alignment vertical="center"/>
    </xf>
    <xf borderId="9" fillId="8" fontId="21" numFmtId="0" xfId="0" applyAlignment="1" applyBorder="1" applyFont="1">
      <alignment readingOrder="0" shrinkToFit="0" vertical="center" wrapText="1"/>
    </xf>
    <xf borderId="9" fillId="5" fontId="23" numFmtId="0" xfId="0" applyAlignment="1" applyBorder="1" applyFont="1">
      <alignment horizontal="center" vertical="center"/>
    </xf>
    <xf borderId="10" fillId="5" fontId="23" numFmtId="0" xfId="0" applyAlignment="1" applyBorder="1" applyFont="1">
      <alignment horizontal="center" vertical="center"/>
    </xf>
    <xf borderId="9" fillId="3" fontId="23" numFmtId="0" xfId="0" applyAlignment="1" applyBorder="1" applyFont="1">
      <alignment vertical="center"/>
    </xf>
    <xf borderId="9" fillId="3" fontId="23" numFmtId="0" xfId="0" applyAlignment="1" applyBorder="1" applyFont="1">
      <alignment horizontal="center" vertical="center"/>
    </xf>
    <xf borderId="9" fillId="3" fontId="10" numFmtId="165" xfId="0" applyAlignment="1" applyBorder="1" applyFont="1" applyNumberFormat="1">
      <alignment horizontal="center" vertical="center"/>
    </xf>
    <xf borderId="9" fillId="5" fontId="23" numFmtId="0" xfId="0" applyAlignment="1" applyBorder="1" applyFont="1">
      <alignment vertical="center"/>
    </xf>
    <xf borderId="12" fillId="5" fontId="24" numFmtId="0" xfId="0" applyAlignment="1" applyBorder="1" applyFont="1">
      <alignment vertical="center"/>
    </xf>
    <xf borderId="12" fillId="5" fontId="25" numFmtId="0" xfId="0" applyAlignment="1" applyBorder="1" applyFont="1">
      <alignment horizontal="right" vertical="center"/>
    </xf>
    <xf borderId="13" fillId="9" fontId="26" numFmtId="0" xfId="0" applyAlignment="1" applyBorder="1" applyFill="1" applyFont="1">
      <alignment vertical="center"/>
    </xf>
    <xf borderId="13" fillId="9" fontId="27" numFmtId="0" xfId="0" applyAlignment="1" applyBorder="1" applyFont="1">
      <alignment vertical="center"/>
    </xf>
    <xf borderId="13" fillId="9" fontId="26" numFmtId="0" xfId="0" applyAlignment="1" applyBorder="1" applyFont="1">
      <alignment horizontal="right" vertical="center"/>
    </xf>
    <xf borderId="13" fillId="9" fontId="22" numFmtId="0" xfId="0" applyAlignment="1" applyBorder="1" applyFont="1">
      <alignment horizontal="right"/>
    </xf>
    <xf borderId="14" fillId="9" fontId="20" numFmtId="0" xfId="0" applyAlignment="1" applyBorder="1" applyFont="1">
      <alignment horizontal="center" vertical="center"/>
    </xf>
    <xf borderId="15" fillId="9" fontId="20" numFmtId="0" xfId="0" applyAlignment="1" applyBorder="1" applyFont="1">
      <alignment horizontal="center" vertical="center"/>
    </xf>
    <xf borderId="13" fillId="9" fontId="20" numFmtId="0" xfId="0" applyAlignment="1" applyBorder="1" applyFont="1">
      <alignment horizontal="center" vertical="center"/>
    </xf>
    <xf borderId="13" fillId="9" fontId="28" numFmtId="0" xfId="0" applyAlignment="1" applyBorder="1" applyFont="1">
      <alignment horizontal="right" vertical="top"/>
    </xf>
    <xf borderId="16" fillId="9" fontId="26" numFmtId="0" xfId="0" applyAlignment="1" applyBorder="1" applyFont="1">
      <alignment vertical="center"/>
    </xf>
    <xf borderId="14" fillId="9" fontId="26" numFmtId="0" xfId="0" applyAlignment="1" applyBorder="1" applyFont="1">
      <alignment vertical="center"/>
    </xf>
    <xf borderId="16" fillId="9" fontId="27" numFmtId="0" xfId="0" applyAlignment="1" applyBorder="1" applyFont="1">
      <alignment vertical="center"/>
    </xf>
    <xf borderId="15" fillId="9" fontId="26" numFmtId="0" xfId="0" applyAlignment="1" applyBorder="1" applyFont="1">
      <alignment vertical="center"/>
    </xf>
    <xf borderId="13" fillId="9" fontId="27" numFmtId="0" xfId="0" applyBorder="1" applyFont="1"/>
    <xf borderId="17" fillId="10" fontId="22" numFmtId="0" xfId="0" applyAlignment="1" applyBorder="1" applyFill="1" applyFont="1">
      <alignment horizontal="right" vertical="center"/>
    </xf>
    <xf borderId="17" fillId="10" fontId="20" numFmtId="10" xfId="0" applyAlignment="1" applyBorder="1" applyFont="1" applyNumberFormat="1">
      <alignment horizontal="center" vertical="center"/>
    </xf>
    <xf borderId="17" fillId="10" fontId="20" numFmtId="0" xfId="0" applyAlignment="1" applyBorder="1" applyFont="1">
      <alignment vertical="center"/>
    </xf>
    <xf borderId="14" fillId="9" fontId="26" numFmtId="0" xfId="0" applyAlignment="1" applyBorder="1" applyFont="1">
      <alignment horizontal="right" vertical="center"/>
    </xf>
    <xf borderId="17" fillId="10" fontId="20" numFmtId="0" xfId="0" applyAlignment="1" applyBorder="1" applyFont="1">
      <alignment horizontal="center" vertical="center"/>
    </xf>
    <xf borderId="18" fillId="9" fontId="26" numFmtId="0" xfId="0" applyAlignment="1" applyBorder="1" applyFont="1">
      <alignment vertical="center"/>
    </xf>
    <xf borderId="1" fillId="3" fontId="29" numFmtId="0" xfId="0" applyAlignment="1" applyBorder="1" applyFont="1">
      <alignment shrinkToFit="0" vertical="bottom" wrapText="0"/>
    </xf>
    <xf borderId="19" fillId="3" fontId="30" numFmtId="0" xfId="0" applyAlignment="1" applyBorder="1" applyFont="1">
      <alignment vertical="bottom"/>
    </xf>
    <xf borderId="0" fillId="0" fontId="30" numFmtId="0" xfId="0" applyAlignment="1" applyFont="1">
      <alignment vertical="bottom"/>
    </xf>
    <xf borderId="19" fillId="4" fontId="31" numFmtId="0" xfId="0" applyAlignment="1" applyBorder="1" applyFont="1">
      <alignment horizontal="center" vertical="bottom"/>
    </xf>
    <xf borderId="19" fillId="4" fontId="30" numFmtId="0" xfId="0" applyAlignment="1" applyBorder="1" applyFont="1">
      <alignment vertical="bottom"/>
    </xf>
    <xf borderId="0" fillId="0" fontId="30" numFmtId="0" xfId="0" applyAlignment="1" applyFont="1">
      <alignment horizontal="center" vertical="bottom"/>
    </xf>
    <xf borderId="0" fillId="0" fontId="30" numFmtId="166" xfId="0" applyAlignment="1" applyFont="1" applyNumberFormat="1">
      <alignment horizontal="center" readingOrder="0" vertical="bottom"/>
    </xf>
    <xf borderId="0" fillId="0" fontId="24" numFmtId="0" xfId="0" applyAlignment="1" applyFont="1">
      <alignment horizontal="center" readingOrder="0" vertical="bottom"/>
    </xf>
    <xf borderId="0" fillId="0" fontId="30" numFmtId="0" xfId="0" applyAlignment="1" applyFont="1">
      <alignment horizontal="right" vertical="bottom"/>
    </xf>
    <xf borderId="0" fillId="0" fontId="30" numFmtId="0" xfId="0" applyAlignment="1" applyFont="1">
      <alignment horizontal="right" readingOrder="0" vertical="bottom"/>
    </xf>
    <xf borderId="0" fillId="0" fontId="32" numFmtId="0" xfId="0" applyAlignment="1" applyFont="1">
      <alignment horizontal="right" vertical="bottom"/>
    </xf>
    <xf borderId="0" fillId="0" fontId="24" numFmtId="0" xfId="0" applyAlignment="1" applyFont="1">
      <alignment vertical="bottom"/>
    </xf>
    <xf borderId="0" fillId="0" fontId="24" numFmtId="0" xfId="0" applyAlignment="1" applyFont="1">
      <alignment horizontal="right" vertical="bottom"/>
    </xf>
    <xf borderId="1" fillId="3" fontId="29" numFmtId="0" xfId="0" applyAlignment="1" applyBorder="1" applyFont="1">
      <alignment vertical="center"/>
    </xf>
    <xf borderId="1" fillId="3" fontId="33" numFmtId="0" xfId="0" applyAlignment="1" applyBorder="1" applyFont="1">
      <alignment vertical="center"/>
    </xf>
    <xf borderId="0" fillId="0" fontId="30" numFmtId="0" xfId="0" applyAlignment="1" applyFont="1">
      <alignment vertical="center"/>
    </xf>
    <xf borderId="1" fillId="4" fontId="31" numFmtId="0" xfId="0" applyAlignment="1" applyBorder="1" applyFont="1">
      <alignment horizontal="center" vertical="center"/>
    </xf>
    <xf borderId="20" fillId="0" fontId="30" numFmtId="0" xfId="0" applyAlignment="1" applyBorder="1" applyFont="1">
      <alignment horizontal="center" vertical="center"/>
    </xf>
    <xf borderId="21" fillId="0" fontId="30" numFmtId="166" xfId="0" applyAlignment="1" applyBorder="1" applyFont="1" applyNumberFormat="1">
      <alignment horizontal="center" readingOrder="0" vertical="center"/>
    </xf>
    <xf borderId="21" fillId="0" fontId="2" numFmtId="0" xfId="0" applyAlignment="1" applyBorder="1" applyFont="1">
      <alignment horizontal="center" readingOrder="0"/>
    </xf>
    <xf borderId="22" fillId="0" fontId="30" numFmtId="0" xfId="0" applyAlignment="1" applyBorder="1" applyFont="1">
      <alignment horizontal="center" readingOrder="0" vertical="center"/>
    </xf>
    <xf borderId="0" fillId="0" fontId="30" numFmtId="0" xfId="0" applyAlignment="1" applyFont="1">
      <alignment horizontal="right"/>
    </xf>
    <xf borderId="23" fillId="0" fontId="30" numFmtId="0" xfId="0" applyAlignment="1" applyBorder="1" applyFont="1">
      <alignment horizontal="center" vertical="center"/>
    </xf>
    <xf borderId="24" fillId="0" fontId="30" numFmtId="166" xfId="0" applyAlignment="1" applyBorder="1" applyFont="1" applyNumberFormat="1">
      <alignment horizontal="center" readingOrder="0" vertical="center"/>
    </xf>
    <xf borderId="24" fillId="0" fontId="30" numFmtId="0" xfId="0" applyAlignment="1" applyBorder="1" applyFont="1">
      <alignment horizontal="center" readingOrder="0" vertical="center"/>
    </xf>
    <xf borderId="0" fillId="0" fontId="30" numFmtId="0" xfId="0" applyAlignment="1" applyFont="1">
      <alignment horizontal="right" vertical="bottom"/>
    </xf>
    <xf borderId="23" fillId="0" fontId="30" numFmtId="0" xfId="0" applyAlignment="1" applyBorder="1" applyFont="1">
      <alignment horizontal="center" readingOrder="0" vertical="center"/>
    </xf>
    <xf borderId="0" fillId="0" fontId="34" numFmtId="0" xfId="0" applyAlignment="1" applyFont="1">
      <alignment horizontal="right" vertical="bottom"/>
    </xf>
    <xf borderId="0" fillId="0" fontId="30" numFmtId="0" xfId="0" applyAlignment="1" applyFont="1">
      <alignment horizontal="right" vertical="bottom"/>
    </xf>
    <xf borderId="23" fillId="0" fontId="2" numFmtId="0" xfId="0" applyAlignment="1" applyBorder="1" applyFont="1">
      <alignment horizontal="center" readingOrder="0"/>
    </xf>
    <xf borderId="0" fillId="0" fontId="34" numFmtId="0" xfId="0" applyAlignment="1" applyFont="1">
      <alignment horizontal="right" vertical="bottom"/>
    </xf>
    <xf borderId="1" fillId="3" fontId="29" numFmtId="0" xfId="0" applyAlignment="1" applyBorder="1" applyFont="1">
      <alignment shrinkToFit="0" wrapText="0"/>
    </xf>
    <xf borderId="25" fillId="3" fontId="30" numFmtId="0" xfId="0" applyBorder="1" applyFont="1"/>
    <xf borderId="0" fillId="0" fontId="30" numFmtId="0" xfId="0" applyFont="1"/>
    <xf borderId="26" fillId="4" fontId="31" numFmtId="0" xfId="0" applyAlignment="1" applyBorder="1" applyFont="1">
      <alignment horizontal="center"/>
    </xf>
    <xf borderId="27" fillId="4" fontId="31" numFmtId="0" xfId="0" applyAlignment="1" applyBorder="1" applyFont="1">
      <alignment horizontal="center"/>
    </xf>
    <xf borderId="28" fillId="4" fontId="31" numFmtId="0" xfId="0" applyAlignment="1" applyBorder="1" applyFont="1">
      <alignment horizontal="center"/>
    </xf>
    <xf borderId="20" fillId="0" fontId="30" numFmtId="0" xfId="0" applyAlignment="1" applyBorder="1" applyFont="1">
      <alignment horizontal="center"/>
    </xf>
    <xf borderId="20" fillId="0" fontId="30" numFmtId="166" xfId="0" applyAlignment="1" applyBorder="1" applyFont="1" applyNumberFormat="1">
      <alignment horizontal="center" readingOrder="0"/>
    </xf>
    <xf borderId="20" fillId="0" fontId="30" numFmtId="0" xfId="0" applyAlignment="1" applyBorder="1" applyFont="1">
      <alignment horizontal="center" vertical="bottom"/>
    </xf>
    <xf borderId="20" fillId="0" fontId="30" numFmtId="0" xfId="0" applyAlignment="1" applyBorder="1" applyFont="1">
      <alignment horizontal="center"/>
    </xf>
    <xf borderId="23" fillId="0" fontId="30" numFmtId="0" xfId="0" applyAlignment="1" applyBorder="1" applyFont="1">
      <alignment horizontal="center"/>
    </xf>
    <xf borderId="23" fillId="0" fontId="30" numFmtId="166" xfId="0" applyAlignment="1" applyBorder="1" applyFont="1" applyNumberFormat="1">
      <alignment horizontal="center" readingOrder="0"/>
    </xf>
    <xf borderId="23" fillId="0" fontId="30" numFmtId="0" xfId="0" applyAlignment="1" applyBorder="1" applyFont="1">
      <alignment horizontal="center"/>
    </xf>
    <xf borderId="23" fillId="0" fontId="30" numFmtId="0" xfId="0" applyAlignment="1" applyBorder="1" applyFont="1">
      <alignment horizontal="center" readingOrder="0" vertical="bottom"/>
    </xf>
    <xf borderId="29" fillId="0" fontId="30" numFmtId="0" xfId="0" applyAlignment="1" applyBorder="1" applyFont="1">
      <alignment horizontal="center"/>
    </xf>
    <xf borderId="29" fillId="0" fontId="30" numFmtId="166" xfId="0" applyAlignment="1" applyBorder="1" applyFont="1" applyNumberFormat="1">
      <alignment horizontal="center" readingOrder="0"/>
    </xf>
    <xf borderId="29" fillId="0" fontId="30" numFmtId="0" xfId="0" applyAlignment="1" applyBorder="1" applyFont="1">
      <alignment horizontal="center"/>
    </xf>
    <xf borderId="29" fillId="0" fontId="30" numFmtId="0" xfId="0" applyAlignment="1" applyBorder="1" applyFont="1">
      <alignment horizontal="center" vertical="bottom"/>
    </xf>
    <xf borderId="0" fillId="0" fontId="30" numFmtId="0" xfId="0" applyAlignment="1" applyFont="1">
      <alignment horizontal="center"/>
    </xf>
    <xf borderId="0" fillId="0" fontId="30" numFmtId="166" xfId="0" applyAlignment="1" applyFont="1" applyNumberFormat="1">
      <alignment horizontal="center" readingOrder="0"/>
    </xf>
    <xf borderId="0" fillId="0" fontId="30" numFmtId="0" xfId="0" applyAlignment="1" applyFont="1">
      <alignment horizontal="center" vertical="bottom"/>
    </xf>
    <xf borderId="30" fillId="0" fontId="30" numFmtId="0" xfId="0" applyAlignment="1" applyBorder="1" applyFont="1">
      <alignment horizontal="center" vertical="center"/>
    </xf>
    <xf borderId="31" fillId="0" fontId="30" numFmtId="166" xfId="0" applyAlignment="1" applyBorder="1" applyFont="1" applyNumberFormat="1">
      <alignment horizontal="center" readingOrder="0" vertical="center"/>
    </xf>
    <xf borderId="32" fillId="0" fontId="30" numFmtId="0" xfId="0" applyAlignment="1" applyBorder="1" applyFont="1">
      <alignment horizontal="center" readingOrder="0" vertical="center"/>
    </xf>
    <xf borderId="33" fillId="0" fontId="30" numFmtId="0" xfId="0" applyAlignment="1" applyBorder="1" applyFont="1">
      <alignment horizontal="center" vertical="center"/>
    </xf>
    <xf borderId="34" fillId="0" fontId="30" numFmtId="166" xfId="0" applyAlignment="1" applyBorder="1" applyFont="1" applyNumberFormat="1">
      <alignment horizontal="center" readingOrder="0" vertical="center"/>
    </xf>
    <xf borderId="34" fillId="0" fontId="30" numFmtId="0" xfId="0" applyAlignment="1" applyBorder="1" applyFont="1">
      <alignment horizontal="center" vertical="center"/>
    </xf>
    <xf borderId="34" fillId="0" fontId="30" numFmtId="0" xfId="0" applyAlignment="1" applyBorder="1" applyFont="1">
      <alignment horizontal="center" readingOrder="0" vertical="center"/>
    </xf>
    <xf borderId="33" fillId="0" fontId="30" numFmtId="0" xfId="0" applyAlignment="1" applyBorder="1" applyFont="1">
      <alignment horizontal="center" readingOrder="0" vertical="center"/>
    </xf>
    <xf borderId="33" fillId="0" fontId="2" numFmtId="0" xfId="0" applyAlignment="1" applyBorder="1" applyFont="1">
      <alignment horizontal="center" readingOrder="0"/>
    </xf>
    <xf borderId="34" fillId="0" fontId="2" numFmtId="166" xfId="0" applyAlignment="1" applyBorder="1" applyFont="1" applyNumberFormat="1">
      <alignment horizontal="center" readingOrder="0"/>
    </xf>
    <xf borderId="35" fillId="0" fontId="2" numFmtId="0" xfId="0" applyBorder="1" applyFont="1"/>
    <xf borderId="33" fillId="0" fontId="2" numFmtId="166" xfId="0" applyAlignment="1" applyBorder="1" applyFont="1" applyNumberFormat="1">
      <alignment horizontal="center" readingOrder="0"/>
    </xf>
    <xf borderId="33" fillId="0" fontId="2" numFmtId="0" xfId="0" applyBorder="1" applyFont="1"/>
    <xf borderId="33" fillId="0" fontId="2" numFmtId="0" xfId="0" applyBorder="1" applyFont="1"/>
    <xf borderId="36" fillId="0" fontId="2" numFmtId="0" xfId="0" applyBorder="1" applyFont="1"/>
    <xf borderId="37" fillId="0" fontId="2" numFmtId="166" xfId="0" applyAlignment="1" applyBorder="1" applyFont="1" applyNumberFormat="1">
      <alignment horizontal="center" readingOrder="0"/>
    </xf>
    <xf borderId="37" fillId="0" fontId="2" numFmtId="0" xfId="0" applyBorder="1" applyFont="1"/>
    <xf borderId="37" fillId="0" fontId="2" numFmtId="0" xfId="0" applyBorder="1" applyFont="1"/>
    <xf borderId="20" fillId="0" fontId="30" numFmtId="0" xfId="0" applyAlignment="1" applyBorder="1" applyFont="1">
      <alignment horizontal="center" readingOrder="0" vertical="bottom"/>
    </xf>
    <xf borderId="20" fillId="0" fontId="30" numFmtId="0" xfId="0" applyAlignment="1" applyBorder="1" applyFont="1">
      <alignment horizontal="center" readingOrder="0"/>
    </xf>
    <xf borderId="23" fillId="0" fontId="30" numFmtId="0" xfId="0" applyAlignment="1" applyBorder="1" applyFont="1">
      <alignment horizontal="center" readingOrder="0"/>
    </xf>
    <xf borderId="1" fillId="3" fontId="23" numFmtId="0" xfId="0" applyAlignment="1" applyBorder="1" applyFont="1">
      <alignment vertical="center"/>
    </xf>
    <xf borderId="1" fillId="3" fontId="35" numFmtId="0" xfId="0" applyAlignment="1" applyBorder="1" applyFont="1">
      <alignment horizontal="right" vertical="center"/>
    </xf>
    <xf borderId="0" fillId="0" fontId="36" numFmtId="0" xfId="0" applyFont="1"/>
    <xf borderId="0" fillId="0" fontId="37" numFmtId="0" xfId="0" applyAlignment="1" applyFont="1">
      <alignment horizontal="right"/>
    </xf>
    <xf borderId="0" fillId="0" fontId="38" numFmtId="0" xfId="0" applyFont="1"/>
    <xf borderId="0" fillId="0" fontId="24" numFmtId="0" xfId="0" applyAlignment="1" applyFont="1">
      <alignment vertical="top"/>
    </xf>
    <xf borderId="0" fillId="0" fontId="24" numFmtId="0" xfId="0" applyAlignment="1" applyFont="1">
      <alignment shrinkToFit="0" wrapText="1"/>
    </xf>
    <xf borderId="0" fillId="0" fontId="39" numFmtId="0" xfId="0" applyAlignment="1" applyFont="1">
      <alignment shrinkToFit="0" wrapText="1"/>
    </xf>
    <xf borderId="0" fillId="0" fontId="40" numFmtId="0" xfId="0" applyFont="1"/>
    <xf borderId="0" fillId="0" fontId="24" numFmtId="0" xfId="0" applyFont="1"/>
    <xf borderId="0" fillId="0" fontId="24" numFmtId="0" xfId="0" applyAlignment="1" applyFont="1">
      <alignment horizontal="right" vertical="top"/>
    </xf>
    <xf borderId="0" fillId="0" fontId="39" numFmtId="0" xfId="0" applyAlignment="1" applyFont="1">
      <alignment vertical="top"/>
    </xf>
    <xf borderId="0" fillId="0" fontId="41" numFmtId="0" xfId="0" applyAlignment="1" applyFont="1">
      <alignment vertical="top"/>
    </xf>
    <xf borderId="0" fillId="0" fontId="42" numFmtId="0" xfId="0" applyFont="1"/>
  </cellXfs>
  <cellStyles count="1">
    <cellStyle xfId="0" name="Normal" builtinId="0"/>
  </cellStyles>
  <dxfs count="11">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'TEAM BURNDOWN'!$C$3</c:f>
            </c:strRef>
          </c:tx>
          <c:spPr>
            <a:ln cmpd="sng">
              <a:solidFill>
                <a:srgbClr val="2D3538"/>
              </a:solidFill>
            </a:ln>
          </c:spPr>
          <c:marker>
            <c:symbol val="none"/>
          </c:marker>
          <c:val>
            <c:numRef>
              <c:f>'TEAM BURNDOWN'!$C$4:$C$18</c:f>
              <c:numCache/>
            </c:numRef>
          </c:val>
          <c:smooth val="0"/>
        </c:ser>
        <c:ser>
          <c:idx val="1"/>
          <c:order val="1"/>
          <c:tx>
            <c:strRef>
              <c:f>'TEAM BURNDOWN'!$E$3</c:f>
            </c:strRef>
          </c:tx>
          <c:spPr>
            <a:ln cmpd="sng" w="38100">
              <a:solidFill>
                <a:srgbClr val="3970AD">
                  <a:alpha val="100000"/>
                </a:srgbClr>
              </a:solidFill>
            </a:ln>
          </c:spPr>
          <c:marker>
            <c:symbol val="none"/>
          </c:marker>
          <c:val>
            <c:numRef>
              <c:f>'TEAM BURNDOWN'!$E$4:$E$22</c:f>
              <c:numCache/>
            </c:numRef>
          </c:val>
          <c:smooth val="0"/>
        </c:ser>
        <c:axId val="1254074322"/>
        <c:axId val="512715823"/>
      </c:lineChart>
      <c:catAx>
        <c:axId val="1254074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2715823"/>
      </c:catAx>
      <c:valAx>
        <c:axId val="5127158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54074322"/>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Leon!$C$3</c:f>
            </c:strRef>
          </c:tx>
          <c:spPr>
            <a:ln cmpd="sng">
              <a:solidFill>
                <a:srgbClr val="2D3538"/>
              </a:solidFill>
            </a:ln>
          </c:spPr>
          <c:marker>
            <c:symbol val="none"/>
          </c:marker>
          <c:val>
            <c:numRef>
              <c:f>Leon!$C$4:$C$18</c:f>
              <c:numCache/>
            </c:numRef>
          </c:val>
          <c:smooth val="0"/>
        </c:ser>
        <c:ser>
          <c:idx val="1"/>
          <c:order val="1"/>
          <c:tx>
            <c:strRef>
              <c:f>Leon!$E$3</c:f>
            </c:strRef>
          </c:tx>
          <c:spPr>
            <a:ln cmpd="sng" w="38100">
              <a:solidFill>
                <a:srgbClr val="3970AD">
                  <a:alpha val="100000"/>
                </a:srgbClr>
              </a:solidFill>
            </a:ln>
          </c:spPr>
          <c:marker>
            <c:symbol val="none"/>
          </c:marker>
          <c:val>
            <c:numRef>
              <c:f>Leon!$E$4:$E$22</c:f>
              <c:numCache/>
            </c:numRef>
          </c:val>
          <c:smooth val="0"/>
        </c:ser>
        <c:axId val="1333396521"/>
        <c:axId val="445717259"/>
      </c:lineChart>
      <c:catAx>
        <c:axId val="13333965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445717259"/>
      </c:catAx>
      <c:valAx>
        <c:axId val="4457172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3339652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Andy!$C$3</c:f>
            </c:strRef>
          </c:tx>
          <c:spPr>
            <a:ln cmpd="sng">
              <a:solidFill>
                <a:srgbClr val="2D3538"/>
              </a:solidFill>
            </a:ln>
          </c:spPr>
          <c:marker>
            <c:symbol val="none"/>
          </c:marker>
          <c:val>
            <c:numRef>
              <c:f>Andy!$C$4:$C$17</c:f>
              <c:numCache/>
            </c:numRef>
          </c:val>
          <c:smooth val="0"/>
        </c:ser>
        <c:ser>
          <c:idx val="1"/>
          <c:order val="1"/>
          <c:tx>
            <c:strRef>
              <c:f>Andy!$E$3</c:f>
            </c:strRef>
          </c:tx>
          <c:spPr>
            <a:ln cmpd="sng" w="38100">
              <a:solidFill>
                <a:srgbClr val="3970AD">
                  <a:alpha val="100000"/>
                </a:srgbClr>
              </a:solidFill>
            </a:ln>
          </c:spPr>
          <c:marker>
            <c:symbol val="none"/>
          </c:marker>
          <c:val>
            <c:numRef>
              <c:f>Andy!$E$4:$E$17</c:f>
              <c:numCache/>
            </c:numRef>
          </c:val>
          <c:smooth val="0"/>
        </c:ser>
        <c:axId val="980578941"/>
        <c:axId val="1078216516"/>
      </c:lineChart>
      <c:catAx>
        <c:axId val="9805789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78216516"/>
      </c:catAx>
      <c:valAx>
        <c:axId val="1078216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80578941"/>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Orion!$C$3</c:f>
            </c:strRef>
          </c:tx>
          <c:spPr>
            <a:ln cmpd="sng">
              <a:solidFill>
                <a:srgbClr val="2D3538"/>
              </a:solidFill>
            </a:ln>
          </c:spPr>
          <c:marker>
            <c:symbol val="none"/>
          </c:marker>
          <c:val>
            <c:numRef>
              <c:f>Orion!$C$4:$C$18</c:f>
              <c:numCache/>
            </c:numRef>
          </c:val>
          <c:smooth val="0"/>
        </c:ser>
        <c:ser>
          <c:idx val="1"/>
          <c:order val="1"/>
          <c:tx>
            <c:strRef>
              <c:f>Orion!$E$3</c:f>
            </c:strRef>
          </c:tx>
          <c:spPr>
            <a:ln cmpd="sng" w="38100">
              <a:solidFill>
                <a:srgbClr val="3970AD">
                  <a:alpha val="100000"/>
                </a:srgbClr>
              </a:solidFill>
            </a:ln>
          </c:spPr>
          <c:marker>
            <c:symbol val="none"/>
          </c:marker>
          <c:val>
            <c:numRef>
              <c:f>Orion!$E$4:$E$18</c:f>
              <c:numCache/>
            </c:numRef>
          </c:val>
          <c:smooth val="0"/>
        </c:ser>
        <c:axId val="96138209"/>
        <c:axId val="1261457660"/>
      </c:lineChart>
      <c:catAx>
        <c:axId val="96138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61457660"/>
      </c:catAx>
      <c:valAx>
        <c:axId val="12614576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6138209"/>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An!$C$3</c:f>
            </c:strRef>
          </c:tx>
          <c:spPr>
            <a:ln cmpd="sng">
              <a:solidFill>
                <a:srgbClr val="2D3538"/>
              </a:solidFill>
            </a:ln>
          </c:spPr>
          <c:marker>
            <c:symbol val="none"/>
          </c:marker>
          <c:val>
            <c:numRef>
              <c:f>An!$C$4:$C$17</c:f>
              <c:numCache/>
            </c:numRef>
          </c:val>
          <c:smooth val="0"/>
        </c:ser>
        <c:ser>
          <c:idx val="1"/>
          <c:order val="1"/>
          <c:tx>
            <c:strRef>
              <c:f>An!$E$3</c:f>
            </c:strRef>
          </c:tx>
          <c:spPr>
            <a:ln cmpd="sng" w="38100">
              <a:solidFill>
                <a:srgbClr val="3970AD">
                  <a:alpha val="100000"/>
                </a:srgbClr>
              </a:solidFill>
            </a:ln>
          </c:spPr>
          <c:marker>
            <c:symbol val="none"/>
          </c:marker>
          <c:val>
            <c:numRef>
              <c:f>An!$E$4:$E$17</c:f>
              <c:numCache/>
            </c:numRef>
          </c:val>
          <c:smooth val="0"/>
        </c:ser>
        <c:axId val="2048065063"/>
        <c:axId val="1261810510"/>
      </c:lineChart>
      <c:catAx>
        <c:axId val="20480650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261810510"/>
      </c:catAx>
      <c:valAx>
        <c:axId val="1261810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048065063"/>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1</xdr:row>
      <xdr:rowOff>19050</xdr:rowOff>
    </xdr:from>
    <xdr:ext cx="6391275" cy="3962400"/>
    <xdr:graphicFrame>
      <xdr:nvGraphicFramePr>
        <xdr:cNvPr id="126234963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3</xdr:row>
      <xdr:rowOff>0</xdr:rowOff>
    </xdr:from>
    <xdr:ext cx="6391275" cy="3962400"/>
    <xdr:graphicFrame>
      <xdr:nvGraphicFramePr>
        <xdr:cNvPr id="87962540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3</xdr:row>
      <xdr:rowOff>0</xdr:rowOff>
    </xdr:from>
    <xdr:ext cx="6181725" cy="3829050"/>
    <xdr:graphicFrame>
      <xdr:nvGraphicFramePr>
        <xdr:cNvPr id="291945925"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xdr:row>
      <xdr:rowOff>9525</xdr:rowOff>
    </xdr:from>
    <xdr:ext cx="6057900" cy="3752850"/>
    <xdr:graphicFrame>
      <xdr:nvGraphicFramePr>
        <xdr:cNvPr id="1538934112"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3</xdr:row>
      <xdr:rowOff>0</xdr:rowOff>
    </xdr:from>
    <xdr:ext cx="6181725" cy="3829050"/>
    <xdr:graphicFrame>
      <xdr:nvGraphicFramePr>
        <xdr:cNvPr id="1814231446"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2" width="21.86"/>
  </cols>
  <sheetData>
    <row r="1">
      <c r="A1" s="1" t="s">
        <v>0</v>
      </c>
    </row>
    <row r="2">
      <c r="A2" s="2" t="s">
        <v>1</v>
      </c>
      <c r="B2" s="2" t="s">
        <v>2</v>
      </c>
    </row>
    <row r="3">
      <c r="A3" s="2" t="s">
        <v>3</v>
      </c>
      <c r="B3" s="3">
        <v>8.0</v>
      </c>
    </row>
    <row r="4">
      <c r="A4" s="2" t="s">
        <v>4</v>
      </c>
      <c r="B4" s="3">
        <v>6.0</v>
      </c>
    </row>
    <row r="5">
      <c r="A5" s="2" t="s">
        <v>5</v>
      </c>
      <c r="B5" s="3">
        <v>7.0</v>
      </c>
    </row>
    <row r="6">
      <c r="A6" s="2" t="s">
        <v>6</v>
      </c>
      <c r="B6" s="3">
        <v>8.0</v>
      </c>
    </row>
    <row r="7">
      <c r="A7" s="2" t="s">
        <v>7</v>
      </c>
      <c r="B7" s="2">
        <v>0.0</v>
      </c>
    </row>
    <row r="9">
      <c r="A9" s="2" t="s">
        <v>8</v>
      </c>
      <c r="B9" s="2">
        <f>SUM(B3:B7)</f>
        <v>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8.71"/>
    <col customWidth="1" min="5" max="5" width="24.43"/>
    <col customWidth="1" min="6" max="6" width="31.71"/>
    <col customWidth="1" min="7" max="7" width="11.57"/>
    <col customWidth="1" min="8" max="8" width="11.0"/>
    <col customWidth="1" min="9" max="9" width="12.57"/>
    <col customWidth="1" min="10" max="10" width="48.71"/>
    <col customWidth="1" min="11" max="11" width="6.14"/>
  </cols>
  <sheetData>
    <row r="1" ht="30.0" customHeight="1">
      <c r="A1" s="4"/>
      <c r="B1" s="4"/>
      <c r="C1" s="5" t="s">
        <v>9</v>
      </c>
      <c r="D1" s="6"/>
      <c r="E1" s="6"/>
      <c r="F1" s="7" t="s">
        <v>10</v>
      </c>
      <c r="G1" s="7" t="s">
        <v>11</v>
      </c>
      <c r="H1" s="8" t="s">
        <v>12</v>
      </c>
      <c r="I1" s="9"/>
      <c r="J1" s="10"/>
      <c r="K1" s="11"/>
      <c r="L1" s="12"/>
    </row>
    <row r="2" ht="30.0" customHeight="1">
      <c r="A2" s="13"/>
      <c r="B2" s="13"/>
      <c r="C2" s="14"/>
      <c r="F2" s="15">
        <v>44522.0</v>
      </c>
      <c r="G2" s="16">
        <v>14.0</v>
      </c>
      <c r="H2" s="17">
        <f>H25</f>
        <v>1</v>
      </c>
      <c r="I2" s="9"/>
      <c r="J2" s="18" t="str">
        <f>I25</f>
        <v>⚑⚑⚑⚑⚑⚑⚑⚑⚑⚑⚑⚑⚑⚑⌛🏁</v>
      </c>
      <c r="K2" s="13"/>
    </row>
    <row r="3" ht="18.75" customHeight="1">
      <c r="A3" s="19"/>
      <c r="B3" s="19"/>
      <c r="C3" s="20" t="s">
        <v>13</v>
      </c>
      <c r="D3" s="20" t="s">
        <v>14</v>
      </c>
      <c r="E3" s="20" t="s">
        <v>15</v>
      </c>
      <c r="F3" s="20" t="s">
        <v>16</v>
      </c>
      <c r="G3" s="20" t="s">
        <v>17</v>
      </c>
      <c r="H3" s="21" t="s">
        <v>18</v>
      </c>
      <c r="I3" s="21" t="s">
        <v>19</v>
      </c>
      <c r="J3" s="20" t="s">
        <v>20</v>
      </c>
      <c r="K3" s="22"/>
      <c r="N3" s="23"/>
    </row>
    <row r="4" ht="9.75" customHeight="1">
      <c r="A4" s="24"/>
      <c r="B4" s="24"/>
      <c r="C4" s="24"/>
      <c r="D4" s="24"/>
      <c r="E4" s="24"/>
      <c r="F4" s="24"/>
      <c r="G4" s="24"/>
      <c r="H4" s="24"/>
      <c r="I4" s="24"/>
      <c r="J4" s="24"/>
      <c r="K4" s="24"/>
    </row>
    <row r="5" ht="33.75" customHeight="1">
      <c r="A5" s="25"/>
      <c r="B5" s="26"/>
      <c r="C5" s="27" t="s">
        <v>21</v>
      </c>
      <c r="D5" s="28" t="s">
        <v>22</v>
      </c>
      <c r="E5" s="29"/>
      <c r="F5" s="29"/>
      <c r="G5" s="30"/>
      <c r="H5" s="31" t="str">
        <f t="shared" ref="H5:I5" si="1">SUBTOTAL(9,OFFSET(H5,1,0):OFFSET(H6,-1,0))</f>
        <v>#REF!</v>
      </c>
      <c r="I5" s="31" t="str">
        <f t="shared" si="1"/>
        <v>#REF!</v>
      </c>
      <c r="J5" s="30"/>
      <c r="K5" s="32"/>
    </row>
    <row r="6" ht="33.75" customHeight="1">
      <c r="A6" s="25"/>
      <c r="B6" s="26"/>
      <c r="C6" s="27" t="s">
        <v>23</v>
      </c>
      <c r="D6" s="28" t="s">
        <v>24</v>
      </c>
      <c r="E6" s="29"/>
      <c r="F6" s="29"/>
      <c r="G6" s="30"/>
      <c r="H6" s="31" t="str">
        <f t="shared" ref="H6:I6" si="2">SUBTOTAL(9,OFFSET(H6,1,0):OFFSET(#REF!,-1,0))</f>
        <v>#VALUE!</v>
      </c>
      <c r="I6" s="31" t="str">
        <f t="shared" si="2"/>
        <v>#VALUE!</v>
      </c>
      <c r="J6" s="30"/>
      <c r="K6" s="32"/>
    </row>
    <row r="7" ht="33.75" customHeight="1">
      <c r="A7" s="25"/>
      <c r="B7" s="26"/>
      <c r="C7" s="33" t="s">
        <v>25</v>
      </c>
      <c r="D7" s="34" t="s">
        <v>26</v>
      </c>
      <c r="E7" s="35"/>
      <c r="F7" s="35"/>
      <c r="G7" s="36"/>
      <c r="H7" s="37">
        <f t="shared" ref="H7:I7" si="3">SUBTOTAL(9,OFFSET(H7,1,0):OFFSET(H15,-1,0))</f>
        <v>29</v>
      </c>
      <c r="I7" s="37">
        <f t="shared" si="3"/>
        <v>29</v>
      </c>
      <c r="J7" s="36"/>
      <c r="K7" s="32"/>
    </row>
    <row r="8" ht="33.75" customHeight="1">
      <c r="A8" s="25"/>
      <c r="B8" s="26"/>
      <c r="C8" s="38" t="s">
        <v>27</v>
      </c>
      <c r="D8" s="39" t="s">
        <v>4</v>
      </c>
      <c r="E8" s="40" t="s">
        <v>28</v>
      </c>
      <c r="F8" s="41"/>
      <c r="G8" s="42">
        <v>2.0</v>
      </c>
      <c r="H8" s="39">
        <v>2.0</v>
      </c>
      <c r="I8" s="39">
        <v>2.0</v>
      </c>
      <c r="J8" s="41"/>
      <c r="K8" s="32"/>
    </row>
    <row r="9" ht="29.25" customHeight="1">
      <c r="A9" s="25"/>
      <c r="B9" s="26"/>
      <c r="C9" s="38" t="s">
        <v>27</v>
      </c>
      <c r="D9" s="39" t="s">
        <v>4</v>
      </c>
      <c r="E9" s="40" t="s">
        <v>29</v>
      </c>
      <c r="F9" s="41"/>
      <c r="G9" s="42">
        <v>5.0</v>
      </c>
      <c r="H9" s="39">
        <v>4.0</v>
      </c>
      <c r="I9" s="39">
        <v>4.0</v>
      </c>
      <c r="J9" s="41"/>
      <c r="K9" s="43"/>
    </row>
    <row r="10" ht="29.25" customHeight="1">
      <c r="A10" s="25"/>
      <c r="B10" s="26"/>
      <c r="C10" s="38" t="s">
        <v>27</v>
      </c>
      <c r="D10" s="39" t="s">
        <v>3</v>
      </c>
      <c r="E10" s="40" t="s">
        <v>30</v>
      </c>
      <c r="F10" s="41"/>
      <c r="G10" s="42">
        <v>3.0</v>
      </c>
      <c r="H10" s="39">
        <v>3.0</v>
      </c>
      <c r="I10" s="39">
        <v>3.0</v>
      </c>
      <c r="K10" s="43"/>
    </row>
    <row r="11" ht="29.25" customHeight="1">
      <c r="A11" s="25"/>
      <c r="B11" s="26"/>
      <c r="C11" s="42" t="s">
        <v>27</v>
      </c>
      <c r="D11" s="39" t="s">
        <v>3</v>
      </c>
      <c r="E11" s="40" t="s">
        <v>31</v>
      </c>
      <c r="F11" s="41"/>
      <c r="G11" s="42">
        <v>4.0</v>
      </c>
      <c r="H11" s="39">
        <v>5.0</v>
      </c>
      <c r="I11" s="39">
        <v>5.0</v>
      </c>
      <c r="J11" s="41"/>
      <c r="K11" s="43"/>
    </row>
    <row r="12" ht="29.25" customHeight="1">
      <c r="A12" s="25"/>
      <c r="B12" s="26"/>
      <c r="C12" s="38" t="s">
        <v>27</v>
      </c>
      <c r="D12" s="39" t="s">
        <v>5</v>
      </c>
      <c r="E12" s="40" t="s">
        <v>32</v>
      </c>
      <c r="F12" s="41"/>
      <c r="G12" s="42">
        <v>6.0</v>
      </c>
      <c r="H12" s="39">
        <v>3.0</v>
      </c>
      <c r="I12" s="39">
        <v>3.0</v>
      </c>
      <c r="J12" s="41"/>
      <c r="K12" s="43"/>
    </row>
    <row r="13" ht="33.75" customHeight="1">
      <c r="A13" s="25"/>
      <c r="B13" s="26"/>
      <c r="C13" s="42" t="s">
        <v>27</v>
      </c>
      <c r="D13" s="39" t="s">
        <v>5</v>
      </c>
      <c r="E13" s="40" t="s">
        <v>33</v>
      </c>
      <c r="F13" s="41"/>
      <c r="G13" s="42">
        <v>1.0</v>
      </c>
      <c r="H13" s="39">
        <v>4.0</v>
      </c>
      <c r="I13" s="39">
        <v>4.0</v>
      </c>
      <c r="J13" s="41"/>
      <c r="K13" s="32"/>
    </row>
    <row r="14" ht="33.75" customHeight="1">
      <c r="A14" s="25"/>
      <c r="B14" s="26"/>
      <c r="C14" s="38" t="s">
        <v>27</v>
      </c>
      <c r="D14" s="39" t="s">
        <v>6</v>
      </c>
      <c r="E14" s="40" t="s">
        <v>34</v>
      </c>
      <c r="F14" s="44"/>
      <c r="G14" s="42">
        <v>7.0</v>
      </c>
      <c r="H14" s="39">
        <v>8.0</v>
      </c>
      <c r="I14" s="39">
        <v>8.0</v>
      </c>
      <c r="J14" s="41"/>
      <c r="K14" s="32"/>
    </row>
    <row r="15" ht="33.75" customHeight="1">
      <c r="A15" s="45"/>
      <c r="B15" s="46"/>
      <c r="C15" s="47"/>
      <c r="D15" s="47" t="s">
        <v>35</v>
      </c>
      <c r="E15" s="47"/>
      <c r="F15" s="47"/>
      <c r="G15" s="48"/>
      <c r="H15" s="49">
        <f t="shared" ref="H15:I15" si="4">SUBTOTAL(9,H5:OFFSET(H15,-1,0))</f>
        <v>29</v>
      </c>
      <c r="I15" s="49">
        <f t="shared" si="4"/>
        <v>29</v>
      </c>
      <c r="J15" s="48"/>
      <c r="K15" s="50"/>
    </row>
    <row r="16" ht="37.5" customHeight="1">
      <c r="A16" s="51"/>
      <c r="B16" s="51"/>
      <c r="C16" s="51"/>
      <c r="D16" s="51"/>
      <c r="E16" s="51"/>
      <c r="F16" s="51"/>
      <c r="G16" s="51"/>
      <c r="H16" s="51"/>
      <c r="I16" s="51"/>
      <c r="J16" s="52"/>
      <c r="K16" s="51"/>
    </row>
    <row r="17" ht="28.5" customHeight="1">
      <c r="A17" s="53"/>
      <c r="B17" s="53"/>
      <c r="C17" s="54"/>
      <c r="D17" s="53"/>
      <c r="E17" s="53"/>
      <c r="F17" s="55"/>
      <c r="G17" s="54"/>
      <c r="H17" s="53"/>
      <c r="I17" s="53"/>
      <c r="J17" s="56"/>
      <c r="K17" s="53"/>
    </row>
    <row r="18" ht="26.25" customHeight="1">
      <c r="A18" s="53"/>
      <c r="B18" s="53"/>
      <c r="C18" s="54" t="s">
        <v>36</v>
      </c>
      <c r="D18" s="53"/>
      <c r="E18" s="54" t="s">
        <v>37</v>
      </c>
      <c r="F18" s="55"/>
      <c r="G18" s="54"/>
      <c r="H18" s="53"/>
      <c r="I18" s="53"/>
      <c r="J18" s="56" t="s">
        <v>38</v>
      </c>
      <c r="K18" s="53"/>
    </row>
    <row r="19" ht="26.25" customHeight="1">
      <c r="A19" s="53"/>
      <c r="B19" s="57"/>
      <c r="C19" s="58" t="s">
        <v>39</v>
      </c>
      <c r="D19" s="53"/>
      <c r="E19" s="53" t="s">
        <v>40</v>
      </c>
      <c r="F19" s="55"/>
      <c r="G19" s="59"/>
      <c r="H19" s="53"/>
      <c r="I19" s="53"/>
      <c r="J19" s="60" t="s">
        <v>41</v>
      </c>
      <c r="K19" s="53"/>
    </row>
    <row r="20" ht="26.25" customHeight="1">
      <c r="A20" s="53"/>
      <c r="B20" s="57"/>
      <c r="C20" s="58" t="s">
        <v>42</v>
      </c>
      <c r="D20" s="53"/>
      <c r="E20" s="53" t="s">
        <v>43</v>
      </c>
      <c r="F20" s="55"/>
      <c r="G20" s="59"/>
      <c r="H20" s="53"/>
      <c r="I20" s="53"/>
      <c r="J20" s="53"/>
      <c r="K20" s="53"/>
    </row>
    <row r="21" ht="26.25" customHeight="1">
      <c r="A21" s="53"/>
      <c r="B21" s="57"/>
      <c r="C21" s="58" t="s">
        <v>44</v>
      </c>
      <c r="D21" s="53"/>
      <c r="E21" s="53"/>
      <c r="F21" s="53"/>
      <c r="G21" s="59"/>
      <c r="H21" s="53"/>
      <c r="I21" s="53"/>
      <c r="J21" s="53"/>
      <c r="K21" s="53"/>
    </row>
    <row r="22" ht="26.25" customHeight="1">
      <c r="A22" s="53"/>
      <c r="B22" s="57"/>
      <c r="C22" s="58" t="s">
        <v>27</v>
      </c>
      <c r="D22" s="53"/>
      <c r="E22" s="53"/>
      <c r="F22" s="53"/>
      <c r="G22" s="53"/>
      <c r="H22" s="53"/>
      <c r="I22" s="53"/>
      <c r="J22" s="53"/>
      <c r="K22" s="53"/>
    </row>
    <row r="23" ht="26.25" customHeight="1">
      <c r="A23" s="53"/>
      <c r="B23" s="57"/>
      <c r="C23" s="58" t="s">
        <v>45</v>
      </c>
      <c r="D23" s="53"/>
      <c r="E23" s="53"/>
      <c r="F23" s="53"/>
      <c r="G23" s="61"/>
      <c r="H23" s="61"/>
      <c r="I23" s="61"/>
      <c r="J23" s="61"/>
      <c r="K23" s="53"/>
    </row>
    <row r="24" ht="26.25" customHeight="1">
      <c r="A24" s="53"/>
      <c r="B24" s="53"/>
      <c r="C24" s="53"/>
      <c r="D24" s="53"/>
      <c r="E24" s="53"/>
      <c r="F24" s="62"/>
      <c r="G24" s="63" t="s">
        <v>46</v>
      </c>
      <c r="H24" s="61"/>
      <c r="I24" s="61"/>
      <c r="J24" s="61"/>
      <c r="K24" s="64"/>
    </row>
    <row r="25" ht="15.0" customHeight="1">
      <c r="A25" s="54"/>
      <c r="B25" s="54"/>
      <c r="C25" s="65"/>
      <c r="D25" s="53"/>
      <c r="E25" s="53"/>
      <c r="F25" s="62"/>
      <c r="G25" s="66" t="s">
        <v>47</v>
      </c>
      <c r="H25" s="67">
        <f>H7/H15</f>
        <v>1</v>
      </c>
      <c r="I25" s="68" t="str">
        <f>REPT("⚑",MIN(H27,H26)) &amp; REPT("⚐",MAX(0,H27-H26)) &amp; "⌛" &amp; REPT("⚑",MAX(0,H26-H27)) &amp; REPT("⚐",G2-MAX(H27,H26)) &amp; "🏁"</f>
        <v>⚑⚑⚑⚑⚑⚑⚑⚑⚑⚑⚑⚑⚑⚑⌛🏁</v>
      </c>
      <c r="J25" s="68"/>
      <c r="K25" s="64"/>
    </row>
    <row r="26" ht="15.0" customHeight="1">
      <c r="A26" s="53"/>
      <c r="B26" s="53"/>
      <c r="C26" s="53"/>
      <c r="D26" s="53"/>
      <c r="E26" s="53"/>
      <c r="F26" s="69"/>
      <c r="G26" s="66" t="s">
        <v>48</v>
      </c>
      <c r="H26" s="70">
        <f>ROUND(H25*G2,0)</f>
        <v>14</v>
      </c>
      <c r="I26" s="68"/>
      <c r="J26" s="68"/>
      <c r="K26" s="64"/>
    </row>
    <row r="27" ht="15.0" customHeight="1">
      <c r="A27" s="53"/>
      <c r="B27" s="53"/>
      <c r="C27" s="53"/>
      <c r="D27" s="53"/>
      <c r="E27" s="53"/>
      <c r="F27" s="69"/>
      <c r="G27" s="66" t="s">
        <v>49</v>
      </c>
      <c r="H27" s="70">
        <f>IF(TODAY()&lt;F2,0,IF(TODAY()&gt;(F2+G2),G2,TODAY()-F2))</f>
        <v>14</v>
      </c>
      <c r="I27" s="68"/>
      <c r="J27" s="68"/>
      <c r="K27" s="64"/>
    </row>
    <row r="28" ht="15.0" customHeight="1">
      <c r="A28" s="53"/>
      <c r="B28" s="53"/>
      <c r="C28" s="53"/>
      <c r="D28" s="53"/>
      <c r="E28" s="53"/>
      <c r="F28" s="53"/>
      <c r="G28" s="71"/>
      <c r="H28" s="71"/>
      <c r="I28" s="71"/>
      <c r="J28" s="71"/>
      <c r="K28" s="53"/>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4">
    <mergeCell ref="C1:E2"/>
    <mergeCell ref="H1:I1"/>
    <mergeCell ref="L1:N2"/>
    <mergeCell ref="H2:I2"/>
  </mergeCells>
  <conditionalFormatting sqref="C1 L1">
    <cfRule type="cellIs" dxfId="0" priority="1" operator="equal">
      <formula>#REF!</formula>
    </cfRule>
  </conditionalFormatting>
  <conditionalFormatting sqref="C3">
    <cfRule type="cellIs" dxfId="1" priority="2" operator="equal">
      <formula>$C$27</formula>
    </cfRule>
  </conditionalFormatting>
  <conditionalFormatting sqref="C3">
    <cfRule type="cellIs" dxfId="2" priority="3" operator="equal">
      <formula>$C$18</formula>
    </cfRule>
  </conditionalFormatting>
  <conditionalFormatting sqref="C3">
    <cfRule type="cellIs" dxfId="3" priority="4" operator="equal">
      <formula>$C$19</formula>
    </cfRule>
  </conditionalFormatting>
  <conditionalFormatting sqref="C3">
    <cfRule type="cellIs" dxfId="4" priority="5" operator="equal">
      <formula>$C$20</formula>
    </cfRule>
  </conditionalFormatting>
  <conditionalFormatting sqref="C3">
    <cfRule type="cellIs" dxfId="0" priority="6" operator="equal">
      <formula>$C$21</formula>
    </cfRule>
  </conditionalFormatting>
  <conditionalFormatting sqref="C23">
    <cfRule type="notContainsBlanks" dxfId="5" priority="7">
      <formula>LEN(TRIM(C23))&gt;0</formula>
    </cfRule>
  </conditionalFormatting>
  <conditionalFormatting sqref="B1:B28">
    <cfRule type="expression" dxfId="6" priority="8">
      <formula>(C1=$C$19)</formula>
    </cfRule>
  </conditionalFormatting>
  <conditionalFormatting sqref="B1:B28">
    <cfRule type="expression" dxfId="7" priority="9">
      <formula>(C1=$C$20)</formula>
    </cfRule>
  </conditionalFormatting>
  <conditionalFormatting sqref="B1:B28">
    <cfRule type="expression" dxfId="8" priority="10">
      <formula>(C1=$C$21)</formula>
    </cfRule>
  </conditionalFormatting>
  <conditionalFormatting sqref="B1:B28">
    <cfRule type="expression" dxfId="9" priority="11">
      <formula>(C1=$C$22)</formula>
    </cfRule>
  </conditionalFormatting>
  <conditionalFormatting sqref="B1:B28">
    <cfRule type="expression" dxfId="10" priority="12">
      <formula>(C1=$C$23)</formula>
    </cfRule>
  </conditionalFormatting>
  <conditionalFormatting sqref="G6:G28 G38:G977">
    <cfRule type="colorScale" priority="13">
      <colorScale>
        <cfvo type="min"/>
        <cfvo type="max"/>
        <color rgb="FFFFFFFF"/>
        <color rgb="FFE67C73"/>
      </colorScale>
    </cfRule>
  </conditionalFormatting>
  <dataValidations>
    <dataValidation type="list" allowBlank="1" showErrorMessage="1" sqref="C8:C14">
      <formula1>list_type</formula1>
    </dataValidation>
  </dataValidations>
  <hyperlinks>
    <hyperlink r:id="rId2" ref="J19"/>
  </hyperlinks>
  <printOptions/>
  <pageMargins bottom="0.75" footer="0.0" header="0.0" left="0.7" right="0.7" top="0.7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2" t="s">
        <v>50</v>
      </c>
      <c r="B1" s="73"/>
      <c r="C1" s="73"/>
      <c r="D1" s="73"/>
      <c r="E1" s="74"/>
      <c r="F1" s="74"/>
      <c r="G1" s="74"/>
      <c r="H1" s="74"/>
      <c r="I1" s="74"/>
      <c r="J1" s="74"/>
      <c r="K1" s="74"/>
      <c r="L1" s="74"/>
    </row>
    <row r="2">
      <c r="A2" s="75" t="s">
        <v>51</v>
      </c>
      <c r="B2" s="76"/>
      <c r="C2" s="76" t="s">
        <v>52</v>
      </c>
      <c r="D2" s="76"/>
      <c r="E2" s="74"/>
      <c r="F2" s="74"/>
      <c r="G2" s="74"/>
      <c r="H2" s="74"/>
      <c r="I2" s="74"/>
      <c r="J2" s="74"/>
      <c r="K2" s="74"/>
      <c r="L2" s="74"/>
    </row>
    <row r="3">
      <c r="A3" s="75" t="s">
        <v>53</v>
      </c>
      <c r="B3" s="76" t="s">
        <v>54</v>
      </c>
      <c r="C3" s="75" t="s">
        <v>55</v>
      </c>
      <c r="D3" s="75" t="s">
        <v>56</v>
      </c>
      <c r="E3" s="74" t="s">
        <v>57</v>
      </c>
      <c r="F3" s="74"/>
      <c r="G3" s="74"/>
      <c r="H3" s="74"/>
      <c r="I3" s="74"/>
      <c r="J3" s="74"/>
      <c r="K3" s="74"/>
      <c r="L3" s="74"/>
    </row>
    <row r="4">
      <c r="A4" s="77">
        <v>0.0</v>
      </c>
      <c r="B4" s="78">
        <v>44522.0</v>
      </c>
      <c r="C4" s="79">
        <f>SUM((Leon!C4)+(Andy!C4)+(Orion!C4)+(An!C4))</f>
        <v>29</v>
      </c>
      <c r="D4" s="77">
        <f>SUM((Leon!D4)+(Andy!D4)+(Orion!D4)+(An!D4))</f>
        <v>2</v>
      </c>
      <c r="E4" s="80">
        <f> -(C4/F4) * A4 + C4</f>
        <v>29</v>
      </c>
      <c r="F4" s="81">
        <v>14.0</v>
      </c>
      <c r="G4" s="74"/>
      <c r="H4" s="74"/>
      <c r="I4" s="74"/>
      <c r="J4" s="74"/>
      <c r="K4" s="74"/>
      <c r="L4" s="74"/>
    </row>
    <row r="5">
      <c r="A5" s="77">
        <v>1.0</v>
      </c>
      <c r="B5" s="78">
        <v>44523.0</v>
      </c>
      <c r="C5" s="77">
        <f t="shared" ref="C5:C18" si="1">SUM(C4-D4)</f>
        <v>27</v>
      </c>
      <c r="D5" s="77">
        <f>SUM((Leon!D5)+(Andy!D5)+(Orion!D5)+(An!D5))</f>
        <v>3</v>
      </c>
      <c r="E5" s="80">
        <f> -(C4/F4) * A5 + C4</f>
        <v>26.92857143</v>
      </c>
      <c r="F5" s="80">
        <f t="shared" ref="F5:F18" si="2">F4-1</f>
        <v>13</v>
      </c>
      <c r="G5" s="74"/>
      <c r="H5" s="74"/>
      <c r="I5" s="74"/>
      <c r="J5" s="74"/>
      <c r="K5" s="74"/>
      <c r="L5" s="74"/>
    </row>
    <row r="6">
      <c r="A6" s="77">
        <v>2.0</v>
      </c>
      <c r="B6" s="78">
        <v>44524.0</v>
      </c>
      <c r="C6" s="77">
        <f t="shared" si="1"/>
        <v>24</v>
      </c>
      <c r="D6" s="77">
        <f>SUM((Leon!D6)+(Andy!D6)+(Orion!D6)+(An!D6))</f>
        <v>0</v>
      </c>
      <c r="E6" s="80">
        <f> -(C4/F4) * A6 + C4</f>
        <v>24.85714286</v>
      </c>
      <c r="F6" s="80">
        <f t="shared" si="2"/>
        <v>12</v>
      </c>
      <c r="G6" s="74"/>
      <c r="H6" s="74"/>
      <c r="I6" s="74"/>
      <c r="J6" s="74"/>
      <c r="K6" s="74"/>
      <c r="L6" s="74"/>
    </row>
    <row r="7">
      <c r="A7" s="77">
        <v>3.0</v>
      </c>
      <c r="B7" s="78">
        <v>44525.0</v>
      </c>
      <c r="C7" s="77">
        <f t="shared" si="1"/>
        <v>24</v>
      </c>
      <c r="D7" s="77">
        <f>SUM((Leon!D7)+(Andy!D7)+(Orion!D7)+(An!D7))</f>
        <v>1</v>
      </c>
      <c r="E7" s="80">
        <f> -(C4/F4) * A7 + C4</f>
        <v>22.78571429</v>
      </c>
      <c r="F7" s="80">
        <f t="shared" si="2"/>
        <v>11</v>
      </c>
      <c r="G7" s="74"/>
      <c r="H7" s="74"/>
      <c r="I7" s="74"/>
      <c r="J7" s="74"/>
      <c r="K7" s="74"/>
      <c r="L7" s="74"/>
    </row>
    <row r="8">
      <c r="A8" s="77">
        <v>4.0</v>
      </c>
      <c r="B8" s="78">
        <v>44526.0</v>
      </c>
      <c r="C8" s="77">
        <f t="shared" si="1"/>
        <v>23</v>
      </c>
      <c r="D8" s="77">
        <f>SUM((Leon!D8)+(Andy!D8)+(Orion!D8)+(An!D8))</f>
        <v>4</v>
      </c>
      <c r="E8" s="80">
        <f> -(C4/F4) * A8 + C4</f>
        <v>20.71428571</v>
      </c>
      <c r="F8" s="80">
        <f t="shared" si="2"/>
        <v>10</v>
      </c>
      <c r="G8" s="74"/>
      <c r="H8" s="74"/>
      <c r="I8" s="74"/>
      <c r="J8" s="74"/>
      <c r="K8" s="74"/>
      <c r="L8" s="74"/>
    </row>
    <row r="9">
      <c r="A9" s="77">
        <v>5.0</v>
      </c>
      <c r="B9" s="78">
        <v>44527.0</v>
      </c>
      <c r="C9" s="77">
        <f t="shared" si="1"/>
        <v>19</v>
      </c>
      <c r="D9" s="77">
        <f>SUM((Leon!D9)+(Andy!D9)+(Orion!D9)+(An!D9))</f>
        <v>1</v>
      </c>
      <c r="E9" s="80">
        <f> -(C4/F4) * A9 + C4</f>
        <v>18.64285714</v>
      </c>
      <c r="F9" s="80">
        <f t="shared" si="2"/>
        <v>9</v>
      </c>
      <c r="G9" s="74"/>
      <c r="H9" s="74"/>
      <c r="I9" s="74"/>
      <c r="J9" s="74"/>
      <c r="K9" s="74"/>
      <c r="L9" s="74"/>
    </row>
    <row r="10">
      <c r="A10" s="77">
        <v>6.0</v>
      </c>
      <c r="B10" s="78">
        <v>44528.0</v>
      </c>
      <c r="C10" s="77">
        <f t="shared" si="1"/>
        <v>18</v>
      </c>
      <c r="D10" s="77">
        <f>SUM((Leon!D10)+(Andy!D10)+(Orion!D10)+(An!D10))</f>
        <v>1</v>
      </c>
      <c r="E10" s="80">
        <f> -(C4/F4) * A10 + C4</f>
        <v>16.57142857</v>
      </c>
      <c r="F10" s="80">
        <f t="shared" si="2"/>
        <v>8</v>
      </c>
      <c r="G10" s="74"/>
      <c r="H10" s="74"/>
      <c r="I10" s="74"/>
      <c r="J10" s="74"/>
      <c r="K10" s="74"/>
      <c r="L10" s="74"/>
    </row>
    <row r="11">
      <c r="A11" s="77">
        <v>7.0</v>
      </c>
      <c r="B11" s="78">
        <v>44529.0</v>
      </c>
      <c r="C11" s="77">
        <f t="shared" si="1"/>
        <v>17</v>
      </c>
      <c r="D11" s="77">
        <f>SUM((Leon!D11)+(Andy!D11)+(Orion!D11)+(An!D11))</f>
        <v>2</v>
      </c>
      <c r="E11" s="80">
        <f> -(C4/F4) * A11 + C4</f>
        <v>14.5</v>
      </c>
      <c r="F11" s="80">
        <f t="shared" si="2"/>
        <v>7</v>
      </c>
      <c r="G11" s="74"/>
      <c r="H11" s="74"/>
      <c r="I11" s="74"/>
      <c r="J11" s="74"/>
      <c r="K11" s="74"/>
      <c r="L11" s="74"/>
    </row>
    <row r="12">
      <c r="A12" s="77">
        <v>8.0</v>
      </c>
      <c r="B12" s="78">
        <v>44530.0</v>
      </c>
      <c r="C12" s="77">
        <f t="shared" si="1"/>
        <v>15</v>
      </c>
      <c r="D12" s="77">
        <f>SUM((Leon!D12)+(Andy!D12)+(Orion!D12)+(An!D12))</f>
        <v>0</v>
      </c>
      <c r="E12" s="82">
        <f> -(C4/F4) * A12 + C4</f>
        <v>12.42857143</v>
      </c>
      <c r="F12" s="80">
        <f t="shared" si="2"/>
        <v>6</v>
      </c>
      <c r="G12" s="74"/>
      <c r="H12" s="74"/>
      <c r="I12" s="74"/>
      <c r="J12" s="74"/>
      <c r="K12" s="74"/>
      <c r="L12" s="74"/>
    </row>
    <row r="13">
      <c r="A13" s="77">
        <v>9.0</v>
      </c>
      <c r="B13" s="78">
        <v>44531.0</v>
      </c>
      <c r="C13" s="77">
        <f t="shared" si="1"/>
        <v>15</v>
      </c>
      <c r="D13" s="77">
        <f>SUM((Leon!D13)+(Andy!D13)+(Orion!D13)+(An!D13))</f>
        <v>5</v>
      </c>
      <c r="E13" s="82">
        <f> -(C4/F4) * A13 + C4</f>
        <v>10.35714286</v>
      </c>
      <c r="F13" s="80">
        <f t="shared" si="2"/>
        <v>5</v>
      </c>
      <c r="G13" s="74"/>
      <c r="H13" s="74"/>
      <c r="I13" s="74"/>
      <c r="J13" s="74"/>
      <c r="K13" s="74"/>
      <c r="L13" s="74"/>
    </row>
    <row r="14">
      <c r="A14" s="77">
        <v>10.0</v>
      </c>
      <c r="B14" s="78">
        <v>44532.0</v>
      </c>
      <c r="C14" s="77">
        <f t="shared" si="1"/>
        <v>10</v>
      </c>
      <c r="D14" s="77">
        <f>SUM((Leon!D14)+(Andy!D14)+(Orion!D14)+(An!D14))</f>
        <v>1</v>
      </c>
      <c r="E14" s="82">
        <f> -(C4/F4) * A14 + C4</f>
        <v>8.285714286</v>
      </c>
      <c r="F14" s="80">
        <f t="shared" si="2"/>
        <v>4</v>
      </c>
      <c r="G14" s="74"/>
      <c r="H14" s="74"/>
      <c r="I14" s="74"/>
      <c r="J14" s="74"/>
      <c r="K14" s="74"/>
      <c r="L14" s="74"/>
    </row>
    <row r="15">
      <c r="A15" s="77">
        <v>11.0</v>
      </c>
      <c r="B15" s="78">
        <v>44533.0</v>
      </c>
      <c r="C15" s="77">
        <f t="shared" si="1"/>
        <v>9</v>
      </c>
      <c r="D15" s="77">
        <f>SUM((Leon!D15)+(Andy!D15)+(Orion!D15)+(An!D15))</f>
        <v>3</v>
      </c>
      <c r="E15" s="82">
        <f> -(C4/F4) * A15 + C4</f>
        <v>6.214285714</v>
      </c>
      <c r="F15" s="80">
        <f t="shared" si="2"/>
        <v>3</v>
      </c>
      <c r="G15" s="74"/>
      <c r="H15" s="74"/>
      <c r="I15" s="74"/>
      <c r="J15" s="74"/>
      <c r="K15" s="74"/>
      <c r="L15" s="74"/>
    </row>
    <row r="16">
      <c r="A16" s="77">
        <v>12.0</v>
      </c>
      <c r="B16" s="78">
        <v>44534.0</v>
      </c>
      <c r="C16" s="77">
        <f t="shared" si="1"/>
        <v>6</v>
      </c>
      <c r="D16" s="77">
        <f>SUM((Leon!D16)+(Andy!D16)+(Orion!D16)+(An!D16))</f>
        <v>3</v>
      </c>
      <c r="E16" s="82">
        <f> -(C4/F4) * A16 + C4</f>
        <v>4.142857143</v>
      </c>
      <c r="F16" s="80">
        <f t="shared" si="2"/>
        <v>2</v>
      </c>
      <c r="G16" s="74"/>
      <c r="H16" s="74"/>
      <c r="I16" s="74"/>
      <c r="J16" s="74"/>
      <c r="K16" s="74"/>
      <c r="L16" s="74"/>
    </row>
    <row r="17">
      <c r="A17" s="77">
        <v>13.0</v>
      </c>
      <c r="B17" s="78">
        <v>44535.0</v>
      </c>
      <c r="C17" s="77">
        <f t="shared" si="1"/>
        <v>3</v>
      </c>
      <c r="D17" s="77">
        <f>SUM((Leon!D17)+(Andy!D17)+(Orion!D17)+(An!D17))</f>
        <v>3</v>
      </c>
      <c r="E17" s="82">
        <f> -(C4/F4) * A17 + C4</f>
        <v>2.071428571</v>
      </c>
      <c r="F17" s="80">
        <f t="shared" si="2"/>
        <v>1</v>
      </c>
      <c r="G17" s="74"/>
      <c r="H17" s="74"/>
      <c r="I17" s="74"/>
      <c r="J17" s="74"/>
      <c r="K17" s="74"/>
      <c r="L17" s="74"/>
    </row>
    <row r="18">
      <c r="A18" s="77">
        <v>14.0</v>
      </c>
      <c r="B18" s="78">
        <v>44536.0</v>
      </c>
      <c r="C18" s="77">
        <f t="shared" si="1"/>
        <v>0</v>
      </c>
      <c r="D18" s="77">
        <f>SUM((Leon!D18)+(Andy!D18)+(Orion!D18)+(An!D18))</f>
        <v>0</v>
      </c>
      <c r="E18" s="82">
        <f> -(C4/F4) * A18 + C4</f>
        <v>0</v>
      </c>
      <c r="F18" s="80">
        <f t="shared" si="2"/>
        <v>0</v>
      </c>
      <c r="G18" s="74"/>
      <c r="H18" s="74"/>
      <c r="I18" s="74"/>
      <c r="J18" s="74"/>
      <c r="K18" s="74"/>
      <c r="L18" s="74"/>
    </row>
    <row r="19">
      <c r="A19" s="77"/>
      <c r="B19" s="78"/>
      <c r="C19" s="77"/>
      <c r="D19" s="77"/>
      <c r="E19" s="82"/>
      <c r="F19" s="80"/>
      <c r="G19" s="74"/>
      <c r="H19" s="74"/>
      <c r="I19" s="74"/>
      <c r="J19" s="74"/>
      <c r="K19" s="74"/>
      <c r="L19" s="74"/>
    </row>
    <row r="20">
      <c r="A20" s="77"/>
      <c r="B20" s="78"/>
      <c r="C20" s="77"/>
      <c r="D20" s="77"/>
      <c r="E20" s="82"/>
      <c r="F20" s="80"/>
      <c r="G20" s="74"/>
      <c r="H20" s="74"/>
      <c r="I20" s="74"/>
      <c r="J20" s="74"/>
      <c r="K20" s="74"/>
      <c r="L20" s="74"/>
    </row>
    <row r="21">
      <c r="A21" s="77"/>
      <c r="B21" s="78"/>
      <c r="C21" s="77"/>
      <c r="D21" s="77"/>
      <c r="E21" s="82"/>
      <c r="F21" s="80"/>
      <c r="G21" s="74"/>
      <c r="H21" s="74"/>
      <c r="I21" s="74"/>
      <c r="J21" s="74"/>
      <c r="K21" s="74"/>
      <c r="L21" s="74"/>
    </row>
    <row r="22">
      <c r="A22" s="77"/>
      <c r="B22" s="78"/>
      <c r="C22" s="77"/>
      <c r="D22" s="77"/>
      <c r="E22" s="82"/>
      <c r="F22" s="80"/>
      <c r="G22" s="74"/>
      <c r="H22" s="74"/>
      <c r="I22" s="74"/>
      <c r="J22" s="74"/>
      <c r="K22" s="74"/>
      <c r="L22" s="74"/>
    </row>
    <row r="23">
      <c r="A23" s="74"/>
      <c r="B23" s="74"/>
      <c r="C23" s="74"/>
      <c r="D23" s="74"/>
      <c r="E23" s="74"/>
      <c r="F23" s="74"/>
      <c r="G23" s="74"/>
      <c r="H23" s="74"/>
      <c r="I23" s="74"/>
      <c r="J23" s="74"/>
      <c r="K23" s="74"/>
      <c r="L23" s="74"/>
    </row>
    <row r="24">
      <c r="A24" s="74"/>
      <c r="B24" s="74"/>
      <c r="C24" s="74"/>
      <c r="D24" s="74"/>
      <c r="E24" s="74"/>
      <c r="F24" s="74"/>
      <c r="G24" s="74"/>
      <c r="H24" s="74"/>
      <c r="I24" s="74"/>
      <c r="J24" s="74"/>
      <c r="K24" s="74"/>
      <c r="L24" s="74"/>
    </row>
    <row r="25">
      <c r="A25" s="74"/>
      <c r="B25" s="83" t="s">
        <v>58</v>
      </c>
      <c r="C25" s="74"/>
      <c r="D25" s="74" t="s">
        <v>59</v>
      </c>
      <c r="E25" s="74"/>
      <c r="F25" s="74"/>
      <c r="G25" s="74"/>
      <c r="H25" s="74"/>
      <c r="I25" s="74"/>
      <c r="J25" s="74"/>
      <c r="K25" s="74"/>
      <c r="L25" s="74"/>
    </row>
    <row r="26">
      <c r="A26" s="74"/>
      <c r="B26" s="84">
        <v>23.0</v>
      </c>
      <c r="C26" s="74"/>
      <c r="D26" s="84">
        <f>SUM(D4:D22)</f>
        <v>29</v>
      </c>
      <c r="E26" s="74"/>
      <c r="F26" s="74"/>
      <c r="G26" s="74"/>
      <c r="H26" s="74"/>
      <c r="I26" s="74"/>
      <c r="J26" s="74"/>
      <c r="K26" s="74"/>
      <c r="L26" s="74"/>
    </row>
    <row r="27">
      <c r="A27" s="74"/>
      <c r="B27" s="74"/>
      <c r="C27" s="74"/>
      <c r="D27" s="83" t="s">
        <v>60</v>
      </c>
      <c r="E27" s="74"/>
      <c r="F27" s="74"/>
      <c r="G27" s="74"/>
      <c r="H27" s="74"/>
      <c r="I27" s="74"/>
      <c r="J27" s="74"/>
      <c r="K27" s="74"/>
      <c r="L27" s="74"/>
    </row>
    <row r="28">
      <c r="A28" s="74"/>
      <c r="B28" s="74"/>
      <c r="C28" s="74"/>
      <c r="D28" s="84">
        <f> (D26 - B26) / (B26) * 100</f>
        <v>26.08695652</v>
      </c>
      <c r="E28" s="74"/>
      <c r="F28" s="74"/>
      <c r="G28" s="74"/>
      <c r="H28" s="74"/>
      <c r="I28" s="74"/>
      <c r="J28" s="74"/>
      <c r="K28" s="74"/>
      <c r="L28" s="74"/>
    </row>
    <row r="29">
      <c r="A29" s="74"/>
      <c r="B29" s="74"/>
      <c r="C29" s="74"/>
      <c r="D29" s="74"/>
      <c r="E29" s="74"/>
      <c r="F29" s="74"/>
      <c r="G29" s="74"/>
      <c r="H29" s="74"/>
      <c r="I29" s="74"/>
      <c r="J29" s="74"/>
      <c r="K29" s="74"/>
      <c r="L29" s="74"/>
    </row>
    <row r="30">
      <c r="A30" s="74"/>
      <c r="B30" s="74"/>
      <c r="C30" s="74"/>
      <c r="D30" s="74"/>
      <c r="E30" s="74"/>
      <c r="F30" s="74"/>
      <c r="G30" s="74"/>
      <c r="H30" s="74"/>
      <c r="I30" s="74"/>
      <c r="J30" s="74"/>
      <c r="K30" s="74"/>
      <c r="L30" s="74"/>
    </row>
    <row r="31">
      <c r="A31" s="74"/>
      <c r="B31" s="74"/>
      <c r="C31" s="74"/>
      <c r="D31" s="74"/>
      <c r="E31" s="74"/>
      <c r="F31" s="74"/>
      <c r="G31" s="74"/>
      <c r="H31" s="74"/>
      <c r="I31" s="74"/>
      <c r="J31" s="74"/>
      <c r="K31" s="74"/>
      <c r="L31" s="74"/>
    </row>
    <row r="32">
      <c r="A32" s="74"/>
      <c r="B32" s="74"/>
      <c r="C32" s="74"/>
      <c r="D32" s="74"/>
      <c r="E32" s="74"/>
      <c r="F32" s="74"/>
      <c r="G32" s="74"/>
      <c r="H32" s="74"/>
      <c r="I32" s="74"/>
      <c r="J32" s="74"/>
      <c r="K32" s="74"/>
      <c r="L32" s="74"/>
    </row>
    <row r="33">
      <c r="A33" s="74"/>
      <c r="B33" s="74"/>
      <c r="C33" s="74"/>
      <c r="D33" s="74"/>
      <c r="E33" s="74"/>
      <c r="F33" s="74"/>
      <c r="G33" s="74"/>
      <c r="H33" s="74"/>
      <c r="I33" s="74"/>
      <c r="J33" s="74"/>
      <c r="K33" s="74"/>
      <c r="L33" s="7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85" t="s">
        <v>61</v>
      </c>
      <c r="B1" s="86"/>
      <c r="C1" s="86"/>
      <c r="D1" s="86"/>
      <c r="E1" s="87"/>
    </row>
    <row r="2" ht="21.0" customHeight="1">
      <c r="A2" s="88" t="s">
        <v>51</v>
      </c>
      <c r="B2" s="88"/>
      <c r="C2" s="88" t="s">
        <v>52</v>
      </c>
      <c r="D2" s="88"/>
      <c r="E2" s="87"/>
    </row>
    <row r="3">
      <c r="A3" s="88" t="s">
        <v>53</v>
      </c>
      <c r="B3" s="88" t="s">
        <v>54</v>
      </c>
      <c r="C3" s="88" t="s">
        <v>55</v>
      </c>
      <c r="D3" s="88" t="s">
        <v>56</v>
      </c>
      <c r="E3" s="87" t="s">
        <v>57</v>
      </c>
      <c r="L3" s="2"/>
    </row>
    <row r="4" ht="21.0" customHeight="1">
      <c r="A4" s="89">
        <v>0.0</v>
      </c>
      <c r="B4" s="90">
        <v>44522.0</v>
      </c>
      <c r="C4" s="91">
        <v>7.0</v>
      </c>
      <c r="D4" s="92">
        <v>0.0</v>
      </c>
      <c r="E4" s="93">
        <f> -(C4/F4) * A4 + C4</f>
        <v>7</v>
      </c>
      <c r="F4" s="81">
        <v>14.0</v>
      </c>
    </row>
    <row r="5" ht="21.0" customHeight="1">
      <c r="A5" s="94">
        <v>1.0</v>
      </c>
      <c r="B5" s="95">
        <v>44523.0</v>
      </c>
      <c r="C5" s="96">
        <f t="shared" ref="C5:C18" si="1">SUM(C4-D4)</f>
        <v>7</v>
      </c>
      <c r="D5" s="96">
        <v>0.0</v>
      </c>
      <c r="E5" s="93">
        <f> -(C5/F4) * A5 + C5</f>
        <v>6.5</v>
      </c>
      <c r="F5" s="97">
        <f t="shared" ref="F5:F18" si="2">F4-1</f>
        <v>13</v>
      </c>
    </row>
    <row r="6" ht="21.0" customHeight="1">
      <c r="A6" s="94">
        <v>2.0</v>
      </c>
      <c r="B6" s="95">
        <v>44524.0</v>
      </c>
      <c r="C6" s="96">
        <f t="shared" si="1"/>
        <v>7</v>
      </c>
      <c r="D6" s="96">
        <v>0.0</v>
      </c>
      <c r="E6" s="93">
        <f> -(C5/F4) * A6 + C5</f>
        <v>6</v>
      </c>
      <c r="F6" s="97">
        <f t="shared" si="2"/>
        <v>12</v>
      </c>
    </row>
    <row r="7" ht="21.0" customHeight="1">
      <c r="A7" s="94">
        <v>3.0</v>
      </c>
      <c r="B7" s="95">
        <v>44525.0</v>
      </c>
      <c r="C7" s="96">
        <f t="shared" si="1"/>
        <v>7</v>
      </c>
      <c r="D7" s="96">
        <v>1.0</v>
      </c>
      <c r="E7" s="93">
        <f> -(C5/F4) * A7 + C5</f>
        <v>5.5</v>
      </c>
      <c r="F7" s="97">
        <f t="shared" si="2"/>
        <v>11</v>
      </c>
      <c r="L7" s="2"/>
    </row>
    <row r="8" ht="21.0" customHeight="1">
      <c r="A8" s="94">
        <v>4.0</v>
      </c>
      <c r="B8" s="95">
        <v>44526.0</v>
      </c>
      <c r="C8" s="96">
        <f t="shared" si="1"/>
        <v>6</v>
      </c>
      <c r="D8" s="96">
        <v>1.0</v>
      </c>
      <c r="E8" s="93">
        <f> -(C5/F4) * A8 + C5</f>
        <v>5</v>
      </c>
      <c r="F8" s="97">
        <f t="shared" si="2"/>
        <v>10</v>
      </c>
    </row>
    <row r="9" ht="21.0" customHeight="1">
      <c r="A9" s="94">
        <v>5.0</v>
      </c>
      <c r="B9" s="95">
        <v>44527.0</v>
      </c>
      <c r="C9" s="96">
        <f t="shared" si="1"/>
        <v>5</v>
      </c>
      <c r="D9" s="96">
        <v>0.0</v>
      </c>
      <c r="E9" s="93">
        <f> -(C5/F4) * A9 + C5</f>
        <v>4.5</v>
      </c>
      <c r="F9" s="97">
        <f t="shared" si="2"/>
        <v>9</v>
      </c>
    </row>
    <row r="10" ht="21.0" customHeight="1">
      <c r="A10" s="94">
        <v>6.0</v>
      </c>
      <c r="B10" s="95">
        <v>44528.0</v>
      </c>
      <c r="C10" s="96">
        <f t="shared" si="1"/>
        <v>5</v>
      </c>
      <c r="D10" s="96">
        <v>0.0</v>
      </c>
      <c r="E10" s="93">
        <f> -(C5/F4) * A10 + C5</f>
        <v>4</v>
      </c>
      <c r="F10" s="97">
        <f t="shared" si="2"/>
        <v>8</v>
      </c>
    </row>
    <row r="11" ht="21.0" customHeight="1">
      <c r="A11" s="94">
        <v>7.0</v>
      </c>
      <c r="B11" s="95">
        <v>44529.0</v>
      </c>
      <c r="C11" s="96">
        <f t="shared" si="1"/>
        <v>5</v>
      </c>
      <c r="D11" s="96">
        <v>1.0</v>
      </c>
      <c r="E11" s="93">
        <f> -(C5/F4) * A11 + C5</f>
        <v>3.5</v>
      </c>
      <c r="F11" s="97">
        <f t="shared" si="2"/>
        <v>7</v>
      </c>
      <c r="L11" s="2"/>
    </row>
    <row r="12" ht="21.0" customHeight="1">
      <c r="A12" s="98">
        <v>8.0</v>
      </c>
      <c r="B12" s="95">
        <v>44530.0</v>
      </c>
      <c r="C12" s="96">
        <f t="shared" si="1"/>
        <v>4</v>
      </c>
      <c r="D12" s="96">
        <v>0.0</v>
      </c>
      <c r="E12" s="99">
        <f> -(C5/F4) * A12 + C5</f>
        <v>3</v>
      </c>
      <c r="F12" s="100">
        <f t="shared" si="2"/>
        <v>6</v>
      </c>
      <c r="L12" s="2"/>
    </row>
    <row r="13" ht="21.0" customHeight="1">
      <c r="A13" s="94">
        <v>9.0</v>
      </c>
      <c r="B13" s="95">
        <v>44531.0</v>
      </c>
      <c r="C13" s="96">
        <f t="shared" si="1"/>
        <v>4</v>
      </c>
      <c r="D13" s="96">
        <v>2.0</v>
      </c>
      <c r="E13" s="99">
        <f> -(C5/F4) * A13 + C5</f>
        <v>2.5</v>
      </c>
      <c r="F13" s="97">
        <f t="shared" si="2"/>
        <v>5</v>
      </c>
    </row>
    <row r="14" ht="21.0" customHeight="1">
      <c r="A14" s="94">
        <v>10.0</v>
      </c>
      <c r="B14" s="95">
        <v>44532.0</v>
      </c>
      <c r="C14" s="96">
        <f t="shared" si="1"/>
        <v>2</v>
      </c>
      <c r="D14" s="96">
        <v>0.0</v>
      </c>
      <c r="E14" s="99">
        <f> -(C5/F4) * A14 + C5</f>
        <v>2</v>
      </c>
      <c r="F14" s="97">
        <f t="shared" si="2"/>
        <v>4</v>
      </c>
      <c r="L14" s="2"/>
    </row>
    <row r="15" ht="21.0" customHeight="1">
      <c r="A15" s="94">
        <v>11.0</v>
      </c>
      <c r="B15" s="95">
        <v>44533.0</v>
      </c>
      <c r="C15" s="96">
        <f t="shared" si="1"/>
        <v>2</v>
      </c>
      <c r="D15" s="96">
        <v>0.0</v>
      </c>
      <c r="E15" s="99">
        <f> -(C5/F4) * A15 + C5</f>
        <v>1.5</v>
      </c>
      <c r="F15" s="97">
        <f t="shared" si="2"/>
        <v>3</v>
      </c>
    </row>
    <row r="16" ht="21.0" customHeight="1">
      <c r="A16" s="94">
        <v>12.0</v>
      </c>
      <c r="B16" s="95">
        <v>44534.0</v>
      </c>
      <c r="C16" s="96">
        <f t="shared" si="1"/>
        <v>2</v>
      </c>
      <c r="D16" s="96">
        <v>2.0</v>
      </c>
      <c r="E16" s="99">
        <f> -(C5/F4) * A16 + C5</f>
        <v>1</v>
      </c>
      <c r="F16" s="97">
        <f t="shared" si="2"/>
        <v>2</v>
      </c>
    </row>
    <row r="17">
      <c r="A17" s="94">
        <v>13.0</v>
      </c>
      <c r="B17" s="95">
        <v>44535.0</v>
      </c>
      <c r="C17" s="96">
        <f t="shared" si="1"/>
        <v>0</v>
      </c>
      <c r="D17" s="101">
        <v>0.0</v>
      </c>
      <c r="E17" s="99">
        <f> -(C5/F4) * A17 + C5</f>
        <v>0.5</v>
      </c>
      <c r="F17" s="97">
        <f t="shared" si="2"/>
        <v>1</v>
      </c>
    </row>
    <row r="18">
      <c r="A18" s="94">
        <v>14.0</v>
      </c>
      <c r="B18" s="95">
        <v>44536.0</v>
      </c>
      <c r="C18" s="96">
        <f t="shared" si="1"/>
        <v>0</v>
      </c>
      <c r="D18" s="101">
        <v>0.0</v>
      </c>
      <c r="E18" s="102">
        <f> -(C5/F4) * A18 + C5</f>
        <v>0</v>
      </c>
      <c r="F18" s="97">
        <f t="shared" si="2"/>
        <v>0</v>
      </c>
    </row>
    <row r="19">
      <c r="E19" s="102"/>
      <c r="F19" s="80"/>
    </row>
    <row r="20">
      <c r="D20" s="2" t="s">
        <v>59</v>
      </c>
      <c r="E20" s="102"/>
      <c r="F20" s="80"/>
    </row>
    <row r="21" ht="15.75" customHeight="1">
      <c r="D21" s="2">
        <f>SUM(D4:D20)</f>
        <v>7</v>
      </c>
      <c r="E21" s="102"/>
      <c r="F21" s="80"/>
    </row>
    <row r="22" ht="15.75" customHeight="1">
      <c r="E22" s="102"/>
      <c r="F22" s="80"/>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103" t="s">
        <v>61</v>
      </c>
      <c r="B1" s="104"/>
      <c r="C1" s="104"/>
      <c r="D1" s="104"/>
      <c r="E1" s="105"/>
      <c r="F1" s="74"/>
    </row>
    <row r="2" ht="21.0" customHeight="1">
      <c r="A2" s="106" t="s">
        <v>51</v>
      </c>
      <c r="B2" s="107"/>
      <c r="C2" s="107" t="s">
        <v>52</v>
      </c>
      <c r="D2" s="107"/>
      <c r="E2" s="105"/>
      <c r="F2" s="74"/>
    </row>
    <row r="3">
      <c r="A3" s="106" t="s">
        <v>53</v>
      </c>
      <c r="B3" s="107" t="s">
        <v>54</v>
      </c>
      <c r="C3" s="107" t="s">
        <v>55</v>
      </c>
      <c r="D3" s="108" t="s">
        <v>56</v>
      </c>
      <c r="E3" s="105" t="s">
        <v>57</v>
      </c>
      <c r="F3" s="74"/>
    </row>
    <row r="4" ht="21.0" customHeight="1">
      <c r="A4" s="109">
        <v>0.0</v>
      </c>
      <c r="B4" s="110">
        <v>44522.0</v>
      </c>
      <c r="C4" s="111">
        <v>6.0</v>
      </c>
      <c r="D4" s="112">
        <v>1.0</v>
      </c>
      <c r="E4" s="93">
        <f> -(C4/F4) * A4 + C4</f>
        <v>6</v>
      </c>
      <c r="F4" s="81">
        <v>14.0</v>
      </c>
    </row>
    <row r="5" ht="21.0" customHeight="1">
      <c r="A5" s="113">
        <v>1.0</v>
      </c>
      <c r="B5" s="114">
        <v>44523.0</v>
      </c>
      <c r="C5" s="113">
        <f t="shared" ref="C5:C18" si="1">SUM(C4-D4)</f>
        <v>5</v>
      </c>
      <c r="D5" s="115">
        <v>0.0</v>
      </c>
      <c r="E5" s="93">
        <f> -(C4/F4) * A5 + C4</f>
        <v>5.571428571</v>
      </c>
      <c r="F5" s="97">
        <f t="shared" ref="F5:F18" si="2">F4-1</f>
        <v>13</v>
      </c>
    </row>
    <row r="6" ht="21.0" customHeight="1">
      <c r="A6" s="113">
        <v>2.0</v>
      </c>
      <c r="B6" s="114">
        <v>44524.0</v>
      </c>
      <c r="C6" s="113">
        <f t="shared" si="1"/>
        <v>5</v>
      </c>
      <c r="D6" s="113">
        <v>0.0</v>
      </c>
      <c r="E6" s="93">
        <f> -(C4/F4) * A6 + C4</f>
        <v>5.142857143</v>
      </c>
      <c r="F6" s="97">
        <f t="shared" si="2"/>
        <v>12</v>
      </c>
    </row>
    <row r="7" ht="21.0" customHeight="1">
      <c r="A7" s="113">
        <v>3.0</v>
      </c>
      <c r="B7" s="114">
        <v>44525.0</v>
      </c>
      <c r="C7" s="113">
        <f t="shared" si="1"/>
        <v>5</v>
      </c>
      <c r="D7" s="113">
        <v>0.0</v>
      </c>
      <c r="E7" s="93">
        <f> -(C4/F4) * A7 + C4</f>
        <v>4.714285714</v>
      </c>
      <c r="F7" s="97">
        <f t="shared" si="2"/>
        <v>11</v>
      </c>
    </row>
    <row r="8" ht="21.0" customHeight="1">
      <c r="A8" s="113">
        <v>4.0</v>
      </c>
      <c r="B8" s="114">
        <v>44526.0</v>
      </c>
      <c r="C8" s="113">
        <f t="shared" si="1"/>
        <v>5</v>
      </c>
      <c r="D8" s="113">
        <v>1.0</v>
      </c>
      <c r="E8" s="93">
        <f> -(C4/F4) * A8 + C4</f>
        <v>4.285714286</v>
      </c>
      <c r="F8" s="97">
        <f t="shared" si="2"/>
        <v>10</v>
      </c>
    </row>
    <row r="9" ht="21.0" customHeight="1">
      <c r="A9" s="113">
        <v>5.0</v>
      </c>
      <c r="B9" s="114">
        <v>44527.0</v>
      </c>
      <c r="C9" s="113">
        <f t="shared" si="1"/>
        <v>4</v>
      </c>
      <c r="D9" s="113">
        <v>0.0</v>
      </c>
      <c r="E9" s="93">
        <f> -(C4/F4) * A9 + C4</f>
        <v>3.857142857</v>
      </c>
      <c r="F9" s="97">
        <f t="shared" si="2"/>
        <v>9</v>
      </c>
    </row>
    <row r="10" ht="21.0" customHeight="1">
      <c r="A10" s="113">
        <v>6.0</v>
      </c>
      <c r="B10" s="114">
        <v>44528.0</v>
      </c>
      <c r="C10" s="113">
        <f t="shared" si="1"/>
        <v>4</v>
      </c>
      <c r="D10" s="113">
        <v>0.0</v>
      </c>
      <c r="E10" s="93">
        <f> -(C4/F4) * A10 + C4</f>
        <v>3.428571429</v>
      </c>
      <c r="F10" s="97">
        <f t="shared" si="2"/>
        <v>8</v>
      </c>
    </row>
    <row r="11" ht="21.0" customHeight="1">
      <c r="A11" s="113">
        <v>7.0</v>
      </c>
      <c r="B11" s="114">
        <v>44529.0</v>
      </c>
      <c r="C11" s="113">
        <f t="shared" si="1"/>
        <v>4</v>
      </c>
      <c r="D11" s="115">
        <v>0.0</v>
      </c>
      <c r="E11" s="93">
        <f> -(C4/F4) * A11 + C4</f>
        <v>3</v>
      </c>
      <c r="F11" s="97">
        <f t="shared" si="2"/>
        <v>7</v>
      </c>
    </row>
    <row r="12" ht="21.0" customHeight="1">
      <c r="A12" s="115">
        <v>8.0</v>
      </c>
      <c r="B12" s="114">
        <v>44530.0</v>
      </c>
      <c r="C12" s="113">
        <f t="shared" si="1"/>
        <v>4</v>
      </c>
      <c r="D12" s="115">
        <v>0.0</v>
      </c>
      <c r="E12" s="99">
        <f> -(C4/F4) * A12 + C4</f>
        <v>2.571428571</v>
      </c>
      <c r="F12" s="100">
        <f t="shared" si="2"/>
        <v>6</v>
      </c>
    </row>
    <row r="13" ht="21.0" customHeight="1">
      <c r="A13" s="115">
        <v>9.0</v>
      </c>
      <c r="B13" s="114">
        <v>44531.0</v>
      </c>
      <c r="C13" s="113">
        <f t="shared" si="1"/>
        <v>4</v>
      </c>
      <c r="D13" s="115">
        <v>0.0</v>
      </c>
      <c r="E13" s="99">
        <f> -(C4/F4) * A13 + C4</f>
        <v>2.142857143</v>
      </c>
      <c r="F13" s="97">
        <f t="shared" si="2"/>
        <v>5</v>
      </c>
    </row>
    <row r="14" ht="21.0" customHeight="1">
      <c r="A14" s="115">
        <v>10.0</v>
      </c>
      <c r="B14" s="114">
        <v>44532.0</v>
      </c>
      <c r="C14" s="113">
        <f t="shared" si="1"/>
        <v>4</v>
      </c>
      <c r="D14" s="113">
        <v>1.0</v>
      </c>
      <c r="E14" s="99">
        <f> -(C4/F4) * A14 + C4</f>
        <v>1.714285714</v>
      </c>
      <c r="F14" s="97">
        <f t="shared" si="2"/>
        <v>4</v>
      </c>
    </row>
    <row r="15" ht="21.0" customHeight="1">
      <c r="A15" s="115">
        <v>11.0</v>
      </c>
      <c r="B15" s="114">
        <v>44533.0</v>
      </c>
      <c r="C15" s="113">
        <f t="shared" si="1"/>
        <v>3</v>
      </c>
      <c r="D15" s="113">
        <v>1.0</v>
      </c>
      <c r="E15" s="99">
        <f> -(C4/F4) * A15 + C4</f>
        <v>1.285714286</v>
      </c>
      <c r="F15" s="97">
        <f t="shared" si="2"/>
        <v>3</v>
      </c>
    </row>
    <row r="16" ht="21.0" customHeight="1">
      <c r="A16" s="115">
        <v>12.0</v>
      </c>
      <c r="B16" s="114">
        <v>44534.0</v>
      </c>
      <c r="C16" s="113">
        <f t="shared" si="1"/>
        <v>2</v>
      </c>
      <c r="D16" s="113">
        <v>1.0</v>
      </c>
      <c r="E16" s="99">
        <f> -(C4/F4) * A16 + C4</f>
        <v>0.8571428571</v>
      </c>
      <c r="F16" s="97">
        <f t="shared" si="2"/>
        <v>2</v>
      </c>
    </row>
    <row r="17">
      <c r="A17" s="115">
        <v>13.0</v>
      </c>
      <c r="B17" s="114">
        <v>44535.0</v>
      </c>
      <c r="C17" s="113">
        <f t="shared" si="1"/>
        <v>1</v>
      </c>
      <c r="D17" s="116">
        <v>1.0</v>
      </c>
      <c r="E17" s="99">
        <f> -(C4/F4) * A17 + C4</f>
        <v>0.4285714286</v>
      </c>
      <c r="F17" s="97">
        <f t="shared" si="2"/>
        <v>1</v>
      </c>
    </row>
    <row r="18">
      <c r="A18" s="117">
        <v>14.0</v>
      </c>
      <c r="B18" s="118">
        <v>44536.0</v>
      </c>
      <c r="C18" s="119">
        <f t="shared" si="1"/>
        <v>0</v>
      </c>
      <c r="D18" s="120">
        <v>0.0</v>
      </c>
      <c r="E18" s="102">
        <f> -(C4/F4) * A18 + C4</f>
        <v>0</v>
      </c>
      <c r="F18" s="97">
        <f t="shared" si="2"/>
        <v>0</v>
      </c>
    </row>
    <row r="19">
      <c r="A19" s="121"/>
      <c r="B19" s="122"/>
      <c r="C19" s="123"/>
      <c r="D19" s="123"/>
      <c r="E19" s="99"/>
      <c r="F19" s="80"/>
    </row>
    <row r="20">
      <c r="A20" s="121"/>
      <c r="B20" s="122"/>
      <c r="C20" s="123"/>
      <c r="D20" s="123"/>
      <c r="E20" s="99"/>
      <c r="F20" s="80"/>
    </row>
    <row r="21" ht="15.75" customHeight="1">
      <c r="A21" s="121"/>
      <c r="B21" s="122"/>
      <c r="C21" s="77"/>
      <c r="D21" s="123"/>
      <c r="E21" s="102"/>
      <c r="F21" s="80"/>
    </row>
    <row r="22" ht="15.75" customHeight="1">
      <c r="A22" s="121"/>
      <c r="B22" s="80"/>
      <c r="C22" s="80"/>
      <c r="D22" s="80"/>
      <c r="E22" s="80"/>
      <c r="F22" s="80"/>
    </row>
    <row r="23" ht="15.75" customHeight="1">
      <c r="A23" s="74"/>
      <c r="B23" s="74"/>
      <c r="C23" s="74"/>
      <c r="D23" s="74"/>
      <c r="E23" s="74"/>
      <c r="F23" s="74"/>
    </row>
    <row r="24" ht="15.75" customHeight="1">
      <c r="A24" s="74"/>
      <c r="B24" s="74"/>
      <c r="C24" s="74"/>
      <c r="D24" s="74"/>
      <c r="E24" s="74"/>
      <c r="F24" s="74"/>
    </row>
    <row r="25" ht="15.75" customHeight="1">
      <c r="A25" s="74"/>
      <c r="B25" s="74"/>
      <c r="C25" s="74"/>
      <c r="D25" s="74"/>
      <c r="E25" s="74"/>
      <c r="F25" s="74"/>
    </row>
    <row r="26" ht="15.75" customHeight="1">
      <c r="A26" s="74"/>
      <c r="B26" s="74"/>
      <c r="C26" s="74"/>
      <c r="D26" s="74"/>
      <c r="E26" s="74"/>
      <c r="F26" s="74"/>
    </row>
    <row r="27" ht="15.75" customHeight="1">
      <c r="A27" s="74"/>
      <c r="B27" s="74"/>
      <c r="C27" s="74"/>
      <c r="D27" s="74" t="s">
        <v>59</v>
      </c>
      <c r="E27" s="74"/>
      <c r="F27" s="74"/>
    </row>
    <row r="28" ht="15.75" customHeight="1">
      <c r="A28" s="74"/>
      <c r="B28" s="74"/>
      <c r="C28" s="74"/>
      <c r="D28" s="80">
        <f> SUM(D4:D27)</f>
        <v>6</v>
      </c>
      <c r="E28" s="74"/>
      <c r="F28" s="74"/>
    </row>
    <row r="29" ht="15.75" customHeight="1">
      <c r="A29" s="74"/>
      <c r="B29" s="74"/>
      <c r="C29" s="74"/>
      <c r="D29" s="74"/>
      <c r="E29" s="74"/>
      <c r="F29" s="74"/>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85" t="s">
        <v>61</v>
      </c>
      <c r="B1" s="86"/>
      <c r="C1" s="86"/>
      <c r="D1" s="86"/>
      <c r="E1" s="87"/>
    </row>
    <row r="2" ht="21.0" customHeight="1">
      <c r="A2" s="88" t="s">
        <v>51</v>
      </c>
      <c r="B2" s="88"/>
      <c r="C2" s="88" t="s">
        <v>52</v>
      </c>
      <c r="D2" s="88"/>
      <c r="E2" s="87"/>
    </row>
    <row r="3">
      <c r="A3" s="88" t="s">
        <v>53</v>
      </c>
      <c r="B3" s="88" t="s">
        <v>54</v>
      </c>
      <c r="C3" s="88" t="s">
        <v>55</v>
      </c>
      <c r="D3" s="88" t="s">
        <v>56</v>
      </c>
      <c r="E3" s="87" t="s">
        <v>57</v>
      </c>
    </row>
    <row r="4" ht="21.0" customHeight="1">
      <c r="A4" s="124">
        <v>0.0</v>
      </c>
      <c r="B4" s="125">
        <v>44522.0</v>
      </c>
      <c r="C4" s="126">
        <v>8.0</v>
      </c>
      <c r="D4" s="126">
        <v>0.0</v>
      </c>
      <c r="E4" s="93">
        <f> -(C4/F4) * A4 + C4</f>
        <v>8</v>
      </c>
      <c r="F4" s="81">
        <v>14.0</v>
      </c>
    </row>
    <row r="5" ht="21.0" customHeight="1">
      <c r="A5" s="127">
        <v>1.0</v>
      </c>
      <c r="B5" s="128">
        <v>44523.0</v>
      </c>
      <c r="C5" s="129">
        <f t="shared" ref="C5:C18" si="1">SUM(C4-D4)</f>
        <v>8</v>
      </c>
      <c r="D5" s="130">
        <v>2.0</v>
      </c>
      <c r="E5" s="93">
        <f> -(C5/F4) * A5 + C5</f>
        <v>7.428571429</v>
      </c>
      <c r="F5" s="97">
        <f t="shared" ref="F5:F18" si="2">F4-1</f>
        <v>13</v>
      </c>
    </row>
    <row r="6" ht="21.0" customHeight="1">
      <c r="A6" s="127">
        <v>2.0</v>
      </c>
      <c r="B6" s="128">
        <v>44524.0</v>
      </c>
      <c r="C6" s="129">
        <f t="shared" si="1"/>
        <v>6</v>
      </c>
      <c r="D6" s="129">
        <v>0.0</v>
      </c>
      <c r="E6" s="93">
        <f> -(C5/F4) * A6 + C5</f>
        <v>6.857142857</v>
      </c>
      <c r="F6" s="97">
        <f t="shared" si="2"/>
        <v>12</v>
      </c>
    </row>
    <row r="7" ht="21.0" customHeight="1">
      <c r="A7" s="127">
        <v>3.0</v>
      </c>
      <c r="B7" s="128">
        <v>44525.0</v>
      </c>
      <c r="C7" s="129">
        <f t="shared" si="1"/>
        <v>6</v>
      </c>
      <c r="D7" s="129">
        <v>0.0</v>
      </c>
      <c r="E7" s="93">
        <f> -(C5/F4) * A7 + C5</f>
        <v>6.285714286</v>
      </c>
      <c r="F7" s="97">
        <f t="shared" si="2"/>
        <v>11</v>
      </c>
    </row>
    <row r="8" ht="21.0" customHeight="1">
      <c r="A8" s="127">
        <v>4.0</v>
      </c>
      <c r="B8" s="128">
        <v>44526.0</v>
      </c>
      <c r="C8" s="129">
        <f t="shared" si="1"/>
        <v>6</v>
      </c>
      <c r="D8" s="129">
        <v>0.0</v>
      </c>
      <c r="E8" s="93">
        <f> -(C5/F4) * A8 + C5</f>
        <v>5.714285714</v>
      </c>
      <c r="F8" s="97">
        <f t="shared" si="2"/>
        <v>10</v>
      </c>
    </row>
    <row r="9" ht="21.0" customHeight="1">
      <c r="A9" s="127">
        <v>5.0</v>
      </c>
      <c r="B9" s="128">
        <v>44527.0</v>
      </c>
      <c r="C9" s="129">
        <f t="shared" si="1"/>
        <v>6</v>
      </c>
      <c r="D9" s="130">
        <v>1.0</v>
      </c>
      <c r="E9" s="93">
        <f> -(C5/F4) * A9 + C5</f>
        <v>5.142857143</v>
      </c>
      <c r="F9" s="97">
        <f t="shared" si="2"/>
        <v>9</v>
      </c>
    </row>
    <row r="10" ht="21.0" customHeight="1">
      <c r="A10" s="127">
        <v>6.0</v>
      </c>
      <c r="B10" s="128">
        <v>44528.0</v>
      </c>
      <c r="C10" s="129">
        <f t="shared" si="1"/>
        <v>5</v>
      </c>
      <c r="D10" s="129">
        <v>0.0</v>
      </c>
      <c r="E10" s="93">
        <f> -(C5/F4) * A10 + C5</f>
        <v>4.571428571</v>
      </c>
      <c r="F10" s="97">
        <f t="shared" si="2"/>
        <v>8</v>
      </c>
    </row>
    <row r="11" ht="21.0" customHeight="1">
      <c r="A11" s="127">
        <v>7.0</v>
      </c>
      <c r="B11" s="128">
        <v>44529.0</v>
      </c>
      <c r="C11" s="129">
        <f t="shared" si="1"/>
        <v>5</v>
      </c>
      <c r="D11" s="130">
        <v>1.0</v>
      </c>
      <c r="E11" s="93">
        <f> -(C5/F4) * A11 + C5</f>
        <v>4</v>
      </c>
      <c r="F11" s="97">
        <f t="shared" si="2"/>
        <v>7</v>
      </c>
    </row>
    <row r="12" ht="21.0" customHeight="1">
      <c r="A12" s="131">
        <v>8.0</v>
      </c>
      <c r="B12" s="128">
        <v>44530.0</v>
      </c>
      <c r="C12" s="129">
        <f t="shared" si="1"/>
        <v>4</v>
      </c>
      <c r="D12" s="130">
        <v>0.0</v>
      </c>
      <c r="E12" s="99">
        <f> -(C5/F4) * A12 + C5</f>
        <v>3.428571429</v>
      </c>
      <c r="F12" s="100">
        <f t="shared" si="2"/>
        <v>6</v>
      </c>
    </row>
    <row r="13" ht="21.0" customHeight="1">
      <c r="A13" s="131">
        <v>9.0</v>
      </c>
      <c r="B13" s="128">
        <v>44531.0</v>
      </c>
      <c r="C13" s="129">
        <f t="shared" si="1"/>
        <v>4</v>
      </c>
      <c r="D13" s="130">
        <v>2.0</v>
      </c>
      <c r="E13" s="99">
        <f> -(C5/F4) * A13 + C5</f>
        <v>2.857142857</v>
      </c>
      <c r="F13" s="97">
        <f t="shared" si="2"/>
        <v>5</v>
      </c>
    </row>
    <row r="14" ht="21.0" customHeight="1">
      <c r="A14" s="131">
        <v>10.0</v>
      </c>
      <c r="B14" s="128">
        <v>44532.0</v>
      </c>
      <c r="C14" s="129">
        <f t="shared" si="1"/>
        <v>2</v>
      </c>
      <c r="D14" s="130">
        <v>0.0</v>
      </c>
      <c r="E14" s="99">
        <f> -(C5/F4) * A14 + C5</f>
        <v>2.285714286</v>
      </c>
      <c r="F14" s="97">
        <f t="shared" si="2"/>
        <v>4</v>
      </c>
    </row>
    <row r="15" ht="21.0" customHeight="1">
      <c r="A15" s="131">
        <v>11.0</v>
      </c>
      <c r="B15" s="128">
        <v>44533.0</v>
      </c>
      <c r="C15" s="129">
        <f t="shared" si="1"/>
        <v>2</v>
      </c>
      <c r="D15" s="130">
        <v>1.0</v>
      </c>
      <c r="E15" s="99">
        <f> -(C5/F4) * A15 + C5</f>
        <v>1.714285714</v>
      </c>
      <c r="F15" s="97">
        <f t="shared" si="2"/>
        <v>3</v>
      </c>
    </row>
    <row r="16" ht="21.0" customHeight="1">
      <c r="A16" s="131">
        <v>12.0</v>
      </c>
      <c r="B16" s="128">
        <v>44534.0</v>
      </c>
      <c r="C16" s="129">
        <f t="shared" si="1"/>
        <v>1</v>
      </c>
      <c r="D16" s="130">
        <v>0.0</v>
      </c>
      <c r="E16" s="99">
        <f> -(C5/F4) * A16 + C5</f>
        <v>1.142857143</v>
      </c>
      <c r="F16" s="97">
        <f t="shared" si="2"/>
        <v>2</v>
      </c>
    </row>
    <row r="17">
      <c r="A17" s="131">
        <v>13.0</v>
      </c>
      <c r="B17" s="128">
        <v>44535.0</v>
      </c>
      <c r="C17" s="129">
        <f t="shared" si="1"/>
        <v>1</v>
      </c>
      <c r="D17" s="132">
        <v>1.0</v>
      </c>
      <c r="E17" s="99">
        <f> -(C5/F4) * A17 + C5</f>
        <v>0.5714285714</v>
      </c>
      <c r="F17" s="97">
        <f t="shared" si="2"/>
        <v>1</v>
      </c>
    </row>
    <row r="18">
      <c r="A18" s="131">
        <v>14.0</v>
      </c>
      <c r="B18" s="133">
        <v>44536.0</v>
      </c>
      <c r="C18" s="129">
        <f t="shared" si="1"/>
        <v>0</v>
      </c>
      <c r="D18" s="132">
        <v>0.0</v>
      </c>
      <c r="E18" s="102">
        <f> -(C5/F4) * A18 + C5</f>
        <v>0</v>
      </c>
      <c r="F18" s="97">
        <f t="shared" si="2"/>
        <v>0</v>
      </c>
    </row>
    <row r="19">
      <c r="A19" s="134"/>
      <c r="B19" s="135"/>
      <c r="C19" s="136"/>
      <c r="D19" s="137"/>
    </row>
    <row r="20">
      <c r="A20" s="138"/>
      <c r="B20" s="139"/>
      <c r="C20" s="140"/>
      <c r="D20" s="141"/>
    </row>
    <row r="21" ht="15.75" customHeight="1">
      <c r="D21" s="2" t="s">
        <v>59</v>
      </c>
    </row>
    <row r="22" ht="15.75" customHeight="1">
      <c r="D22" s="2">
        <f>SUM(D4:D18)</f>
        <v>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8.86"/>
  </cols>
  <sheetData>
    <row r="1" ht="39.0" customHeight="1">
      <c r="A1" s="103" t="s">
        <v>61</v>
      </c>
      <c r="B1" s="104"/>
      <c r="C1" s="104"/>
      <c r="D1" s="104"/>
      <c r="E1" s="105"/>
      <c r="F1" s="74"/>
    </row>
    <row r="2" ht="21.0" customHeight="1">
      <c r="A2" s="106" t="s">
        <v>51</v>
      </c>
      <c r="B2" s="107"/>
      <c r="C2" s="107" t="s">
        <v>52</v>
      </c>
      <c r="D2" s="107"/>
      <c r="E2" s="105"/>
      <c r="F2" s="74"/>
    </row>
    <row r="3">
      <c r="A3" s="106" t="s">
        <v>53</v>
      </c>
      <c r="B3" s="107" t="s">
        <v>54</v>
      </c>
      <c r="C3" s="107" t="s">
        <v>55</v>
      </c>
      <c r="D3" s="108" t="s">
        <v>56</v>
      </c>
      <c r="E3" s="105" t="s">
        <v>57</v>
      </c>
      <c r="F3" s="74"/>
    </row>
    <row r="4" ht="21.0" customHeight="1">
      <c r="A4" s="109">
        <v>0.0</v>
      </c>
      <c r="B4" s="110">
        <v>44522.0</v>
      </c>
      <c r="C4" s="142">
        <v>8.0</v>
      </c>
      <c r="D4" s="143">
        <v>1.0</v>
      </c>
      <c r="E4" s="93">
        <f> -(C4/F4) * A4 + C4</f>
        <v>8</v>
      </c>
      <c r="F4" s="81">
        <v>14.0</v>
      </c>
    </row>
    <row r="5" ht="21.0" customHeight="1">
      <c r="A5" s="113">
        <v>1.0</v>
      </c>
      <c r="B5" s="114">
        <v>44523.0</v>
      </c>
      <c r="C5" s="113">
        <f t="shared" ref="C5:C18" si="1">SUM(C4-D4)</f>
        <v>7</v>
      </c>
      <c r="D5" s="144">
        <v>1.0</v>
      </c>
      <c r="E5" s="93">
        <f> -(C4/F4) * A5 + C4</f>
        <v>7.428571429</v>
      </c>
      <c r="F5" s="97">
        <f t="shared" ref="F5:F18" si="2">F4-1</f>
        <v>13</v>
      </c>
    </row>
    <row r="6" ht="21.0" customHeight="1">
      <c r="A6" s="113">
        <v>2.0</v>
      </c>
      <c r="B6" s="114">
        <v>44524.0</v>
      </c>
      <c r="C6" s="113">
        <f t="shared" si="1"/>
        <v>6</v>
      </c>
      <c r="D6" s="113">
        <v>0.0</v>
      </c>
      <c r="E6" s="93">
        <f> -(C4/F4) * A6 + C4</f>
        <v>6.857142857</v>
      </c>
      <c r="F6" s="97">
        <f t="shared" si="2"/>
        <v>12</v>
      </c>
    </row>
    <row r="7" ht="21.0" customHeight="1">
      <c r="A7" s="113">
        <v>3.0</v>
      </c>
      <c r="B7" s="114">
        <v>44525.0</v>
      </c>
      <c r="C7" s="113">
        <f t="shared" si="1"/>
        <v>6</v>
      </c>
      <c r="D7" s="113">
        <v>0.0</v>
      </c>
      <c r="E7" s="93">
        <f> -(C4/F4) * A7 + C4</f>
        <v>6.285714286</v>
      </c>
      <c r="F7" s="97">
        <f t="shared" si="2"/>
        <v>11</v>
      </c>
    </row>
    <row r="8" ht="21.0" customHeight="1">
      <c r="A8" s="113">
        <v>4.0</v>
      </c>
      <c r="B8" s="114">
        <v>44526.0</v>
      </c>
      <c r="C8" s="113">
        <f t="shared" si="1"/>
        <v>6</v>
      </c>
      <c r="D8" s="144">
        <v>2.0</v>
      </c>
      <c r="E8" s="93">
        <f> -(C4/F4) * A8 + C4</f>
        <v>5.714285714</v>
      </c>
      <c r="F8" s="97">
        <f t="shared" si="2"/>
        <v>10</v>
      </c>
    </row>
    <row r="9" ht="21.0" customHeight="1">
      <c r="A9" s="113">
        <v>5.0</v>
      </c>
      <c r="B9" s="114">
        <v>44527.0</v>
      </c>
      <c r="C9" s="113">
        <f t="shared" si="1"/>
        <v>4</v>
      </c>
      <c r="D9" s="113">
        <v>0.0</v>
      </c>
      <c r="E9" s="93">
        <f> -(C4/F4) * A9 + C4</f>
        <v>5.142857143</v>
      </c>
      <c r="F9" s="97">
        <f t="shared" si="2"/>
        <v>9</v>
      </c>
    </row>
    <row r="10" ht="21.0" customHeight="1">
      <c r="A10" s="113">
        <v>6.0</v>
      </c>
      <c r="B10" s="114">
        <v>44528.0</v>
      </c>
      <c r="C10" s="113">
        <f t="shared" si="1"/>
        <v>4</v>
      </c>
      <c r="D10" s="144">
        <v>1.0</v>
      </c>
      <c r="E10" s="93">
        <f> -(C4/F4) * A10 + C4</f>
        <v>4.571428571</v>
      </c>
      <c r="F10" s="97">
        <f t="shared" si="2"/>
        <v>8</v>
      </c>
    </row>
    <row r="11" ht="21.0" customHeight="1">
      <c r="A11" s="113">
        <v>7.0</v>
      </c>
      <c r="B11" s="114">
        <v>44529.0</v>
      </c>
      <c r="C11" s="113">
        <f t="shared" si="1"/>
        <v>3</v>
      </c>
      <c r="D11" s="115">
        <v>0.0</v>
      </c>
      <c r="E11" s="93">
        <f> -(C4/F4) * A11 + C4</f>
        <v>4</v>
      </c>
      <c r="F11" s="97">
        <f t="shared" si="2"/>
        <v>7</v>
      </c>
    </row>
    <row r="12" ht="21.0" customHeight="1">
      <c r="A12" s="115">
        <v>8.0</v>
      </c>
      <c r="B12" s="114">
        <v>44530.0</v>
      </c>
      <c r="C12" s="113">
        <f t="shared" si="1"/>
        <v>3</v>
      </c>
      <c r="D12" s="115">
        <v>0.0</v>
      </c>
      <c r="E12" s="99">
        <f> -(C4/F4) * A12 + C4</f>
        <v>3.428571429</v>
      </c>
      <c r="F12" s="100">
        <f t="shared" si="2"/>
        <v>6</v>
      </c>
    </row>
    <row r="13" ht="21.0" customHeight="1">
      <c r="A13" s="115">
        <v>9.0</v>
      </c>
      <c r="B13" s="114">
        <v>44531.0</v>
      </c>
      <c r="C13" s="113">
        <f t="shared" si="1"/>
        <v>3</v>
      </c>
      <c r="D13" s="144">
        <v>1.0</v>
      </c>
      <c r="E13" s="99">
        <f> -(C4/F4) * A13 + C4</f>
        <v>2.857142857</v>
      </c>
      <c r="F13" s="97">
        <f t="shared" si="2"/>
        <v>5</v>
      </c>
    </row>
    <row r="14" ht="21.0" customHeight="1">
      <c r="A14" s="115">
        <v>10.0</v>
      </c>
      <c r="B14" s="114">
        <v>44532.0</v>
      </c>
      <c r="C14" s="113">
        <f t="shared" si="1"/>
        <v>2</v>
      </c>
      <c r="D14" s="144">
        <v>0.0</v>
      </c>
      <c r="E14" s="99">
        <f> -(C4/F4) * A14 + C4</f>
        <v>2.285714286</v>
      </c>
      <c r="F14" s="97">
        <f t="shared" si="2"/>
        <v>4</v>
      </c>
    </row>
    <row r="15" ht="21.0" customHeight="1">
      <c r="A15" s="115">
        <v>11.0</v>
      </c>
      <c r="B15" s="114">
        <v>44533.0</v>
      </c>
      <c r="C15" s="113">
        <f t="shared" si="1"/>
        <v>2</v>
      </c>
      <c r="D15" s="144">
        <v>1.0</v>
      </c>
      <c r="E15" s="99">
        <f> -(C4/F4) * A15 + C4</f>
        <v>1.714285714</v>
      </c>
      <c r="F15" s="97">
        <f t="shared" si="2"/>
        <v>3</v>
      </c>
    </row>
    <row r="16" ht="21.0" customHeight="1">
      <c r="A16" s="115">
        <v>12.0</v>
      </c>
      <c r="B16" s="114">
        <v>44534.0</v>
      </c>
      <c r="C16" s="113">
        <f t="shared" si="1"/>
        <v>1</v>
      </c>
      <c r="D16" s="144">
        <v>0.0</v>
      </c>
      <c r="E16" s="99">
        <f> -(C4/F4) * A16 + C4</f>
        <v>1.142857143</v>
      </c>
      <c r="F16" s="97">
        <f t="shared" si="2"/>
        <v>2</v>
      </c>
    </row>
    <row r="17">
      <c r="A17" s="115">
        <v>13.0</v>
      </c>
      <c r="B17" s="114">
        <v>44535.0</v>
      </c>
      <c r="C17" s="113">
        <f t="shared" si="1"/>
        <v>1</v>
      </c>
      <c r="D17" s="116">
        <v>1.0</v>
      </c>
      <c r="E17" s="99">
        <f> -(C4/F4) * A17 + C4</f>
        <v>0.5714285714</v>
      </c>
      <c r="F17" s="97">
        <f t="shared" si="2"/>
        <v>1</v>
      </c>
    </row>
    <row r="18">
      <c r="A18" s="117">
        <v>14.0</v>
      </c>
      <c r="B18" s="118">
        <v>44536.0</v>
      </c>
      <c r="C18" s="119">
        <f t="shared" si="1"/>
        <v>0</v>
      </c>
      <c r="D18" s="120">
        <v>0.0</v>
      </c>
      <c r="E18" s="102">
        <f> -(C4/F4) * A18 + C4</f>
        <v>0</v>
      </c>
      <c r="F18" s="97">
        <f t="shared" si="2"/>
        <v>0</v>
      </c>
    </row>
    <row r="19">
      <c r="A19" s="121"/>
      <c r="B19" s="122"/>
      <c r="C19" s="123"/>
      <c r="D19" s="123"/>
      <c r="E19" s="99"/>
      <c r="F19" s="80"/>
    </row>
    <row r="20">
      <c r="A20" s="121"/>
      <c r="B20" s="122"/>
      <c r="C20" s="123"/>
      <c r="D20" s="123"/>
      <c r="E20" s="99"/>
      <c r="F20" s="80"/>
    </row>
    <row r="21" ht="15.75" customHeight="1">
      <c r="A21" s="121"/>
      <c r="B21" s="122"/>
      <c r="C21" s="77"/>
      <c r="D21" s="123"/>
      <c r="E21" s="102"/>
      <c r="F21" s="80"/>
    </row>
    <row r="22" ht="15.75" customHeight="1">
      <c r="A22" s="121"/>
      <c r="B22" s="80"/>
      <c r="C22" s="80"/>
      <c r="D22" s="80"/>
      <c r="E22" s="80"/>
      <c r="F22" s="80"/>
    </row>
    <row r="23" ht="15.75" customHeight="1">
      <c r="A23" s="74"/>
      <c r="B23" s="74"/>
      <c r="C23" s="74"/>
      <c r="D23" s="74"/>
      <c r="E23" s="74"/>
      <c r="F23" s="74"/>
    </row>
    <row r="24" ht="15.75" customHeight="1">
      <c r="A24" s="74"/>
      <c r="B24" s="74"/>
      <c r="C24" s="74"/>
      <c r="D24" s="74"/>
      <c r="E24" s="74"/>
      <c r="F24" s="74"/>
    </row>
    <row r="25" ht="15.75" customHeight="1">
      <c r="A25" s="74"/>
      <c r="B25" s="74"/>
      <c r="C25" s="74"/>
      <c r="D25" s="74"/>
      <c r="E25" s="74"/>
      <c r="F25" s="74"/>
    </row>
    <row r="26" ht="15.75" customHeight="1">
      <c r="A26" s="74"/>
      <c r="B26" s="74"/>
      <c r="C26" s="74"/>
      <c r="D26" s="74"/>
      <c r="E26" s="74"/>
      <c r="F26" s="74"/>
    </row>
    <row r="27" ht="15.75" customHeight="1">
      <c r="A27" s="74"/>
      <c r="B27" s="74"/>
      <c r="C27" s="74"/>
      <c r="D27" s="74" t="s">
        <v>59</v>
      </c>
      <c r="E27" s="74"/>
      <c r="F27" s="74"/>
    </row>
    <row r="28" ht="15.75" customHeight="1">
      <c r="A28" s="74"/>
      <c r="B28" s="74"/>
      <c r="C28" s="74"/>
      <c r="D28" s="80">
        <f>SUM(D4:D18)</f>
        <v>8</v>
      </c>
      <c r="E28" s="74"/>
      <c r="F28" s="74"/>
    </row>
    <row r="29" ht="15.75" customHeight="1">
      <c r="A29" s="74"/>
      <c r="B29" s="74"/>
      <c r="C29" s="74"/>
      <c r="D29" s="74"/>
      <c r="E29" s="74"/>
      <c r="F29" s="74"/>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45" t="s">
        <v>62</v>
      </c>
      <c r="B1" s="146" t="s">
        <v>63</v>
      </c>
    </row>
    <row r="2">
      <c r="A2" s="147" t="s">
        <v>41</v>
      </c>
      <c r="B2" s="148"/>
    </row>
    <row r="3">
      <c r="A3" s="149"/>
      <c r="B3" s="149"/>
    </row>
    <row r="4">
      <c r="A4" s="149" t="s">
        <v>64</v>
      </c>
    </row>
    <row r="5">
      <c r="A5" s="150"/>
      <c r="B5" s="151" t="s">
        <v>65</v>
      </c>
    </row>
    <row r="6">
      <c r="A6" s="150"/>
      <c r="B6" s="151"/>
    </row>
    <row r="7">
      <c r="A7" s="150"/>
      <c r="B7" s="152" t="s">
        <v>66</v>
      </c>
    </row>
    <row r="8">
      <c r="A8" s="150"/>
      <c r="B8" s="147" t="s">
        <v>67</v>
      </c>
    </row>
    <row r="9">
      <c r="A9" s="153"/>
      <c r="B9" s="153"/>
    </row>
    <row r="10">
      <c r="A10" s="149" t="s">
        <v>68</v>
      </c>
    </row>
    <row r="11">
      <c r="A11" s="150"/>
      <c r="B11" s="151" t="s">
        <v>69</v>
      </c>
    </row>
    <row r="12">
      <c r="A12" s="150"/>
      <c r="B12" s="154"/>
    </row>
    <row r="13">
      <c r="A13" s="150"/>
      <c r="B13" s="153" t="s">
        <v>70</v>
      </c>
    </row>
    <row r="14">
      <c r="A14" s="150"/>
      <c r="B14" s="151" t="s">
        <v>71</v>
      </c>
    </row>
    <row r="15">
      <c r="A15" s="153"/>
      <c r="B15" s="153"/>
    </row>
    <row r="16">
      <c r="A16" s="153"/>
      <c r="B16" s="153" t="s">
        <v>72</v>
      </c>
    </row>
    <row r="17">
      <c r="A17" s="153"/>
      <c r="B17" s="151" t="s">
        <v>73</v>
      </c>
    </row>
    <row r="18">
      <c r="A18" s="153"/>
      <c r="B18" s="153"/>
    </row>
    <row r="19">
      <c r="A19" s="153"/>
      <c r="B19" s="153" t="s">
        <v>74</v>
      </c>
    </row>
    <row r="20">
      <c r="A20" s="153"/>
      <c r="B20" s="151" t="s">
        <v>75</v>
      </c>
    </row>
    <row r="21" ht="15.75" customHeight="1">
      <c r="A21" s="150"/>
      <c r="B21" s="154"/>
    </row>
    <row r="22" ht="15.75" customHeight="1">
      <c r="A22" s="149" t="s">
        <v>76</v>
      </c>
    </row>
    <row r="23" ht="15.75" customHeight="1">
      <c r="A23" s="149"/>
      <c r="B23" s="151" t="s">
        <v>77</v>
      </c>
    </row>
    <row r="24" ht="15.75" customHeight="1">
      <c r="A24" s="149"/>
      <c r="B24" s="151" t="s">
        <v>78</v>
      </c>
    </row>
    <row r="25" ht="15.75" customHeight="1">
      <c r="A25" s="149"/>
      <c r="B25" s="151" t="s">
        <v>79</v>
      </c>
    </row>
    <row r="26" ht="15.75" customHeight="1">
      <c r="A26" s="149"/>
      <c r="B26" s="149"/>
    </row>
    <row r="27" ht="15.75" customHeight="1">
      <c r="A27" s="149" t="s">
        <v>80</v>
      </c>
    </row>
    <row r="28" ht="15.75" customHeight="1">
      <c r="A28" s="155"/>
      <c r="B28" s="151" t="s">
        <v>81</v>
      </c>
    </row>
    <row r="29" ht="15.75" customHeight="1">
      <c r="A29" s="155"/>
      <c r="B29" s="156"/>
    </row>
    <row r="30" ht="15.75" customHeight="1">
      <c r="A30" s="155"/>
      <c r="B30" s="157" t="s">
        <v>82</v>
      </c>
    </row>
    <row r="31" ht="15.75" customHeight="1">
      <c r="A31" s="155"/>
      <c r="B31" s="157" t="s">
        <v>83</v>
      </c>
    </row>
    <row r="32" ht="15.75" customHeight="1">
      <c r="A32" s="155"/>
      <c r="B32" s="150"/>
    </row>
    <row r="33" ht="15.75" customHeight="1">
      <c r="A33" s="149" t="s">
        <v>84</v>
      </c>
    </row>
    <row r="34" ht="15.75" customHeight="1">
      <c r="A34" s="149"/>
      <c r="B34" s="151" t="s">
        <v>85</v>
      </c>
    </row>
    <row r="35" ht="15.75" customHeight="1">
      <c r="A35" s="149"/>
      <c r="B35" s="149"/>
    </row>
    <row r="36" ht="15.75" customHeight="1">
      <c r="A36" s="149"/>
      <c r="B36" s="158" t="s">
        <v>41</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