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00.102.3\dc\02-SHED-C\01-RETAIL-OPERATION\15-ACCOUNT\02-REPORTS\01-DAILY\03- DAILY DIESEL CONSUMPTION REPORT\"/>
    </mc:Choice>
  </mc:AlternateContent>
  <xr:revisionPtr revIDLastSave="0" documentId="13_ncr:1_{1B5E4880-3CE6-4591-9860-632A16EB3238}" xr6:coauthVersionLast="47" xr6:coauthVersionMax="47" xr10:uidLastSave="{00000000-0000-0000-0000-000000000000}"/>
  <bookViews>
    <workbookView xWindow="-120" yWindow="-120" windowWidth="20730" windowHeight="11040" xr2:uid="{303FE2A0-E2BA-4574-814E-6FE34452AE3E}"/>
  </bookViews>
  <sheets>
    <sheet name="FUEL" sheetId="1" r:id="rId1"/>
    <sheet name="IOCL" sheetId="5" r:id="rId2"/>
    <sheet name="HPCL" sheetId="4" r:id="rId3"/>
    <sheet name="ACCIDENTAL" sheetId="3" r:id="rId4"/>
  </sheets>
  <externalReferences>
    <externalReference r:id="rId5"/>
    <externalReference r:id="rId6"/>
    <externalReference r:id="rId7"/>
  </externalReferences>
  <definedNames>
    <definedName name="_xlnm._FilterDatabase" localSheetId="3" hidden="1">ACCIDENTAL!$A$4:$JP$5</definedName>
    <definedName name="_xlnm._FilterDatabase" localSheetId="0" hidden="1">FUEL!$A$4:$JU$96</definedName>
    <definedName name="_xlnm._FilterDatabase" localSheetId="2" hidden="1">HPCL!$A$1:$H$390</definedName>
    <definedName name="_xlnm._FilterDatabase" localSheetId="1" hidden="1">IOCL!$A$2:$G$11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J94" i="1" l="1"/>
  <c r="FK94" i="1"/>
  <c r="FJ96" i="1"/>
  <c r="FK96" i="1"/>
  <c r="X94" i="1"/>
  <c r="AL94" i="1"/>
  <c r="AM94" i="1" s="1"/>
  <c r="AT94" i="1"/>
  <c r="AU94" i="1"/>
  <c r="BB94" i="1"/>
  <c r="BC94" i="1"/>
  <c r="BJ94" i="1"/>
  <c r="BK94" i="1"/>
  <c r="BR94" i="1"/>
  <c r="BS94" i="1"/>
  <c r="BZ94" i="1"/>
  <c r="CA94" i="1"/>
  <c r="CH94" i="1"/>
  <c r="CI94" i="1"/>
  <c r="CP94" i="1"/>
  <c r="CQ94" i="1"/>
  <c r="CX94" i="1"/>
  <c r="CY94" i="1"/>
  <c r="DF94" i="1"/>
  <c r="DG94" i="1"/>
  <c r="DN94" i="1"/>
  <c r="DO94" i="1"/>
  <c r="DV94" i="1"/>
  <c r="DW94" i="1"/>
  <c r="ED94" i="1"/>
  <c r="EE94" i="1"/>
  <c r="EL94" i="1"/>
  <c r="EM94" i="1"/>
  <c r="ET94" i="1"/>
  <c r="EU94" i="1"/>
  <c r="FB94" i="1"/>
  <c r="FC94" i="1"/>
  <c r="FR94" i="1"/>
  <c r="FS94" i="1"/>
  <c r="FZ94" i="1"/>
  <c r="GA94" i="1"/>
  <c r="GH94" i="1"/>
  <c r="GI94" i="1"/>
  <c r="GP94" i="1"/>
  <c r="GQ94" i="1"/>
  <c r="GX94" i="1"/>
  <c r="GY94" i="1"/>
  <c r="HF94" i="1"/>
  <c r="HG94" i="1"/>
  <c r="HN94" i="1"/>
  <c r="HO94" i="1"/>
  <c r="HV94" i="1"/>
  <c r="HW94" i="1"/>
  <c r="ID94" i="1"/>
  <c r="IE94" i="1"/>
  <c r="IL94" i="1"/>
  <c r="IM94" i="1"/>
  <c r="IT94" i="1"/>
  <c r="IU94" i="1"/>
  <c r="JB94" i="1"/>
  <c r="JC94" i="1"/>
  <c r="JJ94" i="1"/>
  <c r="JK94" i="1"/>
  <c r="JR94" i="1"/>
  <c r="JS94" i="1"/>
  <c r="AL96" i="1"/>
  <c r="AM96" i="1" s="1"/>
  <c r="X96" i="1"/>
  <c r="AT96" i="1"/>
  <c r="AU96" i="1"/>
  <c r="BB96" i="1"/>
  <c r="BC96" i="1"/>
  <c r="BJ96" i="1"/>
  <c r="BK96" i="1"/>
  <c r="BR96" i="1"/>
  <c r="BS96" i="1"/>
  <c r="BZ96" i="1"/>
  <c r="CA96" i="1"/>
  <c r="CH96" i="1"/>
  <c r="CI96" i="1"/>
  <c r="CP96" i="1"/>
  <c r="CQ96" i="1"/>
  <c r="CX96" i="1"/>
  <c r="CY96" i="1"/>
  <c r="DF96" i="1"/>
  <c r="DG96" i="1"/>
  <c r="DN96" i="1"/>
  <c r="DO96" i="1"/>
  <c r="DV96" i="1"/>
  <c r="DW96" i="1"/>
  <c r="ED96" i="1"/>
  <c r="EE96" i="1"/>
  <c r="EL96" i="1"/>
  <c r="EM96" i="1"/>
  <c r="ET96" i="1"/>
  <c r="EU96" i="1"/>
  <c r="FB96" i="1"/>
  <c r="FC96" i="1"/>
  <c r="FR96" i="1"/>
  <c r="FS96" i="1"/>
  <c r="FZ96" i="1"/>
  <c r="GA96" i="1"/>
  <c r="GH96" i="1"/>
  <c r="GI96" i="1"/>
  <c r="GP96" i="1"/>
  <c r="GQ96" i="1"/>
  <c r="GX96" i="1"/>
  <c r="GY96" i="1"/>
  <c r="HF96" i="1"/>
  <c r="HG96" i="1"/>
  <c r="HN96" i="1"/>
  <c r="HO96" i="1"/>
  <c r="HV96" i="1"/>
  <c r="HW96" i="1"/>
  <c r="ID96" i="1"/>
  <c r="IE96" i="1"/>
  <c r="IL96" i="1"/>
  <c r="IM96" i="1"/>
  <c r="IT96" i="1"/>
  <c r="IU96" i="1"/>
  <c r="JB96" i="1"/>
  <c r="JC96" i="1"/>
  <c r="JJ96" i="1"/>
  <c r="JK96" i="1"/>
  <c r="JR96" i="1"/>
  <c r="JS96" i="1"/>
  <c r="R96" i="1"/>
  <c r="S96" i="1" s="1" a="1"/>
  <c r="S96" i="1" s="1"/>
  <c r="L96" i="1" s="1"/>
  <c r="R94" i="1"/>
  <c r="S94" i="1" s="1" a="1"/>
  <c r="S94" i="1" s="1"/>
  <c r="L94" i="1" s="1"/>
  <c r="T94" i="1" l="1"/>
  <c r="U94" i="1" s="1"/>
  <c r="T96" i="1"/>
  <c r="U96" i="1" s="1"/>
  <c r="V96" i="1"/>
  <c r="V94" i="1"/>
  <c r="Y94" i="1" s="1"/>
  <c r="AC94" i="1"/>
  <c r="AB94" i="1"/>
  <c r="AC96" i="1"/>
  <c r="AB96" i="1"/>
  <c r="AA96" i="1"/>
  <c r="AA94" i="1"/>
  <c r="AD96" i="1" l="1"/>
  <c r="AD94" i="1"/>
  <c r="W96" i="1"/>
  <c r="Y96" i="1"/>
  <c r="W94" i="1"/>
  <c r="FC46" i="1" l="1"/>
  <c r="K54" i="1" l="1"/>
  <c r="K46" i="1"/>
  <c r="K45" i="1"/>
  <c r="K32" i="1"/>
  <c r="K38" i="1"/>
  <c r="ET7" i="1" l="1"/>
  <c r="DZ60" i="1" l="1"/>
  <c r="R6" i="1"/>
  <c r="S6" i="1" s="1" a="1"/>
  <c r="S6" i="1" s="1"/>
  <c r="EL91" i="1" l="1"/>
  <c r="EM91" i="1"/>
  <c r="ET91" i="1"/>
  <c r="EU91" i="1"/>
  <c r="FB91" i="1"/>
  <c r="FC91" i="1"/>
  <c r="FJ91" i="1"/>
  <c r="FK91" i="1"/>
  <c r="FR91" i="1"/>
  <c r="FS91" i="1"/>
  <c r="FZ91" i="1"/>
  <c r="GA91" i="1"/>
  <c r="GH91" i="1"/>
  <c r="GI91" i="1"/>
  <c r="GP91" i="1"/>
  <c r="GQ91" i="1"/>
  <c r="GX91" i="1"/>
  <c r="GY91" i="1"/>
  <c r="HF91" i="1"/>
  <c r="HG91" i="1"/>
  <c r="HN91" i="1"/>
  <c r="HO91" i="1"/>
  <c r="HV91" i="1"/>
  <c r="HW91" i="1"/>
  <c r="ID91" i="1"/>
  <c r="IE91" i="1"/>
  <c r="IL91" i="1"/>
  <c r="IM91" i="1"/>
  <c r="IT91" i="1"/>
  <c r="IU91" i="1"/>
  <c r="JB91" i="1"/>
  <c r="JC91" i="1"/>
  <c r="JJ91" i="1"/>
  <c r="JK91" i="1"/>
  <c r="JR91" i="1"/>
  <c r="JS91" i="1"/>
  <c r="ED91" i="1"/>
  <c r="EE91" i="1"/>
  <c r="DV91" i="1"/>
  <c r="DW91" i="1"/>
  <c r="DN91" i="1"/>
  <c r="DO91" i="1"/>
  <c r="DF91" i="1"/>
  <c r="DG91" i="1"/>
  <c r="CX91" i="1"/>
  <c r="CY91" i="1"/>
  <c r="CP91" i="1"/>
  <c r="CQ91" i="1"/>
  <c r="CH91" i="1"/>
  <c r="CI91" i="1"/>
  <c r="BZ91" i="1"/>
  <c r="CA91" i="1"/>
  <c r="BR91" i="1"/>
  <c r="BS91" i="1"/>
  <c r="BJ91" i="1"/>
  <c r="BK91" i="1"/>
  <c r="BB91" i="1"/>
  <c r="BC91" i="1"/>
  <c r="AL91" i="1"/>
  <c r="AM91" i="1" s="1"/>
  <c r="AT91" i="1"/>
  <c r="AU91" i="1"/>
  <c r="AA91" i="1"/>
  <c r="X91" i="1"/>
  <c r="AC91" i="1" s="1"/>
  <c r="R91" i="1"/>
  <c r="R40" i="1"/>
  <c r="AL40" i="1"/>
  <c r="AM40" i="1" s="1"/>
  <c r="AT40" i="1"/>
  <c r="AU40" i="1"/>
  <c r="BB40" i="1"/>
  <c r="BC40" i="1"/>
  <c r="BJ40" i="1"/>
  <c r="BK40" i="1"/>
  <c r="BR40" i="1"/>
  <c r="BS40" i="1"/>
  <c r="BZ40" i="1"/>
  <c r="CA40" i="1"/>
  <c r="CH40" i="1"/>
  <c r="CI40" i="1"/>
  <c r="CP40" i="1"/>
  <c r="CQ40" i="1"/>
  <c r="CX40" i="1"/>
  <c r="CY40" i="1"/>
  <c r="DF40" i="1"/>
  <c r="DG40" i="1"/>
  <c r="DN40" i="1"/>
  <c r="DO40" i="1"/>
  <c r="DV40" i="1"/>
  <c r="DW40" i="1"/>
  <c r="ED40" i="1"/>
  <c r="EE40" i="1"/>
  <c r="EL40" i="1"/>
  <c r="EM40" i="1"/>
  <c r="ET40" i="1"/>
  <c r="EU40" i="1"/>
  <c r="FB40" i="1"/>
  <c r="FC40" i="1"/>
  <c r="FJ40" i="1"/>
  <c r="FK40" i="1"/>
  <c r="FR40" i="1"/>
  <c r="FS40" i="1"/>
  <c r="FZ40" i="1"/>
  <c r="GA40" i="1"/>
  <c r="GH40" i="1"/>
  <c r="GI40" i="1"/>
  <c r="GP40" i="1"/>
  <c r="GQ40" i="1"/>
  <c r="GX40" i="1"/>
  <c r="GY40" i="1"/>
  <c r="HF40" i="1"/>
  <c r="HG40" i="1"/>
  <c r="HN40" i="1"/>
  <c r="HO40" i="1"/>
  <c r="HV40" i="1"/>
  <c r="HW40" i="1"/>
  <c r="ID40" i="1"/>
  <c r="IE40" i="1"/>
  <c r="IL40" i="1"/>
  <c r="IM40" i="1"/>
  <c r="IT40" i="1"/>
  <c r="IU40" i="1"/>
  <c r="JB40" i="1"/>
  <c r="JC40" i="1"/>
  <c r="JJ40" i="1"/>
  <c r="JK40" i="1"/>
  <c r="JR40" i="1"/>
  <c r="JS40" i="1"/>
  <c r="S91" i="1" l="1" a="1"/>
  <c r="S91" i="1" s="1"/>
  <c r="L91" i="1" s="1"/>
  <c r="S40" i="1" a="1"/>
  <c r="S40" i="1" s="1"/>
  <c r="L40" i="1" s="1"/>
  <c r="V91" i="1"/>
  <c r="Y91" i="1" s="1"/>
  <c r="AB91" i="1"/>
  <c r="T91" i="1"/>
  <c r="AA40" i="1"/>
  <c r="X40" i="1"/>
  <c r="AB40" i="1" s="1"/>
  <c r="V40" i="1"/>
  <c r="T40" i="1"/>
  <c r="U40" i="1" l="1"/>
  <c r="U91" i="1"/>
  <c r="AD91" i="1" s="1"/>
  <c r="W91" i="1"/>
  <c r="Y40" i="1"/>
  <c r="AC40" i="1"/>
  <c r="W40" i="1"/>
  <c r="AD40" i="1" l="1"/>
  <c r="DR73" i="1"/>
  <c r="X89" i="1" l="1"/>
  <c r="AB89" i="1" s="1"/>
  <c r="DO89" i="1"/>
  <c r="X87" i="1"/>
  <c r="AB87" i="1" s="1"/>
  <c r="R90" i="1"/>
  <c r="AL90" i="1"/>
  <c r="AT90" i="1"/>
  <c r="AU90" i="1"/>
  <c r="BB90" i="1"/>
  <c r="BC90" i="1"/>
  <c r="BJ90" i="1"/>
  <c r="BK90" i="1"/>
  <c r="BR90" i="1"/>
  <c r="BS90" i="1"/>
  <c r="BZ90" i="1"/>
  <c r="CA90" i="1"/>
  <c r="CH90" i="1"/>
  <c r="CI90" i="1"/>
  <c r="CP90" i="1"/>
  <c r="CQ90" i="1"/>
  <c r="CX90" i="1"/>
  <c r="CY90" i="1"/>
  <c r="DF90" i="1"/>
  <c r="DG90" i="1"/>
  <c r="DN90" i="1"/>
  <c r="DO90" i="1"/>
  <c r="DV90" i="1"/>
  <c r="DW90" i="1"/>
  <c r="ED90" i="1"/>
  <c r="EE90" i="1"/>
  <c r="EL90" i="1"/>
  <c r="EM90" i="1"/>
  <c r="ET90" i="1"/>
  <c r="EU90" i="1"/>
  <c r="FB90" i="1"/>
  <c r="FC90" i="1"/>
  <c r="FJ90" i="1"/>
  <c r="FK90" i="1"/>
  <c r="FR90" i="1"/>
  <c r="FS90" i="1"/>
  <c r="FZ90" i="1"/>
  <c r="GA90" i="1"/>
  <c r="GH90" i="1"/>
  <c r="GI90" i="1"/>
  <c r="GP90" i="1"/>
  <c r="GQ90" i="1"/>
  <c r="GX90" i="1"/>
  <c r="GY90" i="1"/>
  <c r="HF90" i="1"/>
  <c r="HG90" i="1"/>
  <c r="HN90" i="1"/>
  <c r="HO90" i="1"/>
  <c r="HV90" i="1"/>
  <c r="HW90" i="1"/>
  <c r="ID90" i="1"/>
  <c r="IE90" i="1"/>
  <c r="IL90" i="1"/>
  <c r="IM90" i="1"/>
  <c r="IT90" i="1"/>
  <c r="IU90" i="1"/>
  <c r="JB90" i="1"/>
  <c r="JC90" i="1"/>
  <c r="JJ90" i="1"/>
  <c r="JK90" i="1"/>
  <c r="JR90" i="1"/>
  <c r="JS90" i="1"/>
  <c r="R7" i="1"/>
  <c r="AL7" i="1"/>
  <c r="AT7" i="1"/>
  <c r="AU7" i="1"/>
  <c r="BB7" i="1"/>
  <c r="BC7" i="1"/>
  <c r="BJ7" i="1"/>
  <c r="BK7" i="1"/>
  <c r="BR7" i="1"/>
  <c r="BS7" i="1"/>
  <c r="BZ7" i="1"/>
  <c r="CA7" i="1"/>
  <c r="CH7" i="1"/>
  <c r="CI7" i="1"/>
  <c r="CP7" i="1"/>
  <c r="CQ7" i="1"/>
  <c r="CX7" i="1"/>
  <c r="CY7" i="1"/>
  <c r="DF7" i="1"/>
  <c r="DG7" i="1"/>
  <c r="DN7" i="1"/>
  <c r="DO7" i="1"/>
  <c r="DV7" i="1"/>
  <c r="DW7" i="1"/>
  <c r="ED7" i="1"/>
  <c r="EL7" i="1"/>
  <c r="EM7" i="1"/>
  <c r="EU7" i="1"/>
  <c r="FB7" i="1"/>
  <c r="FC7" i="1"/>
  <c r="FJ7" i="1"/>
  <c r="FK7" i="1"/>
  <c r="FR7" i="1"/>
  <c r="FS7" i="1"/>
  <c r="FZ7" i="1"/>
  <c r="GA7" i="1"/>
  <c r="GH7" i="1"/>
  <c r="GI7" i="1"/>
  <c r="GP7" i="1"/>
  <c r="GQ7" i="1"/>
  <c r="GX7" i="1"/>
  <c r="GY7" i="1"/>
  <c r="HF7" i="1"/>
  <c r="HG7" i="1"/>
  <c r="HN7" i="1"/>
  <c r="HO7" i="1"/>
  <c r="HV7" i="1"/>
  <c r="HW7" i="1"/>
  <c r="ID7" i="1"/>
  <c r="IE7" i="1"/>
  <c r="IL7" i="1"/>
  <c r="IM7" i="1"/>
  <c r="IT7" i="1"/>
  <c r="IU7" i="1"/>
  <c r="JB7" i="1"/>
  <c r="JC7" i="1"/>
  <c r="JJ7" i="1"/>
  <c r="JK7" i="1"/>
  <c r="JR7" i="1"/>
  <c r="JS7" i="1"/>
  <c r="DN87" i="1"/>
  <c r="DO87" i="1"/>
  <c r="DV87" i="1"/>
  <c r="DW87" i="1"/>
  <c r="ED87" i="1"/>
  <c r="EE87" i="1"/>
  <c r="EL87" i="1"/>
  <c r="EM87" i="1"/>
  <c r="ET87" i="1"/>
  <c r="EU87" i="1"/>
  <c r="FB87" i="1"/>
  <c r="FC87" i="1"/>
  <c r="FJ87" i="1"/>
  <c r="FK87" i="1"/>
  <c r="FR87" i="1"/>
  <c r="FS87" i="1"/>
  <c r="FZ87" i="1"/>
  <c r="GA87" i="1"/>
  <c r="GH87" i="1"/>
  <c r="GI87" i="1"/>
  <c r="GP87" i="1"/>
  <c r="GQ87" i="1"/>
  <c r="GX87" i="1"/>
  <c r="GY87" i="1"/>
  <c r="HF87" i="1"/>
  <c r="HG87" i="1"/>
  <c r="HN87" i="1"/>
  <c r="HO87" i="1"/>
  <c r="HV87" i="1"/>
  <c r="HW87" i="1"/>
  <c r="ID87" i="1"/>
  <c r="IE87" i="1"/>
  <c r="IL87" i="1"/>
  <c r="IM87" i="1"/>
  <c r="IT87" i="1"/>
  <c r="IU87" i="1"/>
  <c r="JB87" i="1"/>
  <c r="JC87" i="1"/>
  <c r="JJ87" i="1"/>
  <c r="JK87" i="1"/>
  <c r="JR87" i="1"/>
  <c r="JS87" i="1"/>
  <c r="DN89" i="1"/>
  <c r="DV89" i="1"/>
  <c r="DW89" i="1"/>
  <c r="ED89" i="1"/>
  <c r="EE89" i="1"/>
  <c r="EL89" i="1"/>
  <c r="EM89" i="1"/>
  <c r="ET89" i="1"/>
  <c r="EU89" i="1"/>
  <c r="FB89" i="1"/>
  <c r="FC89" i="1"/>
  <c r="FJ89" i="1"/>
  <c r="FK89" i="1"/>
  <c r="FR89" i="1"/>
  <c r="FS89" i="1"/>
  <c r="FZ89" i="1"/>
  <c r="GA89" i="1"/>
  <c r="GH89" i="1"/>
  <c r="GI89" i="1"/>
  <c r="GP89" i="1"/>
  <c r="GQ89" i="1"/>
  <c r="GX89" i="1"/>
  <c r="GY89" i="1"/>
  <c r="HF89" i="1"/>
  <c r="HG89" i="1"/>
  <c r="HN89" i="1"/>
  <c r="HO89" i="1"/>
  <c r="HV89" i="1"/>
  <c r="HW89" i="1"/>
  <c r="ID89" i="1"/>
  <c r="IE89" i="1"/>
  <c r="IL89" i="1"/>
  <c r="IM89" i="1"/>
  <c r="IT89" i="1"/>
  <c r="IU89" i="1"/>
  <c r="JB89" i="1"/>
  <c r="JC89" i="1"/>
  <c r="JJ89" i="1"/>
  <c r="JK89" i="1"/>
  <c r="JR89" i="1"/>
  <c r="JS89" i="1"/>
  <c r="AL87" i="1"/>
  <c r="AM87" i="1" s="1"/>
  <c r="AT87" i="1"/>
  <c r="AU87" i="1"/>
  <c r="BB87" i="1"/>
  <c r="BC87" i="1"/>
  <c r="BJ87" i="1"/>
  <c r="BK87" i="1"/>
  <c r="BR87" i="1"/>
  <c r="BS87" i="1"/>
  <c r="BZ87" i="1"/>
  <c r="CA87" i="1"/>
  <c r="CH87" i="1"/>
  <c r="CI87" i="1"/>
  <c r="CP87" i="1"/>
  <c r="CQ87" i="1"/>
  <c r="CX87" i="1"/>
  <c r="CY87" i="1"/>
  <c r="AL89" i="1"/>
  <c r="AM89" i="1" s="1"/>
  <c r="AT89" i="1"/>
  <c r="AU89" i="1"/>
  <c r="BB89" i="1"/>
  <c r="BC89" i="1"/>
  <c r="BJ89" i="1"/>
  <c r="BK89" i="1"/>
  <c r="BR89" i="1"/>
  <c r="BS89" i="1"/>
  <c r="BZ89" i="1"/>
  <c r="CA89" i="1"/>
  <c r="CH89" i="1"/>
  <c r="CI89" i="1"/>
  <c r="CP89" i="1"/>
  <c r="CQ89" i="1"/>
  <c r="CX89" i="1"/>
  <c r="CY89" i="1"/>
  <c r="DF87" i="1"/>
  <c r="DG87" i="1"/>
  <c r="DF89" i="1"/>
  <c r="DG89" i="1"/>
  <c r="R87" i="1"/>
  <c r="R89" i="1"/>
  <c r="AA89" i="1"/>
  <c r="S7" i="1" l="1" a="1"/>
  <c r="S7" i="1" s="1"/>
  <c r="L7" i="1" s="1"/>
  <c r="S87" i="1" a="1"/>
  <c r="S87" i="1" s="1"/>
  <c r="L87" i="1" s="1"/>
  <c r="S90" i="1" a="1"/>
  <c r="S90" i="1" s="1"/>
  <c r="L90" i="1" s="1"/>
  <c r="S89" i="1" a="1"/>
  <c r="S89" i="1" s="1"/>
  <c r="L89" i="1" s="1"/>
  <c r="AA87" i="1"/>
  <c r="X7" i="1"/>
  <c r="AC7" i="1" s="1"/>
  <c r="X90" i="1"/>
  <c r="AC90" i="1" s="1"/>
  <c r="T90" i="1"/>
  <c r="AM90" i="1"/>
  <c r="V90" i="1" s="1"/>
  <c r="AA90" i="1"/>
  <c r="T7" i="1"/>
  <c r="AM7" i="1"/>
  <c r="AA7" i="1"/>
  <c r="T89" i="1"/>
  <c r="T87" i="1"/>
  <c r="V89" i="1"/>
  <c r="V87" i="1"/>
  <c r="Y87" i="1" s="1"/>
  <c r="AC89" i="1"/>
  <c r="AC87" i="1"/>
  <c r="U90" i="1" l="1"/>
  <c r="AD90" i="1" s="1"/>
  <c r="U87" i="1"/>
  <c r="AD87" i="1" s="1"/>
  <c r="U7" i="1"/>
  <c r="AD7" i="1" s="1"/>
  <c r="U89" i="1"/>
  <c r="AD89" i="1" s="1"/>
  <c r="AB7" i="1"/>
  <c r="AB90" i="1"/>
  <c r="Y90" i="1"/>
  <c r="W90" i="1"/>
  <c r="W89" i="1"/>
  <c r="Y89" i="1"/>
  <c r="W87" i="1"/>
  <c r="X84" i="1" l="1"/>
  <c r="AB84" i="1" s="1"/>
  <c r="DF84" i="1"/>
  <c r="DG85" i="1"/>
  <c r="AA85" i="1"/>
  <c r="DF85" i="1"/>
  <c r="DN85" i="1"/>
  <c r="DO85" i="1"/>
  <c r="DV85" i="1"/>
  <c r="DW85" i="1"/>
  <c r="ED85" i="1"/>
  <c r="EE85" i="1"/>
  <c r="EL85" i="1"/>
  <c r="EM85" i="1"/>
  <c r="ET85" i="1"/>
  <c r="EU85" i="1"/>
  <c r="FB85" i="1"/>
  <c r="FC85" i="1"/>
  <c r="FJ85" i="1"/>
  <c r="FK85" i="1"/>
  <c r="FR85" i="1"/>
  <c r="FS85" i="1"/>
  <c r="FZ85" i="1"/>
  <c r="GA85" i="1"/>
  <c r="GH85" i="1"/>
  <c r="GI85" i="1"/>
  <c r="GP85" i="1"/>
  <c r="GQ85" i="1"/>
  <c r="GX85" i="1"/>
  <c r="GY85" i="1"/>
  <c r="HF85" i="1"/>
  <c r="HG85" i="1"/>
  <c r="HN85" i="1"/>
  <c r="HO85" i="1"/>
  <c r="HV85" i="1"/>
  <c r="HW85" i="1"/>
  <c r="ID85" i="1"/>
  <c r="IE85" i="1"/>
  <c r="IL85" i="1"/>
  <c r="IM85" i="1"/>
  <c r="IT85" i="1"/>
  <c r="IU85" i="1"/>
  <c r="JB85" i="1"/>
  <c r="JC85" i="1"/>
  <c r="JJ85" i="1"/>
  <c r="JK85" i="1"/>
  <c r="JR85" i="1"/>
  <c r="JS85" i="1"/>
  <c r="CX85" i="1"/>
  <c r="CY85" i="1"/>
  <c r="CP85" i="1"/>
  <c r="CQ85" i="1"/>
  <c r="AL85" i="1"/>
  <c r="AM85" i="1" s="1"/>
  <c r="AT85" i="1"/>
  <c r="AU85" i="1"/>
  <c r="BB85" i="1"/>
  <c r="BC85" i="1"/>
  <c r="BJ85" i="1"/>
  <c r="BK85" i="1"/>
  <c r="BR85" i="1"/>
  <c r="BS85" i="1"/>
  <c r="BZ85" i="1"/>
  <c r="CA85" i="1"/>
  <c r="CH85" i="1"/>
  <c r="CI85" i="1"/>
  <c r="R85" i="1"/>
  <c r="R84" i="1"/>
  <c r="AL84" i="1"/>
  <c r="AT84" i="1"/>
  <c r="AU84" i="1"/>
  <c r="BB84" i="1"/>
  <c r="BC84" i="1"/>
  <c r="BJ84" i="1"/>
  <c r="BK84" i="1"/>
  <c r="BR84" i="1"/>
  <c r="BS84" i="1"/>
  <c r="BZ84" i="1"/>
  <c r="CA84" i="1"/>
  <c r="CH84" i="1"/>
  <c r="CI84" i="1"/>
  <c r="CP84" i="1"/>
  <c r="CQ84" i="1"/>
  <c r="CX84" i="1"/>
  <c r="CY84" i="1"/>
  <c r="DG84" i="1"/>
  <c r="DN84" i="1"/>
  <c r="DO84" i="1"/>
  <c r="DV84" i="1"/>
  <c r="DW84" i="1"/>
  <c r="ED84" i="1"/>
  <c r="EE84" i="1"/>
  <c r="EL84" i="1"/>
  <c r="EM84" i="1"/>
  <c r="ET84" i="1"/>
  <c r="EU84" i="1"/>
  <c r="FB84" i="1"/>
  <c r="FC84" i="1"/>
  <c r="FJ84" i="1"/>
  <c r="FK84" i="1"/>
  <c r="FR84" i="1"/>
  <c r="FS84" i="1"/>
  <c r="FZ84" i="1"/>
  <c r="GA84" i="1"/>
  <c r="GH84" i="1"/>
  <c r="GI84" i="1"/>
  <c r="GP84" i="1"/>
  <c r="GQ84" i="1"/>
  <c r="GX84" i="1"/>
  <c r="GY84" i="1"/>
  <c r="HF84" i="1"/>
  <c r="HG84" i="1"/>
  <c r="HN84" i="1"/>
  <c r="HO84" i="1"/>
  <c r="HV84" i="1"/>
  <c r="HW84" i="1"/>
  <c r="ID84" i="1"/>
  <c r="IE84" i="1"/>
  <c r="IL84" i="1"/>
  <c r="IM84" i="1"/>
  <c r="IT84" i="1"/>
  <c r="IU84" i="1"/>
  <c r="JB84" i="1"/>
  <c r="JC84" i="1"/>
  <c r="JJ84" i="1"/>
  <c r="JK84" i="1"/>
  <c r="JR84" i="1"/>
  <c r="JS84" i="1"/>
  <c r="S84" i="1" l="1" a="1"/>
  <c r="S84" i="1" s="1"/>
  <c r="L84" i="1" s="1"/>
  <c r="S85" i="1" a="1"/>
  <c r="S85" i="1" s="1"/>
  <c r="L85" i="1" s="1"/>
  <c r="X85" i="1"/>
  <c r="AB85" i="1" s="1"/>
  <c r="V85" i="1"/>
  <c r="T85" i="1"/>
  <c r="AA84" i="1"/>
  <c r="T84" i="1"/>
  <c r="AC84" i="1"/>
  <c r="AM84" i="1"/>
  <c r="V84" i="1" s="1"/>
  <c r="JS82" i="1"/>
  <c r="JR82" i="1"/>
  <c r="JK82" i="1"/>
  <c r="JJ82" i="1"/>
  <c r="JC82" i="1"/>
  <c r="JB82" i="1"/>
  <c r="IU82" i="1"/>
  <c r="IT82" i="1"/>
  <c r="IM82" i="1"/>
  <c r="IL82" i="1"/>
  <c r="IE82" i="1"/>
  <c r="ID82" i="1"/>
  <c r="HW82" i="1"/>
  <c r="HV82" i="1"/>
  <c r="HO82" i="1"/>
  <c r="HN82" i="1"/>
  <c r="HG82" i="1"/>
  <c r="HF82" i="1"/>
  <c r="GY82" i="1"/>
  <c r="GX82" i="1"/>
  <c r="GQ82" i="1"/>
  <c r="GP82" i="1"/>
  <c r="GI82" i="1"/>
  <c r="GH82" i="1"/>
  <c r="GA82" i="1"/>
  <c r="FZ82" i="1"/>
  <c r="FS82" i="1"/>
  <c r="FR82" i="1"/>
  <c r="FK82" i="1"/>
  <c r="FJ82" i="1"/>
  <c r="FC82" i="1"/>
  <c r="FB82" i="1"/>
  <c r="EU82" i="1"/>
  <c r="ET82" i="1"/>
  <c r="EM82" i="1"/>
  <c r="EL82" i="1"/>
  <c r="EE82" i="1"/>
  <c r="ED82" i="1"/>
  <c r="DW82" i="1"/>
  <c r="DV82" i="1"/>
  <c r="DO82" i="1"/>
  <c r="DN82" i="1"/>
  <c r="DG82" i="1"/>
  <c r="DF82" i="1"/>
  <c r="CY82" i="1"/>
  <c r="CX82" i="1"/>
  <c r="CQ82" i="1"/>
  <c r="CP82" i="1"/>
  <c r="CI82" i="1"/>
  <c r="CH82" i="1"/>
  <c r="CA82" i="1"/>
  <c r="BZ82" i="1"/>
  <c r="BS82" i="1"/>
  <c r="BR82" i="1"/>
  <c r="BK82" i="1"/>
  <c r="BJ82" i="1"/>
  <c r="BC82" i="1"/>
  <c r="BB82" i="1"/>
  <c r="AU82" i="1"/>
  <c r="AT82" i="1"/>
  <c r="AL82" i="1"/>
  <c r="AM82" i="1" s="1"/>
  <c r="R82" i="1"/>
  <c r="CP81" i="1"/>
  <c r="CQ81" i="1"/>
  <c r="CX81" i="1"/>
  <c r="CY81" i="1"/>
  <c r="DF81" i="1"/>
  <c r="DG81" i="1"/>
  <c r="DN81" i="1"/>
  <c r="DO81" i="1"/>
  <c r="DV81" i="1"/>
  <c r="DW81" i="1"/>
  <c r="ED81" i="1"/>
  <c r="EE81" i="1"/>
  <c r="EL81" i="1"/>
  <c r="EM81" i="1"/>
  <c r="ET81" i="1"/>
  <c r="EU81" i="1"/>
  <c r="FB81" i="1"/>
  <c r="FC81" i="1"/>
  <c r="FJ81" i="1"/>
  <c r="FK81" i="1"/>
  <c r="FR81" i="1"/>
  <c r="FS81" i="1"/>
  <c r="FZ81" i="1"/>
  <c r="GA81" i="1"/>
  <c r="GH81" i="1"/>
  <c r="GI81" i="1"/>
  <c r="GP81" i="1"/>
  <c r="GQ81" i="1"/>
  <c r="GX81" i="1"/>
  <c r="GY81" i="1"/>
  <c r="HF81" i="1"/>
  <c r="HG81" i="1"/>
  <c r="HN81" i="1"/>
  <c r="HO81" i="1"/>
  <c r="HV81" i="1"/>
  <c r="HW81" i="1"/>
  <c r="ID81" i="1"/>
  <c r="IE81" i="1"/>
  <c r="IL81" i="1"/>
  <c r="IM81" i="1"/>
  <c r="IT81" i="1"/>
  <c r="IU81" i="1"/>
  <c r="JB81" i="1"/>
  <c r="JC81" i="1"/>
  <c r="JJ81" i="1"/>
  <c r="JK81" i="1"/>
  <c r="JR81" i="1"/>
  <c r="JS81" i="1"/>
  <c r="CH81" i="1"/>
  <c r="CI81" i="1"/>
  <c r="BZ81" i="1"/>
  <c r="CA81" i="1"/>
  <c r="AL81" i="1"/>
  <c r="AM81" i="1" s="1"/>
  <c r="AT81" i="1"/>
  <c r="AU81" i="1"/>
  <c r="BB81" i="1"/>
  <c r="BC81" i="1"/>
  <c r="BJ81" i="1"/>
  <c r="BK81" i="1"/>
  <c r="BR81" i="1"/>
  <c r="BS81" i="1"/>
  <c r="AA81" i="1"/>
  <c r="X81" i="1"/>
  <c r="AB81" i="1" s="1"/>
  <c r="R81" i="1"/>
  <c r="S81" i="1" l="1" a="1"/>
  <c r="S81" i="1" s="1"/>
  <c r="L81" i="1" s="1"/>
  <c r="S82" i="1" a="1"/>
  <c r="S82" i="1" s="1"/>
  <c r="L82" i="1" s="1"/>
  <c r="U85" i="1"/>
  <c r="U84" i="1"/>
  <c r="AD84" i="1" s="1"/>
  <c r="AC85" i="1"/>
  <c r="Y85" i="1"/>
  <c r="W85" i="1"/>
  <c r="Y84" i="1"/>
  <c r="W84" i="1"/>
  <c r="AA82" i="1"/>
  <c r="T82" i="1"/>
  <c r="V82" i="1"/>
  <c r="X82" i="1"/>
  <c r="V81" i="1"/>
  <c r="Y81" i="1" s="1"/>
  <c r="T81" i="1"/>
  <c r="AC81" i="1"/>
  <c r="U81" i="1" l="1"/>
  <c r="AD81" i="1" s="1"/>
  <c r="U82" i="1"/>
  <c r="AD85" i="1"/>
  <c r="W82" i="1"/>
  <c r="AB82" i="1"/>
  <c r="AC82" i="1"/>
  <c r="Y82" i="1"/>
  <c r="W81" i="1"/>
  <c r="AD82" i="1" l="1"/>
  <c r="R86" i="1"/>
  <c r="S86" i="1" s="1" a="1"/>
  <c r="S86" i="1" s="1"/>
  <c r="R8" i="1"/>
  <c r="S8" i="1" s="1" a="1"/>
  <c r="S8" i="1" s="1"/>
  <c r="R39" i="1"/>
  <c r="S39" i="1" s="1" a="1"/>
  <c r="S39" i="1" s="1"/>
  <c r="R9" i="1"/>
  <c r="S9" i="1" s="1" a="1"/>
  <c r="S9" i="1" s="1"/>
  <c r="R10" i="1"/>
  <c r="S10" i="1" s="1" a="1"/>
  <c r="S10" i="1" s="1"/>
  <c r="R88" i="1"/>
  <c r="S88" i="1" s="1" a="1"/>
  <c r="S88" i="1" s="1"/>
  <c r="R92" i="1"/>
  <c r="S92" i="1" s="1" a="1"/>
  <c r="S92" i="1" s="1"/>
  <c r="R11" i="1"/>
  <c r="S11" i="1" s="1" a="1"/>
  <c r="S11" i="1" s="1"/>
  <c r="R12" i="1"/>
  <c r="S12" i="1" s="1" a="1"/>
  <c r="S12" i="1" s="1"/>
  <c r="R13" i="1"/>
  <c r="S13" i="1" s="1" a="1"/>
  <c r="S13" i="1" s="1"/>
  <c r="R93" i="1"/>
  <c r="S93" i="1" s="1" a="1"/>
  <c r="S93" i="1" s="1"/>
  <c r="R95" i="1"/>
  <c r="S95" i="1" s="1" a="1"/>
  <c r="S95" i="1" s="1"/>
  <c r="R14" i="1"/>
  <c r="S14" i="1" s="1" a="1"/>
  <c r="S14" i="1" s="1"/>
  <c r="R15" i="1"/>
  <c r="S15" i="1" s="1" a="1"/>
  <c r="S15" i="1" s="1"/>
  <c r="R16" i="1"/>
  <c r="S16" i="1" s="1" a="1"/>
  <c r="S16" i="1" s="1"/>
  <c r="R17" i="1"/>
  <c r="S17" i="1" s="1" a="1"/>
  <c r="S17" i="1" s="1"/>
  <c r="R18" i="1"/>
  <c r="S18" i="1" s="1" a="1"/>
  <c r="S18" i="1" s="1"/>
  <c r="R19" i="1"/>
  <c r="S19" i="1" s="1" a="1"/>
  <c r="S19" i="1" s="1"/>
  <c r="R20" i="1"/>
  <c r="S20" i="1" s="1" a="1"/>
  <c r="S20" i="1" s="1"/>
  <c r="R21" i="1"/>
  <c r="S21" i="1" s="1" a="1"/>
  <c r="S21" i="1" s="1"/>
  <c r="R22" i="1"/>
  <c r="S22" i="1" s="1" a="1"/>
  <c r="S22" i="1" s="1"/>
  <c r="R23" i="1"/>
  <c r="S23" i="1" s="1" a="1"/>
  <c r="S23" i="1" s="1"/>
  <c r="R24" i="1"/>
  <c r="S24" i="1" s="1" a="1"/>
  <c r="S24" i="1" s="1"/>
  <c r="R25" i="1"/>
  <c r="S25" i="1" s="1" a="1"/>
  <c r="S25" i="1" s="1"/>
  <c r="R26" i="1"/>
  <c r="S26" i="1" s="1" a="1"/>
  <c r="S26" i="1" s="1"/>
  <c r="R27" i="1"/>
  <c r="S27" i="1" s="1" a="1"/>
  <c r="S27" i="1" s="1"/>
  <c r="R28" i="1"/>
  <c r="S28" i="1" s="1" a="1"/>
  <c r="S28" i="1" s="1"/>
  <c r="R29" i="1"/>
  <c r="S29" i="1" s="1" a="1"/>
  <c r="S29" i="1" s="1"/>
  <c r="R30" i="1"/>
  <c r="S30" i="1" s="1" a="1"/>
  <c r="S30" i="1" s="1"/>
  <c r="R31" i="1"/>
  <c r="S31" i="1" s="1" a="1"/>
  <c r="S31" i="1" s="1"/>
  <c r="R32" i="1"/>
  <c r="S32" i="1" s="1" a="1"/>
  <c r="S32" i="1" s="1"/>
  <c r="R33" i="1"/>
  <c r="S33" i="1" s="1" a="1"/>
  <c r="S33" i="1" s="1"/>
  <c r="R34" i="1"/>
  <c r="S34" i="1" s="1" a="1"/>
  <c r="S34" i="1" s="1"/>
  <c r="R35" i="1"/>
  <c r="S35" i="1" s="1" a="1"/>
  <c r="S35" i="1" s="1"/>
  <c r="R36" i="1"/>
  <c r="S36" i="1" s="1" a="1"/>
  <c r="S36" i="1" s="1"/>
  <c r="R37" i="1"/>
  <c r="S37" i="1" s="1" a="1"/>
  <c r="S37" i="1" s="1"/>
  <c r="R38" i="1"/>
  <c r="S38" i="1" s="1" a="1"/>
  <c r="S38" i="1" s="1"/>
  <c r="R41" i="1"/>
  <c r="S41" i="1" s="1" a="1"/>
  <c r="S41" i="1" s="1"/>
  <c r="R42" i="1"/>
  <c r="S42" i="1" s="1" a="1"/>
  <c r="S42" i="1" s="1"/>
  <c r="R43" i="1"/>
  <c r="S43" i="1" s="1" a="1"/>
  <c r="S43" i="1" s="1"/>
  <c r="R44" i="1"/>
  <c r="S44" i="1" s="1" a="1"/>
  <c r="S44" i="1" s="1"/>
  <c r="R45" i="1"/>
  <c r="S45" i="1" s="1" a="1"/>
  <c r="S45" i="1" s="1"/>
  <c r="R46" i="1"/>
  <c r="S46" i="1" s="1" a="1"/>
  <c r="S46" i="1" s="1"/>
  <c r="R47" i="1"/>
  <c r="S47" i="1" s="1" a="1"/>
  <c r="S47" i="1" s="1"/>
  <c r="R48" i="1"/>
  <c r="S48" i="1" s="1" a="1"/>
  <c r="S48" i="1" s="1"/>
  <c r="R49" i="1"/>
  <c r="S49" i="1" s="1" a="1"/>
  <c r="S49" i="1" s="1"/>
  <c r="R83" i="1"/>
  <c r="S83" i="1" s="1" a="1"/>
  <c r="S83" i="1" s="1"/>
  <c r="R50" i="1"/>
  <c r="S50" i="1" s="1" a="1"/>
  <c r="S50" i="1" s="1"/>
  <c r="R51" i="1"/>
  <c r="S51" i="1" s="1" a="1"/>
  <c r="S51" i="1" s="1"/>
  <c r="R52" i="1"/>
  <c r="S52" i="1" s="1" a="1"/>
  <c r="S52" i="1" s="1"/>
  <c r="R53" i="1"/>
  <c r="S53" i="1" s="1" a="1"/>
  <c r="S53" i="1" s="1"/>
  <c r="R54" i="1"/>
  <c r="S54" i="1" s="1" a="1"/>
  <c r="S54" i="1" s="1"/>
  <c r="R55" i="1"/>
  <c r="S55" i="1" s="1" a="1"/>
  <c r="S55" i="1" s="1"/>
  <c r="R56" i="1"/>
  <c r="S56" i="1" s="1" a="1"/>
  <c r="S56" i="1" s="1"/>
  <c r="R57" i="1"/>
  <c r="S57" i="1" s="1" a="1"/>
  <c r="S57" i="1" s="1"/>
  <c r="R58" i="1"/>
  <c r="S58" i="1" s="1" a="1"/>
  <c r="S58" i="1" s="1"/>
  <c r="R59" i="1"/>
  <c r="S59" i="1" s="1" a="1"/>
  <c r="S59" i="1" s="1"/>
  <c r="R60" i="1"/>
  <c r="S60" i="1" s="1" a="1"/>
  <c r="S60" i="1" s="1"/>
  <c r="R61" i="1"/>
  <c r="S61" i="1" s="1" a="1"/>
  <c r="S61" i="1" s="1"/>
  <c r="R62" i="1"/>
  <c r="S62" i="1" s="1" a="1"/>
  <c r="S62" i="1" s="1"/>
  <c r="R63" i="1"/>
  <c r="S63" i="1" s="1" a="1"/>
  <c r="S63" i="1" s="1"/>
  <c r="R64" i="1"/>
  <c r="S64" i="1" s="1" a="1"/>
  <c r="S64" i="1" s="1"/>
  <c r="R65" i="1"/>
  <c r="S65" i="1" s="1" a="1"/>
  <c r="S65" i="1" s="1"/>
  <c r="R66" i="1"/>
  <c r="S66" i="1" s="1" a="1"/>
  <c r="S66" i="1" s="1"/>
  <c r="R67" i="1"/>
  <c r="S67" i="1" s="1" a="1"/>
  <c r="S67" i="1" s="1"/>
  <c r="R68" i="1"/>
  <c r="S68" i="1" s="1" a="1"/>
  <c r="S68" i="1" s="1"/>
  <c r="R69" i="1"/>
  <c r="S69" i="1" s="1" a="1"/>
  <c r="S69" i="1" s="1"/>
  <c r="R70" i="1"/>
  <c r="S70" i="1" s="1" a="1"/>
  <c r="S70" i="1" s="1"/>
  <c r="R71" i="1"/>
  <c r="S71" i="1" s="1" a="1"/>
  <c r="S71" i="1" s="1"/>
  <c r="R72" i="1"/>
  <c r="S72" i="1" s="1" a="1"/>
  <c r="S72" i="1" s="1"/>
  <c r="R73" i="1"/>
  <c r="S73" i="1" s="1" a="1"/>
  <c r="S73" i="1" s="1"/>
  <c r="R74" i="1"/>
  <c r="S74" i="1" s="1" a="1"/>
  <c r="S74" i="1" s="1"/>
  <c r="R75" i="1"/>
  <c r="S75" i="1" s="1" a="1"/>
  <c r="S75" i="1" s="1"/>
  <c r="R76" i="1"/>
  <c r="S76" i="1" s="1" a="1"/>
  <c r="S76" i="1" s="1"/>
  <c r="R77" i="1"/>
  <c r="S77" i="1" s="1" a="1"/>
  <c r="S77" i="1" s="1"/>
  <c r="R78" i="1"/>
  <c r="S78" i="1" s="1" a="1"/>
  <c r="S78" i="1" s="1"/>
  <c r="R79" i="1"/>
  <c r="S79" i="1" s="1" a="1"/>
  <c r="S79" i="1" s="1"/>
  <c r="R80" i="1"/>
  <c r="S80" i="1" s="1" a="1"/>
  <c r="S80" i="1" s="1"/>
  <c r="R5" i="1"/>
  <c r="BU67" i="1" l="1"/>
  <c r="BU69" i="1"/>
  <c r="BU63" i="1"/>
  <c r="BU65" i="1"/>
  <c r="BU60" i="1"/>
  <c r="L80" i="1" l="1"/>
  <c r="X80" i="1"/>
  <c r="AB80" i="1" s="1"/>
  <c r="AA80" i="1"/>
  <c r="AL80" i="1"/>
  <c r="AT80" i="1"/>
  <c r="AU80" i="1"/>
  <c r="BB80" i="1"/>
  <c r="BC80" i="1"/>
  <c r="BJ80" i="1"/>
  <c r="BK80" i="1"/>
  <c r="BR80" i="1"/>
  <c r="BS80" i="1"/>
  <c r="BZ80" i="1"/>
  <c r="CA80" i="1"/>
  <c r="CH80" i="1"/>
  <c r="CI80" i="1"/>
  <c r="CP80" i="1"/>
  <c r="CQ80" i="1"/>
  <c r="CX80" i="1"/>
  <c r="CY80" i="1"/>
  <c r="DF80" i="1"/>
  <c r="DG80" i="1"/>
  <c r="DN80" i="1"/>
  <c r="DO80" i="1"/>
  <c r="DV80" i="1"/>
  <c r="DW80" i="1"/>
  <c r="ED80" i="1"/>
  <c r="EE80" i="1"/>
  <c r="EL80" i="1"/>
  <c r="EM80" i="1"/>
  <c r="ET80" i="1"/>
  <c r="EU80" i="1"/>
  <c r="FB80" i="1"/>
  <c r="FC80" i="1"/>
  <c r="FJ80" i="1"/>
  <c r="FK80" i="1"/>
  <c r="FR80" i="1"/>
  <c r="FS80" i="1"/>
  <c r="FZ80" i="1"/>
  <c r="GA80" i="1"/>
  <c r="GH80" i="1"/>
  <c r="GI80" i="1"/>
  <c r="GP80" i="1"/>
  <c r="GQ80" i="1"/>
  <c r="GX80" i="1"/>
  <c r="GY80" i="1"/>
  <c r="HF80" i="1"/>
  <c r="HG80" i="1"/>
  <c r="HN80" i="1"/>
  <c r="HO80" i="1"/>
  <c r="HV80" i="1"/>
  <c r="HW80" i="1"/>
  <c r="ID80" i="1"/>
  <c r="IE80" i="1"/>
  <c r="IL80" i="1"/>
  <c r="IM80" i="1"/>
  <c r="IT80" i="1"/>
  <c r="IU80" i="1"/>
  <c r="JB80" i="1"/>
  <c r="JC80" i="1"/>
  <c r="JJ80" i="1"/>
  <c r="JK80" i="1"/>
  <c r="JR80" i="1"/>
  <c r="JS80" i="1"/>
  <c r="BV62" i="1"/>
  <c r="AC80" i="1" l="1"/>
  <c r="T80" i="1"/>
  <c r="U80" i="1" s="1"/>
  <c r="AM80" i="1"/>
  <c r="V80" i="1" s="1"/>
  <c r="L78" i="1"/>
  <c r="X78" i="1"/>
  <c r="AB78" i="1" s="1"/>
  <c r="AA78" i="1"/>
  <c r="AL78" i="1"/>
  <c r="AM78" i="1" s="1"/>
  <c r="AT78" i="1"/>
  <c r="AU78" i="1"/>
  <c r="BB78" i="1"/>
  <c r="BC78" i="1"/>
  <c r="BJ78" i="1"/>
  <c r="BK78" i="1"/>
  <c r="BR78" i="1"/>
  <c r="BS78" i="1"/>
  <c r="BZ78" i="1"/>
  <c r="CA78" i="1"/>
  <c r="CH78" i="1"/>
  <c r="CI78" i="1"/>
  <c r="CP78" i="1"/>
  <c r="CQ78" i="1"/>
  <c r="CX78" i="1"/>
  <c r="CY78" i="1"/>
  <c r="DF78" i="1"/>
  <c r="DG78" i="1"/>
  <c r="DN78" i="1"/>
  <c r="DO78" i="1"/>
  <c r="DV78" i="1"/>
  <c r="DW78" i="1"/>
  <c r="ED78" i="1"/>
  <c r="EE78" i="1"/>
  <c r="EL78" i="1"/>
  <c r="EM78" i="1"/>
  <c r="ET78" i="1"/>
  <c r="EU78" i="1"/>
  <c r="FB78" i="1"/>
  <c r="FC78" i="1"/>
  <c r="FJ78" i="1"/>
  <c r="FK78" i="1"/>
  <c r="FR78" i="1"/>
  <c r="FS78" i="1"/>
  <c r="FZ78" i="1"/>
  <c r="GA78" i="1"/>
  <c r="GH78" i="1"/>
  <c r="GI78" i="1"/>
  <c r="GP78" i="1"/>
  <c r="GQ78" i="1"/>
  <c r="GX78" i="1"/>
  <c r="GY78" i="1"/>
  <c r="HF78" i="1"/>
  <c r="HG78" i="1"/>
  <c r="HN78" i="1"/>
  <c r="HO78" i="1"/>
  <c r="HV78" i="1"/>
  <c r="HW78" i="1"/>
  <c r="ID78" i="1"/>
  <c r="IE78" i="1"/>
  <c r="IL78" i="1"/>
  <c r="IM78" i="1"/>
  <c r="IT78" i="1"/>
  <c r="IU78" i="1"/>
  <c r="JB78" i="1"/>
  <c r="JC78" i="1"/>
  <c r="JJ78" i="1"/>
  <c r="JK78" i="1"/>
  <c r="JR78" i="1"/>
  <c r="JS78" i="1"/>
  <c r="AD80" i="1" l="1"/>
  <c r="Y80" i="1"/>
  <c r="W80" i="1"/>
  <c r="T78" i="1"/>
  <c r="U78" i="1" s="1"/>
  <c r="AC78" i="1"/>
  <c r="V78" i="1"/>
  <c r="Y78" i="1" s="1"/>
  <c r="AD78" i="1" l="1"/>
  <c r="W78" i="1"/>
  <c r="BG69" i="1" l="1"/>
  <c r="BJ69" i="1" l="1"/>
  <c r="L69" i="1"/>
  <c r="AL69" i="1"/>
  <c r="AM69" i="1" s="1"/>
  <c r="AT69" i="1"/>
  <c r="AU69" i="1"/>
  <c r="AW69" i="1"/>
  <c r="BB69" i="1"/>
  <c r="BC69" i="1"/>
  <c r="BK69" i="1"/>
  <c r="BR69" i="1"/>
  <c r="BS69" i="1"/>
  <c r="BZ69" i="1"/>
  <c r="CA69" i="1"/>
  <c r="CH69" i="1"/>
  <c r="CI69" i="1"/>
  <c r="CP69" i="1"/>
  <c r="CQ69" i="1"/>
  <c r="CX69" i="1"/>
  <c r="CY69" i="1"/>
  <c r="DF69" i="1"/>
  <c r="DG69" i="1"/>
  <c r="DN69" i="1"/>
  <c r="DO69" i="1"/>
  <c r="DV69" i="1"/>
  <c r="DW69" i="1"/>
  <c r="ED69" i="1"/>
  <c r="EE69" i="1"/>
  <c r="EL69" i="1"/>
  <c r="EM69" i="1"/>
  <c r="ET69" i="1"/>
  <c r="EU69" i="1"/>
  <c r="FB69" i="1"/>
  <c r="FC69" i="1"/>
  <c r="FJ69" i="1"/>
  <c r="FK69" i="1"/>
  <c r="FR69" i="1"/>
  <c r="FS69" i="1"/>
  <c r="FZ69" i="1"/>
  <c r="GA69" i="1"/>
  <c r="GH69" i="1"/>
  <c r="GI69" i="1"/>
  <c r="GP69" i="1"/>
  <c r="GQ69" i="1"/>
  <c r="GX69" i="1"/>
  <c r="GY69" i="1"/>
  <c r="HF69" i="1"/>
  <c r="HG69" i="1"/>
  <c r="HN69" i="1"/>
  <c r="HO69" i="1"/>
  <c r="HV69" i="1"/>
  <c r="HW69" i="1"/>
  <c r="ID69" i="1"/>
  <c r="IE69" i="1"/>
  <c r="IL69" i="1"/>
  <c r="IM69" i="1"/>
  <c r="IT69" i="1"/>
  <c r="IU69" i="1"/>
  <c r="JB69" i="1"/>
  <c r="JC69" i="1"/>
  <c r="JJ69" i="1"/>
  <c r="JK69" i="1"/>
  <c r="JR69" i="1"/>
  <c r="JS69" i="1"/>
  <c r="X58" i="1"/>
  <c r="AT58" i="1"/>
  <c r="AU58" i="1"/>
  <c r="AL58" i="1"/>
  <c r="AM58" i="1" s="1"/>
  <c r="AA58" i="1"/>
  <c r="L58" i="1"/>
  <c r="BJ58" i="1"/>
  <c r="BK58" i="1"/>
  <c r="BR58" i="1"/>
  <c r="BS58" i="1"/>
  <c r="BZ58" i="1"/>
  <c r="CA58" i="1"/>
  <c r="CH58" i="1"/>
  <c r="CI58" i="1"/>
  <c r="CP58" i="1"/>
  <c r="CQ58" i="1"/>
  <c r="CX58" i="1"/>
  <c r="CY58" i="1"/>
  <c r="DF58" i="1"/>
  <c r="DG58" i="1"/>
  <c r="DN58" i="1"/>
  <c r="DO58" i="1"/>
  <c r="DV58" i="1"/>
  <c r="DW58" i="1"/>
  <c r="ED58" i="1"/>
  <c r="EE58" i="1"/>
  <c r="EL58" i="1"/>
  <c r="EM58" i="1"/>
  <c r="ET58" i="1"/>
  <c r="EU58" i="1"/>
  <c r="FB58" i="1"/>
  <c r="FC58" i="1"/>
  <c r="FJ58" i="1"/>
  <c r="FK58" i="1"/>
  <c r="FR58" i="1"/>
  <c r="FS58" i="1"/>
  <c r="FZ58" i="1"/>
  <c r="GA58" i="1"/>
  <c r="GH58" i="1"/>
  <c r="GI58" i="1"/>
  <c r="GP58" i="1"/>
  <c r="GQ58" i="1"/>
  <c r="GX58" i="1"/>
  <c r="GY58" i="1"/>
  <c r="HF58" i="1"/>
  <c r="HG58" i="1"/>
  <c r="HN58" i="1"/>
  <c r="HO58" i="1"/>
  <c r="HV58" i="1"/>
  <c r="HW58" i="1"/>
  <c r="ID58" i="1"/>
  <c r="IE58" i="1"/>
  <c r="IL58" i="1"/>
  <c r="IM58" i="1"/>
  <c r="IT58" i="1"/>
  <c r="IU58" i="1"/>
  <c r="JB58" i="1"/>
  <c r="JC58" i="1"/>
  <c r="JJ58" i="1"/>
  <c r="JK58" i="1"/>
  <c r="JR58" i="1"/>
  <c r="JS58" i="1"/>
  <c r="BB58" i="1"/>
  <c r="BC58" i="1"/>
  <c r="AW73" i="1"/>
  <c r="AW71" i="1"/>
  <c r="AW63" i="1"/>
  <c r="AW62" i="1"/>
  <c r="AL61" i="1"/>
  <c r="AM61" i="1" s="1"/>
  <c r="V69" i="1" l="1"/>
  <c r="X69" i="1"/>
  <c r="AB69" i="1" s="1"/>
  <c r="T69" i="1"/>
  <c r="U69" i="1" s="1"/>
  <c r="AA69" i="1"/>
  <c r="AC58" i="1"/>
  <c r="AB58" i="1"/>
  <c r="V58" i="1"/>
  <c r="T58" i="1"/>
  <c r="U58" i="1" s="1"/>
  <c r="JN5" i="3"/>
  <c r="JM5" i="3"/>
  <c r="JF5" i="3"/>
  <c r="JE5" i="3"/>
  <c r="IX5" i="3"/>
  <c r="IW5" i="3"/>
  <c r="IP5" i="3"/>
  <c r="IO5" i="3"/>
  <c r="IH5" i="3"/>
  <c r="IG5" i="3"/>
  <c r="HZ5" i="3"/>
  <c r="HY5" i="3"/>
  <c r="HR5" i="3"/>
  <c r="HQ5" i="3"/>
  <c r="HJ5" i="3"/>
  <c r="HI5" i="3"/>
  <c r="HB5" i="3"/>
  <c r="HA5" i="3"/>
  <c r="GT5" i="3"/>
  <c r="GS5" i="3"/>
  <c r="GL5" i="3"/>
  <c r="GK5" i="3"/>
  <c r="GD5" i="3"/>
  <c r="GC5" i="3"/>
  <c r="FV5" i="3"/>
  <c r="FU5" i="3"/>
  <c r="FN5" i="3"/>
  <c r="FM5" i="3"/>
  <c r="FF5" i="3"/>
  <c r="FE5" i="3"/>
  <c r="EX5" i="3"/>
  <c r="EW5" i="3"/>
  <c r="EP5" i="3"/>
  <c r="EO5" i="3"/>
  <c r="EH5" i="3"/>
  <c r="EG5" i="3"/>
  <c r="DZ5" i="3"/>
  <c r="DY5" i="3"/>
  <c r="DR5" i="3"/>
  <c r="DQ5" i="3"/>
  <c r="DJ5" i="3"/>
  <c r="DI5" i="3"/>
  <c r="DB5" i="3"/>
  <c r="DA5" i="3"/>
  <c r="CT5" i="3"/>
  <c r="CS5" i="3"/>
  <c r="CL5" i="3"/>
  <c r="CK5" i="3"/>
  <c r="CD5" i="3"/>
  <c r="CC5" i="3"/>
  <c r="BV5" i="3"/>
  <c r="BU5" i="3"/>
  <c r="BN5" i="3"/>
  <c r="BM5" i="3"/>
  <c r="BF5" i="3"/>
  <c r="BE5" i="3"/>
  <c r="AX5" i="3"/>
  <c r="AW5" i="3"/>
  <c r="AP5" i="3"/>
  <c r="AO5" i="3"/>
  <c r="AI5" i="3"/>
  <c r="V5" i="3" s="1"/>
  <c r="AG5" i="3"/>
  <c r="AH5" i="3" s="1"/>
  <c r="M5" i="3"/>
  <c r="N5" i="3" s="1" a="1"/>
  <c r="N5" i="3" s="1"/>
  <c r="I5" i="3" s="1"/>
  <c r="AS1" i="3"/>
  <c r="BA1" i="3" s="1"/>
  <c r="BI1" i="3" s="1"/>
  <c r="BQ1" i="3" s="1"/>
  <c r="BY1" i="3" s="1"/>
  <c r="CG1" i="3" s="1"/>
  <c r="CO1" i="3" s="1"/>
  <c r="CW1" i="3" s="1"/>
  <c r="DE1" i="3" s="1"/>
  <c r="DM1" i="3" s="1"/>
  <c r="DU1" i="3" s="1"/>
  <c r="EC1" i="3" s="1"/>
  <c r="EK1" i="3" s="1"/>
  <c r="ES1" i="3" s="1"/>
  <c r="FA1" i="3" s="1"/>
  <c r="FI1" i="3" s="1"/>
  <c r="FQ1" i="3" s="1"/>
  <c r="FY1" i="3" s="1"/>
  <c r="GG1" i="3" s="1"/>
  <c r="GO1" i="3" s="1"/>
  <c r="GW1" i="3" s="1"/>
  <c r="HE1" i="3" s="1"/>
  <c r="HM1" i="3" s="1"/>
  <c r="HU1" i="3" s="1"/>
  <c r="IC1" i="3" s="1"/>
  <c r="IK1" i="3" s="1"/>
  <c r="IS1" i="3" s="1"/>
  <c r="JA1" i="3" s="1"/>
  <c r="JI1" i="3" s="1"/>
  <c r="AD58" i="1" l="1"/>
  <c r="AC69" i="1"/>
  <c r="AD69" i="1" s="1"/>
  <c r="Y69" i="1"/>
  <c r="W69" i="1"/>
  <c r="W58" i="1"/>
  <c r="Y58" i="1"/>
  <c r="S5" i="3"/>
  <c r="W5" i="3" s="1"/>
  <c r="O5" i="3"/>
  <c r="P5" i="3" s="1"/>
  <c r="Q5" i="3"/>
  <c r="AA5" i="1"/>
  <c r="AA6" i="1"/>
  <c r="AA86" i="1"/>
  <c r="AA8" i="1"/>
  <c r="AA39" i="1"/>
  <c r="AA9" i="1"/>
  <c r="AA10" i="1"/>
  <c r="AA88" i="1"/>
  <c r="AA92" i="1"/>
  <c r="AA11" i="1"/>
  <c r="AA77" i="1"/>
  <c r="AA12" i="1"/>
  <c r="AA13" i="1"/>
  <c r="AA93" i="1"/>
  <c r="AA95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41" i="1"/>
  <c r="AA42" i="1"/>
  <c r="AA43" i="1"/>
  <c r="AA44" i="1"/>
  <c r="AA45" i="1"/>
  <c r="AA46" i="1"/>
  <c r="AA47" i="1"/>
  <c r="AA48" i="1"/>
  <c r="AA49" i="1"/>
  <c r="AA83" i="1"/>
  <c r="AA50" i="1"/>
  <c r="AA51" i="1"/>
  <c r="AA52" i="1"/>
  <c r="AA53" i="1"/>
  <c r="AA54" i="1"/>
  <c r="AA55" i="1"/>
  <c r="AA56" i="1"/>
  <c r="AA68" i="1"/>
  <c r="AA57" i="1"/>
  <c r="AA59" i="1"/>
  <c r="AA60" i="1"/>
  <c r="AA61" i="1"/>
  <c r="AA62" i="1"/>
  <c r="AA63" i="1"/>
  <c r="AA64" i="1"/>
  <c r="AA65" i="1"/>
  <c r="AA66" i="1"/>
  <c r="AA67" i="1"/>
  <c r="AA70" i="1"/>
  <c r="AA71" i="1"/>
  <c r="AA72" i="1"/>
  <c r="AA73" i="1"/>
  <c r="AA74" i="1"/>
  <c r="AA75" i="1"/>
  <c r="AA76" i="1"/>
  <c r="AA79" i="1"/>
  <c r="X5" i="1"/>
  <c r="AB5" i="1" s="1"/>
  <c r="X6" i="1"/>
  <c r="AB6" i="1" s="1"/>
  <c r="X86" i="1"/>
  <c r="AB86" i="1" s="1"/>
  <c r="X8" i="1"/>
  <c r="AB8" i="1" s="1"/>
  <c r="X39" i="1"/>
  <c r="AB39" i="1" s="1"/>
  <c r="X9" i="1"/>
  <c r="AB9" i="1" s="1"/>
  <c r="X10" i="1"/>
  <c r="AB10" i="1" s="1"/>
  <c r="X88" i="1"/>
  <c r="AB88" i="1" s="1"/>
  <c r="X92" i="1"/>
  <c r="AB92" i="1" s="1"/>
  <c r="X11" i="1"/>
  <c r="AB11" i="1" s="1"/>
  <c r="X77" i="1"/>
  <c r="AB77" i="1" s="1"/>
  <c r="X12" i="1"/>
  <c r="AB12" i="1" s="1"/>
  <c r="X13" i="1"/>
  <c r="AB13" i="1" s="1"/>
  <c r="X93" i="1"/>
  <c r="AB93" i="1" s="1"/>
  <c r="X95" i="1"/>
  <c r="AB95" i="1" s="1"/>
  <c r="X14" i="1"/>
  <c r="AB14" i="1" s="1"/>
  <c r="X15" i="1"/>
  <c r="AB15" i="1" s="1"/>
  <c r="X16" i="1"/>
  <c r="AB16" i="1" s="1"/>
  <c r="X17" i="1"/>
  <c r="AB17" i="1" s="1"/>
  <c r="X18" i="1"/>
  <c r="AB18" i="1" s="1"/>
  <c r="X19" i="1"/>
  <c r="AB19" i="1" s="1"/>
  <c r="X20" i="1"/>
  <c r="AB20" i="1" s="1"/>
  <c r="X21" i="1"/>
  <c r="AB21" i="1" s="1"/>
  <c r="X22" i="1"/>
  <c r="AB22" i="1" s="1"/>
  <c r="X23" i="1"/>
  <c r="AB23" i="1" s="1"/>
  <c r="X24" i="1"/>
  <c r="AB24" i="1" s="1"/>
  <c r="X25" i="1"/>
  <c r="AB25" i="1" s="1"/>
  <c r="X26" i="1"/>
  <c r="AB26" i="1" s="1"/>
  <c r="X27" i="1"/>
  <c r="AB27" i="1" s="1"/>
  <c r="X28" i="1"/>
  <c r="AB28" i="1" s="1"/>
  <c r="X29" i="1"/>
  <c r="AB29" i="1" s="1"/>
  <c r="X30" i="1"/>
  <c r="AB30" i="1" s="1"/>
  <c r="X31" i="1"/>
  <c r="AB31" i="1" s="1"/>
  <c r="X32" i="1"/>
  <c r="AB32" i="1" s="1"/>
  <c r="X33" i="1"/>
  <c r="AB33" i="1" s="1"/>
  <c r="X34" i="1"/>
  <c r="AB34" i="1" s="1"/>
  <c r="X35" i="1"/>
  <c r="AB35" i="1" s="1"/>
  <c r="X36" i="1"/>
  <c r="AB36" i="1" s="1"/>
  <c r="X37" i="1"/>
  <c r="AB37" i="1" s="1"/>
  <c r="X38" i="1"/>
  <c r="AB38" i="1" s="1"/>
  <c r="X41" i="1"/>
  <c r="AB41" i="1" s="1"/>
  <c r="X42" i="1"/>
  <c r="AB42" i="1" s="1"/>
  <c r="X43" i="1"/>
  <c r="AB43" i="1" s="1"/>
  <c r="X44" i="1"/>
  <c r="AB44" i="1" s="1"/>
  <c r="X45" i="1"/>
  <c r="AB45" i="1" s="1"/>
  <c r="X46" i="1"/>
  <c r="AB46" i="1" s="1"/>
  <c r="X47" i="1"/>
  <c r="AB47" i="1" s="1"/>
  <c r="X48" i="1"/>
  <c r="AB48" i="1" s="1"/>
  <c r="X49" i="1"/>
  <c r="AB49" i="1" s="1"/>
  <c r="X83" i="1"/>
  <c r="AB83" i="1" s="1"/>
  <c r="X50" i="1"/>
  <c r="AB50" i="1" s="1"/>
  <c r="X51" i="1"/>
  <c r="AB51" i="1" s="1"/>
  <c r="X52" i="1"/>
  <c r="AB52" i="1" s="1"/>
  <c r="X53" i="1"/>
  <c r="AB53" i="1" s="1"/>
  <c r="X54" i="1"/>
  <c r="AB54" i="1" s="1"/>
  <c r="X55" i="1"/>
  <c r="AB55" i="1" s="1"/>
  <c r="X56" i="1"/>
  <c r="AB56" i="1" s="1"/>
  <c r="X68" i="1"/>
  <c r="AB68" i="1" s="1"/>
  <c r="X57" i="1"/>
  <c r="AB57" i="1" s="1"/>
  <c r="X59" i="1"/>
  <c r="AB59" i="1" s="1"/>
  <c r="X60" i="1"/>
  <c r="AB60" i="1" s="1"/>
  <c r="X61" i="1"/>
  <c r="AB61" i="1" s="1"/>
  <c r="X62" i="1"/>
  <c r="AB62" i="1" s="1"/>
  <c r="X63" i="1"/>
  <c r="AB63" i="1" s="1"/>
  <c r="X64" i="1"/>
  <c r="AB64" i="1" s="1"/>
  <c r="X65" i="1"/>
  <c r="AB65" i="1" s="1"/>
  <c r="X66" i="1"/>
  <c r="AB66" i="1" s="1"/>
  <c r="X67" i="1"/>
  <c r="AB67" i="1" s="1"/>
  <c r="X70" i="1"/>
  <c r="AB70" i="1" s="1"/>
  <c r="X71" i="1"/>
  <c r="AB71" i="1" s="1"/>
  <c r="X72" i="1"/>
  <c r="AB72" i="1" s="1"/>
  <c r="X73" i="1"/>
  <c r="AB73" i="1" s="1"/>
  <c r="X74" i="1"/>
  <c r="AB74" i="1" s="1"/>
  <c r="X75" i="1"/>
  <c r="AB75" i="1" s="1"/>
  <c r="X76" i="1"/>
  <c r="AB76" i="1" s="1"/>
  <c r="X79" i="1"/>
  <c r="AB79" i="1" s="1"/>
  <c r="AX1" i="1"/>
  <c r="BF1" i="1" s="1"/>
  <c r="BN1" i="1" s="1"/>
  <c r="BV1" i="1" s="1"/>
  <c r="CD1" i="1" s="1"/>
  <c r="CL1" i="1" s="1"/>
  <c r="CT1" i="1" s="1"/>
  <c r="DB1" i="1" s="1"/>
  <c r="DJ1" i="1" s="1"/>
  <c r="DR1" i="1" s="1"/>
  <c r="DZ1" i="1" s="1"/>
  <c r="EH1" i="1" s="1"/>
  <c r="EP1" i="1" s="1"/>
  <c r="EX1" i="1" s="1"/>
  <c r="FF1" i="1" s="1"/>
  <c r="FN1" i="1" s="1"/>
  <c r="FV1" i="1" s="1"/>
  <c r="GD1" i="1" s="1"/>
  <c r="GL1" i="1" s="1"/>
  <c r="GT1" i="1" s="1"/>
  <c r="HB1" i="1" s="1"/>
  <c r="HJ1" i="1" s="1"/>
  <c r="HR1" i="1" s="1"/>
  <c r="HZ1" i="1" s="1"/>
  <c r="IH1" i="1" s="1"/>
  <c r="IP1" i="1" s="1"/>
  <c r="IX1" i="1" s="1"/>
  <c r="JF1" i="1" s="1"/>
  <c r="JN1" i="1" s="1"/>
  <c r="JS76" i="1"/>
  <c r="JR76" i="1"/>
  <c r="JS75" i="1"/>
  <c r="JR75" i="1"/>
  <c r="JS74" i="1"/>
  <c r="JR74" i="1"/>
  <c r="JS73" i="1"/>
  <c r="JR73" i="1"/>
  <c r="JS72" i="1"/>
  <c r="JR72" i="1"/>
  <c r="JS71" i="1"/>
  <c r="JR71" i="1"/>
  <c r="JS70" i="1"/>
  <c r="JR70" i="1"/>
  <c r="JS67" i="1"/>
  <c r="JR67" i="1"/>
  <c r="JS66" i="1"/>
  <c r="JR66" i="1"/>
  <c r="JS65" i="1"/>
  <c r="JR65" i="1"/>
  <c r="JS64" i="1"/>
  <c r="JR64" i="1"/>
  <c r="JS63" i="1"/>
  <c r="JR63" i="1"/>
  <c r="JS62" i="1"/>
  <c r="JR62" i="1"/>
  <c r="JS61" i="1"/>
  <c r="JR61" i="1"/>
  <c r="JS60" i="1"/>
  <c r="JR60" i="1"/>
  <c r="JS59" i="1"/>
  <c r="JR59" i="1"/>
  <c r="JS57" i="1"/>
  <c r="JR57" i="1"/>
  <c r="JS68" i="1"/>
  <c r="JR68" i="1"/>
  <c r="JS56" i="1"/>
  <c r="JR56" i="1"/>
  <c r="JS55" i="1"/>
  <c r="JR55" i="1"/>
  <c r="JS54" i="1"/>
  <c r="JR54" i="1"/>
  <c r="JS53" i="1"/>
  <c r="JR53" i="1"/>
  <c r="JS52" i="1"/>
  <c r="JR52" i="1"/>
  <c r="JS51" i="1"/>
  <c r="JR51" i="1"/>
  <c r="JS50" i="1"/>
  <c r="JR50" i="1"/>
  <c r="JS83" i="1"/>
  <c r="JR83" i="1"/>
  <c r="JS49" i="1"/>
  <c r="JR49" i="1"/>
  <c r="JS48" i="1"/>
  <c r="JR48" i="1"/>
  <c r="JS47" i="1"/>
  <c r="JR47" i="1"/>
  <c r="JS46" i="1"/>
  <c r="JR46" i="1"/>
  <c r="JS45" i="1"/>
  <c r="JR45" i="1"/>
  <c r="JS44" i="1"/>
  <c r="JR44" i="1"/>
  <c r="JS43" i="1"/>
  <c r="JR43" i="1"/>
  <c r="JS42" i="1"/>
  <c r="JR42" i="1"/>
  <c r="JS41" i="1"/>
  <c r="JR41" i="1"/>
  <c r="JS38" i="1"/>
  <c r="JR38" i="1"/>
  <c r="JS37" i="1"/>
  <c r="JR37" i="1"/>
  <c r="JS36" i="1"/>
  <c r="JR36" i="1"/>
  <c r="JS35" i="1"/>
  <c r="JR35" i="1"/>
  <c r="JS34" i="1"/>
  <c r="JR34" i="1"/>
  <c r="JS33" i="1"/>
  <c r="JR33" i="1"/>
  <c r="JS32" i="1"/>
  <c r="JR32" i="1"/>
  <c r="JS31" i="1"/>
  <c r="JR31" i="1"/>
  <c r="JS30" i="1"/>
  <c r="JR30" i="1"/>
  <c r="JS29" i="1"/>
  <c r="JR29" i="1"/>
  <c r="JS28" i="1"/>
  <c r="JR28" i="1"/>
  <c r="JS27" i="1"/>
  <c r="JR27" i="1"/>
  <c r="JS26" i="1"/>
  <c r="JR26" i="1"/>
  <c r="JS25" i="1"/>
  <c r="JR25" i="1"/>
  <c r="JS24" i="1"/>
  <c r="JR24" i="1"/>
  <c r="JS23" i="1"/>
  <c r="JR23" i="1"/>
  <c r="JS22" i="1"/>
  <c r="JR22" i="1"/>
  <c r="JS21" i="1"/>
  <c r="JR21" i="1"/>
  <c r="JS20" i="1"/>
  <c r="JR20" i="1"/>
  <c r="JS19" i="1"/>
  <c r="JR19" i="1"/>
  <c r="JS18" i="1"/>
  <c r="JR18" i="1"/>
  <c r="JS17" i="1"/>
  <c r="JR17" i="1"/>
  <c r="JS16" i="1"/>
  <c r="JR16" i="1"/>
  <c r="JS15" i="1"/>
  <c r="JR15" i="1"/>
  <c r="JS14" i="1"/>
  <c r="JR14" i="1"/>
  <c r="JS95" i="1"/>
  <c r="JR95" i="1"/>
  <c r="JS93" i="1"/>
  <c r="JR93" i="1"/>
  <c r="JS13" i="1"/>
  <c r="JR13" i="1"/>
  <c r="JS12" i="1"/>
  <c r="JR12" i="1"/>
  <c r="JS77" i="1"/>
  <c r="JR77" i="1"/>
  <c r="JS11" i="1"/>
  <c r="JR11" i="1"/>
  <c r="JS92" i="1"/>
  <c r="JR92" i="1"/>
  <c r="JS88" i="1"/>
  <c r="JR88" i="1"/>
  <c r="JS10" i="1"/>
  <c r="JR10" i="1"/>
  <c r="JS9" i="1"/>
  <c r="JR9" i="1"/>
  <c r="JS39" i="1"/>
  <c r="JR39" i="1"/>
  <c r="JS8" i="1"/>
  <c r="JR8" i="1"/>
  <c r="JS86" i="1"/>
  <c r="JR86" i="1"/>
  <c r="JS6" i="1"/>
  <c r="JR6" i="1"/>
  <c r="JS5" i="1"/>
  <c r="JR5" i="1"/>
  <c r="JS79" i="1"/>
  <c r="JR79" i="1"/>
  <c r="JK76" i="1"/>
  <c r="JJ76" i="1"/>
  <c r="JK75" i="1"/>
  <c r="JJ75" i="1"/>
  <c r="JK74" i="1"/>
  <c r="JJ74" i="1"/>
  <c r="JK73" i="1"/>
  <c r="JJ73" i="1"/>
  <c r="JK72" i="1"/>
  <c r="JJ72" i="1"/>
  <c r="JK71" i="1"/>
  <c r="JJ71" i="1"/>
  <c r="JK70" i="1"/>
  <c r="JJ70" i="1"/>
  <c r="JK67" i="1"/>
  <c r="JJ67" i="1"/>
  <c r="JK66" i="1"/>
  <c r="JJ66" i="1"/>
  <c r="JK65" i="1"/>
  <c r="JJ65" i="1"/>
  <c r="JK64" i="1"/>
  <c r="JJ64" i="1"/>
  <c r="JK63" i="1"/>
  <c r="JJ63" i="1"/>
  <c r="JK62" i="1"/>
  <c r="JJ62" i="1"/>
  <c r="JK61" i="1"/>
  <c r="JJ61" i="1"/>
  <c r="JK60" i="1"/>
  <c r="JJ60" i="1"/>
  <c r="JK59" i="1"/>
  <c r="JJ59" i="1"/>
  <c r="JK57" i="1"/>
  <c r="JJ57" i="1"/>
  <c r="JK68" i="1"/>
  <c r="JJ68" i="1"/>
  <c r="JK56" i="1"/>
  <c r="JJ56" i="1"/>
  <c r="JK55" i="1"/>
  <c r="JJ55" i="1"/>
  <c r="JK54" i="1"/>
  <c r="JJ54" i="1"/>
  <c r="JK53" i="1"/>
  <c r="JJ53" i="1"/>
  <c r="JK52" i="1"/>
  <c r="JJ52" i="1"/>
  <c r="JK51" i="1"/>
  <c r="JJ51" i="1"/>
  <c r="JK50" i="1"/>
  <c r="JJ50" i="1"/>
  <c r="JK83" i="1"/>
  <c r="JJ83" i="1"/>
  <c r="JK49" i="1"/>
  <c r="JJ49" i="1"/>
  <c r="JK48" i="1"/>
  <c r="JJ48" i="1"/>
  <c r="JK47" i="1"/>
  <c r="JJ47" i="1"/>
  <c r="JK46" i="1"/>
  <c r="JJ46" i="1"/>
  <c r="JK45" i="1"/>
  <c r="JJ45" i="1"/>
  <c r="JK44" i="1"/>
  <c r="JJ44" i="1"/>
  <c r="JK43" i="1"/>
  <c r="JJ43" i="1"/>
  <c r="JK42" i="1"/>
  <c r="JJ42" i="1"/>
  <c r="JK41" i="1"/>
  <c r="JJ41" i="1"/>
  <c r="JK38" i="1"/>
  <c r="JJ38" i="1"/>
  <c r="JK37" i="1"/>
  <c r="JJ37" i="1"/>
  <c r="JK36" i="1"/>
  <c r="JJ36" i="1"/>
  <c r="JK35" i="1"/>
  <c r="JJ35" i="1"/>
  <c r="JK34" i="1"/>
  <c r="JJ34" i="1"/>
  <c r="JK33" i="1"/>
  <c r="JJ33" i="1"/>
  <c r="JK32" i="1"/>
  <c r="JJ32" i="1"/>
  <c r="JK31" i="1"/>
  <c r="JJ31" i="1"/>
  <c r="JK30" i="1"/>
  <c r="JJ30" i="1"/>
  <c r="JK29" i="1"/>
  <c r="JJ29" i="1"/>
  <c r="JK28" i="1"/>
  <c r="JJ28" i="1"/>
  <c r="JK27" i="1"/>
  <c r="JJ27" i="1"/>
  <c r="JK26" i="1"/>
  <c r="JJ26" i="1"/>
  <c r="JK25" i="1"/>
  <c r="JJ25" i="1"/>
  <c r="JK24" i="1"/>
  <c r="JJ24" i="1"/>
  <c r="JK23" i="1"/>
  <c r="JJ23" i="1"/>
  <c r="JK22" i="1"/>
  <c r="JJ22" i="1"/>
  <c r="JK21" i="1"/>
  <c r="JJ21" i="1"/>
  <c r="JK20" i="1"/>
  <c r="JJ20" i="1"/>
  <c r="JK19" i="1"/>
  <c r="JJ19" i="1"/>
  <c r="JK18" i="1"/>
  <c r="JJ18" i="1"/>
  <c r="JK17" i="1"/>
  <c r="JJ17" i="1"/>
  <c r="JK16" i="1"/>
  <c r="JJ16" i="1"/>
  <c r="JK15" i="1"/>
  <c r="JJ15" i="1"/>
  <c r="JK14" i="1"/>
  <c r="JJ14" i="1"/>
  <c r="JK95" i="1"/>
  <c r="JJ95" i="1"/>
  <c r="JK93" i="1"/>
  <c r="JJ93" i="1"/>
  <c r="JK13" i="1"/>
  <c r="JJ13" i="1"/>
  <c r="JK12" i="1"/>
  <c r="JJ12" i="1"/>
  <c r="JK77" i="1"/>
  <c r="JJ77" i="1"/>
  <c r="JK11" i="1"/>
  <c r="JJ11" i="1"/>
  <c r="JK92" i="1"/>
  <c r="JJ92" i="1"/>
  <c r="JK88" i="1"/>
  <c r="JJ88" i="1"/>
  <c r="JK10" i="1"/>
  <c r="JJ10" i="1"/>
  <c r="JK9" i="1"/>
  <c r="JJ9" i="1"/>
  <c r="JK39" i="1"/>
  <c r="JJ39" i="1"/>
  <c r="JK8" i="1"/>
  <c r="JJ8" i="1"/>
  <c r="JK86" i="1"/>
  <c r="JJ86" i="1"/>
  <c r="JK6" i="1"/>
  <c r="JJ6" i="1"/>
  <c r="JK5" i="1"/>
  <c r="JJ5" i="1"/>
  <c r="JK79" i="1"/>
  <c r="JJ79" i="1"/>
  <c r="JC76" i="1"/>
  <c r="JB76" i="1"/>
  <c r="JC75" i="1"/>
  <c r="JB75" i="1"/>
  <c r="JC74" i="1"/>
  <c r="JB74" i="1"/>
  <c r="JC73" i="1"/>
  <c r="JB73" i="1"/>
  <c r="JC72" i="1"/>
  <c r="JB72" i="1"/>
  <c r="JC71" i="1"/>
  <c r="JB71" i="1"/>
  <c r="JC70" i="1"/>
  <c r="JB70" i="1"/>
  <c r="JC67" i="1"/>
  <c r="JB67" i="1"/>
  <c r="JC66" i="1"/>
  <c r="JB66" i="1"/>
  <c r="JC65" i="1"/>
  <c r="JB65" i="1"/>
  <c r="JC64" i="1"/>
  <c r="JB64" i="1"/>
  <c r="JC63" i="1"/>
  <c r="JB63" i="1"/>
  <c r="JC62" i="1"/>
  <c r="JB62" i="1"/>
  <c r="JC61" i="1"/>
  <c r="JB61" i="1"/>
  <c r="JC60" i="1"/>
  <c r="JB60" i="1"/>
  <c r="JC59" i="1"/>
  <c r="JB59" i="1"/>
  <c r="JC57" i="1"/>
  <c r="JB57" i="1"/>
  <c r="JC68" i="1"/>
  <c r="JB68" i="1"/>
  <c r="JC56" i="1"/>
  <c r="JB56" i="1"/>
  <c r="JC55" i="1"/>
  <c r="JB55" i="1"/>
  <c r="JC54" i="1"/>
  <c r="JB54" i="1"/>
  <c r="JC53" i="1"/>
  <c r="JB53" i="1"/>
  <c r="JC52" i="1"/>
  <c r="JB52" i="1"/>
  <c r="JC51" i="1"/>
  <c r="JB51" i="1"/>
  <c r="JC50" i="1"/>
  <c r="JB50" i="1"/>
  <c r="JC83" i="1"/>
  <c r="JB83" i="1"/>
  <c r="JC49" i="1"/>
  <c r="JB49" i="1"/>
  <c r="JC48" i="1"/>
  <c r="JB48" i="1"/>
  <c r="JC47" i="1"/>
  <c r="JB47" i="1"/>
  <c r="JC46" i="1"/>
  <c r="JB46" i="1"/>
  <c r="JC45" i="1"/>
  <c r="JB45" i="1"/>
  <c r="JC44" i="1"/>
  <c r="JB44" i="1"/>
  <c r="JC43" i="1"/>
  <c r="JB43" i="1"/>
  <c r="JC42" i="1"/>
  <c r="JB42" i="1"/>
  <c r="JC41" i="1"/>
  <c r="JB41" i="1"/>
  <c r="JC38" i="1"/>
  <c r="JB38" i="1"/>
  <c r="JC37" i="1"/>
  <c r="JB37" i="1"/>
  <c r="JC36" i="1"/>
  <c r="JB36" i="1"/>
  <c r="JC35" i="1"/>
  <c r="JB35" i="1"/>
  <c r="JC34" i="1"/>
  <c r="JB34" i="1"/>
  <c r="JC33" i="1"/>
  <c r="JB33" i="1"/>
  <c r="JC32" i="1"/>
  <c r="JB32" i="1"/>
  <c r="JC31" i="1"/>
  <c r="JB31" i="1"/>
  <c r="JC30" i="1"/>
  <c r="JB30" i="1"/>
  <c r="JC29" i="1"/>
  <c r="JB29" i="1"/>
  <c r="JC28" i="1"/>
  <c r="JB28" i="1"/>
  <c r="JC27" i="1"/>
  <c r="JB27" i="1"/>
  <c r="JC26" i="1"/>
  <c r="JB26" i="1"/>
  <c r="JC25" i="1"/>
  <c r="JB25" i="1"/>
  <c r="JC24" i="1"/>
  <c r="JB24" i="1"/>
  <c r="JC23" i="1"/>
  <c r="JB23" i="1"/>
  <c r="JC22" i="1"/>
  <c r="JB22" i="1"/>
  <c r="JC21" i="1"/>
  <c r="JB21" i="1"/>
  <c r="JC20" i="1"/>
  <c r="JB20" i="1"/>
  <c r="JC19" i="1"/>
  <c r="JB19" i="1"/>
  <c r="JC18" i="1"/>
  <c r="JB18" i="1"/>
  <c r="JC17" i="1"/>
  <c r="JB17" i="1"/>
  <c r="JC16" i="1"/>
  <c r="JB16" i="1"/>
  <c r="JC15" i="1"/>
  <c r="JB15" i="1"/>
  <c r="JC14" i="1"/>
  <c r="JB14" i="1"/>
  <c r="JC95" i="1"/>
  <c r="JB95" i="1"/>
  <c r="JC93" i="1"/>
  <c r="JB93" i="1"/>
  <c r="JC13" i="1"/>
  <c r="JB13" i="1"/>
  <c r="JC12" i="1"/>
  <c r="JB12" i="1"/>
  <c r="JC77" i="1"/>
  <c r="JB77" i="1"/>
  <c r="JC11" i="1"/>
  <c r="JB11" i="1"/>
  <c r="JC92" i="1"/>
  <c r="JB92" i="1"/>
  <c r="JC88" i="1"/>
  <c r="JB88" i="1"/>
  <c r="JC10" i="1"/>
  <c r="JB10" i="1"/>
  <c r="JC9" i="1"/>
  <c r="JB9" i="1"/>
  <c r="JC39" i="1"/>
  <c r="JB39" i="1"/>
  <c r="JC8" i="1"/>
  <c r="JB8" i="1"/>
  <c r="JC86" i="1"/>
  <c r="JB86" i="1"/>
  <c r="JC6" i="1"/>
  <c r="JB6" i="1"/>
  <c r="JC5" i="1"/>
  <c r="JB5" i="1"/>
  <c r="JC79" i="1"/>
  <c r="JB79" i="1"/>
  <c r="IU76" i="1"/>
  <c r="IT76" i="1"/>
  <c r="IU75" i="1"/>
  <c r="IT75" i="1"/>
  <c r="IU74" i="1"/>
  <c r="IT74" i="1"/>
  <c r="IU73" i="1"/>
  <c r="IT73" i="1"/>
  <c r="IU72" i="1"/>
  <c r="IT72" i="1"/>
  <c r="IU71" i="1"/>
  <c r="IT71" i="1"/>
  <c r="IU70" i="1"/>
  <c r="IT70" i="1"/>
  <c r="IU67" i="1"/>
  <c r="IT67" i="1"/>
  <c r="IU66" i="1"/>
  <c r="IT66" i="1"/>
  <c r="IU65" i="1"/>
  <c r="IT65" i="1"/>
  <c r="IU64" i="1"/>
  <c r="IT64" i="1"/>
  <c r="IU63" i="1"/>
  <c r="IT63" i="1"/>
  <c r="IU62" i="1"/>
  <c r="IT62" i="1"/>
  <c r="IU61" i="1"/>
  <c r="IT61" i="1"/>
  <c r="IU60" i="1"/>
  <c r="IT60" i="1"/>
  <c r="IU59" i="1"/>
  <c r="IT59" i="1"/>
  <c r="IU57" i="1"/>
  <c r="IT57" i="1"/>
  <c r="IU68" i="1"/>
  <c r="IT68" i="1"/>
  <c r="IU56" i="1"/>
  <c r="IT56" i="1"/>
  <c r="IU55" i="1"/>
  <c r="IT55" i="1"/>
  <c r="IU54" i="1"/>
  <c r="IT54" i="1"/>
  <c r="IU53" i="1"/>
  <c r="IT53" i="1"/>
  <c r="IU52" i="1"/>
  <c r="IT52" i="1"/>
  <c r="IU51" i="1"/>
  <c r="IT51" i="1"/>
  <c r="IU50" i="1"/>
  <c r="IT50" i="1"/>
  <c r="IU83" i="1"/>
  <c r="IT83" i="1"/>
  <c r="IU49" i="1"/>
  <c r="IT49" i="1"/>
  <c r="IU48" i="1"/>
  <c r="IT48" i="1"/>
  <c r="IU47" i="1"/>
  <c r="IT47" i="1"/>
  <c r="IU46" i="1"/>
  <c r="IT46" i="1"/>
  <c r="IU45" i="1"/>
  <c r="IT45" i="1"/>
  <c r="IU44" i="1"/>
  <c r="IT44" i="1"/>
  <c r="IU43" i="1"/>
  <c r="IT43" i="1"/>
  <c r="IU42" i="1"/>
  <c r="IT42" i="1"/>
  <c r="IU41" i="1"/>
  <c r="IT41" i="1"/>
  <c r="IU38" i="1"/>
  <c r="IT38" i="1"/>
  <c r="IU37" i="1"/>
  <c r="IT37" i="1"/>
  <c r="IU36" i="1"/>
  <c r="IT36" i="1"/>
  <c r="IU35" i="1"/>
  <c r="IT35" i="1"/>
  <c r="IU34" i="1"/>
  <c r="IT34" i="1"/>
  <c r="IU33" i="1"/>
  <c r="IT33" i="1"/>
  <c r="IU32" i="1"/>
  <c r="IT32" i="1"/>
  <c r="IU31" i="1"/>
  <c r="IT31" i="1"/>
  <c r="IU30" i="1"/>
  <c r="IT30" i="1"/>
  <c r="IU29" i="1"/>
  <c r="IT29" i="1"/>
  <c r="IU28" i="1"/>
  <c r="IT28" i="1"/>
  <c r="IU27" i="1"/>
  <c r="IT27" i="1"/>
  <c r="IU26" i="1"/>
  <c r="IT26" i="1"/>
  <c r="IU25" i="1"/>
  <c r="IT25" i="1"/>
  <c r="IU24" i="1"/>
  <c r="IT24" i="1"/>
  <c r="IU23" i="1"/>
  <c r="IT23" i="1"/>
  <c r="IU22" i="1"/>
  <c r="IT22" i="1"/>
  <c r="IU21" i="1"/>
  <c r="IT21" i="1"/>
  <c r="IU20" i="1"/>
  <c r="IT20" i="1"/>
  <c r="IU19" i="1"/>
  <c r="IT19" i="1"/>
  <c r="IU18" i="1"/>
  <c r="IT18" i="1"/>
  <c r="IU17" i="1"/>
  <c r="IT17" i="1"/>
  <c r="IU16" i="1"/>
  <c r="IT16" i="1"/>
  <c r="IU15" i="1"/>
  <c r="IT15" i="1"/>
  <c r="IU14" i="1"/>
  <c r="IT14" i="1"/>
  <c r="IU95" i="1"/>
  <c r="IT95" i="1"/>
  <c r="IU93" i="1"/>
  <c r="IT93" i="1"/>
  <c r="IU13" i="1"/>
  <c r="IT13" i="1"/>
  <c r="IU12" i="1"/>
  <c r="IT12" i="1"/>
  <c r="IU77" i="1"/>
  <c r="IT77" i="1"/>
  <c r="IU11" i="1"/>
  <c r="IT11" i="1"/>
  <c r="IU92" i="1"/>
  <c r="IT92" i="1"/>
  <c r="IU88" i="1"/>
  <c r="IT88" i="1"/>
  <c r="IU10" i="1"/>
  <c r="IT10" i="1"/>
  <c r="IU9" i="1"/>
  <c r="IT9" i="1"/>
  <c r="IU39" i="1"/>
  <c r="IT39" i="1"/>
  <c r="IU8" i="1"/>
  <c r="IT8" i="1"/>
  <c r="IU86" i="1"/>
  <c r="IT86" i="1"/>
  <c r="IU6" i="1"/>
  <c r="IT6" i="1"/>
  <c r="IU5" i="1"/>
  <c r="IT5" i="1"/>
  <c r="IU79" i="1"/>
  <c r="IT79" i="1"/>
  <c r="IM76" i="1"/>
  <c r="IL76" i="1"/>
  <c r="IM75" i="1"/>
  <c r="IL75" i="1"/>
  <c r="IM74" i="1"/>
  <c r="IL74" i="1"/>
  <c r="IM73" i="1"/>
  <c r="IL73" i="1"/>
  <c r="IM72" i="1"/>
  <c r="IL72" i="1"/>
  <c r="IM71" i="1"/>
  <c r="IL71" i="1"/>
  <c r="IM70" i="1"/>
  <c r="IL70" i="1"/>
  <c r="IM67" i="1"/>
  <c r="IL67" i="1"/>
  <c r="IM66" i="1"/>
  <c r="IL66" i="1"/>
  <c r="IM65" i="1"/>
  <c r="IL65" i="1"/>
  <c r="IM64" i="1"/>
  <c r="IL64" i="1"/>
  <c r="IM63" i="1"/>
  <c r="IL63" i="1"/>
  <c r="IM62" i="1"/>
  <c r="IL62" i="1"/>
  <c r="IM61" i="1"/>
  <c r="IL61" i="1"/>
  <c r="IM60" i="1"/>
  <c r="IL60" i="1"/>
  <c r="IM59" i="1"/>
  <c r="IL59" i="1"/>
  <c r="IM57" i="1"/>
  <c r="IL57" i="1"/>
  <c r="IM68" i="1"/>
  <c r="IL68" i="1"/>
  <c r="IM56" i="1"/>
  <c r="IL56" i="1"/>
  <c r="IM55" i="1"/>
  <c r="IL55" i="1"/>
  <c r="IM54" i="1"/>
  <c r="IL54" i="1"/>
  <c r="IM53" i="1"/>
  <c r="IL53" i="1"/>
  <c r="IM52" i="1"/>
  <c r="IL52" i="1"/>
  <c r="IM51" i="1"/>
  <c r="IL51" i="1"/>
  <c r="IM50" i="1"/>
  <c r="IL50" i="1"/>
  <c r="IM83" i="1"/>
  <c r="IL83" i="1"/>
  <c r="IM49" i="1"/>
  <c r="IL49" i="1"/>
  <c r="IM48" i="1"/>
  <c r="IL48" i="1"/>
  <c r="IM47" i="1"/>
  <c r="IL47" i="1"/>
  <c r="IM46" i="1"/>
  <c r="IL46" i="1"/>
  <c r="IM45" i="1"/>
  <c r="IL45" i="1"/>
  <c r="IM44" i="1"/>
  <c r="IL44" i="1"/>
  <c r="IM43" i="1"/>
  <c r="IL43" i="1"/>
  <c r="IM42" i="1"/>
  <c r="IL42" i="1"/>
  <c r="IM41" i="1"/>
  <c r="IL41" i="1"/>
  <c r="IM38" i="1"/>
  <c r="IL38" i="1"/>
  <c r="IM37" i="1"/>
  <c r="IL37" i="1"/>
  <c r="IM36" i="1"/>
  <c r="IL36" i="1"/>
  <c r="IM35" i="1"/>
  <c r="IL35" i="1"/>
  <c r="IM34" i="1"/>
  <c r="IL34" i="1"/>
  <c r="IM33" i="1"/>
  <c r="IL33" i="1"/>
  <c r="IM32" i="1"/>
  <c r="IL32" i="1"/>
  <c r="IM31" i="1"/>
  <c r="IL31" i="1"/>
  <c r="IM30" i="1"/>
  <c r="IL30" i="1"/>
  <c r="IM29" i="1"/>
  <c r="IL29" i="1"/>
  <c r="IM28" i="1"/>
  <c r="IL28" i="1"/>
  <c r="IM27" i="1"/>
  <c r="IL27" i="1"/>
  <c r="IM26" i="1"/>
  <c r="IL26" i="1"/>
  <c r="IM25" i="1"/>
  <c r="IL25" i="1"/>
  <c r="IM24" i="1"/>
  <c r="IL24" i="1"/>
  <c r="IM23" i="1"/>
  <c r="IL23" i="1"/>
  <c r="IM22" i="1"/>
  <c r="IL22" i="1"/>
  <c r="IM21" i="1"/>
  <c r="IL21" i="1"/>
  <c r="IM20" i="1"/>
  <c r="IL20" i="1"/>
  <c r="IM19" i="1"/>
  <c r="IL19" i="1"/>
  <c r="IM18" i="1"/>
  <c r="IL18" i="1"/>
  <c r="IM17" i="1"/>
  <c r="IL17" i="1"/>
  <c r="IM16" i="1"/>
  <c r="IL16" i="1"/>
  <c r="IM15" i="1"/>
  <c r="IL15" i="1"/>
  <c r="IM14" i="1"/>
  <c r="IL14" i="1"/>
  <c r="IM95" i="1"/>
  <c r="IL95" i="1"/>
  <c r="IM93" i="1"/>
  <c r="IL93" i="1"/>
  <c r="IM13" i="1"/>
  <c r="IL13" i="1"/>
  <c r="IM12" i="1"/>
  <c r="IL12" i="1"/>
  <c r="IM77" i="1"/>
  <c r="IL77" i="1"/>
  <c r="IM11" i="1"/>
  <c r="IL11" i="1"/>
  <c r="IM92" i="1"/>
  <c r="IL92" i="1"/>
  <c r="IM88" i="1"/>
  <c r="IL88" i="1"/>
  <c r="IM10" i="1"/>
  <c r="IL10" i="1"/>
  <c r="IM9" i="1"/>
  <c r="IL9" i="1"/>
  <c r="IM39" i="1"/>
  <c r="IL39" i="1"/>
  <c r="IM8" i="1"/>
  <c r="IL8" i="1"/>
  <c r="IM86" i="1"/>
  <c r="IL86" i="1"/>
  <c r="IM6" i="1"/>
  <c r="IL6" i="1"/>
  <c r="IM5" i="1"/>
  <c r="IL5" i="1"/>
  <c r="IM79" i="1"/>
  <c r="IL79" i="1"/>
  <c r="IE76" i="1"/>
  <c r="ID76" i="1"/>
  <c r="IE75" i="1"/>
  <c r="ID75" i="1"/>
  <c r="IE74" i="1"/>
  <c r="ID74" i="1"/>
  <c r="IE73" i="1"/>
  <c r="ID73" i="1"/>
  <c r="IE72" i="1"/>
  <c r="ID72" i="1"/>
  <c r="IE71" i="1"/>
  <c r="ID71" i="1"/>
  <c r="IE70" i="1"/>
  <c r="ID70" i="1"/>
  <c r="IE67" i="1"/>
  <c r="ID67" i="1"/>
  <c r="IE66" i="1"/>
  <c r="ID66" i="1"/>
  <c r="IE65" i="1"/>
  <c r="ID65" i="1"/>
  <c r="IE64" i="1"/>
  <c r="ID64" i="1"/>
  <c r="IE63" i="1"/>
  <c r="ID63" i="1"/>
  <c r="IE62" i="1"/>
  <c r="ID62" i="1"/>
  <c r="IE61" i="1"/>
  <c r="ID61" i="1"/>
  <c r="IE60" i="1"/>
  <c r="ID60" i="1"/>
  <c r="IE59" i="1"/>
  <c r="ID59" i="1"/>
  <c r="IE57" i="1"/>
  <c r="ID57" i="1"/>
  <c r="IE68" i="1"/>
  <c r="ID68" i="1"/>
  <c r="IE56" i="1"/>
  <c r="ID56" i="1"/>
  <c r="IE55" i="1"/>
  <c r="ID55" i="1"/>
  <c r="IE54" i="1"/>
  <c r="ID54" i="1"/>
  <c r="IE53" i="1"/>
  <c r="ID53" i="1"/>
  <c r="IE52" i="1"/>
  <c r="ID52" i="1"/>
  <c r="IE51" i="1"/>
  <c r="ID51" i="1"/>
  <c r="IE50" i="1"/>
  <c r="ID50" i="1"/>
  <c r="IE83" i="1"/>
  <c r="ID83" i="1"/>
  <c r="IE49" i="1"/>
  <c r="ID49" i="1"/>
  <c r="IE48" i="1"/>
  <c r="ID48" i="1"/>
  <c r="IE47" i="1"/>
  <c r="ID47" i="1"/>
  <c r="IE46" i="1"/>
  <c r="ID46" i="1"/>
  <c r="IE45" i="1"/>
  <c r="ID45" i="1"/>
  <c r="IE44" i="1"/>
  <c r="ID44" i="1"/>
  <c r="IE43" i="1"/>
  <c r="ID43" i="1"/>
  <c r="IE42" i="1"/>
  <c r="ID42" i="1"/>
  <c r="IE41" i="1"/>
  <c r="ID41" i="1"/>
  <c r="IE38" i="1"/>
  <c r="ID38" i="1"/>
  <c r="IE37" i="1"/>
  <c r="ID37" i="1"/>
  <c r="IE36" i="1"/>
  <c r="ID36" i="1"/>
  <c r="IE35" i="1"/>
  <c r="ID35" i="1"/>
  <c r="IE34" i="1"/>
  <c r="ID34" i="1"/>
  <c r="IE33" i="1"/>
  <c r="ID33" i="1"/>
  <c r="IE32" i="1"/>
  <c r="ID32" i="1"/>
  <c r="IE31" i="1"/>
  <c r="ID31" i="1"/>
  <c r="IE30" i="1"/>
  <c r="ID30" i="1"/>
  <c r="IE29" i="1"/>
  <c r="ID29" i="1"/>
  <c r="IE28" i="1"/>
  <c r="ID28" i="1"/>
  <c r="IE27" i="1"/>
  <c r="ID27" i="1"/>
  <c r="IE26" i="1"/>
  <c r="ID26" i="1"/>
  <c r="IE25" i="1"/>
  <c r="ID25" i="1"/>
  <c r="IE24" i="1"/>
  <c r="ID24" i="1"/>
  <c r="IE23" i="1"/>
  <c r="ID23" i="1"/>
  <c r="IE22" i="1"/>
  <c r="ID22" i="1"/>
  <c r="IE21" i="1"/>
  <c r="ID21" i="1"/>
  <c r="IE20" i="1"/>
  <c r="ID20" i="1"/>
  <c r="IE19" i="1"/>
  <c r="ID19" i="1"/>
  <c r="IE18" i="1"/>
  <c r="ID18" i="1"/>
  <c r="IE17" i="1"/>
  <c r="ID17" i="1"/>
  <c r="IE16" i="1"/>
  <c r="ID16" i="1"/>
  <c r="IE15" i="1"/>
  <c r="ID15" i="1"/>
  <c r="IE14" i="1"/>
  <c r="ID14" i="1"/>
  <c r="IE95" i="1"/>
  <c r="ID95" i="1"/>
  <c r="IE93" i="1"/>
  <c r="ID93" i="1"/>
  <c r="IE13" i="1"/>
  <c r="ID13" i="1"/>
  <c r="IE12" i="1"/>
  <c r="ID12" i="1"/>
  <c r="IE77" i="1"/>
  <c r="ID77" i="1"/>
  <c r="IE11" i="1"/>
  <c r="ID11" i="1"/>
  <c r="IE92" i="1"/>
  <c r="ID92" i="1"/>
  <c r="IE88" i="1"/>
  <c r="ID88" i="1"/>
  <c r="IE10" i="1"/>
  <c r="ID10" i="1"/>
  <c r="IE9" i="1"/>
  <c r="ID9" i="1"/>
  <c r="IE39" i="1"/>
  <c r="ID39" i="1"/>
  <c r="IE8" i="1"/>
  <c r="ID8" i="1"/>
  <c r="IE86" i="1"/>
  <c r="ID86" i="1"/>
  <c r="IE6" i="1"/>
  <c r="ID6" i="1"/>
  <c r="IE5" i="1"/>
  <c r="ID5" i="1"/>
  <c r="IE79" i="1"/>
  <c r="ID79" i="1"/>
  <c r="HW76" i="1"/>
  <c r="HV76" i="1"/>
  <c r="HW75" i="1"/>
  <c r="HV75" i="1"/>
  <c r="HW74" i="1"/>
  <c r="HV74" i="1"/>
  <c r="HW73" i="1"/>
  <c r="HV73" i="1"/>
  <c r="HW72" i="1"/>
  <c r="HV72" i="1"/>
  <c r="HW71" i="1"/>
  <c r="HV71" i="1"/>
  <c r="HW70" i="1"/>
  <c r="HV70" i="1"/>
  <c r="HW67" i="1"/>
  <c r="HV67" i="1"/>
  <c r="HW66" i="1"/>
  <c r="HV66" i="1"/>
  <c r="HW65" i="1"/>
  <c r="HV65" i="1"/>
  <c r="HW64" i="1"/>
  <c r="HV64" i="1"/>
  <c r="HW63" i="1"/>
  <c r="HV63" i="1"/>
  <c r="HW62" i="1"/>
  <c r="HV62" i="1"/>
  <c r="HW61" i="1"/>
  <c r="HV61" i="1"/>
  <c r="HW60" i="1"/>
  <c r="HV60" i="1"/>
  <c r="HW59" i="1"/>
  <c r="HV59" i="1"/>
  <c r="HW57" i="1"/>
  <c r="HV57" i="1"/>
  <c r="HW68" i="1"/>
  <c r="HV68" i="1"/>
  <c r="HW56" i="1"/>
  <c r="HV56" i="1"/>
  <c r="HW55" i="1"/>
  <c r="HV55" i="1"/>
  <c r="HW54" i="1"/>
  <c r="HV54" i="1"/>
  <c r="HW53" i="1"/>
  <c r="HV53" i="1"/>
  <c r="HW52" i="1"/>
  <c r="HV52" i="1"/>
  <c r="HW51" i="1"/>
  <c r="HV51" i="1"/>
  <c r="HW50" i="1"/>
  <c r="HV50" i="1"/>
  <c r="HW83" i="1"/>
  <c r="HV83" i="1"/>
  <c r="HW49" i="1"/>
  <c r="HV49" i="1"/>
  <c r="HW48" i="1"/>
  <c r="HV48" i="1"/>
  <c r="HW47" i="1"/>
  <c r="HV47" i="1"/>
  <c r="HW46" i="1"/>
  <c r="HV46" i="1"/>
  <c r="HW45" i="1"/>
  <c r="HV45" i="1"/>
  <c r="HW44" i="1"/>
  <c r="HV44" i="1"/>
  <c r="HW43" i="1"/>
  <c r="HV43" i="1"/>
  <c r="HW42" i="1"/>
  <c r="HV42" i="1"/>
  <c r="HW41" i="1"/>
  <c r="HV41" i="1"/>
  <c r="HW38" i="1"/>
  <c r="HV38" i="1"/>
  <c r="HW37" i="1"/>
  <c r="HV37" i="1"/>
  <c r="HW36" i="1"/>
  <c r="HV36" i="1"/>
  <c r="HW35" i="1"/>
  <c r="HV35" i="1"/>
  <c r="HW34" i="1"/>
  <c r="HV34" i="1"/>
  <c r="HW33" i="1"/>
  <c r="HV33" i="1"/>
  <c r="HW32" i="1"/>
  <c r="HV32" i="1"/>
  <c r="HW31" i="1"/>
  <c r="HV31" i="1"/>
  <c r="HW30" i="1"/>
  <c r="HV30" i="1"/>
  <c r="HW29" i="1"/>
  <c r="HV29" i="1"/>
  <c r="HW28" i="1"/>
  <c r="HV28" i="1"/>
  <c r="HW27" i="1"/>
  <c r="HV27" i="1"/>
  <c r="HW26" i="1"/>
  <c r="HV26" i="1"/>
  <c r="HW25" i="1"/>
  <c r="HV25" i="1"/>
  <c r="HW24" i="1"/>
  <c r="HV24" i="1"/>
  <c r="HW23" i="1"/>
  <c r="HV23" i="1"/>
  <c r="HW22" i="1"/>
  <c r="HV22" i="1"/>
  <c r="HW21" i="1"/>
  <c r="HV21" i="1"/>
  <c r="HW20" i="1"/>
  <c r="HV20" i="1"/>
  <c r="HW19" i="1"/>
  <c r="HV19" i="1"/>
  <c r="HW18" i="1"/>
  <c r="HV18" i="1"/>
  <c r="HW17" i="1"/>
  <c r="HV17" i="1"/>
  <c r="HW16" i="1"/>
  <c r="HV16" i="1"/>
  <c r="HW15" i="1"/>
  <c r="HV15" i="1"/>
  <c r="HW14" i="1"/>
  <c r="HV14" i="1"/>
  <c r="HW95" i="1"/>
  <c r="HV95" i="1"/>
  <c r="HW93" i="1"/>
  <c r="HV93" i="1"/>
  <c r="HW13" i="1"/>
  <c r="HV13" i="1"/>
  <c r="HW12" i="1"/>
  <c r="HV12" i="1"/>
  <c r="HW77" i="1"/>
  <c r="HV77" i="1"/>
  <c r="HW11" i="1"/>
  <c r="HV11" i="1"/>
  <c r="HW92" i="1"/>
  <c r="HV92" i="1"/>
  <c r="HW88" i="1"/>
  <c r="HV88" i="1"/>
  <c r="HW10" i="1"/>
  <c r="HV10" i="1"/>
  <c r="HW9" i="1"/>
  <c r="HV9" i="1"/>
  <c r="HW39" i="1"/>
  <c r="HV39" i="1"/>
  <c r="HW8" i="1"/>
  <c r="HV8" i="1"/>
  <c r="HW86" i="1"/>
  <c r="HV86" i="1"/>
  <c r="HW6" i="1"/>
  <c r="HV6" i="1"/>
  <c r="HW5" i="1"/>
  <c r="HV5" i="1"/>
  <c r="HW79" i="1"/>
  <c r="HV79" i="1"/>
  <c r="HO76" i="1"/>
  <c r="HN76" i="1"/>
  <c r="HO75" i="1"/>
  <c r="HN75" i="1"/>
  <c r="HO74" i="1"/>
  <c r="HN74" i="1"/>
  <c r="HO73" i="1"/>
  <c r="HN73" i="1"/>
  <c r="HO72" i="1"/>
  <c r="HN72" i="1"/>
  <c r="HO71" i="1"/>
  <c r="HN71" i="1"/>
  <c r="HO70" i="1"/>
  <c r="HN70" i="1"/>
  <c r="HO67" i="1"/>
  <c r="HN67" i="1"/>
  <c r="HO66" i="1"/>
  <c r="HN66" i="1"/>
  <c r="HO65" i="1"/>
  <c r="HN65" i="1"/>
  <c r="HO64" i="1"/>
  <c r="HN64" i="1"/>
  <c r="HO63" i="1"/>
  <c r="HN63" i="1"/>
  <c r="HO62" i="1"/>
  <c r="HN62" i="1"/>
  <c r="HO61" i="1"/>
  <c r="HN61" i="1"/>
  <c r="HO60" i="1"/>
  <c r="HN60" i="1"/>
  <c r="HO59" i="1"/>
  <c r="HN59" i="1"/>
  <c r="HO57" i="1"/>
  <c r="HN57" i="1"/>
  <c r="HO68" i="1"/>
  <c r="HN68" i="1"/>
  <c r="HO56" i="1"/>
  <c r="HN56" i="1"/>
  <c r="HO55" i="1"/>
  <c r="HN55" i="1"/>
  <c r="HO54" i="1"/>
  <c r="HN54" i="1"/>
  <c r="HO53" i="1"/>
  <c r="HN53" i="1"/>
  <c r="HO52" i="1"/>
  <c r="HN52" i="1"/>
  <c r="HO51" i="1"/>
  <c r="HN51" i="1"/>
  <c r="HO50" i="1"/>
  <c r="HN50" i="1"/>
  <c r="HO83" i="1"/>
  <c r="HN83" i="1"/>
  <c r="HO49" i="1"/>
  <c r="HN49" i="1"/>
  <c r="HO48" i="1"/>
  <c r="HN48" i="1"/>
  <c r="HO47" i="1"/>
  <c r="HN47" i="1"/>
  <c r="HO46" i="1"/>
  <c r="HN46" i="1"/>
  <c r="HO45" i="1"/>
  <c r="HN45" i="1"/>
  <c r="HO44" i="1"/>
  <c r="HN44" i="1"/>
  <c r="HO43" i="1"/>
  <c r="HN43" i="1"/>
  <c r="HO42" i="1"/>
  <c r="HN42" i="1"/>
  <c r="HO41" i="1"/>
  <c r="HN41" i="1"/>
  <c r="HO38" i="1"/>
  <c r="HN38" i="1"/>
  <c r="HO37" i="1"/>
  <c r="HN37" i="1"/>
  <c r="HO36" i="1"/>
  <c r="HN36" i="1"/>
  <c r="HO35" i="1"/>
  <c r="HN35" i="1"/>
  <c r="HO34" i="1"/>
  <c r="HN34" i="1"/>
  <c r="HO33" i="1"/>
  <c r="HN33" i="1"/>
  <c r="HO32" i="1"/>
  <c r="HN32" i="1"/>
  <c r="HO31" i="1"/>
  <c r="HN31" i="1"/>
  <c r="HO30" i="1"/>
  <c r="HN30" i="1"/>
  <c r="HO29" i="1"/>
  <c r="HN29" i="1"/>
  <c r="HO28" i="1"/>
  <c r="HN28" i="1"/>
  <c r="HO27" i="1"/>
  <c r="HN27" i="1"/>
  <c r="HO26" i="1"/>
  <c r="HN26" i="1"/>
  <c r="HO25" i="1"/>
  <c r="HN25" i="1"/>
  <c r="HO24" i="1"/>
  <c r="HN24" i="1"/>
  <c r="HO23" i="1"/>
  <c r="HN23" i="1"/>
  <c r="HO22" i="1"/>
  <c r="HN22" i="1"/>
  <c r="HO21" i="1"/>
  <c r="HN21" i="1"/>
  <c r="HO20" i="1"/>
  <c r="HN20" i="1"/>
  <c r="HO19" i="1"/>
  <c r="HN19" i="1"/>
  <c r="HO18" i="1"/>
  <c r="HN18" i="1"/>
  <c r="HO17" i="1"/>
  <c r="HN17" i="1"/>
  <c r="HO16" i="1"/>
  <c r="HN16" i="1"/>
  <c r="HO15" i="1"/>
  <c r="HN15" i="1"/>
  <c r="HO14" i="1"/>
  <c r="HN14" i="1"/>
  <c r="HO95" i="1"/>
  <c r="HN95" i="1"/>
  <c r="HO93" i="1"/>
  <c r="HN93" i="1"/>
  <c r="HO13" i="1"/>
  <c r="HN13" i="1"/>
  <c r="HO12" i="1"/>
  <c r="HN12" i="1"/>
  <c r="HO77" i="1"/>
  <c r="HN77" i="1"/>
  <c r="HO11" i="1"/>
  <c r="HN11" i="1"/>
  <c r="HO92" i="1"/>
  <c r="HN92" i="1"/>
  <c r="HO88" i="1"/>
  <c r="HN88" i="1"/>
  <c r="HO10" i="1"/>
  <c r="HN10" i="1"/>
  <c r="HO9" i="1"/>
  <c r="HN9" i="1"/>
  <c r="HO39" i="1"/>
  <c r="HN39" i="1"/>
  <c r="HO8" i="1"/>
  <c r="HN8" i="1"/>
  <c r="HO86" i="1"/>
  <c r="HN86" i="1"/>
  <c r="HO6" i="1"/>
  <c r="HN6" i="1"/>
  <c r="HO5" i="1"/>
  <c r="HN5" i="1"/>
  <c r="HO79" i="1"/>
  <c r="HN79" i="1"/>
  <c r="HG76" i="1"/>
  <c r="HF76" i="1"/>
  <c r="HG75" i="1"/>
  <c r="HF75" i="1"/>
  <c r="HG74" i="1"/>
  <c r="HF74" i="1"/>
  <c r="HG73" i="1"/>
  <c r="HF73" i="1"/>
  <c r="HG72" i="1"/>
  <c r="HF72" i="1"/>
  <c r="HG71" i="1"/>
  <c r="HF71" i="1"/>
  <c r="HG70" i="1"/>
  <c r="HF70" i="1"/>
  <c r="HG67" i="1"/>
  <c r="HF67" i="1"/>
  <c r="HG66" i="1"/>
  <c r="HF66" i="1"/>
  <c r="HG65" i="1"/>
  <c r="HF65" i="1"/>
  <c r="HG64" i="1"/>
  <c r="HF64" i="1"/>
  <c r="HG63" i="1"/>
  <c r="HF63" i="1"/>
  <c r="HG62" i="1"/>
  <c r="HF62" i="1"/>
  <c r="HG61" i="1"/>
  <c r="HF61" i="1"/>
  <c r="HG60" i="1"/>
  <c r="HF60" i="1"/>
  <c r="HG59" i="1"/>
  <c r="HF59" i="1"/>
  <c r="HG57" i="1"/>
  <c r="HF57" i="1"/>
  <c r="HG68" i="1"/>
  <c r="HF68" i="1"/>
  <c r="HG56" i="1"/>
  <c r="HF56" i="1"/>
  <c r="HG55" i="1"/>
  <c r="HF55" i="1"/>
  <c r="HG54" i="1"/>
  <c r="HF54" i="1"/>
  <c r="HG53" i="1"/>
  <c r="HF53" i="1"/>
  <c r="HG52" i="1"/>
  <c r="HF52" i="1"/>
  <c r="HG51" i="1"/>
  <c r="HF51" i="1"/>
  <c r="HG50" i="1"/>
  <c r="HF50" i="1"/>
  <c r="HG83" i="1"/>
  <c r="HF83" i="1"/>
  <c r="HG49" i="1"/>
  <c r="HF49" i="1"/>
  <c r="HG48" i="1"/>
  <c r="HF48" i="1"/>
  <c r="HG47" i="1"/>
  <c r="HF47" i="1"/>
  <c r="HG46" i="1"/>
  <c r="HF46" i="1"/>
  <c r="HG45" i="1"/>
  <c r="HF45" i="1"/>
  <c r="HG44" i="1"/>
  <c r="HF44" i="1"/>
  <c r="HG43" i="1"/>
  <c r="HF43" i="1"/>
  <c r="HG42" i="1"/>
  <c r="HF42" i="1"/>
  <c r="HG41" i="1"/>
  <c r="HF41" i="1"/>
  <c r="HG38" i="1"/>
  <c r="HF38" i="1"/>
  <c r="HG37" i="1"/>
  <c r="HF37" i="1"/>
  <c r="HG36" i="1"/>
  <c r="HF36" i="1"/>
  <c r="HG35" i="1"/>
  <c r="HF35" i="1"/>
  <c r="HG34" i="1"/>
  <c r="HF34" i="1"/>
  <c r="HG33" i="1"/>
  <c r="HF33" i="1"/>
  <c r="HG32" i="1"/>
  <c r="HF32" i="1"/>
  <c r="HG31" i="1"/>
  <c r="HF31" i="1"/>
  <c r="HG30" i="1"/>
  <c r="HF30" i="1"/>
  <c r="HG29" i="1"/>
  <c r="HF29" i="1"/>
  <c r="HG28" i="1"/>
  <c r="HF28" i="1"/>
  <c r="HG27" i="1"/>
  <c r="HF27" i="1"/>
  <c r="HG26" i="1"/>
  <c r="HF26" i="1"/>
  <c r="HG25" i="1"/>
  <c r="HF25" i="1"/>
  <c r="HG24" i="1"/>
  <c r="HF24" i="1"/>
  <c r="HG23" i="1"/>
  <c r="HF23" i="1"/>
  <c r="HG22" i="1"/>
  <c r="HF22" i="1"/>
  <c r="HG21" i="1"/>
  <c r="HF21" i="1"/>
  <c r="HG20" i="1"/>
  <c r="HF20" i="1"/>
  <c r="HG19" i="1"/>
  <c r="HF19" i="1"/>
  <c r="HG18" i="1"/>
  <c r="HF18" i="1"/>
  <c r="HG17" i="1"/>
  <c r="HF17" i="1"/>
  <c r="HG16" i="1"/>
  <c r="HF16" i="1"/>
  <c r="HG15" i="1"/>
  <c r="HF15" i="1"/>
  <c r="HG14" i="1"/>
  <c r="HF14" i="1"/>
  <c r="HG95" i="1"/>
  <c r="HF95" i="1"/>
  <c r="HG93" i="1"/>
  <c r="HF93" i="1"/>
  <c r="HG13" i="1"/>
  <c r="HF13" i="1"/>
  <c r="HG12" i="1"/>
  <c r="HF12" i="1"/>
  <c r="HG77" i="1"/>
  <c r="HF77" i="1"/>
  <c r="HG11" i="1"/>
  <c r="HF11" i="1"/>
  <c r="HG92" i="1"/>
  <c r="HF92" i="1"/>
  <c r="HG88" i="1"/>
  <c r="HF88" i="1"/>
  <c r="HG10" i="1"/>
  <c r="HF10" i="1"/>
  <c r="HG9" i="1"/>
  <c r="HF9" i="1"/>
  <c r="HG39" i="1"/>
  <c r="HF39" i="1"/>
  <c r="HG8" i="1"/>
  <c r="HF8" i="1"/>
  <c r="HG86" i="1"/>
  <c r="HF86" i="1"/>
  <c r="HG6" i="1"/>
  <c r="HF6" i="1"/>
  <c r="HG5" i="1"/>
  <c r="HF5" i="1"/>
  <c r="HG79" i="1"/>
  <c r="HF79" i="1"/>
  <c r="GY76" i="1"/>
  <c r="GX76" i="1"/>
  <c r="GY75" i="1"/>
  <c r="GX75" i="1"/>
  <c r="GY74" i="1"/>
  <c r="GX74" i="1"/>
  <c r="GY73" i="1"/>
  <c r="GX73" i="1"/>
  <c r="GY72" i="1"/>
  <c r="GX72" i="1"/>
  <c r="GY71" i="1"/>
  <c r="GX71" i="1"/>
  <c r="GY70" i="1"/>
  <c r="GX70" i="1"/>
  <c r="GY67" i="1"/>
  <c r="GX67" i="1"/>
  <c r="GY66" i="1"/>
  <c r="GX66" i="1"/>
  <c r="GY65" i="1"/>
  <c r="GX65" i="1"/>
  <c r="GY64" i="1"/>
  <c r="GX64" i="1"/>
  <c r="GY63" i="1"/>
  <c r="GX63" i="1"/>
  <c r="GY62" i="1"/>
  <c r="GX62" i="1"/>
  <c r="GY61" i="1"/>
  <c r="GX61" i="1"/>
  <c r="GY60" i="1"/>
  <c r="GX60" i="1"/>
  <c r="GY59" i="1"/>
  <c r="GX59" i="1"/>
  <c r="GY57" i="1"/>
  <c r="GX57" i="1"/>
  <c r="GY68" i="1"/>
  <c r="GX68" i="1"/>
  <c r="GY56" i="1"/>
  <c r="GX56" i="1"/>
  <c r="GY55" i="1"/>
  <c r="GX55" i="1"/>
  <c r="GY54" i="1"/>
  <c r="GX54" i="1"/>
  <c r="GY53" i="1"/>
  <c r="GX53" i="1"/>
  <c r="GY52" i="1"/>
  <c r="GX52" i="1"/>
  <c r="GY51" i="1"/>
  <c r="GX51" i="1"/>
  <c r="GY50" i="1"/>
  <c r="GX50" i="1"/>
  <c r="GY83" i="1"/>
  <c r="GX83" i="1"/>
  <c r="GY49" i="1"/>
  <c r="GX49" i="1"/>
  <c r="GY48" i="1"/>
  <c r="GX48" i="1"/>
  <c r="GY47" i="1"/>
  <c r="GX47" i="1"/>
  <c r="GY46" i="1"/>
  <c r="GX46" i="1"/>
  <c r="GY45" i="1"/>
  <c r="GX45" i="1"/>
  <c r="GY44" i="1"/>
  <c r="GX44" i="1"/>
  <c r="GY43" i="1"/>
  <c r="GX43" i="1"/>
  <c r="GY42" i="1"/>
  <c r="GX42" i="1"/>
  <c r="GY41" i="1"/>
  <c r="GX41" i="1"/>
  <c r="GY38" i="1"/>
  <c r="GX38" i="1"/>
  <c r="GY37" i="1"/>
  <c r="GX37" i="1"/>
  <c r="GY36" i="1"/>
  <c r="GX36" i="1"/>
  <c r="GY35" i="1"/>
  <c r="GX35" i="1"/>
  <c r="GY34" i="1"/>
  <c r="GX34" i="1"/>
  <c r="GY33" i="1"/>
  <c r="GX33" i="1"/>
  <c r="GY32" i="1"/>
  <c r="GX32" i="1"/>
  <c r="GY31" i="1"/>
  <c r="GX31" i="1"/>
  <c r="GY30" i="1"/>
  <c r="GX30" i="1"/>
  <c r="GY29" i="1"/>
  <c r="GX29" i="1"/>
  <c r="GY28" i="1"/>
  <c r="GX28" i="1"/>
  <c r="GY27" i="1"/>
  <c r="GX27" i="1"/>
  <c r="GY26" i="1"/>
  <c r="GX26" i="1"/>
  <c r="GY25" i="1"/>
  <c r="GX25" i="1"/>
  <c r="GY24" i="1"/>
  <c r="GX24" i="1"/>
  <c r="GY23" i="1"/>
  <c r="GX23" i="1"/>
  <c r="GY22" i="1"/>
  <c r="GX22" i="1"/>
  <c r="GY21" i="1"/>
  <c r="GX21" i="1"/>
  <c r="GY20" i="1"/>
  <c r="GX20" i="1"/>
  <c r="GY19" i="1"/>
  <c r="GX19" i="1"/>
  <c r="GY18" i="1"/>
  <c r="GX18" i="1"/>
  <c r="GY17" i="1"/>
  <c r="GX17" i="1"/>
  <c r="GY16" i="1"/>
  <c r="GX16" i="1"/>
  <c r="GY15" i="1"/>
  <c r="GX15" i="1"/>
  <c r="GY14" i="1"/>
  <c r="GX14" i="1"/>
  <c r="GY95" i="1"/>
  <c r="GX95" i="1"/>
  <c r="GY93" i="1"/>
  <c r="GX93" i="1"/>
  <c r="GY13" i="1"/>
  <c r="GX13" i="1"/>
  <c r="GY12" i="1"/>
  <c r="GX12" i="1"/>
  <c r="GY77" i="1"/>
  <c r="GX77" i="1"/>
  <c r="GY11" i="1"/>
  <c r="GX11" i="1"/>
  <c r="GY92" i="1"/>
  <c r="GX92" i="1"/>
  <c r="GY88" i="1"/>
  <c r="GX88" i="1"/>
  <c r="GY10" i="1"/>
  <c r="GX10" i="1"/>
  <c r="GY9" i="1"/>
  <c r="GX9" i="1"/>
  <c r="GY39" i="1"/>
  <c r="GX39" i="1"/>
  <c r="GY8" i="1"/>
  <c r="GX8" i="1"/>
  <c r="GY86" i="1"/>
  <c r="GX86" i="1"/>
  <c r="GY6" i="1"/>
  <c r="GX6" i="1"/>
  <c r="GY5" i="1"/>
  <c r="GX5" i="1"/>
  <c r="GY79" i="1"/>
  <c r="GX79" i="1"/>
  <c r="GQ76" i="1"/>
  <c r="GP76" i="1"/>
  <c r="GQ75" i="1"/>
  <c r="GP75" i="1"/>
  <c r="GQ74" i="1"/>
  <c r="GP74" i="1"/>
  <c r="GQ73" i="1"/>
  <c r="GP73" i="1"/>
  <c r="GQ72" i="1"/>
  <c r="GP72" i="1"/>
  <c r="GQ71" i="1"/>
  <c r="GP71" i="1"/>
  <c r="GQ70" i="1"/>
  <c r="GP70" i="1"/>
  <c r="GQ67" i="1"/>
  <c r="GP67" i="1"/>
  <c r="GQ66" i="1"/>
  <c r="GP66" i="1"/>
  <c r="GQ65" i="1"/>
  <c r="GP65" i="1"/>
  <c r="GQ64" i="1"/>
  <c r="GP64" i="1"/>
  <c r="GQ63" i="1"/>
  <c r="GP63" i="1"/>
  <c r="GQ62" i="1"/>
  <c r="GP62" i="1"/>
  <c r="GQ61" i="1"/>
  <c r="GP61" i="1"/>
  <c r="GQ60" i="1"/>
  <c r="GP60" i="1"/>
  <c r="GQ59" i="1"/>
  <c r="GP59" i="1"/>
  <c r="GQ57" i="1"/>
  <c r="GP57" i="1"/>
  <c r="GQ68" i="1"/>
  <c r="GP68" i="1"/>
  <c r="GQ56" i="1"/>
  <c r="GP56" i="1"/>
  <c r="GQ55" i="1"/>
  <c r="GP55" i="1"/>
  <c r="GQ54" i="1"/>
  <c r="GP54" i="1"/>
  <c r="GQ53" i="1"/>
  <c r="GP53" i="1"/>
  <c r="GQ52" i="1"/>
  <c r="GP52" i="1"/>
  <c r="GQ51" i="1"/>
  <c r="GP51" i="1"/>
  <c r="GQ50" i="1"/>
  <c r="GP50" i="1"/>
  <c r="GQ83" i="1"/>
  <c r="GP83" i="1"/>
  <c r="GQ49" i="1"/>
  <c r="GP49" i="1"/>
  <c r="GQ48" i="1"/>
  <c r="GP48" i="1"/>
  <c r="GQ47" i="1"/>
  <c r="GP47" i="1"/>
  <c r="GQ46" i="1"/>
  <c r="GP46" i="1"/>
  <c r="GQ45" i="1"/>
  <c r="GP45" i="1"/>
  <c r="GQ44" i="1"/>
  <c r="GP44" i="1"/>
  <c r="GQ43" i="1"/>
  <c r="GP43" i="1"/>
  <c r="GQ42" i="1"/>
  <c r="GP42" i="1"/>
  <c r="GQ41" i="1"/>
  <c r="GP41" i="1"/>
  <c r="GQ38" i="1"/>
  <c r="GP38" i="1"/>
  <c r="GQ37" i="1"/>
  <c r="GP37" i="1"/>
  <c r="GQ36" i="1"/>
  <c r="GP36" i="1"/>
  <c r="GQ35" i="1"/>
  <c r="GP35" i="1"/>
  <c r="GQ34" i="1"/>
  <c r="GP34" i="1"/>
  <c r="GQ33" i="1"/>
  <c r="GP33" i="1"/>
  <c r="GQ32" i="1"/>
  <c r="GP32" i="1"/>
  <c r="GQ31" i="1"/>
  <c r="GP31" i="1"/>
  <c r="GQ30" i="1"/>
  <c r="GP30" i="1"/>
  <c r="GQ29" i="1"/>
  <c r="GP29" i="1"/>
  <c r="GQ28" i="1"/>
  <c r="GP28" i="1"/>
  <c r="GQ27" i="1"/>
  <c r="GP27" i="1"/>
  <c r="GQ26" i="1"/>
  <c r="GP26" i="1"/>
  <c r="GQ25" i="1"/>
  <c r="GP25" i="1"/>
  <c r="GQ24" i="1"/>
  <c r="GP24" i="1"/>
  <c r="GQ23" i="1"/>
  <c r="GP23" i="1"/>
  <c r="GQ22" i="1"/>
  <c r="GP22" i="1"/>
  <c r="GQ21" i="1"/>
  <c r="GP21" i="1"/>
  <c r="GQ20" i="1"/>
  <c r="GP20" i="1"/>
  <c r="GQ19" i="1"/>
  <c r="GP19" i="1"/>
  <c r="GQ18" i="1"/>
  <c r="GP18" i="1"/>
  <c r="GQ17" i="1"/>
  <c r="GP17" i="1"/>
  <c r="GQ16" i="1"/>
  <c r="GP16" i="1"/>
  <c r="GQ15" i="1"/>
  <c r="GP15" i="1"/>
  <c r="GQ14" i="1"/>
  <c r="GP14" i="1"/>
  <c r="GQ95" i="1"/>
  <c r="GP95" i="1"/>
  <c r="GQ93" i="1"/>
  <c r="GP93" i="1"/>
  <c r="GQ13" i="1"/>
  <c r="GP13" i="1"/>
  <c r="GQ12" i="1"/>
  <c r="GP12" i="1"/>
  <c r="GQ77" i="1"/>
  <c r="GP77" i="1"/>
  <c r="GQ11" i="1"/>
  <c r="GP11" i="1"/>
  <c r="GQ92" i="1"/>
  <c r="GP92" i="1"/>
  <c r="GQ88" i="1"/>
  <c r="GP88" i="1"/>
  <c r="GQ10" i="1"/>
  <c r="GP10" i="1"/>
  <c r="GQ9" i="1"/>
  <c r="GP9" i="1"/>
  <c r="GQ39" i="1"/>
  <c r="GP39" i="1"/>
  <c r="GQ8" i="1"/>
  <c r="GP8" i="1"/>
  <c r="GQ86" i="1"/>
  <c r="GP86" i="1"/>
  <c r="GQ6" i="1"/>
  <c r="GP6" i="1"/>
  <c r="GQ5" i="1"/>
  <c r="GP5" i="1"/>
  <c r="GQ79" i="1"/>
  <c r="GP79" i="1"/>
  <c r="GI76" i="1"/>
  <c r="GH76" i="1"/>
  <c r="GI75" i="1"/>
  <c r="GH75" i="1"/>
  <c r="GI74" i="1"/>
  <c r="GH74" i="1"/>
  <c r="GI73" i="1"/>
  <c r="GH73" i="1"/>
  <c r="GI72" i="1"/>
  <c r="GH72" i="1"/>
  <c r="GI71" i="1"/>
  <c r="GH71" i="1"/>
  <c r="GI70" i="1"/>
  <c r="GH70" i="1"/>
  <c r="GI67" i="1"/>
  <c r="GH67" i="1"/>
  <c r="GI66" i="1"/>
  <c r="GH66" i="1"/>
  <c r="GI65" i="1"/>
  <c r="GH65" i="1"/>
  <c r="GI64" i="1"/>
  <c r="GH64" i="1"/>
  <c r="GI63" i="1"/>
  <c r="GH63" i="1"/>
  <c r="GI62" i="1"/>
  <c r="GH62" i="1"/>
  <c r="GI61" i="1"/>
  <c r="GH61" i="1"/>
  <c r="GI60" i="1"/>
  <c r="GH60" i="1"/>
  <c r="GI59" i="1"/>
  <c r="GH59" i="1"/>
  <c r="GI57" i="1"/>
  <c r="GH57" i="1"/>
  <c r="GI68" i="1"/>
  <c r="GH68" i="1"/>
  <c r="GI56" i="1"/>
  <c r="GH56" i="1"/>
  <c r="GI55" i="1"/>
  <c r="GH55" i="1"/>
  <c r="GI54" i="1"/>
  <c r="GH54" i="1"/>
  <c r="GI53" i="1"/>
  <c r="GH53" i="1"/>
  <c r="GI52" i="1"/>
  <c r="GH52" i="1"/>
  <c r="GI51" i="1"/>
  <c r="GH51" i="1"/>
  <c r="GI50" i="1"/>
  <c r="GH50" i="1"/>
  <c r="GI83" i="1"/>
  <c r="GH83" i="1"/>
  <c r="GI49" i="1"/>
  <c r="GH49" i="1"/>
  <c r="GI48" i="1"/>
  <c r="GH48" i="1"/>
  <c r="GI47" i="1"/>
  <c r="GH47" i="1"/>
  <c r="GI46" i="1"/>
  <c r="GH46" i="1"/>
  <c r="GI45" i="1"/>
  <c r="GH45" i="1"/>
  <c r="GI44" i="1"/>
  <c r="GH44" i="1"/>
  <c r="GI43" i="1"/>
  <c r="GH43" i="1"/>
  <c r="GI42" i="1"/>
  <c r="GH42" i="1"/>
  <c r="GI41" i="1"/>
  <c r="GH41" i="1"/>
  <c r="GI38" i="1"/>
  <c r="GH38" i="1"/>
  <c r="GI37" i="1"/>
  <c r="GH37" i="1"/>
  <c r="GI36" i="1"/>
  <c r="GH36" i="1"/>
  <c r="GI35" i="1"/>
  <c r="GH35" i="1"/>
  <c r="GI34" i="1"/>
  <c r="GH34" i="1"/>
  <c r="GI33" i="1"/>
  <c r="GH33" i="1"/>
  <c r="GI32" i="1"/>
  <c r="GH32" i="1"/>
  <c r="GI31" i="1"/>
  <c r="GH31" i="1"/>
  <c r="GI30" i="1"/>
  <c r="GH30" i="1"/>
  <c r="GI29" i="1"/>
  <c r="GH29" i="1"/>
  <c r="GI28" i="1"/>
  <c r="GH28" i="1"/>
  <c r="GI27" i="1"/>
  <c r="GH27" i="1"/>
  <c r="GI26" i="1"/>
  <c r="GH26" i="1"/>
  <c r="GI25" i="1"/>
  <c r="GH25" i="1"/>
  <c r="GI24" i="1"/>
  <c r="GH24" i="1"/>
  <c r="GI23" i="1"/>
  <c r="GH23" i="1"/>
  <c r="GI22" i="1"/>
  <c r="GH22" i="1"/>
  <c r="GI21" i="1"/>
  <c r="GH21" i="1"/>
  <c r="GI20" i="1"/>
  <c r="GH20" i="1"/>
  <c r="GI19" i="1"/>
  <c r="GH19" i="1"/>
  <c r="GI18" i="1"/>
  <c r="GH18" i="1"/>
  <c r="GI17" i="1"/>
  <c r="GH17" i="1"/>
  <c r="GI16" i="1"/>
  <c r="GH16" i="1"/>
  <c r="GI15" i="1"/>
  <c r="GH15" i="1"/>
  <c r="GI14" i="1"/>
  <c r="GH14" i="1"/>
  <c r="GI95" i="1"/>
  <c r="GH95" i="1"/>
  <c r="GI93" i="1"/>
  <c r="GH93" i="1"/>
  <c r="GI13" i="1"/>
  <c r="GH13" i="1"/>
  <c r="GI12" i="1"/>
  <c r="GH12" i="1"/>
  <c r="GI77" i="1"/>
  <c r="GH77" i="1"/>
  <c r="GI11" i="1"/>
  <c r="GH11" i="1"/>
  <c r="GI92" i="1"/>
  <c r="GH92" i="1"/>
  <c r="GI88" i="1"/>
  <c r="GH88" i="1"/>
  <c r="GI10" i="1"/>
  <c r="GH10" i="1"/>
  <c r="GI9" i="1"/>
  <c r="GH9" i="1"/>
  <c r="GI39" i="1"/>
  <c r="GH39" i="1"/>
  <c r="GI8" i="1"/>
  <c r="GH8" i="1"/>
  <c r="GI86" i="1"/>
  <c r="GH86" i="1"/>
  <c r="GI6" i="1"/>
  <c r="GH6" i="1"/>
  <c r="GI5" i="1"/>
  <c r="GH5" i="1"/>
  <c r="GI79" i="1"/>
  <c r="GH79" i="1"/>
  <c r="GA76" i="1"/>
  <c r="FZ76" i="1"/>
  <c r="GA75" i="1"/>
  <c r="FZ75" i="1"/>
  <c r="GA74" i="1"/>
  <c r="FZ74" i="1"/>
  <c r="GA73" i="1"/>
  <c r="FZ73" i="1"/>
  <c r="GA72" i="1"/>
  <c r="FZ72" i="1"/>
  <c r="GA71" i="1"/>
  <c r="FZ71" i="1"/>
  <c r="GA70" i="1"/>
  <c r="FZ70" i="1"/>
  <c r="GA67" i="1"/>
  <c r="FZ67" i="1"/>
  <c r="GA66" i="1"/>
  <c r="FZ66" i="1"/>
  <c r="GA65" i="1"/>
  <c r="FZ65" i="1"/>
  <c r="GA64" i="1"/>
  <c r="FZ64" i="1"/>
  <c r="GA63" i="1"/>
  <c r="FZ63" i="1"/>
  <c r="GA62" i="1"/>
  <c r="FZ62" i="1"/>
  <c r="GA61" i="1"/>
  <c r="FZ61" i="1"/>
  <c r="GA60" i="1"/>
  <c r="FZ60" i="1"/>
  <c r="GA59" i="1"/>
  <c r="FZ59" i="1"/>
  <c r="GA57" i="1"/>
  <c r="FZ57" i="1"/>
  <c r="GA68" i="1"/>
  <c r="FZ68" i="1"/>
  <c r="GA56" i="1"/>
  <c r="FZ56" i="1"/>
  <c r="GA55" i="1"/>
  <c r="FZ55" i="1"/>
  <c r="GA54" i="1"/>
  <c r="FZ54" i="1"/>
  <c r="GA53" i="1"/>
  <c r="FZ53" i="1"/>
  <c r="GA52" i="1"/>
  <c r="FZ52" i="1"/>
  <c r="GA51" i="1"/>
  <c r="FZ51" i="1"/>
  <c r="GA50" i="1"/>
  <c r="FZ50" i="1"/>
  <c r="GA83" i="1"/>
  <c r="FZ83" i="1"/>
  <c r="GA49" i="1"/>
  <c r="FZ49" i="1"/>
  <c r="GA48" i="1"/>
  <c r="FZ48" i="1"/>
  <c r="GA47" i="1"/>
  <c r="FZ47" i="1"/>
  <c r="GA46" i="1"/>
  <c r="FZ46" i="1"/>
  <c r="GA45" i="1"/>
  <c r="FZ45" i="1"/>
  <c r="GA44" i="1"/>
  <c r="FZ44" i="1"/>
  <c r="GA43" i="1"/>
  <c r="FZ43" i="1"/>
  <c r="GA42" i="1"/>
  <c r="FZ42" i="1"/>
  <c r="GA41" i="1"/>
  <c r="FZ41" i="1"/>
  <c r="GA38" i="1"/>
  <c r="FZ38" i="1"/>
  <c r="GA37" i="1"/>
  <c r="FZ37" i="1"/>
  <c r="GA36" i="1"/>
  <c r="FZ36" i="1"/>
  <c r="GA35" i="1"/>
  <c r="FZ35" i="1"/>
  <c r="GA34" i="1"/>
  <c r="FZ34" i="1"/>
  <c r="GA33" i="1"/>
  <c r="FZ33" i="1"/>
  <c r="GA32" i="1"/>
  <c r="FZ32" i="1"/>
  <c r="GA31" i="1"/>
  <c r="FZ31" i="1"/>
  <c r="GA30" i="1"/>
  <c r="FZ30" i="1"/>
  <c r="GA29" i="1"/>
  <c r="FZ29" i="1"/>
  <c r="GA28" i="1"/>
  <c r="FZ28" i="1"/>
  <c r="GA27" i="1"/>
  <c r="FZ27" i="1"/>
  <c r="GA26" i="1"/>
  <c r="FZ26" i="1"/>
  <c r="GA25" i="1"/>
  <c r="FZ25" i="1"/>
  <c r="GA24" i="1"/>
  <c r="FZ24" i="1"/>
  <c r="GA23" i="1"/>
  <c r="FZ23" i="1"/>
  <c r="GA22" i="1"/>
  <c r="FZ22" i="1"/>
  <c r="GA21" i="1"/>
  <c r="FZ21" i="1"/>
  <c r="GA20" i="1"/>
  <c r="FZ20" i="1"/>
  <c r="GA19" i="1"/>
  <c r="FZ19" i="1"/>
  <c r="GA18" i="1"/>
  <c r="FZ18" i="1"/>
  <c r="GA17" i="1"/>
  <c r="FZ17" i="1"/>
  <c r="GA16" i="1"/>
  <c r="FZ16" i="1"/>
  <c r="GA15" i="1"/>
  <c r="FZ15" i="1"/>
  <c r="GA14" i="1"/>
  <c r="FZ14" i="1"/>
  <c r="GA95" i="1"/>
  <c r="FZ95" i="1"/>
  <c r="GA93" i="1"/>
  <c r="FZ93" i="1"/>
  <c r="GA13" i="1"/>
  <c r="FZ13" i="1"/>
  <c r="GA12" i="1"/>
  <c r="FZ12" i="1"/>
  <c r="GA77" i="1"/>
  <c r="FZ77" i="1"/>
  <c r="GA11" i="1"/>
  <c r="FZ11" i="1"/>
  <c r="GA92" i="1"/>
  <c r="FZ92" i="1"/>
  <c r="GA88" i="1"/>
  <c r="FZ88" i="1"/>
  <c r="GA10" i="1"/>
  <c r="FZ10" i="1"/>
  <c r="GA9" i="1"/>
  <c r="FZ9" i="1"/>
  <c r="GA39" i="1"/>
  <c r="FZ39" i="1"/>
  <c r="GA8" i="1"/>
  <c r="FZ8" i="1"/>
  <c r="GA86" i="1"/>
  <c r="FZ86" i="1"/>
  <c r="GA6" i="1"/>
  <c r="FZ6" i="1"/>
  <c r="GA5" i="1"/>
  <c r="FZ5" i="1"/>
  <c r="GA79" i="1"/>
  <c r="FZ79" i="1"/>
  <c r="FS76" i="1"/>
  <c r="FR76" i="1"/>
  <c r="FS75" i="1"/>
  <c r="FR75" i="1"/>
  <c r="FS74" i="1"/>
  <c r="FR74" i="1"/>
  <c r="FS73" i="1"/>
  <c r="FR73" i="1"/>
  <c r="FS72" i="1"/>
  <c r="FR72" i="1"/>
  <c r="FS71" i="1"/>
  <c r="FR71" i="1"/>
  <c r="FS70" i="1"/>
  <c r="FR70" i="1"/>
  <c r="FS67" i="1"/>
  <c r="FR67" i="1"/>
  <c r="FS66" i="1"/>
  <c r="FR66" i="1"/>
  <c r="FS65" i="1"/>
  <c r="FR65" i="1"/>
  <c r="FS64" i="1"/>
  <c r="FR64" i="1"/>
  <c r="FS63" i="1"/>
  <c r="FR63" i="1"/>
  <c r="FS62" i="1"/>
  <c r="FR62" i="1"/>
  <c r="FS61" i="1"/>
  <c r="FR61" i="1"/>
  <c r="FS60" i="1"/>
  <c r="FR60" i="1"/>
  <c r="FS59" i="1"/>
  <c r="FR59" i="1"/>
  <c r="FS57" i="1"/>
  <c r="FR57" i="1"/>
  <c r="FS68" i="1"/>
  <c r="FR68" i="1"/>
  <c r="FS56" i="1"/>
  <c r="FR56" i="1"/>
  <c r="FS55" i="1"/>
  <c r="FR55" i="1"/>
  <c r="FS54" i="1"/>
  <c r="FR54" i="1"/>
  <c r="FS53" i="1"/>
  <c r="FR53" i="1"/>
  <c r="FS52" i="1"/>
  <c r="FR52" i="1"/>
  <c r="FS51" i="1"/>
  <c r="FR51" i="1"/>
  <c r="FS50" i="1"/>
  <c r="FR50" i="1"/>
  <c r="FS83" i="1"/>
  <c r="FR83" i="1"/>
  <c r="FS49" i="1"/>
  <c r="FR49" i="1"/>
  <c r="FS48" i="1"/>
  <c r="FR48" i="1"/>
  <c r="FS47" i="1"/>
  <c r="FR47" i="1"/>
  <c r="FS46" i="1"/>
  <c r="FR46" i="1"/>
  <c r="FS45" i="1"/>
  <c r="FR45" i="1"/>
  <c r="FS44" i="1"/>
  <c r="FR44" i="1"/>
  <c r="FS43" i="1"/>
  <c r="FR43" i="1"/>
  <c r="FS42" i="1"/>
  <c r="FR42" i="1"/>
  <c r="FS41" i="1"/>
  <c r="FR41" i="1"/>
  <c r="FS38" i="1"/>
  <c r="FR38" i="1"/>
  <c r="FS37" i="1"/>
  <c r="FR37" i="1"/>
  <c r="FS36" i="1"/>
  <c r="FR36" i="1"/>
  <c r="FS35" i="1"/>
  <c r="FR35" i="1"/>
  <c r="FS34" i="1"/>
  <c r="FR34" i="1"/>
  <c r="FS33" i="1"/>
  <c r="FR33" i="1"/>
  <c r="FS32" i="1"/>
  <c r="FR32" i="1"/>
  <c r="FS31" i="1"/>
  <c r="FR31" i="1"/>
  <c r="FS30" i="1"/>
  <c r="FR30" i="1"/>
  <c r="FS29" i="1"/>
  <c r="FR29" i="1"/>
  <c r="FS28" i="1"/>
  <c r="FR28" i="1"/>
  <c r="FS27" i="1"/>
  <c r="FR27" i="1"/>
  <c r="FS26" i="1"/>
  <c r="FR26" i="1"/>
  <c r="FS25" i="1"/>
  <c r="FR25" i="1"/>
  <c r="FS24" i="1"/>
  <c r="FR24" i="1"/>
  <c r="FS23" i="1"/>
  <c r="FR23" i="1"/>
  <c r="FS22" i="1"/>
  <c r="FR22" i="1"/>
  <c r="FS21" i="1"/>
  <c r="FR21" i="1"/>
  <c r="FS20" i="1"/>
  <c r="FR20" i="1"/>
  <c r="FS19" i="1"/>
  <c r="FR19" i="1"/>
  <c r="FS18" i="1"/>
  <c r="FR18" i="1"/>
  <c r="FS17" i="1"/>
  <c r="FR17" i="1"/>
  <c r="FS16" i="1"/>
  <c r="FR16" i="1"/>
  <c r="FS15" i="1"/>
  <c r="FR15" i="1"/>
  <c r="FS14" i="1"/>
  <c r="FR14" i="1"/>
  <c r="FS95" i="1"/>
  <c r="FR95" i="1"/>
  <c r="FS93" i="1"/>
  <c r="FR93" i="1"/>
  <c r="FS13" i="1"/>
  <c r="FR13" i="1"/>
  <c r="FS12" i="1"/>
  <c r="FR12" i="1"/>
  <c r="FS77" i="1"/>
  <c r="FR77" i="1"/>
  <c r="FS11" i="1"/>
  <c r="FR11" i="1"/>
  <c r="FS92" i="1"/>
  <c r="FR92" i="1"/>
  <c r="FS88" i="1"/>
  <c r="FR88" i="1"/>
  <c r="FS10" i="1"/>
  <c r="FR10" i="1"/>
  <c r="FS9" i="1"/>
  <c r="FR9" i="1"/>
  <c r="FS39" i="1"/>
  <c r="FR39" i="1"/>
  <c r="FS8" i="1"/>
  <c r="FR8" i="1"/>
  <c r="FS86" i="1"/>
  <c r="FR86" i="1"/>
  <c r="FS6" i="1"/>
  <c r="FR6" i="1"/>
  <c r="FS5" i="1"/>
  <c r="FR5" i="1"/>
  <c r="FS79" i="1"/>
  <c r="FR79" i="1"/>
  <c r="FK76" i="1"/>
  <c r="FJ76" i="1"/>
  <c r="FK75" i="1"/>
  <c r="FJ75" i="1"/>
  <c r="FK74" i="1"/>
  <c r="FJ74" i="1"/>
  <c r="FK73" i="1"/>
  <c r="FJ73" i="1"/>
  <c r="FK72" i="1"/>
  <c r="FJ72" i="1"/>
  <c r="FK71" i="1"/>
  <c r="FJ71" i="1"/>
  <c r="FK70" i="1"/>
  <c r="FJ70" i="1"/>
  <c r="FK67" i="1"/>
  <c r="FJ67" i="1"/>
  <c r="FK66" i="1"/>
  <c r="FJ66" i="1"/>
  <c r="FK65" i="1"/>
  <c r="FJ65" i="1"/>
  <c r="FK64" i="1"/>
  <c r="FJ64" i="1"/>
  <c r="FK63" i="1"/>
  <c r="FJ63" i="1"/>
  <c r="FK62" i="1"/>
  <c r="FJ62" i="1"/>
  <c r="FK61" i="1"/>
  <c r="FJ61" i="1"/>
  <c r="FK60" i="1"/>
  <c r="FJ60" i="1"/>
  <c r="FK59" i="1"/>
  <c r="FJ59" i="1"/>
  <c r="FK57" i="1"/>
  <c r="FJ57" i="1"/>
  <c r="FK68" i="1"/>
  <c r="FJ68" i="1"/>
  <c r="FK56" i="1"/>
  <c r="FJ56" i="1"/>
  <c r="FK55" i="1"/>
  <c r="FJ55" i="1"/>
  <c r="FK54" i="1"/>
  <c r="FJ54" i="1"/>
  <c r="FK53" i="1"/>
  <c r="FJ53" i="1"/>
  <c r="FK52" i="1"/>
  <c r="FJ52" i="1"/>
  <c r="FK51" i="1"/>
  <c r="FJ51" i="1"/>
  <c r="FK50" i="1"/>
  <c r="FJ50" i="1"/>
  <c r="FK83" i="1"/>
  <c r="FJ83" i="1"/>
  <c r="FK49" i="1"/>
  <c r="FJ49" i="1"/>
  <c r="FK48" i="1"/>
  <c r="FJ48" i="1"/>
  <c r="FK47" i="1"/>
  <c r="FJ47" i="1"/>
  <c r="FK46" i="1"/>
  <c r="FJ46" i="1"/>
  <c r="FK45" i="1"/>
  <c r="FJ45" i="1"/>
  <c r="FK44" i="1"/>
  <c r="FJ44" i="1"/>
  <c r="FK43" i="1"/>
  <c r="FJ43" i="1"/>
  <c r="FK42" i="1"/>
  <c r="FJ42" i="1"/>
  <c r="FK41" i="1"/>
  <c r="FJ41" i="1"/>
  <c r="FK38" i="1"/>
  <c r="FJ38" i="1"/>
  <c r="FK37" i="1"/>
  <c r="FJ37" i="1"/>
  <c r="FK36" i="1"/>
  <c r="FJ36" i="1"/>
  <c r="FK35" i="1"/>
  <c r="FJ35" i="1"/>
  <c r="FK34" i="1"/>
  <c r="FJ34" i="1"/>
  <c r="FK33" i="1"/>
  <c r="FJ33" i="1"/>
  <c r="FK32" i="1"/>
  <c r="FJ32" i="1"/>
  <c r="FK31" i="1"/>
  <c r="FJ31" i="1"/>
  <c r="FK30" i="1"/>
  <c r="FJ30" i="1"/>
  <c r="FK29" i="1"/>
  <c r="FJ29" i="1"/>
  <c r="FK28" i="1"/>
  <c r="FJ28" i="1"/>
  <c r="FK27" i="1"/>
  <c r="FJ27" i="1"/>
  <c r="FK26" i="1"/>
  <c r="FJ26" i="1"/>
  <c r="FK25" i="1"/>
  <c r="FJ25" i="1"/>
  <c r="FK24" i="1"/>
  <c r="FJ24" i="1"/>
  <c r="FK23" i="1"/>
  <c r="FJ23" i="1"/>
  <c r="FK22" i="1"/>
  <c r="FJ22" i="1"/>
  <c r="FK21" i="1"/>
  <c r="FJ21" i="1"/>
  <c r="FK20" i="1"/>
  <c r="FJ20" i="1"/>
  <c r="FK19" i="1"/>
  <c r="FJ19" i="1"/>
  <c r="FK18" i="1"/>
  <c r="FJ18" i="1"/>
  <c r="FK17" i="1"/>
  <c r="FJ17" i="1"/>
  <c r="FK16" i="1"/>
  <c r="FJ16" i="1"/>
  <c r="FK15" i="1"/>
  <c r="FJ15" i="1"/>
  <c r="FK14" i="1"/>
  <c r="FJ14" i="1"/>
  <c r="FK95" i="1"/>
  <c r="FJ95" i="1"/>
  <c r="FK93" i="1"/>
  <c r="FJ93" i="1"/>
  <c r="FK13" i="1"/>
  <c r="FJ13" i="1"/>
  <c r="FK12" i="1"/>
  <c r="FJ12" i="1"/>
  <c r="FK77" i="1"/>
  <c r="FJ77" i="1"/>
  <c r="FK11" i="1"/>
  <c r="FJ11" i="1"/>
  <c r="FK92" i="1"/>
  <c r="FJ92" i="1"/>
  <c r="FK88" i="1"/>
  <c r="FJ88" i="1"/>
  <c r="FK10" i="1"/>
  <c r="FJ10" i="1"/>
  <c r="FK9" i="1"/>
  <c r="FJ9" i="1"/>
  <c r="FK39" i="1"/>
  <c r="FJ39" i="1"/>
  <c r="FK8" i="1"/>
  <c r="FJ8" i="1"/>
  <c r="FK86" i="1"/>
  <c r="FJ86" i="1"/>
  <c r="FK6" i="1"/>
  <c r="FJ6" i="1"/>
  <c r="FK5" i="1"/>
  <c r="FJ5" i="1"/>
  <c r="FK79" i="1"/>
  <c r="FJ79" i="1"/>
  <c r="FC76" i="1"/>
  <c r="FB76" i="1"/>
  <c r="FC75" i="1"/>
  <c r="FB75" i="1"/>
  <c r="FC74" i="1"/>
  <c r="FB74" i="1"/>
  <c r="FC73" i="1"/>
  <c r="FB73" i="1"/>
  <c r="FC72" i="1"/>
  <c r="FB72" i="1"/>
  <c r="FC71" i="1"/>
  <c r="FB71" i="1"/>
  <c r="FC70" i="1"/>
  <c r="FB70" i="1"/>
  <c r="FC67" i="1"/>
  <c r="FB67" i="1"/>
  <c r="FC66" i="1"/>
  <c r="FB66" i="1"/>
  <c r="FC65" i="1"/>
  <c r="FB65" i="1"/>
  <c r="FC64" i="1"/>
  <c r="FB64" i="1"/>
  <c r="FC63" i="1"/>
  <c r="FB63" i="1"/>
  <c r="FC62" i="1"/>
  <c r="FB62" i="1"/>
  <c r="FC61" i="1"/>
  <c r="FB61" i="1"/>
  <c r="FC60" i="1"/>
  <c r="FB60" i="1"/>
  <c r="FC59" i="1"/>
  <c r="FB59" i="1"/>
  <c r="FC57" i="1"/>
  <c r="FB57" i="1"/>
  <c r="FC68" i="1"/>
  <c r="FB68" i="1"/>
  <c r="FC56" i="1"/>
  <c r="FB56" i="1"/>
  <c r="FC55" i="1"/>
  <c r="FB55" i="1"/>
  <c r="FC54" i="1"/>
  <c r="FB54" i="1"/>
  <c r="FC53" i="1"/>
  <c r="FB53" i="1"/>
  <c r="FC52" i="1"/>
  <c r="FB52" i="1"/>
  <c r="FC51" i="1"/>
  <c r="FB51" i="1"/>
  <c r="FC50" i="1"/>
  <c r="FB50" i="1"/>
  <c r="FC83" i="1"/>
  <c r="FB83" i="1"/>
  <c r="FC49" i="1"/>
  <c r="FB49" i="1"/>
  <c r="FC48" i="1"/>
  <c r="FB48" i="1"/>
  <c r="FC47" i="1"/>
  <c r="FB47" i="1"/>
  <c r="FB46" i="1"/>
  <c r="FC45" i="1"/>
  <c r="FB45" i="1"/>
  <c r="FC44" i="1"/>
  <c r="FB44" i="1"/>
  <c r="FC43" i="1"/>
  <c r="FB43" i="1"/>
  <c r="FC42" i="1"/>
  <c r="FB42" i="1"/>
  <c r="FC41" i="1"/>
  <c r="FB41" i="1"/>
  <c r="FC38" i="1"/>
  <c r="FB38" i="1"/>
  <c r="FC37" i="1"/>
  <c r="FB37" i="1"/>
  <c r="FC36" i="1"/>
  <c r="FB36" i="1"/>
  <c r="FC35" i="1"/>
  <c r="FB35" i="1"/>
  <c r="FC34" i="1"/>
  <c r="FB34" i="1"/>
  <c r="FC33" i="1"/>
  <c r="FB33" i="1"/>
  <c r="FC32" i="1"/>
  <c r="FB32" i="1"/>
  <c r="FC31" i="1"/>
  <c r="FB31" i="1"/>
  <c r="FC30" i="1"/>
  <c r="FB30" i="1"/>
  <c r="FC29" i="1"/>
  <c r="FB29" i="1"/>
  <c r="FC28" i="1"/>
  <c r="FB28" i="1"/>
  <c r="FC27" i="1"/>
  <c r="FB27" i="1"/>
  <c r="FC26" i="1"/>
  <c r="FB26" i="1"/>
  <c r="FC25" i="1"/>
  <c r="FB25" i="1"/>
  <c r="FC24" i="1"/>
  <c r="FB24" i="1"/>
  <c r="FC23" i="1"/>
  <c r="FB23" i="1"/>
  <c r="FC22" i="1"/>
  <c r="FB22" i="1"/>
  <c r="FC21" i="1"/>
  <c r="FB21" i="1"/>
  <c r="FC20" i="1"/>
  <c r="FB20" i="1"/>
  <c r="FC19" i="1"/>
  <c r="FB19" i="1"/>
  <c r="FC18" i="1"/>
  <c r="FB18" i="1"/>
  <c r="FC17" i="1"/>
  <c r="FB17" i="1"/>
  <c r="FC16" i="1"/>
  <c r="FB16" i="1"/>
  <c r="FC15" i="1"/>
  <c r="FB15" i="1"/>
  <c r="FC14" i="1"/>
  <c r="FB14" i="1"/>
  <c r="FC95" i="1"/>
  <c r="FB95" i="1"/>
  <c r="FC93" i="1"/>
  <c r="FB93" i="1"/>
  <c r="FC13" i="1"/>
  <c r="FB13" i="1"/>
  <c r="FC12" i="1"/>
  <c r="FB12" i="1"/>
  <c r="FC77" i="1"/>
  <c r="FB77" i="1"/>
  <c r="FC11" i="1"/>
  <c r="FB11" i="1"/>
  <c r="FC92" i="1"/>
  <c r="FB92" i="1"/>
  <c r="FC88" i="1"/>
  <c r="FB88" i="1"/>
  <c r="FC10" i="1"/>
  <c r="FB10" i="1"/>
  <c r="FC9" i="1"/>
  <c r="FB9" i="1"/>
  <c r="FC39" i="1"/>
  <c r="FB39" i="1"/>
  <c r="FC8" i="1"/>
  <c r="FB8" i="1"/>
  <c r="FC86" i="1"/>
  <c r="FB86" i="1"/>
  <c r="FC6" i="1"/>
  <c r="FB6" i="1"/>
  <c r="FC5" i="1"/>
  <c r="FB5" i="1"/>
  <c r="FC79" i="1"/>
  <c r="FB79" i="1"/>
  <c r="EU76" i="1"/>
  <c r="ET76" i="1"/>
  <c r="EU75" i="1"/>
  <c r="ET75" i="1"/>
  <c r="EU74" i="1"/>
  <c r="ET74" i="1"/>
  <c r="EU73" i="1"/>
  <c r="ET73" i="1"/>
  <c r="EU72" i="1"/>
  <c r="ET72" i="1"/>
  <c r="EU71" i="1"/>
  <c r="ET71" i="1"/>
  <c r="EU70" i="1"/>
  <c r="ET70" i="1"/>
  <c r="EU67" i="1"/>
  <c r="ET67" i="1"/>
  <c r="EU66" i="1"/>
  <c r="ET66" i="1"/>
  <c r="EU65" i="1"/>
  <c r="ET65" i="1"/>
  <c r="EU64" i="1"/>
  <c r="ET64" i="1"/>
  <c r="EU63" i="1"/>
  <c r="ET63" i="1"/>
  <c r="EU62" i="1"/>
  <c r="ET62" i="1"/>
  <c r="EU61" i="1"/>
  <c r="ET61" i="1"/>
  <c r="EU60" i="1"/>
  <c r="ET60" i="1"/>
  <c r="EU59" i="1"/>
  <c r="ET59" i="1"/>
  <c r="EU57" i="1"/>
  <c r="ET57" i="1"/>
  <c r="EU68" i="1"/>
  <c r="ET68" i="1"/>
  <c r="EU56" i="1"/>
  <c r="ET56" i="1"/>
  <c r="EU55" i="1"/>
  <c r="ET55" i="1"/>
  <c r="EU54" i="1"/>
  <c r="ET54" i="1"/>
  <c r="EU53" i="1"/>
  <c r="ET53" i="1"/>
  <c r="EU52" i="1"/>
  <c r="ET52" i="1"/>
  <c r="EU51" i="1"/>
  <c r="ET51" i="1"/>
  <c r="EU50" i="1"/>
  <c r="ET50" i="1"/>
  <c r="EU83" i="1"/>
  <c r="ET83" i="1"/>
  <c r="EU49" i="1"/>
  <c r="ET49" i="1"/>
  <c r="EU48" i="1"/>
  <c r="ET48" i="1"/>
  <c r="EU47" i="1"/>
  <c r="ET47" i="1"/>
  <c r="EU46" i="1"/>
  <c r="ET46" i="1"/>
  <c r="EU45" i="1"/>
  <c r="ET45" i="1"/>
  <c r="EU44" i="1"/>
  <c r="ET44" i="1"/>
  <c r="EU43" i="1"/>
  <c r="ET43" i="1"/>
  <c r="EU42" i="1"/>
  <c r="ET42" i="1"/>
  <c r="EU41" i="1"/>
  <c r="ET41" i="1"/>
  <c r="EU38" i="1"/>
  <c r="ET38" i="1"/>
  <c r="EU37" i="1"/>
  <c r="ET37" i="1"/>
  <c r="EU36" i="1"/>
  <c r="ET36" i="1"/>
  <c r="EU35" i="1"/>
  <c r="ET35" i="1"/>
  <c r="EU34" i="1"/>
  <c r="ET34" i="1"/>
  <c r="EU33" i="1"/>
  <c r="ET33" i="1"/>
  <c r="EU32" i="1"/>
  <c r="ET32" i="1"/>
  <c r="EU31" i="1"/>
  <c r="ET31" i="1"/>
  <c r="EU30" i="1"/>
  <c r="ET30" i="1"/>
  <c r="EU29" i="1"/>
  <c r="ET29" i="1"/>
  <c r="EU28" i="1"/>
  <c r="ET28" i="1"/>
  <c r="EU27" i="1"/>
  <c r="ET27" i="1"/>
  <c r="EU26" i="1"/>
  <c r="ET26" i="1"/>
  <c r="EU25" i="1"/>
  <c r="ET25" i="1"/>
  <c r="EU24" i="1"/>
  <c r="ET24" i="1"/>
  <c r="EU23" i="1"/>
  <c r="ET23" i="1"/>
  <c r="EU22" i="1"/>
  <c r="ET22" i="1"/>
  <c r="EU21" i="1"/>
  <c r="ET21" i="1"/>
  <c r="EU20" i="1"/>
  <c r="ET20" i="1"/>
  <c r="EU19" i="1"/>
  <c r="ET19" i="1"/>
  <c r="EU18" i="1"/>
  <c r="ET18" i="1"/>
  <c r="EU17" i="1"/>
  <c r="ET17" i="1"/>
  <c r="EU16" i="1"/>
  <c r="ET16" i="1"/>
  <c r="EU15" i="1"/>
  <c r="ET15" i="1"/>
  <c r="EU14" i="1"/>
  <c r="ET14" i="1"/>
  <c r="EU95" i="1"/>
  <c r="ET95" i="1"/>
  <c r="EU93" i="1"/>
  <c r="ET93" i="1"/>
  <c r="EU13" i="1"/>
  <c r="ET13" i="1"/>
  <c r="EU12" i="1"/>
  <c r="ET12" i="1"/>
  <c r="EU77" i="1"/>
  <c r="ET77" i="1"/>
  <c r="EU11" i="1"/>
  <c r="ET11" i="1"/>
  <c r="EU92" i="1"/>
  <c r="ET92" i="1"/>
  <c r="EU88" i="1"/>
  <c r="ET88" i="1"/>
  <c r="EU10" i="1"/>
  <c r="ET10" i="1"/>
  <c r="EU9" i="1"/>
  <c r="ET9" i="1"/>
  <c r="EU39" i="1"/>
  <c r="ET39" i="1"/>
  <c r="EU8" i="1"/>
  <c r="ET8" i="1"/>
  <c r="EU86" i="1"/>
  <c r="ET86" i="1"/>
  <c r="EU6" i="1"/>
  <c r="ET6" i="1"/>
  <c r="EU5" i="1"/>
  <c r="ET5" i="1"/>
  <c r="EU79" i="1"/>
  <c r="ET79" i="1"/>
  <c r="EM76" i="1"/>
  <c r="EL76" i="1"/>
  <c r="EM75" i="1"/>
  <c r="EL75" i="1"/>
  <c r="EM74" i="1"/>
  <c r="EL74" i="1"/>
  <c r="EM73" i="1"/>
  <c r="EL73" i="1"/>
  <c r="EM72" i="1"/>
  <c r="EL72" i="1"/>
  <c r="EM71" i="1"/>
  <c r="EL71" i="1"/>
  <c r="EM70" i="1"/>
  <c r="EL70" i="1"/>
  <c r="EM67" i="1"/>
  <c r="EL67" i="1"/>
  <c r="EM66" i="1"/>
  <c r="EL66" i="1"/>
  <c r="EM65" i="1"/>
  <c r="EL65" i="1"/>
  <c r="EM64" i="1"/>
  <c r="EL64" i="1"/>
  <c r="EM63" i="1"/>
  <c r="EL63" i="1"/>
  <c r="EM62" i="1"/>
  <c r="EL62" i="1"/>
  <c r="EM61" i="1"/>
  <c r="EL61" i="1"/>
  <c r="EM60" i="1"/>
  <c r="EL60" i="1"/>
  <c r="EM59" i="1"/>
  <c r="EL59" i="1"/>
  <c r="EM57" i="1"/>
  <c r="EL57" i="1"/>
  <c r="EM68" i="1"/>
  <c r="EL68" i="1"/>
  <c r="EM56" i="1"/>
  <c r="EL56" i="1"/>
  <c r="EM55" i="1"/>
  <c r="EL55" i="1"/>
  <c r="EM54" i="1"/>
  <c r="EL54" i="1"/>
  <c r="EM53" i="1"/>
  <c r="EL53" i="1"/>
  <c r="EM52" i="1"/>
  <c r="EL52" i="1"/>
  <c r="EM51" i="1"/>
  <c r="EL51" i="1"/>
  <c r="EM50" i="1"/>
  <c r="EL50" i="1"/>
  <c r="EM83" i="1"/>
  <c r="EL83" i="1"/>
  <c r="EM49" i="1"/>
  <c r="EL49" i="1"/>
  <c r="EM48" i="1"/>
  <c r="EL48" i="1"/>
  <c r="EM47" i="1"/>
  <c r="EL47" i="1"/>
  <c r="EM46" i="1"/>
  <c r="EL46" i="1"/>
  <c r="EM45" i="1"/>
  <c r="EL45" i="1"/>
  <c r="EM44" i="1"/>
  <c r="EL44" i="1"/>
  <c r="EM43" i="1"/>
  <c r="EL43" i="1"/>
  <c r="EM42" i="1"/>
  <c r="EL42" i="1"/>
  <c r="EM41" i="1"/>
  <c r="EL41" i="1"/>
  <c r="EM38" i="1"/>
  <c r="EL38" i="1"/>
  <c r="EM37" i="1"/>
  <c r="EL37" i="1"/>
  <c r="EM36" i="1"/>
  <c r="EL36" i="1"/>
  <c r="EM35" i="1"/>
  <c r="EL35" i="1"/>
  <c r="EM34" i="1"/>
  <c r="EL34" i="1"/>
  <c r="EM33" i="1"/>
  <c r="EL33" i="1"/>
  <c r="EM32" i="1"/>
  <c r="EL32" i="1"/>
  <c r="EM31" i="1"/>
  <c r="EL31" i="1"/>
  <c r="EM30" i="1"/>
  <c r="EL30" i="1"/>
  <c r="EM29" i="1"/>
  <c r="EL29" i="1"/>
  <c r="EM28" i="1"/>
  <c r="EL28" i="1"/>
  <c r="EM27" i="1"/>
  <c r="EL27" i="1"/>
  <c r="EM26" i="1"/>
  <c r="EL26" i="1"/>
  <c r="EM25" i="1"/>
  <c r="EL25" i="1"/>
  <c r="EM24" i="1"/>
  <c r="EL24" i="1"/>
  <c r="EM23" i="1"/>
  <c r="EL23" i="1"/>
  <c r="EM22" i="1"/>
  <c r="EL22" i="1"/>
  <c r="EM21" i="1"/>
  <c r="EL21" i="1"/>
  <c r="EM20" i="1"/>
  <c r="EL20" i="1"/>
  <c r="EM19" i="1"/>
  <c r="EL19" i="1"/>
  <c r="EM18" i="1"/>
  <c r="EL18" i="1"/>
  <c r="EM17" i="1"/>
  <c r="EL17" i="1"/>
  <c r="EM16" i="1"/>
  <c r="EL16" i="1"/>
  <c r="EM15" i="1"/>
  <c r="EL15" i="1"/>
  <c r="EM14" i="1"/>
  <c r="EL14" i="1"/>
  <c r="EM95" i="1"/>
  <c r="EL95" i="1"/>
  <c r="EM93" i="1"/>
  <c r="EL93" i="1"/>
  <c r="EM13" i="1"/>
  <c r="EL13" i="1"/>
  <c r="EM12" i="1"/>
  <c r="EL12" i="1"/>
  <c r="EM77" i="1"/>
  <c r="EL77" i="1"/>
  <c r="EM11" i="1"/>
  <c r="EL11" i="1"/>
  <c r="EM92" i="1"/>
  <c r="EL92" i="1"/>
  <c r="EM88" i="1"/>
  <c r="EL88" i="1"/>
  <c r="EM10" i="1"/>
  <c r="EL10" i="1"/>
  <c r="EM9" i="1"/>
  <c r="EL9" i="1"/>
  <c r="EM39" i="1"/>
  <c r="EL39" i="1"/>
  <c r="EM8" i="1"/>
  <c r="EL8" i="1"/>
  <c r="EM86" i="1"/>
  <c r="EL86" i="1"/>
  <c r="EM6" i="1"/>
  <c r="EL6" i="1"/>
  <c r="EM5" i="1"/>
  <c r="EL5" i="1"/>
  <c r="EM79" i="1"/>
  <c r="EL79" i="1"/>
  <c r="EE76" i="1"/>
  <c r="ED76" i="1"/>
  <c r="EE75" i="1"/>
  <c r="ED75" i="1"/>
  <c r="EE74" i="1"/>
  <c r="ED74" i="1"/>
  <c r="EE73" i="1"/>
  <c r="ED73" i="1"/>
  <c r="EE72" i="1"/>
  <c r="ED72" i="1"/>
  <c r="EE71" i="1"/>
  <c r="ED71" i="1"/>
  <c r="EE70" i="1"/>
  <c r="ED70" i="1"/>
  <c r="EE67" i="1"/>
  <c r="ED67" i="1"/>
  <c r="EE66" i="1"/>
  <c r="ED66" i="1"/>
  <c r="EE65" i="1"/>
  <c r="ED65" i="1"/>
  <c r="EE64" i="1"/>
  <c r="ED64" i="1"/>
  <c r="EE63" i="1"/>
  <c r="ED63" i="1"/>
  <c r="EE62" i="1"/>
  <c r="ED62" i="1"/>
  <c r="EE61" i="1"/>
  <c r="ED61" i="1"/>
  <c r="EE60" i="1"/>
  <c r="ED60" i="1"/>
  <c r="EE59" i="1"/>
  <c r="ED59" i="1"/>
  <c r="EE57" i="1"/>
  <c r="ED57" i="1"/>
  <c r="EE68" i="1"/>
  <c r="ED68" i="1"/>
  <c r="EE56" i="1"/>
  <c r="ED56" i="1"/>
  <c r="EE55" i="1"/>
  <c r="ED55" i="1"/>
  <c r="EE54" i="1"/>
  <c r="ED54" i="1"/>
  <c r="EE53" i="1"/>
  <c r="ED53" i="1"/>
  <c r="EE52" i="1"/>
  <c r="ED52" i="1"/>
  <c r="EE51" i="1"/>
  <c r="ED51" i="1"/>
  <c r="EE50" i="1"/>
  <c r="ED50" i="1"/>
  <c r="EE83" i="1"/>
  <c r="ED83" i="1"/>
  <c r="EE49" i="1"/>
  <c r="ED49" i="1"/>
  <c r="EE48" i="1"/>
  <c r="ED48" i="1"/>
  <c r="EE47" i="1"/>
  <c r="ED47" i="1"/>
  <c r="EE46" i="1"/>
  <c r="ED46" i="1"/>
  <c r="EE45" i="1"/>
  <c r="ED45" i="1"/>
  <c r="EE44" i="1"/>
  <c r="ED44" i="1"/>
  <c r="EE43" i="1"/>
  <c r="ED43" i="1"/>
  <c r="EE42" i="1"/>
  <c r="ED42" i="1"/>
  <c r="EE41" i="1"/>
  <c r="ED41" i="1"/>
  <c r="EE38" i="1"/>
  <c r="ED38" i="1"/>
  <c r="EE37" i="1"/>
  <c r="ED37" i="1"/>
  <c r="EE36" i="1"/>
  <c r="ED36" i="1"/>
  <c r="EE35" i="1"/>
  <c r="ED35" i="1"/>
  <c r="EE34" i="1"/>
  <c r="ED34" i="1"/>
  <c r="EE33" i="1"/>
  <c r="ED33" i="1"/>
  <c r="EE32" i="1"/>
  <c r="ED32" i="1"/>
  <c r="EE31" i="1"/>
  <c r="ED31" i="1"/>
  <c r="EE30" i="1"/>
  <c r="ED30" i="1"/>
  <c r="EE29" i="1"/>
  <c r="ED29" i="1"/>
  <c r="EE28" i="1"/>
  <c r="ED28" i="1"/>
  <c r="EE27" i="1"/>
  <c r="ED27" i="1"/>
  <c r="EE26" i="1"/>
  <c r="ED26" i="1"/>
  <c r="EE25" i="1"/>
  <c r="ED25" i="1"/>
  <c r="EE24" i="1"/>
  <c r="ED24" i="1"/>
  <c r="EE23" i="1"/>
  <c r="ED23" i="1"/>
  <c r="EE22" i="1"/>
  <c r="ED22" i="1"/>
  <c r="EE21" i="1"/>
  <c r="ED21" i="1"/>
  <c r="EE20" i="1"/>
  <c r="ED20" i="1"/>
  <c r="EE19" i="1"/>
  <c r="ED19" i="1"/>
  <c r="EE18" i="1"/>
  <c r="ED18" i="1"/>
  <c r="EE17" i="1"/>
  <c r="ED17" i="1"/>
  <c r="EE16" i="1"/>
  <c r="ED16" i="1"/>
  <c r="EE15" i="1"/>
  <c r="ED15" i="1"/>
  <c r="EE14" i="1"/>
  <c r="ED14" i="1"/>
  <c r="EE95" i="1"/>
  <c r="ED95" i="1"/>
  <c r="EE93" i="1"/>
  <c r="ED93" i="1"/>
  <c r="EE13" i="1"/>
  <c r="ED13" i="1"/>
  <c r="EE12" i="1"/>
  <c r="ED12" i="1"/>
  <c r="EE77" i="1"/>
  <c r="ED77" i="1"/>
  <c r="EE11" i="1"/>
  <c r="ED11" i="1"/>
  <c r="EE92" i="1"/>
  <c r="ED92" i="1"/>
  <c r="EE88" i="1"/>
  <c r="ED88" i="1"/>
  <c r="EE10" i="1"/>
  <c r="ED10" i="1"/>
  <c r="EE9" i="1"/>
  <c r="ED9" i="1"/>
  <c r="EE39" i="1"/>
  <c r="ED39" i="1"/>
  <c r="EE8" i="1"/>
  <c r="ED8" i="1"/>
  <c r="EE86" i="1"/>
  <c r="ED86" i="1"/>
  <c r="EE6" i="1"/>
  <c r="ED6" i="1"/>
  <c r="EE5" i="1"/>
  <c r="ED5" i="1"/>
  <c r="EE79" i="1"/>
  <c r="ED79" i="1"/>
  <c r="DW76" i="1"/>
  <c r="DV76" i="1"/>
  <c r="DW75" i="1"/>
  <c r="DV75" i="1"/>
  <c r="DW74" i="1"/>
  <c r="DV74" i="1"/>
  <c r="DW73" i="1"/>
  <c r="DV73" i="1"/>
  <c r="DW72" i="1"/>
  <c r="DV72" i="1"/>
  <c r="DW71" i="1"/>
  <c r="DV71" i="1"/>
  <c r="DW70" i="1"/>
  <c r="DV70" i="1"/>
  <c r="DW67" i="1"/>
  <c r="DV67" i="1"/>
  <c r="DW66" i="1"/>
  <c r="DV66" i="1"/>
  <c r="DW65" i="1"/>
  <c r="DV65" i="1"/>
  <c r="DW64" i="1"/>
  <c r="DV64" i="1"/>
  <c r="DW63" i="1"/>
  <c r="DV63" i="1"/>
  <c r="DW62" i="1"/>
  <c r="DV62" i="1"/>
  <c r="DW61" i="1"/>
  <c r="DV61" i="1"/>
  <c r="DW60" i="1"/>
  <c r="DV60" i="1"/>
  <c r="DW59" i="1"/>
  <c r="DV59" i="1"/>
  <c r="DW57" i="1"/>
  <c r="DV57" i="1"/>
  <c r="DW68" i="1"/>
  <c r="DV68" i="1"/>
  <c r="DW56" i="1"/>
  <c r="DV56" i="1"/>
  <c r="DW55" i="1"/>
  <c r="DV55" i="1"/>
  <c r="DW54" i="1"/>
  <c r="DV54" i="1"/>
  <c r="DW53" i="1"/>
  <c r="DV53" i="1"/>
  <c r="DW52" i="1"/>
  <c r="DV52" i="1"/>
  <c r="DW51" i="1"/>
  <c r="DV51" i="1"/>
  <c r="DW50" i="1"/>
  <c r="DV50" i="1"/>
  <c r="DW83" i="1"/>
  <c r="DV83" i="1"/>
  <c r="DW49" i="1"/>
  <c r="DV49" i="1"/>
  <c r="DW48" i="1"/>
  <c r="DV48" i="1"/>
  <c r="DW47" i="1"/>
  <c r="DV47" i="1"/>
  <c r="DW46" i="1"/>
  <c r="DV46" i="1"/>
  <c r="DW45" i="1"/>
  <c r="DV45" i="1"/>
  <c r="DW44" i="1"/>
  <c r="DV44" i="1"/>
  <c r="DW43" i="1"/>
  <c r="DV43" i="1"/>
  <c r="DW42" i="1"/>
  <c r="DV42" i="1"/>
  <c r="DW41" i="1"/>
  <c r="DV41" i="1"/>
  <c r="DW38" i="1"/>
  <c r="DV38" i="1"/>
  <c r="DW37" i="1"/>
  <c r="DV37" i="1"/>
  <c r="DW36" i="1"/>
  <c r="DV36" i="1"/>
  <c r="DW35" i="1"/>
  <c r="DV35" i="1"/>
  <c r="DW34" i="1"/>
  <c r="DV34" i="1"/>
  <c r="DW33" i="1"/>
  <c r="DV33" i="1"/>
  <c r="DW32" i="1"/>
  <c r="DV32" i="1"/>
  <c r="DW31" i="1"/>
  <c r="DV31" i="1"/>
  <c r="DW30" i="1"/>
  <c r="DV30" i="1"/>
  <c r="DW29" i="1"/>
  <c r="DV29" i="1"/>
  <c r="DW28" i="1"/>
  <c r="DV28" i="1"/>
  <c r="DW27" i="1"/>
  <c r="DV27" i="1"/>
  <c r="DW26" i="1"/>
  <c r="DV26" i="1"/>
  <c r="DW25" i="1"/>
  <c r="DV25" i="1"/>
  <c r="DW24" i="1"/>
  <c r="DV24" i="1"/>
  <c r="DW23" i="1"/>
  <c r="DV23" i="1"/>
  <c r="DW22" i="1"/>
  <c r="DV22" i="1"/>
  <c r="DW21" i="1"/>
  <c r="DV21" i="1"/>
  <c r="DW20" i="1"/>
  <c r="DV20" i="1"/>
  <c r="DW19" i="1"/>
  <c r="DV19" i="1"/>
  <c r="DW18" i="1"/>
  <c r="DV18" i="1"/>
  <c r="DW17" i="1"/>
  <c r="DV17" i="1"/>
  <c r="DW16" i="1"/>
  <c r="DV16" i="1"/>
  <c r="DW15" i="1"/>
  <c r="DV15" i="1"/>
  <c r="DW14" i="1"/>
  <c r="DV14" i="1"/>
  <c r="DW95" i="1"/>
  <c r="DV95" i="1"/>
  <c r="DW93" i="1"/>
  <c r="DV93" i="1"/>
  <c r="DW13" i="1"/>
  <c r="DV13" i="1"/>
  <c r="DW12" i="1"/>
  <c r="DV12" i="1"/>
  <c r="DW77" i="1"/>
  <c r="DV77" i="1"/>
  <c r="DW11" i="1"/>
  <c r="DV11" i="1"/>
  <c r="DW92" i="1"/>
  <c r="DV92" i="1"/>
  <c r="DW88" i="1"/>
  <c r="DV88" i="1"/>
  <c r="DW10" i="1"/>
  <c r="DV10" i="1"/>
  <c r="DW9" i="1"/>
  <c r="DV9" i="1"/>
  <c r="DW39" i="1"/>
  <c r="DV39" i="1"/>
  <c r="DW8" i="1"/>
  <c r="DV8" i="1"/>
  <c r="DW86" i="1"/>
  <c r="DV86" i="1"/>
  <c r="DW6" i="1"/>
  <c r="DV6" i="1"/>
  <c r="DW5" i="1"/>
  <c r="DV5" i="1"/>
  <c r="DW79" i="1"/>
  <c r="DV79" i="1"/>
  <c r="DO76" i="1"/>
  <c r="DN76" i="1"/>
  <c r="DO75" i="1"/>
  <c r="DN75" i="1"/>
  <c r="DO74" i="1"/>
  <c r="DN74" i="1"/>
  <c r="DO73" i="1"/>
  <c r="DN73" i="1"/>
  <c r="DO72" i="1"/>
  <c r="DN72" i="1"/>
  <c r="DO71" i="1"/>
  <c r="DN71" i="1"/>
  <c r="DO70" i="1"/>
  <c r="DN70" i="1"/>
  <c r="DO67" i="1"/>
  <c r="DN67" i="1"/>
  <c r="DO66" i="1"/>
  <c r="DN66" i="1"/>
  <c r="DO65" i="1"/>
  <c r="DN65" i="1"/>
  <c r="DO64" i="1"/>
  <c r="DN64" i="1"/>
  <c r="DO63" i="1"/>
  <c r="DN63" i="1"/>
  <c r="DO62" i="1"/>
  <c r="DN62" i="1"/>
  <c r="DO61" i="1"/>
  <c r="DN61" i="1"/>
  <c r="DO60" i="1"/>
  <c r="DN60" i="1"/>
  <c r="DO59" i="1"/>
  <c r="DN59" i="1"/>
  <c r="DO57" i="1"/>
  <c r="DN57" i="1"/>
  <c r="DO68" i="1"/>
  <c r="DN68" i="1"/>
  <c r="DO56" i="1"/>
  <c r="DN56" i="1"/>
  <c r="DO55" i="1"/>
  <c r="DN55" i="1"/>
  <c r="DO54" i="1"/>
  <c r="DN54" i="1"/>
  <c r="DO53" i="1"/>
  <c r="DN53" i="1"/>
  <c r="DO52" i="1"/>
  <c r="DN52" i="1"/>
  <c r="DO51" i="1"/>
  <c r="DN51" i="1"/>
  <c r="DO50" i="1"/>
  <c r="DN50" i="1"/>
  <c r="DO83" i="1"/>
  <c r="DN83" i="1"/>
  <c r="DO49" i="1"/>
  <c r="DN49" i="1"/>
  <c r="DO48" i="1"/>
  <c r="DN48" i="1"/>
  <c r="DO47" i="1"/>
  <c r="DN47" i="1"/>
  <c r="DO46" i="1"/>
  <c r="DN46" i="1"/>
  <c r="DO45" i="1"/>
  <c r="DN45" i="1"/>
  <c r="DO44" i="1"/>
  <c r="DN44" i="1"/>
  <c r="DO43" i="1"/>
  <c r="DN43" i="1"/>
  <c r="DO42" i="1"/>
  <c r="DN42" i="1"/>
  <c r="DO41" i="1"/>
  <c r="DN41" i="1"/>
  <c r="DO38" i="1"/>
  <c r="DN38" i="1"/>
  <c r="DO37" i="1"/>
  <c r="DN37" i="1"/>
  <c r="DO36" i="1"/>
  <c r="DN36" i="1"/>
  <c r="DO35" i="1"/>
  <c r="DN35" i="1"/>
  <c r="DO34" i="1"/>
  <c r="DN34" i="1"/>
  <c r="DO33" i="1"/>
  <c r="DN33" i="1"/>
  <c r="DO32" i="1"/>
  <c r="DN32" i="1"/>
  <c r="DO31" i="1"/>
  <c r="DN31" i="1"/>
  <c r="DO30" i="1"/>
  <c r="DN30" i="1"/>
  <c r="DO29" i="1"/>
  <c r="DN29" i="1"/>
  <c r="DO28" i="1"/>
  <c r="DN28" i="1"/>
  <c r="DO27" i="1"/>
  <c r="DN27" i="1"/>
  <c r="DO26" i="1"/>
  <c r="DN26" i="1"/>
  <c r="DO25" i="1"/>
  <c r="DN25" i="1"/>
  <c r="DO24" i="1"/>
  <c r="DN24" i="1"/>
  <c r="DO23" i="1"/>
  <c r="DN23" i="1"/>
  <c r="DO22" i="1"/>
  <c r="DN22" i="1"/>
  <c r="DO21" i="1"/>
  <c r="DN21" i="1"/>
  <c r="DO20" i="1"/>
  <c r="DN20" i="1"/>
  <c r="DO19" i="1"/>
  <c r="DN19" i="1"/>
  <c r="DO18" i="1"/>
  <c r="DN18" i="1"/>
  <c r="DO17" i="1"/>
  <c r="DN17" i="1"/>
  <c r="DO16" i="1"/>
  <c r="DN16" i="1"/>
  <c r="DO15" i="1"/>
  <c r="DN15" i="1"/>
  <c r="DO14" i="1"/>
  <c r="DN14" i="1"/>
  <c r="DO95" i="1"/>
  <c r="DN95" i="1"/>
  <c r="DO93" i="1"/>
  <c r="DN93" i="1"/>
  <c r="DO13" i="1"/>
  <c r="DN13" i="1"/>
  <c r="DO12" i="1"/>
  <c r="DN12" i="1"/>
  <c r="DO77" i="1"/>
  <c r="DN77" i="1"/>
  <c r="DO11" i="1"/>
  <c r="DN11" i="1"/>
  <c r="DO92" i="1"/>
  <c r="DN92" i="1"/>
  <c r="DO88" i="1"/>
  <c r="DN88" i="1"/>
  <c r="DO10" i="1"/>
  <c r="DN10" i="1"/>
  <c r="DO9" i="1"/>
  <c r="DN9" i="1"/>
  <c r="DO39" i="1"/>
  <c r="DN39" i="1"/>
  <c r="DO8" i="1"/>
  <c r="DN8" i="1"/>
  <c r="DO86" i="1"/>
  <c r="DN86" i="1"/>
  <c r="DO6" i="1"/>
  <c r="DN6" i="1"/>
  <c r="DO5" i="1"/>
  <c r="DN5" i="1"/>
  <c r="DO79" i="1"/>
  <c r="DN79" i="1"/>
  <c r="DG76" i="1"/>
  <c r="DF76" i="1"/>
  <c r="DG75" i="1"/>
  <c r="DF75" i="1"/>
  <c r="DG74" i="1"/>
  <c r="DF74" i="1"/>
  <c r="DG73" i="1"/>
  <c r="DF73" i="1"/>
  <c r="DG72" i="1"/>
  <c r="DF72" i="1"/>
  <c r="DG71" i="1"/>
  <c r="DF71" i="1"/>
  <c r="DG70" i="1"/>
  <c r="DF70" i="1"/>
  <c r="DG67" i="1"/>
  <c r="DF67" i="1"/>
  <c r="DG66" i="1"/>
  <c r="DF66" i="1"/>
  <c r="DG65" i="1"/>
  <c r="DF65" i="1"/>
  <c r="DG64" i="1"/>
  <c r="DF64" i="1"/>
  <c r="DG63" i="1"/>
  <c r="DF63" i="1"/>
  <c r="DG62" i="1"/>
  <c r="DF62" i="1"/>
  <c r="DG61" i="1"/>
  <c r="DF61" i="1"/>
  <c r="DG60" i="1"/>
  <c r="DF60" i="1"/>
  <c r="DG59" i="1"/>
  <c r="DF59" i="1"/>
  <c r="DG57" i="1"/>
  <c r="DF57" i="1"/>
  <c r="DG68" i="1"/>
  <c r="DF68" i="1"/>
  <c r="DG56" i="1"/>
  <c r="DF56" i="1"/>
  <c r="DG55" i="1"/>
  <c r="DF55" i="1"/>
  <c r="DG54" i="1"/>
  <c r="DF54" i="1"/>
  <c r="DG53" i="1"/>
  <c r="DF53" i="1"/>
  <c r="DG52" i="1"/>
  <c r="DF52" i="1"/>
  <c r="DG51" i="1"/>
  <c r="DF51" i="1"/>
  <c r="DG50" i="1"/>
  <c r="DF50" i="1"/>
  <c r="DG83" i="1"/>
  <c r="DF83" i="1"/>
  <c r="DG49" i="1"/>
  <c r="DF49" i="1"/>
  <c r="DG48" i="1"/>
  <c r="DF48" i="1"/>
  <c r="DG47" i="1"/>
  <c r="DF47" i="1"/>
  <c r="DG46" i="1"/>
  <c r="DF46" i="1"/>
  <c r="DG45" i="1"/>
  <c r="DF45" i="1"/>
  <c r="DG44" i="1"/>
  <c r="DF44" i="1"/>
  <c r="DG43" i="1"/>
  <c r="DF43" i="1"/>
  <c r="DG42" i="1"/>
  <c r="DF42" i="1"/>
  <c r="DG41" i="1"/>
  <c r="DF41" i="1"/>
  <c r="DG38" i="1"/>
  <c r="DF38" i="1"/>
  <c r="DG37" i="1"/>
  <c r="DF37" i="1"/>
  <c r="DG36" i="1"/>
  <c r="DF36" i="1"/>
  <c r="DG35" i="1"/>
  <c r="DF35" i="1"/>
  <c r="DG34" i="1"/>
  <c r="DF34" i="1"/>
  <c r="DG33" i="1"/>
  <c r="DF33" i="1"/>
  <c r="DG32" i="1"/>
  <c r="DF32" i="1"/>
  <c r="DG31" i="1"/>
  <c r="DF31" i="1"/>
  <c r="DG30" i="1"/>
  <c r="DF30" i="1"/>
  <c r="DG29" i="1"/>
  <c r="DF29" i="1"/>
  <c r="DG28" i="1"/>
  <c r="DF28" i="1"/>
  <c r="DG27" i="1"/>
  <c r="DF27" i="1"/>
  <c r="DG26" i="1"/>
  <c r="DF26" i="1"/>
  <c r="DG25" i="1"/>
  <c r="DF25" i="1"/>
  <c r="DG24" i="1"/>
  <c r="DF24" i="1"/>
  <c r="DG23" i="1"/>
  <c r="DF23" i="1"/>
  <c r="DG22" i="1"/>
  <c r="DF22" i="1"/>
  <c r="DG21" i="1"/>
  <c r="DF21" i="1"/>
  <c r="DG20" i="1"/>
  <c r="DF20" i="1"/>
  <c r="DG19" i="1"/>
  <c r="DF19" i="1"/>
  <c r="DG18" i="1"/>
  <c r="DF18" i="1"/>
  <c r="DG17" i="1"/>
  <c r="DF17" i="1"/>
  <c r="DG16" i="1"/>
  <c r="DF16" i="1"/>
  <c r="DG15" i="1"/>
  <c r="DF15" i="1"/>
  <c r="DG14" i="1"/>
  <c r="DF14" i="1"/>
  <c r="DG95" i="1"/>
  <c r="DF95" i="1"/>
  <c r="DG93" i="1"/>
  <c r="DF93" i="1"/>
  <c r="DG13" i="1"/>
  <c r="DF13" i="1"/>
  <c r="DG12" i="1"/>
  <c r="DF12" i="1"/>
  <c r="DG77" i="1"/>
  <c r="DF77" i="1"/>
  <c r="DG11" i="1"/>
  <c r="DF11" i="1"/>
  <c r="DG92" i="1"/>
  <c r="DF92" i="1"/>
  <c r="DG88" i="1"/>
  <c r="DF88" i="1"/>
  <c r="DG10" i="1"/>
  <c r="DF10" i="1"/>
  <c r="DG9" i="1"/>
  <c r="DF9" i="1"/>
  <c r="DG39" i="1"/>
  <c r="DF39" i="1"/>
  <c r="DG8" i="1"/>
  <c r="DF8" i="1"/>
  <c r="DG86" i="1"/>
  <c r="DF86" i="1"/>
  <c r="DG6" i="1"/>
  <c r="DF6" i="1"/>
  <c r="DG5" i="1"/>
  <c r="DF5" i="1"/>
  <c r="DG79" i="1"/>
  <c r="DF79" i="1"/>
  <c r="CY76" i="1"/>
  <c r="CX76" i="1"/>
  <c r="CY75" i="1"/>
  <c r="CX75" i="1"/>
  <c r="CY74" i="1"/>
  <c r="CX74" i="1"/>
  <c r="CY73" i="1"/>
  <c r="CX73" i="1"/>
  <c r="CY72" i="1"/>
  <c r="CX72" i="1"/>
  <c r="CY71" i="1"/>
  <c r="CX71" i="1"/>
  <c r="CY70" i="1"/>
  <c r="CX70" i="1"/>
  <c r="CY67" i="1"/>
  <c r="CX67" i="1"/>
  <c r="CY66" i="1"/>
  <c r="CX66" i="1"/>
  <c r="CY65" i="1"/>
  <c r="CX65" i="1"/>
  <c r="CY64" i="1"/>
  <c r="CX64" i="1"/>
  <c r="CY63" i="1"/>
  <c r="CX63" i="1"/>
  <c r="CY62" i="1"/>
  <c r="CX62" i="1"/>
  <c r="CY61" i="1"/>
  <c r="CX61" i="1"/>
  <c r="CY60" i="1"/>
  <c r="CX60" i="1"/>
  <c r="CY59" i="1"/>
  <c r="CX59" i="1"/>
  <c r="CY57" i="1"/>
  <c r="CX57" i="1"/>
  <c r="CY68" i="1"/>
  <c r="CX68" i="1"/>
  <c r="CY56" i="1"/>
  <c r="CX56" i="1"/>
  <c r="CY55" i="1"/>
  <c r="CX55" i="1"/>
  <c r="CY54" i="1"/>
  <c r="CX54" i="1"/>
  <c r="CY53" i="1"/>
  <c r="CX53" i="1"/>
  <c r="CY52" i="1"/>
  <c r="CX52" i="1"/>
  <c r="CY51" i="1"/>
  <c r="CX51" i="1"/>
  <c r="CY50" i="1"/>
  <c r="CX50" i="1"/>
  <c r="CY83" i="1"/>
  <c r="CX83" i="1"/>
  <c r="CY49" i="1"/>
  <c r="CX49" i="1"/>
  <c r="CY48" i="1"/>
  <c r="CX48" i="1"/>
  <c r="CY47" i="1"/>
  <c r="CX47" i="1"/>
  <c r="CY46" i="1"/>
  <c r="CX46" i="1"/>
  <c r="CY45" i="1"/>
  <c r="CX45" i="1"/>
  <c r="CY44" i="1"/>
  <c r="CX44" i="1"/>
  <c r="CY43" i="1"/>
  <c r="CX43" i="1"/>
  <c r="CY42" i="1"/>
  <c r="CX42" i="1"/>
  <c r="CY41" i="1"/>
  <c r="CX41" i="1"/>
  <c r="CY38" i="1"/>
  <c r="CX38" i="1"/>
  <c r="CY37" i="1"/>
  <c r="CX37" i="1"/>
  <c r="CY36" i="1"/>
  <c r="CX36" i="1"/>
  <c r="CY35" i="1"/>
  <c r="CX35" i="1"/>
  <c r="CY34" i="1"/>
  <c r="CX34" i="1"/>
  <c r="CY33" i="1"/>
  <c r="CX33" i="1"/>
  <c r="CY32" i="1"/>
  <c r="CX32" i="1"/>
  <c r="CY31" i="1"/>
  <c r="CX31" i="1"/>
  <c r="CY30" i="1"/>
  <c r="CX30" i="1"/>
  <c r="CY29" i="1"/>
  <c r="CX29" i="1"/>
  <c r="CY28" i="1"/>
  <c r="CX28" i="1"/>
  <c r="CY27" i="1"/>
  <c r="CX27" i="1"/>
  <c r="CY26" i="1"/>
  <c r="CX26" i="1"/>
  <c r="CY25" i="1"/>
  <c r="CX25" i="1"/>
  <c r="CY24" i="1"/>
  <c r="CX24" i="1"/>
  <c r="CY23" i="1"/>
  <c r="CX23" i="1"/>
  <c r="CY22" i="1"/>
  <c r="CX22" i="1"/>
  <c r="CY21" i="1"/>
  <c r="CX21" i="1"/>
  <c r="CY20" i="1"/>
  <c r="CX20" i="1"/>
  <c r="CY19" i="1"/>
  <c r="CX19" i="1"/>
  <c r="CY18" i="1"/>
  <c r="CX18" i="1"/>
  <c r="CY17" i="1"/>
  <c r="CX17" i="1"/>
  <c r="CY16" i="1"/>
  <c r="CX16" i="1"/>
  <c r="CY15" i="1"/>
  <c r="CX15" i="1"/>
  <c r="CY14" i="1"/>
  <c r="CX14" i="1"/>
  <c r="CY95" i="1"/>
  <c r="CX95" i="1"/>
  <c r="CY93" i="1"/>
  <c r="CX93" i="1"/>
  <c r="CY13" i="1"/>
  <c r="CX13" i="1"/>
  <c r="CY12" i="1"/>
  <c r="CX12" i="1"/>
  <c r="CY77" i="1"/>
  <c r="CX77" i="1"/>
  <c r="CY11" i="1"/>
  <c r="CX11" i="1"/>
  <c r="CY92" i="1"/>
  <c r="CX92" i="1"/>
  <c r="CY88" i="1"/>
  <c r="CX88" i="1"/>
  <c r="CY10" i="1"/>
  <c r="CX10" i="1"/>
  <c r="CY9" i="1"/>
  <c r="CX9" i="1"/>
  <c r="CY39" i="1"/>
  <c r="CX39" i="1"/>
  <c r="CY8" i="1"/>
  <c r="CX8" i="1"/>
  <c r="CY86" i="1"/>
  <c r="CX86" i="1"/>
  <c r="CY6" i="1"/>
  <c r="CX6" i="1"/>
  <c r="CY5" i="1"/>
  <c r="CX5" i="1"/>
  <c r="CY79" i="1"/>
  <c r="CX79" i="1"/>
  <c r="CQ76" i="1"/>
  <c r="CP76" i="1"/>
  <c r="CQ75" i="1"/>
  <c r="CP75" i="1"/>
  <c r="CQ74" i="1"/>
  <c r="CP74" i="1"/>
  <c r="CQ73" i="1"/>
  <c r="CP73" i="1"/>
  <c r="CQ72" i="1"/>
  <c r="CP72" i="1"/>
  <c r="CQ71" i="1"/>
  <c r="CP71" i="1"/>
  <c r="CQ70" i="1"/>
  <c r="CP70" i="1"/>
  <c r="CQ67" i="1"/>
  <c r="CP67" i="1"/>
  <c r="CQ66" i="1"/>
  <c r="CP66" i="1"/>
  <c r="CQ65" i="1"/>
  <c r="CP65" i="1"/>
  <c r="CQ64" i="1"/>
  <c r="CP64" i="1"/>
  <c r="CQ63" i="1"/>
  <c r="CP63" i="1"/>
  <c r="CQ62" i="1"/>
  <c r="CP62" i="1"/>
  <c r="CQ61" i="1"/>
  <c r="CP61" i="1"/>
  <c r="CQ60" i="1"/>
  <c r="CP60" i="1"/>
  <c r="CQ59" i="1"/>
  <c r="CP59" i="1"/>
  <c r="CQ57" i="1"/>
  <c r="CP57" i="1"/>
  <c r="CQ68" i="1"/>
  <c r="CP68" i="1"/>
  <c r="CQ56" i="1"/>
  <c r="CP56" i="1"/>
  <c r="CQ55" i="1"/>
  <c r="CP55" i="1"/>
  <c r="CQ54" i="1"/>
  <c r="CP54" i="1"/>
  <c r="CQ53" i="1"/>
  <c r="CP53" i="1"/>
  <c r="CQ52" i="1"/>
  <c r="CP52" i="1"/>
  <c r="CQ51" i="1"/>
  <c r="CP51" i="1"/>
  <c r="CQ50" i="1"/>
  <c r="CP50" i="1"/>
  <c r="CQ83" i="1"/>
  <c r="CP83" i="1"/>
  <c r="CQ49" i="1"/>
  <c r="CP49" i="1"/>
  <c r="CQ48" i="1"/>
  <c r="CP48" i="1"/>
  <c r="CQ47" i="1"/>
  <c r="CP47" i="1"/>
  <c r="CQ46" i="1"/>
  <c r="CP46" i="1"/>
  <c r="CQ45" i="1"/>
  <c r="CP45" i="1"/>
  <c r="CQ44" i="1"/>
  <c r="CP44" i="1"/>
  <c r="CQ43" i="1"/>
  <c r="CP43" i="1"/>
  <c r="CQ42" i="1"/>
  <c r="CP42" i="1"/>
  <c r="CQ41" i="1"/>
  <c r="CP41" i="1"/>
  <c r="CQ38" i="1"/>
  <c r="CP38" i="1"/>
  <c r="CQ37" i="1"/>
  <c r="CP37" i="1"/>
  <c r="CQ36" i="1"/>
  <c r="CP36" i="1"/>
  <c r="CQ35" i="1"/>
  <c r="CP35" i="1"/>
  <c r="CQ34" i="1"/>
  <c r="CP34" i="1"/>
  <c r="CQ33" i="1"/>
  <c r="CP33" i="1"/>
  <c r="CQ32" i="1"/>
  <c r="CP32" i="1"/>
  <c r="CQ31" i="1"/>
  <c r="CP31" i="1"/>
  <c r="CQ30" i="1"/>
  <c r="CP30" i="1"/>
  <c r="CQ29" i="1"/>
  <c r="CP29" i="1"/>
  <c r="CQ28" i="1"/>
  <c r="CP28" i="1"/>
  <c r="CQ27" i="1"/>
  <c r="CP27" i="1"/>
  <c r="CQ26" i="1"/>
  <c r="CP26" i="1"/>
  <c r="CQ25" i="1"/>
  <c r="CP25" i="1"/>
  <c r="CQ24" i="1"/>
  <c r="CP24" i="1"/>
  <c r="CQ23" i="1"/>
  <c r="CP23" i="1"/>
  <c r="CQ22" i="1"/>
  <c r="CP22" i="1"/>
  <c r="CQ21" i="1"/>
  <c r="CP21" i="1"/>
  <c r="CQ20" i="1"/>
  <c r="CP20" i="1"/>
  <c r="CQ19" i="1"/>
  <c r="CP19" i="1"/>
  <c r="CQ18" i="1"/>
  <c r="CP18" i="1"/>
  <c r="CQ17" i="1"/>
  <c r="CP17" i="1"/>
  <c r="CQ16" i="1"/>
  <c r="CP16" i="1"/>
  <c r="CQ15" i="1"/>
  <c r="CP15" i="1"/>
  <c r="CQ14" i="1"/>
  <c r="CP14" i="1"/>
  <c r="CQ95" i="1"/>
  <c r="CP95" i="1"/>
  <c r="CQ93" i="1"/>
  <c r="CP93" i="1"/>
  <c r="CQ13" i="1"/>
  <c r="CP13" i="1"/>
  <c r="CQ12" i="1"/>
  <c r="CP12" i="1"/>
  <c r="CQ77" i="1"/>
  <c r="CP77" i="1"/>
  <c r="CQ11" i="1"/>
  <c r="CP11" i="1"/>
  <c r="CQ92" i="1"/>
  <c r="CP92" i="1"/>
  <c r="CQ88" i="1"/>
  <c r="CP88" i="1"/>
  <c r="CQ10" i="1"/>
  <c r="CP10" i="1"/>
  <c r="CQ9" i="1"/>
  <c r="CP9" i="1"/>
  <c r="CQ39" i="1"/>
  <c r="CP39" i="1"/>
  <c r="CQ8" i="1"/>
  <c r="CP8" i="1"/>
  <c r="CQ86" i="1"/>
  <c r="CP86" i="1"/>
  <c r="CQ6" i="1"/>
  <c r="CP6" i="1"/>
  <c r="CQ5" i="1"/>
  <c r="CP5" i="1"/>
  <c r="CQ79" i="1"/>
  <c r="CP79" i="1"/>
  <c r="CI76" i="1"/>
  <c r="CH76" i="1"/>
  <c r="CI75" i="1"/>
  <c r="CH75" i="1"/>
  <c r="CI74" i="1"/>
  <c r="CH74" i="1"/>
  <c r="CI73" i="1"/>
  <c r="CH73" i="1"/>
  <c r="CI72" i="1"/>
  <c r="CH72" i="1"/>
  <c r="CI71" i="1"/>
  <c r="CH71" i="1"/>
  <c r="CI70" i="1"/>
  <c r="CH70" i="1"/>
  <c r="CI67" i="1"/>
  <c r="CH67" i="1"/>
  <c r="CI66" i="1"/>
  <c r="CH66" i="1"/>
  <c r="CI65" i="1"/>
  <c r="CH65" i="1"/>
  <c r="CI64" i="1"/>
  <c r="CH64" i="1"/>
  <c r="CI63" i="1"/>
  <c r="CH63" i="1"/>
  <c r="CI62" i="1"/>
  <c r="CH62" i="1"/>
  <c r="CI61" i="1"/>
  <c r="CH61" i="1"/>
  <c r="CI60" i="1"/>
  <c r="CH60" i="1"/>
  <c r="CI59" i="1"/>
  <c r="CH59" i="1"/>
  <c r="CI57" i="1"/>
  <c r="CH57" i="1"/>
  <c r="CI68" i="1"/>
  <c r="CH68" i="1"/>
  <c r="CI56" i="1"/>
  <c r="CH56" i="1"/>
  <c r="CI55" i="1"/>
  <c r="CH55" i="1"/>
  <c r="CI54" i="1"/>
  <c r="CH54" i="1"/>
  <c r="CI53" i="1"/>
  <c r="CH53" i="1"/>
  <c r="CI52" i="1"/>
  <c r="CH52" i="1"/>
  <c r="CI51" i="1"/>
  <c r="CH51" i="1"/>
  <c r="CI50" i="1"/>
  <c r="CH50" i="1"/>
  <c r="CI83" i="1"/>
  <c r="CH83" i="1"/>
  <c r="CI49" i="1"/>
  <c r="CH49" i="1"/>
  <c r="CI48" i="1"/>
  <c r="CH48" i="1"/>
  <c r="CI47" i="1"/>
  <c r="CH47" i="1"/>
  <c r="CI46" i="1"/>
  <c r="CH46" i="1"/>
  <c r="CI45" i="1"/>
  <c r="CH45" i="1"/>
  <c r="CI44" i="1"/>
  <c r="CH44" i="1"/>
  <c r="CI43" i="1"/>
  <c r="CH43" i="1"/>
  <c r="CI42" i="1"/>
  <c r="CH42" i="1"/>
  <c r="CI41" i="1"/>
  <c r="CH41" i="1"/>
  <c r="CI38" i="1"/>
  <c r="CH38" i="1"/>
  <c r="CI37" i="1"/>
  <c r="CH37" i="1"/>
  <c r="CI36" i="1"/>
  <c r="CH36" i="1"/>
  <c r="CI35" i="1"/>
  <c r="CH35" i="1"/>
  <c r="CI34" i="1"/>
  <c r="CH34" i="1"/>
  <c r="CI33" i="1"/>
  <c r="CH33" i="1"/>
  <c r="CI32" i="1"/>
  <c r="CH32" i="1"/>
  <c r="CI31" i="1"/>
  <c r="CH31" i="1"/>
  <c r="CI30" i="1"/>
  <c r="CH30" i="1"/>
  <c r="CI29" i="1"/>
  <c r="CH29" i="1"/>
  <c r="CI28" i="1"/>
  <c r="CH28" i="1"/>
  <c r="CI27" i="1"/>
  <c r="CH27" i="1"/>
  <c r="CI26" i="1"/>
  <c r="CH26" i="1"/>
  <c r="CI25" i="1"/>
  <c r="CH25" i="1"/>
  <c r="CI24" i="1"/>
  <c r="CH24" i="1"/>
  <c r="CI23" i="1"/>
  <c r="CH23" i="1"/>
  <c r="CI22" i="1"/>
  <c r="CH22" i="1"/>
  <c r="CI21" i="1"/>
  <c r="CH21" i="1"/>
  <c r="CI20" i="1"/>
  <c r="CH20" i="1"/>
  <c r="CI19" i="1"/>
  <c r="CH19" i="1"/>
  <c r="CI18" i="1"/>
  <c r="CH18" i="1"/>
  <c r="CI17" i="1"/>
  <c r="CH17" i="1"/>
  <c r="CI16" i="1"/>
  <c r="CH16" i="1"/>
  <c r="CI15" i="1"/>
  <c r="CH15" i="1"/>
  <c r="CI14" i="1"/>
  <c r="CH14" i="1"/>
  <c r="CI95" i="1"/>
  <c r="CH95" i="1"/>
  <c r="CI93" i="1"/>
  <c r="CH93" i="1"/>
  <c r="CI13" i="1"/>
  <c r="CH13" i="1"/>
  <c r="CI12" i="1"/>
  <c r="CH12" i="1"/>
  <c r="CI77" i="1"/>
  <c r="CH77" i="1"/>
  <c r="CI11" i="1"/>
  <c r="CH11" i="1"/>
  <c r="CI92" i="1"/>
  <c r="CH92" i="1"/>
  <c r="CI88" i="1"/>
  <c r="CH88" i="1"/>
  <c r="CI10" i="1"/>
  <c r="CH10" i="1"/>
  <c r="CI9" i="1"/>
  <c r="CH9" i="1"/>
  <c r="CI39" i="1"/>
  <c r="CH39" i="1"/>
  <c r="CI8" i="1"/>
  <c r="CH8" i="1"/>
  <c r="CI86" i="1"/>
  <c r="CH86" i="1"/>
  <c r="CI6" i="1"/>
  <c r="CH6" i="1"/>
  <c r="CI5" i="1"/>
  <c r="CH5" i="1"/>
  <c r="CI79" i="1"/>
  <c r="CH79" i="1"/>
  <c r="CA76" i="1"/>
  <c r="BZ76" i="1"/>
  <c r="CA75" i="1"/>
  <c r="BZ75" i="1"/>
  <c r="CA74" i="1"/>
  <c r="BZ74" i="1"/>
  <c r="CA73" i="1"/>
  <c r="BZ73" i="1"/>
  <c r="CA72" i="1"/>
  <c r="BZ72" i="1"/>
  <c r="CA71" i="1"/>
  <c r="BZ71" i="1"/>
  <c r="CA70" i="1"/>
  <c r="BZ70" i="1"/>
  <c r="CA67" i="1"/>
  <c r="BZ67" i="1"/>
  <c r="CA66" i="1"/>
  <c r="BZ66" i="1"/>
  <c r="CA65" i="1"/>
  <c r="BZ65" i="1"/>
  <c r="CA64" i="1"/>
  <c r="BZ64" i="1"/>
  <c r="CA63" i="1"/>
  <c r="BZ63" i="1"/>
  <c r="CA62" i="1"/>
  <c r="BZ62" i="1"/>
  <c r="CA61" i="1"/>
  <c r="BZ61" i="1"/>
  <c r="CA60" i="1"/>
  <c r="BZ60" i="1"/>
  <c r="CA59" i="1"/>
  <c r="BZ59" i="1"/>
  <c r="CA57" i="1"/>
  <c r="BZ57" i="1"/>
  <c r="CA68" i="1"/>
  <c r="BZ68" i="1"/>
  <c r="CA56" i="1"/>
  <c r="BZ56" i="1"/>
  <c r="CA55" i="1"/>
  <c r="BZ55" i="1"/>
  <c r="CA54" i="1"/>
  <c r="BZ54" i="1"/>
  <c r="CA53" i="1"/>
  <c r="BZ53" i="1"/>
  <c r="CA52" i="1"/>
  <c r="BZ52" i="1"/>
  <c r="CA51" i="1"/>
  <c r="BZ51" i="1"/>
  <c r="CA50" i="1"/>
  <c r="BZ50" i="1"/>
  <c r="CA83" i="1"/>
  <c r="BZ83" i="1"/>
  <c r="CA49" i="1"/>
  <c r="BZ49" i="1"/>
  <c r="CA48" i="1"/>
  <c r="BZ48" i="1"/>
  <c r="CA47" i="1"/>
  <c r="BZ47" i="1"/>
  <c r="CA46" i="1"/>
  <c r="BZ46" i="1"/>
  <c r="CA45" i="1"/>
  <c r="BZ45" i="1"/>
  <c r="CA44" i="1"/>
  <c r="BZ44" i="1"/>
  <c r="CA43" i="1"/>
  <c r="BZ43" i="1"/>
  <c r="CA42" i="1"/>
  <c r="BZ42" i="1"/>
  <c r="CA41" i="1"/>
  <c r="BZ41" i="1"/>
  <c r="CA38" i="1"/>
  <c r="BZ38" i="1"/>
  <c r="CA37" i="1"/>
  <c r="BZ37" i="1"/>
  <c r="CA36" i="1"/>
  <c r="BZ36" i="1"/>
  <c r="CA35" i="1"/>
  <c r="BZ35" i="1"/>
  <c r="CA34" i="1"/>
  <c r="BZ34" i="1"/>
  <c r="CA33" i="1"/>
  <c r="BZ33" i="1"/>
  <c r="CA32" i="1"/>
  <c r="BZ32" i="1"/>
  <c r="CA31" i="1"/>
  <c r="BZ31" i="1"/>
  <c r="CA30" i="1"/>
  <c r="BZ30" i="1"/>
  <c r="CA29" i="1"/>
  <c r="BZ29" i="1"/>
  <c r="CA28" i="1"/>
  <c r="BZ28" i="1"/>
  <c r="CA27" i="1"/>
  <c r="BZ27" i="1"/>
  <c r="CA26" i="1"/>
  <c r="BZ26" i="1"/>
  <c r="CA25" i="1"/>
  <c r="BZ25" i="1"/>
  <c r="CA24" i="1"/>
  <c r="BZ24" i="1"/>
  <c r="CA23" i="1"/>
  <c r="BZ23" i="1"/>
  <c r="CA22" i="1"/>
  <c r="BZ22" i="1"/>
  <c r="CA21" i="1"/>
  <c r="BZ21" i="1"/>
  <c r="CA20" i="1"/>
  <c r="BZ20" i="1"/>
  <c r="CA19" i="1"/>
  <c r="BZ19" i="1"/>
  <c r="CA18" i="1"/>
  <c r="BZ18" i="1"/>
  <c r="CA17" i="1"/>
  <c r="BZ17" i="1"/>
  <c r="CA16" i="1"/>
  <c r="BZ16" i="1"/>
  <c r="CA15" i="1"/>
  <c r="BZ15" i="1"/>
  <c r="CA14" i="1"/>
  <c r="BZ14" i="1"/>
  <c r="CA95" i="1"/>
  <c r="BZ95" i="1"/>
  <c r="CA93" i="1"/>
  <c r="BZ93" i="1"/>
  <c r="CA13" i="1"/>
  <c r="BZ13" i="1"/>
  <c r="CA12" i="1"/>
  <c r="BZ12" i="1"/>
  <c r="CA77" i="1"/>
  <c r="BZ77" i="1"/>
  <c r="CA11" i="1"/>
  <c r="BZ11" i="1"/>
  <c r="CA92" i="1"/>
  <c r="BZ92" i="1"/>
  <c r="CA88" i="1"/>
  <c r="BZ88" i="1"/>
  <c r="CA10" i="1"/>
  <c r="BZ10" i="1"/>
  <c r="CA9" i="1"/>
  <c r="BZ9" i="1"/>
  <c r="CA39" i="1"/>
  <c r="BZ39" i="1"/>
  <c r="CA8" i="1"/>
  <c r="BZ8" i="1"/>
  <c r="CA86" i="1"/>
  <c r="BZ86" i="1"/>
  <c r="CA6" i="1"/>
  <c r="BZ6" i="1"/>
  <c r="CA5" i="1"/>
  <c r="BZ5" i="1"/>
  <c r="CA79" i="1"/>
  <c r="BZ79" i="1"/>
  <c r="BS76" i="1"/>
  <c r="BR76" i="1"/>
  <c r="BS75" i="1"/>
  <c r="BR75" i="1"/>
  <c r="BS74" i="1"/>
  <c r="BR74" i="1"/>
  <c r="BS73" i="1"/>
  <c r="BR73" i="1"/>
  <c r="BS72" i="1"/>
  <c r="BR72" i="1"/>
  <c r="BS71" i="1"/>
  <c r="BR71" i="1"/>
  <c r="BS70" i="1"/>
  <c r="BR70" i="1"/>
  <c r="BS67" i="1"/>
  <c r="BR67" i="1"/>
  <c r="BS66" i="1"/>
  <c r="BR66" i="1"/>
  <c r="BS65" i="1"/>
  <c r="BR65" i="1"/>
  <c r="BS64" i="1"/>
  <c r="BR64" i="1"/>
  <c r="BS63" i="1"/>
  <c r="BR63" i="1"/>
  <c r="BS62" i="1"/>
  <c r="BR62" i="1"/>
  <c r="BS61" i="1"/>
  <c r="BR61" i="1"/>
  <c r="BS60" i="1"/>
  <c r="BR60" i="1"/>
  <c r="BS59" i="1"/>
  <c r="BR59" i="1"/>
  <c r="BS57" i="1"/>
  <c r="BR57" i="1"/>
  <c r="BS68" i="1"/>
  <c r="BR68" i="1"/>
  <c r="BS56" i="1"/>
  <c r="BR56" i="1"/>
  <c r="BS55" i="1"/>
  <c r="BR55" i="1"/>
  <c r="BS54" i="1"/>
  <c r="BR54" i="1"/>
  <c r="BS53" i="1"/>
  <c r="BR53" i="1"/>
  <c r="BS52" i="1"/>
  <c r="BR52" i="1"/>
  <c r="BS51" i="1"/>
  <c r="BR51" i="1"/>
  <c r="BS50" i="1"/>
  <c r="BR50" i="1"/>
  <c r="BS83" i="1"/>
  <c r="BR83" i="1"/>
  <c r="BS49" i="1"/>
  <c r="BR49" i="1"/>
  <c r="BS48" i="1"/>
  <c r="BR48" i="1"/>
  <c r="BS47" i="1"/>
  <c r="BR47" i="1"/>
  <c r="BS46" i="1"/>
  <c r="BR46" i="1"/>
  <c r="BS45" i="1"/>
  <c r="BR45" i="1"/>
  <c r="BS44" i="1"/>
  <c r="BR44" i="1"/>
  <c r="BS43" i="1"/>
  <c r="BR43" i="1"/>
  <c r="BS42" i="1"/>
  <c r="BR42" i="1"/>
  <c r="BS41" i="1"/>
  <c r="BR41" i="1"/>
  <c r="BS38" i="1"/>
  <c r="BR38" i="1"/>
  <c r="BS37" i="1"/>
  <c r="BR37" i="1"/>
  <c r="BS36" i="1"/>
  <c r="BR36" i="1"/>
  <c r="BS35" i="1"/>
  <c r="BR35" i="1"/>
  <c r="BS34" i="1"/>
  <c r="BR34" i="1"/>
  <c r="BS33" i="1"/>
  <c r="BR33" i="1"/>
  <c r="BS32" i="1"/>
  <c r="BR32" i="1"/>
  <c r="BS31" i="1"/>
  <c r="BR31" i="1"/>
  <c r="BS30" i="1"/>
  <c r="BR30" i="1"/>
  <c r="BS29" i="1"/>
  <c r="BR29" i="1"/>
  <c r="BS28" i="1"/>
  <c r="BR28" i="1"/>
  <c r="BS27" i="1"/>
  <c r="BR27" i="1"/>
  <c r="BS26" i="1"/>
  <c r="BR26" i="1"/>
  <c r="BS25" i="1"/>
  <c r="BR25" i="1"/>
  <c r="BS24" i="1"/>
  <c r="BR24" i="1"/>
  <c r="BS23" i="1"/>
  <c r="BR23" i="1"/>
  <c r="BS22" i="1"/>
  <c r="BR22" i="1"/>
  <c r="BS21" i="1"/>
  <c r="BR21" i="1"/>
  <c r="BS20" i="1"/>
  <c r="BR20" i="1"/>
  <c r="BS19" i="1"/>
  <c r="BR19" i="1"/>
  <c r="BS18" i="1"/>
  <c r="BR18" i="1"/>
  <c r="BS17" i="1"/>
  <c r="BR17" i="1"/>
  <c r="BS16" i="1"/>
  <c r="BR16" i="1"/>
  <c r="BS15" i="1"/>
  <c r="BR15" i="1"/>
  <c r="BS14" i="1"/>
  <c r="BR14" i="1"/>
  <c r="BS95" i="1"/>
  <c r="BR95" i="1"/>
  <c r="BS93" i="1"/>
  <c r="BR93" i="1"/>
  <c r="BS13" i="1"/>
  <c r="BR13" i="1"/>
  <c r="BS12" i="1"/>
  <c r="BR12" i="1"/>
  <c r="BS77" i="1"/>
  <c r="BR77" i="1"/>
  <c r="BS11" i="1"/>
  <c r="BR11" i="1"/>
  <c r="BS92" i="1"/>
  <c r="BR92" i="1"/>
  <c r="BS88" i="1"/>
  <c r="BR88" i="1"/>
  <c r="BS10" i="1"/>
  <c r="BR10" i="1"/>
  <c r="BS9" i="1"/>
  <c r="BR9" i="1"/>
  <c r="BS39" i="1"/>
  <c r="BR39" i="1"/>
  <c r="BS8" i="1"/>
  <c r="BR8" i="1"/>
  <c r="BS86" i="1"/>
  <c r="BR86" i="1"/>
  <c r="BS6" i="1"/>
  <c r="BR6" i="1"/>
  <c r="BS5" i="1"/>
  <c r="BR5" i="1"/>
  <c r="BS79" i="1"/>
  <c r="BR79" i="1"/>
  <c r="BK76" i="1"/>
  <c r="BJ76" i="1"/>
  <c r="BK75" i="1"/>
  <c r="BJ75" i="1"/>
  <c r="BK74" i="1"/>
  <c r="BJ74" i="1"/>
  <c r="BK73" i="1"/>
  <c r="BJ73" i="1"/>
  <c r="BK72" i="1"/>
  <c r="BJ72" i="1"/>
  <c r="BK71" i="1"/>
  <c r="BJ71" i="1"/>
  <c r="BK70" i="1"/>
  <c r="BJ70" i="1"/>
  <c r="BK67" i="1"/>
  <c r="BJ67" i="1"/>
  <c r="BK66" i="1"/>
  <c r="BJ66" i="1"/>
  <c r="BK65" i="1"/>
  <c r="BJ65" i="1"/>
  <c r="BK64" i="1"/>
  <c r="BJ64" i="1"/>
  <c r="BK63" i="1"/>
  <c r="BJ63" i="1"/>
  <c r="BK62" i="1"/>
  <c r="BJ62" i="1"/>
  <c r="BK61" i="1"/>
  <c r="BJ61" i="1"/>
  <c r="BK60" i="1"/>
  <c r="BJ60" i="1"/>
  <c r="BK59" i="1"/>
  <c r="BJ59" i="1"/>
  <c r="BK57" i="1"/>
  <c r="BJ57" i="1"/>
  <c r="BK68" i="1"/>
  <c r="BJ68" i="1"/>
  <c r="BK56" i="1"/>
  <c r="BJ56" i="1"/>
  <c r="BK55" i="1"/>
  <c r="BJ55" i="1"/>
  <c r="BK54" i="1"/>
  <c r="BJ54" i="1"/>
  <c r="BK53" i="1"/>
  <c r="BJ53" i="1"/>
  <c r="BK52" i="1"/>
  <c r="BJ52" i="1"/>
  <c r="BK51" i="1"/>
  <c r="BJ51" i="1"/>
  <c r="BK50" i="1"/>
  <c r="BJ50" i="1"/>
  <c r="BK83" i="1"/>
  <c r="BJ83" i="1"/>
  <c r="BK49" i="1"/>
  <c r="BJ49" i="1"/>
  <c r="BK48" i="1"/>
  <c r="BJ48" i="1"/>
  <c r="BK47" i="1"/>
  <c r="BJ47" i="1"/>
  <c r="BK46" i="1"/>
  <c r="BJ46" i="1"/>
  <c r="BK45" i="1"/>
  <c r="BJ45" i="1"/>
  <c r="BK44" i="1"/>
  <c r="BJ44" i="1"/>
  <c r="BK43" i="1"/>
  <c r="BJ43" i="1"/>
  <c r="BK42" i="1"/>
  <c r="BJ42" i="1"/>
  <c r="BK41" i="1"/>
  <c r="BJ41" i="1"/>
  <c r="BK38" i="1"/>
  <c r="BJ38" i="1"/>
  <c r="BK37" i="1"/>
  <c r="BJ37" i="1"/>
  <c r="BK36" i="1"/>
  <c r="BJ36" i="1"/>
  <c r="BK35" i="1"/>
  <c r="BJ35" i="1"/>
  <c r="BK34" i="1"/>
  <c r="BJ34" i="1"/>
  <c r="BK33" i="1"/>
  <c r="BJ33" i="1"/>
  <c r="BK32" i="1"/>
  <c r="BJ32" i="1"/>
  <c r="BK31" i="1"/>
  <c r="BJ31" i="1"/>
  <c r="BK30" i="1"/>
  <c r="BJ30" i="1"/>
  <c r="BK29" i="1"/>
  <c r="BJ29" i="1"/>
  <c r="BK28" i="1"/>
  <c r="BJ28" i="1"/>
  <c r="BK27" i="1"/>
  <c r="BJ27" i="1"/>
  <c r="BK26" i="1"/>
  <c r="BJ26" i="1"/>
  <c r="BK25" i="1"/>
  <c r="BJ25" i="1"/>
  <c r="BK24" i="1"/>
  <c r="BJ24" i="1"/>
  <c r="BK23" i="1"/>
  <c r="BJ23" i="1"/>
  <c r="BK22" i="1"/>
  <c r="BJ22" i="1"/>
  <c r="BK21" i="1"/>
  <c r="BJ21" i="1"/>
  <c r="BK20" i="1"/>
  <c r="BJ20" i="1"/>
  <c r="BK19" i="1"/>
  <c r="BJ19" i="1"/>
  <c r="BK18" i="1"/>
  <c r="BJ18" i="1"/>
  <c r="BK17" i="1"/>
  <c r="BJ17" i="1"/>
  <c r="BK16" i="1"/>
  <c r="BJ16" i="1"/>
  <c r="BK15" i="1"/>
  <c r="BJ15" i="1"/>
  <c r="BK14" i="1"/>
  <c r="BJ14" i="1"/>
  <c r="BK95" i="1"/>
  <c r="BJ95" i="1"/>
  <c r="BK93" i="1"/>
  <c r="BJ93" i="1"/>
  <c r="BK13" i="1"/>
  <c r="BJ13" i="1"/>
  <c r="BK12" i="1"/>
  <c r="BJ12" i="1"/>
  <c r="BK77" i="1"/>
  <c r="BJ77" i="1"/>
  <c r="BK11" i="1"/>
  <c r="BJ11" i="1"/>
  <c r="BK92" i="1"/>
  <c r="BJ92" i="1"/>
  <c r="BK88" i="1"/>
  <c r="BJ88" i="1"/>
  <c r="BK10" i="1"/>
  <c r="BJ10" i="1"/>
  <c r="BK9" i="1"/>
  <c r="BJ9" i="1"/>
  <c r="BK39" i="1"/>
  <c r="BJ39" i="1"/>
  <c r="BK8" i="1"/>
  <c r="BJ8" i="1"/>
  <c r="BK86" i="1"/>
  <c r="BJ86" i="1"/>
  <c r="BK6" i="1"/>
  <c r="BJ6" i="1"/>
  <c r="BK5" i="1"/>
  <c r="BJ5" i="1"/>
  <c r="BK79" i="1"/>
  <c r="BJ79" i="1"/>
  <c r="S5" i="1" a="1"/>
  <c r="S5" i="1" s="1"/>
  <c r="L5" i="1" s="1"/>
  <c r="L6" i="1"/>
  <c r="L86" i="1"/>
  <c r="L8" i="1"/>
  <c r="L39" i="1"/>
  <c r="L9" i="1"/>
  <c r="L10" i="1"/>
  <c r="L88" i="1"/>
  <c r="L11" i="1"/>
  <c r="L77" i="1"/>
  <c r="L12" i="1"/>
  <c r="L13" i="1"/>
  <c r="L93" i="1"/>
  <c r="L95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41" i="1"/>
  <c r="L42" i="1"/>
  <c r="L43" i="1"/>
  <c r="L44" i="1"/>
  <c r="L45" i="1"/>
  <c r="L46" i="1"/>
  <c r="L47" i="1"/>
  <c r="L48" i="1"/>
  <c r="L49" i="1"/>
  <c r="L83" i="1"/>
  <c r="L50" i="1"/>
  <c r="L51" i="1"/>
  <c r="L52" i="1"/>
  <c r="L53" i="1"/>
  <c r="L54" i="1"/>
  <c r="L55" i="1"/>
  <c r="L56" i="1"/>
  <c r="L68" i="1"/>
  <c r="L57" i="1"/>
  <c r="L59" i="1"/>
  <c r="L60" i="1"/>
  <c r="L61" i="1"/>
  <c r="L62" i="1"/>
  <c r="L63" i="1"/>
  <c r="L64" i="1"/>
  <c r="L65" i="1"/>
  <c r="L66" i="1"/>
  <c r="L67" i="1"/>
  <c r="L70" i="1"/>
  <c r="L71" i="1"/>
  <c r="L72" i="1"/>
  <c r="L73" i="1"/>
  <c r="L74" i="1"/>
  <c r="L75" i="1"/>
  <c r="L76" i="1"/>
  <c r="L79" i="1"/>
  <c r="BB61" i="1"/>
  <c r="BC61" i="1"/>
  <c r="X5" i="3" l="1"/>
  <c r="Y5" i="3" s="1"/>
  <c r="R5" i="3"/>
  <c r="T5" i="3"/>
  <c r="AC68" i="1"/>
  <c r="AC42" i="1"/>
  <c r="AC25" i="1"/>
  <c r="AC73" i="1"/>
  <c r="AC77" i="1"/>
  <c r="AC53" i="1"/>
  <c r="AC37" i="1"/>
  <c r="AC21" i="1"/>
  <c r="AC88" i="1"/>
  <c r="AC83" i="1"/>
  <c r="AC33" i="1"/>
  <c r="AC17" i="1"/>
  <c r="AC39" i="1"/>
  <c r="AC79" i="1"/>
  <c r="AC61" i="1"/>
  <c r="AC46" i="1"/>
  <c r="AC29" i="1"/>
  <c r="AC95" i="1"/>
  <c r="AC6" i="1"/>
  <c r="AC76" i="1"/>
  <c r="AC72" i="1"/>
  <c r="AC67" i="1"/>
  <c r="AC64" i="1"/>
  <c r="AC60" i="1"/>
  <c r="AC56" i="1"/>
  <c r="AC52" i="1"/>
  <c r="AC49" i="1"/>
  <c r="AC45" i="1"/>
  <c r="AC41" i="1"/>
  <c r="AC36" i="1"/>
  <c r="AC32" i="1"/>
  <c r="AC28" i="1"/>
  <c r="AC24" i="1"/>
  <c r="AC20" i="1"/>
  <c r="AC16" i="1"/>
  <c r="AC93" i="1"/>
  <c r="AC11" i="1"/>
  <c r="AC8" i="1"/>
  <c r="AC5" i="1"/>
  <c r="AC75" i="1"/>
  <c r="AC71" i="1"/>
  <c r="AC66" i="1"/>
  <c r="AC63" i="1"/>
  <c r="AC59" i="1"/>
  <c r="AC55" i="1"/>
  <c r="AC51" i="1"/>
  <c r="AC48" i="1"/>
  <c r="AC44" i="1"/>
  <c r="AC35" i="1"/>
  <c r="AC31" i="1"/>
  <c r="AC27" i="1"/>
  <c r="AC23" i="1"/>
  <c r="AC19" i="1"/>
  <c r="AC15" i="1"/>
  <c r="AC13" i="1"/>
  <c r="AC10" i="1"/>
  <c r="AC86" i="1"/>
  <c r="AC74" i="1"/>
  <c r="AC70" i="1"/>
  <c r="AC65" i="1"/>
  <c r="AC62" i="1"/>
  <c r="AC57" i="1"/>
  <c r="AC54" i="1"/>
  <c r="AC50" i="1"/>
  <c r="AC47" i="1"/>
  <c r="AC43" i="1"/>
  <c r="AC38" i="1"/>
  <c r="AC34" i="1"/>
  <c r="AC30" i="1"/>
  <c r="AC26" i="1"/>
  <c r="AC22" i="1"/>
  <c r="AC18" i="1"/>
  <c r="AC14" i="1"/>
  <c r="AC12" i="1"/>
  <c r="AC92" i="1"/>
  <c r="AC9" i="1"/>
  <c r="AT61" i="1" l="1"/>
  <c r="T61" i="1" s="1"/>
  <c r="U61" i="1" s="1"/>
  <c r="AD61" i="1" s="1"/>
  <c r="AU61" i="1"/>
  <c r="V61" i="1" s="1"/>
  <c r="W61" i="1" l="1"/>
  <c r="Y61" i="1"/>
  <c r="AL67" i="1"/>
  <c r="AT67" i="1"/>
  <c r="AU67" i="1"/>
  <c r="BB67" i="1"/>
  <c r="BC67" i="1"/>
  <c r="AL59" i="1"/>
  <c r="AT59" i="1"/>
  <c r="AU59" i="1"/>
  <c r="BB59" i="1"/>
  <c r="BC59" i="1"/>
  <c r="AM59" i="1" l="1"/>
  <c r="V59" i="1" s="1"/>
  <c r="T59" i="1"/>
  <c r="U59" i="1" s="1"/>
  <c r="AD59" i="1" s="1"/>
  <c r="AM67" i="1"/>
  <c r="V67" i="1" s="1"/>
  <c r="T67" i="1"/>
  <c r="U67" i="1" s="1"/>
  <c r="AD67" i="1" s="1"/>
  <c r="Y67" i="1" l="1"/>
  <c r="W67" i="1"/>
  <c r="Y59" i="1"/>
  <c r="W59" i="1"/>
  <c r="BB5" i="1" l="1"/>
  <c r="BC5" i="1"/>
  <c r="BB6" i="1"/>
  <c r="BC6" i="1"/>
  <c r="BB86" i="1"/>
  <c r="BC86" i="1"/>
  <c r="BB8" i="1"/>
  <c r="BC8" i="1"/>
  <c r="BB39" i="1"/>
  <c r="BC39" i="1"/>
  <c r="BB9" i="1"/>
  <c r="BC9" i="1"/>
  <c r="BB10" i="1"/>
  <c r="BC10" i="1"/>
  <c r="BB88" i="1"/>
  <c r="BC88" i="1"/>
  <c r="BB92" i="1"/>
  <c r="BC92" i="1"/>
  <c r="BB11" i="1"/>
  <c r="BC11" i="1"/>
  <c r="BB77" i="1"/>
  <c r="BC77" i="1"/>
  <c r="BB12" i="1"/>
  <c r="BC12" i="1"/>
  <c r="BB13" i="1"/>
  <c r="BC13" i="1"/>
  <c r="BB93" i="1"/>
  <c r="BC93" i="1"/>
  <c r="BB95" i="1"/>
  <c r="BC95" i="1"/>
  <c r="BB14" i="1"/>
  <c r="BC14" i="1"/>
  <c r="BB15" i="1"/>
  <c r="BC15" i="1"/>
  <c r="BB16" i="1"/>
  <c r="BC16" i="1"/>
  <c r="BB17" i="1"/>
  <c r="BC17" i="1"/>
  <c r="BB18" i="1"/>
  <c r="BC18" i="1"/>
  <c r="BB19" i="1"/>
  <c r="BC19" i="1"/>
  <c r="BB20" i="1"/>
  <c r="BC20" i="1"/>
  <c r="BB21" i="1"/>
  <c r="BC21" i="1"/>
  <c r="BB22" i="1"/>
  <c r="BC22" i="1"/>
  <c r="BB23" i="1"/>
  <c r="BC23" i="1"/>
  <c r="BB24" i="1"/>
  <c r="BC24" i="1"/>
  <c r="BB25" i="1"/>
  <c r="BC25" i="1"/>
  <c r="BB26" i="1"/>
  <c r="BC26" i="1"/>
  <c r="BB27" i="1"/>
  <c r="BC27" i="1"/>
  <c r="BB28" i="1"/>
  <c r="BC28" i="1"/>
  <c r="BB29" i="1"/>
  <c r="BC29" i="1"/>
  <c r="BB30" i="1"/>
  <c r="BC30" i="1"/>
  <c r="BB31" i="1"/>
  <c r="BC31" i="1"/>
  <c r="BB32" i="1"/>
  <c r="BC32" i="1"/>
  <c r="BB33" i="1"/>
  <c r="BC33" i="1"/>
  <c r="BB34" i="1"/>
  <c r="BC34" i="1"/>
  <c r="BB35" i="1"/>
  <c r="BC35" i="1"/>
  <c r="BB36" i="1"/>
  <c r="BC36" i="1"/>
  <c r="BB37" i="1"/>
  <c r="BC37" i="1"/>
  <c r="BB38" i="1"/>
  <c r="BC38" i="1"/>
  <c r="BB41" i="1"/>
  <c r="BC41" i="1"/>
  <c r="BB42" i="1"/>
  <c r="BC42" i="1"/>
  <c r="BB43" i="1"/>
  <c r="BC43" i="1"/>
  <c r="BB44" i="1"/>
  <c r="BC44" i="1"/>
  <c r="BB45" i="1"/>
  <c r="BC45" i="1"/>
  <c r="BB46" i="1"/>
  <c r="BC46" i="1"/>
  <c r="BB47" i="1"/>
  <c r="BC47" i="1"/>
  <c r="BB48" i="1"/>
  <c r="BC48" i="1"/>
  <c r="BB49" i="1"/>
  <c r="BC49" i="1"/>
  <c r="BB83" i="1"/>
  <c r="BC83" i="1"/>
  <c r="BB50" i="1"/>
  <c r="BC50" i="1"/>
  <c r="BB51" i="1"/>
  <c r="BC51" i="1"/>
  <c r="BB52" i="1"/>
  <c r="BC52" i="1"/>
  <c r="BB53" i="1"/>
  <c r="BC53" i="1"/>
  <c r="BB54" i="1"/>
  <c r="BC54" i="1"/>
  <c r="BB66" i="1"/>
  <c r="BC66" i="1"/>
  <c r="BB55" i="1"/>
  <c r="BC55" i="1"/>
  <c r="BB56" i="1"/>
  <c r="BC56" i="1"/>
  <c r="BB68" i="1"/>
  <c r="BC68" i="1"/>
  <c r="BB57" i="1"/>
  <c r="BC57" i="1"/>
  <c r="BB60" i="1"/>
  <c r="BC60" i="1"/>
  <c r="BB62" i="1"/>
  <c r="BC62" i="1"/>
  <c r="BB63" i="1"/>
  <c r="BC63" i="1"/>
  <c r="BB64" i="1"/>
  <c r="BC64" i="1"/>
  <c r="BB65" i="1"/>
  <c r="BC65" i="1"/>
  <c r="BB70" i="1"/>
  <c r="BC70" i="1"/>
  <c r="BB71" i="1"/>
  <c r="BC71" i="1"/>
  <c r="BB72" i="1"/>
  <c r="BC72" i="1"/>
  <c r="BB73" i="1"/>
  <c r="BC73" i="1"/>
  <c r="BB74" i="1"/>
  <c r="BC74" i="1"/>
  <c r="BB75" i="1"/>
  <c r="BC75" i="1"/>
  <c r="BB76" i="1"/>
  <c r="BC76" i="1"/>
  <c r="BC79" i="1"/>
  <c r="BB79" i="1"/>
  <c r="AT5" i="1"/>
  <c r="AU5" i="1"/>
  <c r="AT6" i="1"/>
  <c r="AU6" i="1"/>
  <c r="AT86" i="1"/>
  <c r="AU86" i="1"/>
  <c r="AT8" i="1"/>
  <c r="AU8" i="1"/>
  <c r="AT39" i="1"/>
  <c r="AU39" i="1"/>
  <c r="AT9" i="1"/>
  <c r="AU9" i="1"/>
  <c r="AT10" i="1"/>
  <c r="AU10" i="1"/>
  <c r="AT88" i="1"/>
  <c r="AU88" i="1"/>
  <c r="AT92" i="1"/>
  <c r="AU92" i="1"/>
  <c r="AT11" i="1"/>
  <c r="AU11" i="1"/>
  <c r="AT77" i="1"/>
  <c r="AU77" i="1"/>
  <c r="AT12" i="1"/>
  <c r="AU12" i="1"/>
  <c r="AT13" i="1"/>
  <c r="AU13" i="1"/>
  <c r="AT93" i="1"/>
  <c r="AU93" i="1"/>
  <c r="AT95" i="1"/>
  <c r="AU95" i="1"/>
  <c r="AT14" i="1"/>
  <c r="AU14" i="1"/>
  <c r="AT15" i="1"/>
  <c r="AU15" i="1"/>
  <c r="AT16" i="1"/>
  <c r="AU16" i="1"/>
  <c r="AT17" i="1"/>
  <c r="AU17" i="1"/>
  <c r="AT18" i="1"/>
  <c r="AU18" i="1"/>
  <c r="AT19" i="1"/>
  <c r="AU19" i="1"/>
  <c r="AT20" i="1"/>
  <c r="AU20" i="1"/>
  <c r="AT21" i="1"/>
  <c r="AU21" i="1"/>
  <c r="AT22" i="1"/>
  <c r="AU22" i="1"/>
  <c r="AT23" i="1"/>
  <c r="AU23" i="1"/>
  <c r="AT24" i="1"/>
  <c r="AU24" i="1"/>
  <c r="AT25" i="1"/>
  <c r="AU25" i="1"/>
  <c r="AT26" i="1"/>
  <c r="AU26" i="1"/>
  <c r="AT27" i="1"/>
  <c r="AU27" i="1"/>
  <c r="AT28" i="1"/>
  <c r="AU28" i="1"/>
  <c r="AT29" i="1"/>
  <c r="AU29" i="1"/>
  <c r="AT30" i="1"/>
  <c r="AU30" i="1"/>
  <c r="AT31" i="1"/>
  <c r="AU31" i="1"/>
  <c r="AT32" i="1"/>
  <c r="AU32" i="1"/>
  <c r="AT33" i="1"/>
  <c r="AU33" i="1"/>
  <c r="AT34" i="1"/>
  <c r="AU34" i="1"/>
  <c r="AT35" i="1"/>
  <c r="AU35" i="1"/>
  <c r="AT36" i="1"/>
  <c r="AU36" i="1"/>
  <c r="AT37" i="1"/>
  <c r="AU37" i="1"/>
  <c r="AT38" i="1"/>
  <c r="AU38" i="1"/>
  <c r="AT41" i="1"/>
  <c r="AU41" i="1"/>
  <c r="AT42" i="1"/>
  <c r="AU42" i="1"/>
  <c r="AT43" i="1"/>
  <c r="AU43" i="1"/>
  <c r="AT44" i="1"/>
  <c r="AU44" i="1"/>
  <c r="AT45" i="1"/>
  <c r="AU45" i="1"/>
  <c r="AT46" i="1"/>
  <c r="AU46" i="1"/>
  <c r="AT47" i="1"/>
  <c r="AU47" i="1"/>
  <c r="AT48" i="1"/>
  <c r="AU48" i="1"/>
  <c r="AT49" i="1"/>
  <c r="AU49" i="1"/>
  <c r="AT83" i="1"/>
  <c r="AU83" i="1"/>
  <c r="AT50" i="1"/>
  <c r="AU50" i="1"/>
  <c r="AT51" i="1"/>
  <c r="AU51" i="1"/>
  <c r="AT52" i="1"/>
  <c r="AU52" i="1"/>
  <c r="AT53" i="1"/>
  <c r="AU53" i="1"/>
  <c r="AT54" i="1"/>
  <c r="AU54" i="1"/>
  <c r="AT66" i="1"/>
  <c r="AU66" i="1"/>
  <c r="AT55" i="1"/>
  <c r="AU55" i="1"/>
  <c r="AT56" i="1"/>
  <c r="AU56" i="1"/>
  <c r="AT68" i="1"/>
  <c r="AU68" i="1"/>
  <c r="AT57" i="1"/>
  <c r="AU57" i="1"/>
  <c r="AT60" i="1"/>
  <c r="AU60" i="1"/>
  <c r="AT62" i="1"/>
  <c r="AU62" i="1"/>
  <c r="AT63" i="1"/>
  <c r="AU63" i="1"/>
  <c r="AT64" i="1"/>
  <c r="AU64" i="1"/>
  <c r="AT65" i="1"/>
  <c r="AU65" i="1"/>
  <c r="AT70" i="1"/>
  <c r="AU70" i="1"/>
  <c r="AT71" i="1"/>
  <c r="AU71" i="1"/>
  <c r="AT72" i="1"/>
  <c r="AU72" i="1"/>
  <c r="AT73" i="1"/>
  <c r="AU73" i="1"/>
  <c r="AT74" i="1"/>
  <c r="AU74" i="1"/>
  <c r="AT75" i="1"/>
  <c r="AU75" i="1"/>
  <c r="AT76" i="1"/>
  <c r="AU76" i="1"/>
  <c r="AU79" i="1"/>
  <c r="AT79" i="1"/>
  <c r="AL5" i="1"/>
  <c r="AL6" i="1"/>
  <c r="AL86" i="1"/>
  <c r="AL8" i="1"/>
  <c r="AL39" i="1"/>
  <c r="AL9" i="1"/>
  <c r="AL10" i="1"/>
  <c r="AL88" i="1"/>
  <c r="AL92" i="1"/>
  <c r="AL11" i="1"/>
  <c r="AL77" i="1"/>
  <c r="AL12" i="1"/>
  <c r="AL13" i="1"/>
  <c r="AL93" i="1"/>
  <c r="AL95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41" i="1"/>
  <c r="AL42" i="1"/>
  <c r="AL43" i="1"/>
  <c r="AL44" i="1"/>
  <c r="AL45" i="1"/>
  <c r="AL46" i="1"/>
  <c r="AL47" i="1"/>
  <c r="AL48" i="1"/>
  <c r="AL49" i="1"/>
  <c r="AL83" i="1"/>
  <c r="AL50" i="1"/>
  <c r="AL51" i="1"/>
  <c r="AL52" i="1"/>
  <c r="AL53" i="1"/>
  <c r="AL54" i="1"/>
  <c r="AL66" i="1"/>
  <c r="AL55" i="1"/>
  <c r="AL56" i="1"/>
  <c r="AL68" i="1"/>
  <c r="AL57" i="1"/>
  <c r="AL60" i="1"/>
  <c r="AL62" i="1"/>
  <c r="AL63" i="1"/>
  <c r="AL64" i="1"/>
  <c r="AL65" i="1"/>
  <c r="AL70" i="1"/>
  <c r="AL71" i="1"/>
  <c r="AL72" i="1"/>
  <c r="AL73" i="1"/>
  <c r="AL74" i="1"/>
  <c r="AL75" i="1"/>
  <c r="AL76" i="1"/>
  <c r="AL79" i="1"/>
  <c r="T5" i="1" l="1"/>
  <c r="U5" i="1" s="1"/>
  <c r="AD5" i="1" s="1"/>
  <c r="T6" i="1"/>
  <c r="U6" i="1" s="1"/>
  <c r="AD6" i="1" s="1"/>
  <c r="AM74" i="1"/>
  <c r="V74" i="1" s="1"/>
  <c r="T74" i="1"/>
  <c r="U74" i="1" s="1"/>
  <c r="AD74" i="1" s="1"/>
  <c r="AM64" i="1"/>
  <c r="V64" i="1" s="1"/>
  <c r="T64" i="1"/>
  <c r="U64" i="1" s="1"/>
  <c r="AD64" i="1" s="1"/>
  <c r="AM66" i="1"/>
  <c r="V66" i="1" s="1"/>
  <c r="T66" i="1"/>
  <c r="U66" i="1" s="1"/>
  <c r="AD66" i="1" s="1"/>
  <c r="AM51" i="1"/>
  <c r="V51" i="1" s="1"/>
  <c r="T51" i="1"/>
  <c r="U51" i="1" s="1"/>
  <c r="AD51" i="1" s="1"/>
  <c r="AM35" i="1"/>
  <c r="V35" i="1" s="1"/>
  <c r="T35" i="1"/>
  <c r="U35" i="1" s="1"/>
  <c r="AD35" i="1" s="1"/>
  <c r="AM27" i="1"/>
  <c r="V27" i="1" s="1"/>
  <c r="T27" i="1"/>
  <c r="U27" i="1" s="1"/>
  <c r="AD27" i="1" s="1"/>
  <c r="AM19" i="1"/>
  <c r="V19" i="1" s="1"/>
  <c r="T19" i="1"/>
  <c r="U19" i="1" s="1"/>
  <c r="AD19" i="1" s="1"/>
  <c r="AM13" i="1"/>
  <c r="V13" i="1" s="1"/>
  <c r="T13" i="1"/>
  <c r="U13" i="1" s="1"/>
  <c r="AD13" i="1" s="1"/>
  <c r="AM10" i="1"/>
  <c r="V10" i="1" s="1"/>
  <c r="T10" i="1"/>
  <c r="U10" i="1" s="1"/>
  <c r="AD10" i="1" s="1"/>
  <c r="AM79" i="1"/>
  <c r="V79" i="1" s="1"/>
  <c r="T79" i="1"/>
  <c r="U79" i="1" s="1"/>
  <c r="AD79" i="1" s="1"/>
  <c r="AM54" i="1"/>
  <c r="V54" i="1" s="1"/>
  <c r="T54" i="1"/>
  <c r="U54" i="1" s="1"/>
  <c r="AD54" i="1" s="1"/>
  <c r="AM47" i="1"/>
  <c r="V47" i="1" s="1"/>
  <c r="T47" i="1"/>
  <c r="U47" i="1" s="1"/>
  <c r="AD47" i="1" s="1"/>
  <c r="AM38" i="1"/>
  <c r="V38" i="1" s="1"/>
  <c r="T38" i="1"/>
  <c r="U38" i="1" s="1"/>
  <c r="AD38" i="1" s="1"/>
  <c r="AM34" i="1"/>
  <c r="V34" i="1" s="1"/>
  <c r="T34" i="1"/>
  <c r="U34" i="1" s="1"/>
  <c r="AD34" i="1" s="1"/>
  <c r="AM26" i="1"/>
  <c r="V26" i="1" s="1"/>
  <c r="T26" i="1"/>
  <c r="U26" i="1" s="1"/>
  <c r="AD26" i="1" s="1"/>
  <c r="AM18" i="1"/>
  <c r="V18" i="1" s="1"/>
  <c r="T18" i="1"/>
  <c r="U18" i="1" s="1"/>
  <c r="AD18" i="1" s="1"/>
  <c r="AM12" i="1"/>
  <c r="V12" i="1" s="1"/>
  <c r="T12" i="1"/>
  <c r="U12" i="1" s="1"/>
  <c r="AD12" i="1" s="1"/>
  <c r="AM9" i="1"/>
  <c r="V9" i="1" s="1"/>
  <c r="T9" i="1"/>
  <c r="U9" i="1" s="1"/>
  <c r="AD9" i="1" s="1"/>
  <c r="AM76" i="1"/>
  <c r="V76" i="1" s="1"/>
  <c r="T76" i="1"/>
  <c r="U76" i="1" s="1"/>
  <c r="AM72" i="1"/>
  <c r="V72" i="1" s="1"/>
  <c r="T72" i="1"/>
  <c r="U72" i="1" s="1"/>
  <c r="AD72" i="1" s="1"/>
  <c r="AM65" i="1"/>
  <c r="V65" i="1" s="1"/>
  <c r="T65" i="1"/>
  <c r="U65" i="1" s="1"/>
  <c r="AD65" i="1" s="1"/>
  <c r="AM62" i="1"/>
  <c r="V62" i="1" s="1"/>
  <c r="T62" i="1"/>
  <c r="U62" i="1" s="1"/>
  <c r="AD62" i="1" s="1"/>
  <c r="AM56" i="1"/>
  <c r="V56" i="1" s="1"/>
  <c r="T56" i="1"/>
  <c r="U56" i="1" s="1"/>
  <c r="AD56" i="1" s="1"/>
  <c r="AM53" i="1"/>
  <c r="V53" i="1" s="1"/>
  <c r="T53" i="1"/>
  <c r="U53" i="1" s="1"/>
  <c r="AD53" i="1" s="1"/>
  <c r="AM83" i="1"/>
  <c r="V83" i="1" s="1"/>
  <c r="T83" i="1"/>
  <c r="U83" i="1" s="1"/>
  <c r="AD83" i="1" s="1"/>
  <c r="AM46" i="1"/>
  <c r="V46" i="1" s="1"/>
  <c r="T46" i="1"/>
  <c r="U46" i="1" s="1"/>
  <c r="AD46" i="1" s="1"/>
  <c r="AM42" i="1"/>
  <c r="V42" i="1" s="1"/>
  <c r="T42" i="1"/>
  <c r="U42" i="1" s="1"/>
  <c r="AD42" i="1" s="1"/>
  <c r="AM37" i="1"/>
  <c r="V37" i="1" s="1"/>
  <c r="T37" i="1"/>
  <c r="U37" i="1" s="1"/>
  <c r="AD37" i="1" s="1"/>
  <c r="AM33" i="1"/>
  <c r="V33" i="1" s="1"/>
  <c r="T33" i="1"/>
  <c r="U33" i="1" s="1"/>
  <c r="AD33" i="1" s="1"/>
  <c r="AM29" i="1"/>
  <c r="V29" i="1" s="1"/>
  <c r="T29" i="1"/>
  <c r="U29" i="1" s="1"/>
  <c r="AD29" i="1" s="1"/>
  <c r="AM25" i="1"/>
  <c r="V25" i="1" s="1"/>
  <c r="T25" i="1"/>
  <c r="U25" i="1" s="1"/>
  <c r="AD25" i="1" s="1"/>
  <c r="AM21" i="1"/>
  <c r="V21" i="1" s="1"/>
  <c r="T21" i="1"/>
  <c r="U21" i="1" s="1"/>
  <c r="AD21" i="1" s="1"/>
  <c r="AM17" i="1"/>
  <c r="V17" i="1" s="1"/>
  <c r="T17" i="1"/>
  <c r="U17" i="1" s="1"/>
  <c r="AD17" i="1" s="1"/>
  <c r="AM95" i="1"/>
  <c r="V95" i="1" s="1"/>
  <c r="T95" i="1"/>
  <c r="U95" i="1" s="1"/>
  <c r="AD95" i="1" s="1"/>
  <c r="AM77" i="1"/>
  <c r="V77" i="1" s="1"/>
  <c r="T77" i="1"/>
  <c r="U77" i="1" s="1"/>
  <c r="AD77" i="1" s="1"/>
  <c r="AM88" i="1"/>
  <c r="V88" i="1" s="1"/>
  <c r="T88" i="1"/>
  <c r="U88" i="1" s="1"/>
  <c r="AD88" i="1" s="1"/>
  <c r="AM39" i="1"/>
  <c r="V39" i="1" s="1"/>
  <c r="T39" i="1"/>
  <c r="U39" i="1" s="1"/>
  <c r="AD39" i="1" s="1"/>
  <c r="AM6" i="1"/>
  <c r="V6" i="1" s="1"/>
  <c r="AM70" i="1"/>
  <c r="V70" i="1" s="1"/>
  <c r="T70" i="1"/>
  <c r="U70" i="1" s="1"/>
  <c r="AD70" i="1" s="1"/>
  <c r="AM57" i="1"/>
  <c r="V57" i="1" s="1"/>
  <c r="T57" i="1"/>
  <c r="U57" i="1" s="1"/>
  <c r="AD57" i="1" s="1"/>
  <c r="AM48" i="1"/>
  <c r="V48" i="1" s="1"/>
  <c r="T48" i="1"/>
  <c r="U48" i="1" s="1"/>
  <c r="AD48" i="1" s="1"/>
  <c r="AM44" i="1"/>
  <c r="V44" i="1" s="1"/>
  <c r="T44" i="1"/>
  <c r="U44" i="1" s="1"/>
  <c r="AD44" i="1" s="1"/>
  <c r="AM31" i="1"/>
  <c r="V31" i="1" s="1"/>
  <c r="T31" i="1"/>
  <c r="U31" i="1" s="1"/>
  <c r="AD31" i="1" s="1"/>
  <c r="AM23" i="1"/>
  <c r="V23" i="1" s="1"/>
  <c r="T23" i="1"/>
  <c r="U23" i="1" s="1"/>
  <c r="AD23" i="1" s="1"/>
  <c r="AM15" i="1"/>
  <c r="V15" i="1" s="1"/>
  <c r="T15" i="1"/>
  <c r="U15" i="1" s="1"/>
  <c r="AD15" i="1" s="1"/>
  <c r="AM86" i="1"/>
  <c r="V86" i="1" s="1"/>
  <c r="T86" i="1"/>
  <c r="U86" i="1" s="1"/>
  <c r="AD86" i="1" s="1"/>
  <c r="AM73" i="1"/>
  <c r="V73" i="1" s="1"/>
  <c r="T73" i="1"/>
  <c r="U73" i="1" s="1"/>
  <c r="AD73" i="1" s="1"/>
  <c r="AM63" i="1"/>
  <c r="V63" i="1" s="1"/>
  <c r="T63" i="1"/>
  <c r="U63" i="1" s="1"/>
  <c r="AD63" i="1" s="1"/>
  <c r="AM68" i="1"/>
  <c r="V68" i="1" s="1"/>
  <c r="T68" i="1"/>
  <c r="U68" i="1" s="1"/>
  <c r="AD68" i="1" s="1"/>
  <c r="AM50" i="1"/>
  <c r="V50" i="1" s="1"/>
  <c r="T50" i="1"/>
  <c r="U50" i="1" s="1"/>
  <c r="AD50" i="1" s="1"/>
  <c r="AM43" i="1"/>
  <c r="V43" i="1" s="1"/>
  <c r="T43" i="1"/>
  <c r="U43" i="1" s="1"/>
  <c r="AD43" i="1" s="1"/>
  <c r="AM30" i="1"/>
  <c r="V30" i="1" s="1"/>
  <c r="T30" i="1"/>
  <c r="U30" i="1" s="1"/>
  <c r="AD30" i="1" s="1"/>
  <c r="AM22" i="1"/>
  <c r="V22" i="1" s="1"/>
  <c r="T22" i="1"/>
  <c r="U22" i="1" s="1"/>
  <c r="AD22" i="1" s="1"/>
  <c r="AM14" i="1"/>
  <c r="V14" i="1" s="1"/>
  <c r="T14" i="1"/>
  <c r="U14" i="1" s="1"/>
  <c r="AD14" i="1" s="1"/>
  <c r="AM92" i="1"/>
  <c r="V92" i="1" s="1"/>
  <c r="T92" i="1"/>
  <c r="AM75" i="1"/>
  <c r="V75" i="1" s="1"/>
  <c r="T75" i="1"/>
  <c r="U75" i="1" s="1"/>
  <c r="AD75" i="1" s="1"/>
  <c r="AM71" i="1"/>
  <c r="V71" i="1" s="1"/>
  <c r="T71" i="1"/>
  <c r="U71" i="1" s="1"/>
  <c r="AD71" i="1" s="1"/>
  <c r="AM60" i="1"/>
  <c r="V60" i="1" s="1"/>
  <c r="T60" i="1"/>
  <c r="U60" i="1" s="1"/>
  <c r="AD60" i="1" s="1"/>
  <c r="AM55" i="1"/>
  <c r="V55" i="1" s="1"/>
  <c r="T55" i="1"/>
  <c r="U55" i="1" s="1"/>
  <c r="AD55" i="1" s="1"/>
  <c r="AM52" i="1"/>
  <c r="V52" i="1" s="1"/>
  <c r="T52" i="1"/>
  <c r="U52" i="1" s="1"/>
  <c r="AD52" i="1" s="1"/>
  <c r="AM49" i="1"/>
  <c r="V49" i="1" s="1"/>
  <c r="T49" i="1"/>
  <c r="U49" i="1" s="1"/>
  <c r="AD49" i="1" s="1"/>
  <c r="AM45" i="1"/>
  <c r="V45" i="1" s="1"/>
  <c r="T45" i="1"/>
  <c r="U45" i="1" s="1"/>
  <c r="AD45" i="1" s="1"/>
  <c r="AM41" i="1"/>
  <c r="V41" i="1" s="1"/>
  <c r="T41" i="1"/>
  <c r="U41" i="1" s="1"/>
  <c r="AD41" i="1" s="1"/>
  <c r="AM36" i="1"/>
  <c r="V36" i="1" s="1"/>
  <c r="T36" i="1"/>
  <c r="U36" i="1" s="1"/>
  <c r="AD36" i="1" s="1"/>
  <c r="AM32" i="1"/>
  <c r="V32" i="1" s="1"/>
  <c r="T32" i="1"/>
  <c r="U32" i="1" s="1"/>
  <c r="AD32" i="1" s="1"/>
  <c r="AM28" i="1"/>
  <c r="V28" i="1" s="1"/>
  <c r="T28" i="1"/>
  <c r="U28" i="1" s="1"/>
  <c r="AD28" i="1" s="1"/>
  <c r="AM24" i="1"/>
  <c r="V24" i="1" s="1"/>
  <c r="T24" i="1"/>
  <c r="U24" i="1" s="1"/>
  <c r="AD24" i="1" s="1"/>
  <c r="AM20" i="1"/>
  <c r="V20" i="1" s="1"/>
  <c r="T20" i="1"/>
  <c r="U20" i="1" s="1"/>
  <c r="AD20" i="1" s="1"/>
  <c r="AM16" i="1"/>
  <c r="V16" i="1" s="1"/>
  <c r="T16" i="1"/>
  <c r="U16" i="1" s="1"/>
  <c r="AD16" i="1" s="1"/>
  <c r="AM93" i="1"/>
  <c r="V93" i="1" s="1"/>
  <c r="T93" i="1"/>
  <c r="U93" i="1" s="1"/>
  <c r="AD93" i="1" s="1"/>
  <c r="AM11" i="1"/>
  <c r="V11" i="1" s="1"/>
  <c r="T11" i="1"/>
  <c r="U11" i="1" s="1"/>
  <c r="AD11" i="1" s="1"/>
  <c r="AM8" i="1"/>
  <c r="V8" i="1" s="1"/>
  <c r="T8" i="1"/>
  <c r="U8" i="1" s="1"/>
  <c r="AD8" i="1" s="1"/>
  <c r="AM5" i="1"/>
  <c r="V5" i="1" s="1"/>
  <c r="W76" i="1" l="1"/>
  <c r="Y11" i="1"/>
  <c r="W11" i="1"/>
  <c r="Y24" i="1"/>
  <c r="W24" i="1"/>
  <c r="Y41" i="1"/>
  <c r="W41" i="1"/>
  <c r="Y55" i="1"/>
  <c r="W55" i="1"/>
  <c r="W75" i="1"/>
  <c r="Y75" i="1"/>
  <c r="Y30" i="1"/>
  <c r="W30" i="1"/>
  <c r="Y50" i="1"/>
  <c r="W50" i="1"/>
  <c r="W15" i="1"/>
  <c r="Y15" i="1"/>
  <c r="Y48" i="1"/>
  <c r="W48" i="1"/>
  <c r="Y70" i="1"/>
  <c r="W70" i="1"/>
  <c r="W77" i="1"/>
  <c r="Y77" i="1"/>
  <c r="W33" i="1"/>
  <c r="Y33" i="1"/>
  <c r="Y83" i="1"/>
  <c r="W83" i="1"/>
  <c r="Y65" i="1"/>
  <c r="W65" i="1"/>
  <c r="Y76" i="1"/>
  <c r="Y18" i="1"/>
  <c r="W18" i="1"/>
  <c r="W19" i="1"/>
  <c r="Y19" i="1"/>
  <c r="Y64" i="1"/>
  <c r="W64" i="1"/>
  <c r="Y8" i="1"/>
  <c r="W8" i="1"/>
  <c r="Y16" i="1"/>
  <c r="W16" i="1"/>
  <c r="Y32" i="1"/>
  <c r="W32" i="1"/>
  <c r="Y49" i="1"/>
  <c r="W49" i="1"/>
  <c r="Y14" i="1"/>
  <c r="W14" i="1"/>
  <c r="Y63" i="1"/>
  <c r="W63" i="1"/>
  <c r="W86" i="1"/>
  <c r="Y86" i="1"/>
  <c r="W31" i="1"/>
  <c r="Y31" i="1"/>
  <c r="W39" i="1"/>
  <c r="Y39" i="1"/>
  <c r="W17" i="1"/>
  <c r="Y17" i="1"/>
  <c r="W25" i="1"/>
  <c r="Y25" i="1"/>
  <c r="W42" i="1"/>
  <c r="Y42" i="1"/>
  <c r="Y56" i="1"/>
  <c r="W56" i="1"/>
  <c r="Y9" i="1"/>
  <c r="W9" i="1"/>
  <c r="Y34" i="1"/>
  <c r="W34" i="1"/>
  <c r="Y47" i="1"/>
  <c r="W47" i="1"/>
  <c r="W10" i="1"/>
  <c r="Y10" i="1"/>
  <c r="W35" i="1"/>
  <c r="Y35" i="1"/>
  <c r="Y51" i="1"/>
  <c r="W51" i="1"/>
  <c r="Y5" i="1"/>
  <c r="W5" i="1"/>
  <c r="Y93" i="1"/>
  <c r="W93" i="1"/>
  <c r="Y20" i="1"/>
  <c r="W20" i="1"/>
  <c r="Y28" i="1"/>
  <c r="W28" i="1"/>
  <c r="Y36" i="1"/>
  <c r="W36" i="1"/>
  <c r="Y45" i="1"/>
  <c r="W45" i="1"/>
  <c r="Y52" i="1"/>
  <c r="W52" i="1"/>
  <c r="Y60" i="1"/>
  <c r="W60" i="1"/>
  <c r="Y71" i="1"/>
  <c r="W71" i="1"/>
  <c r="Y92" i="1"/>
  <c r="W92" i="1"/>
  <c r="Y22" i="1"/>
  <c r="W22" i="1"/>
  <c r="Y43" i="1"/>
  <c r="W43" i="1"/>
  <c r="Y68" i="1"/>
  <c r="W68" i="1"/>
  <c r="Y73" i="1"/>
  <c r="W73" i="1"/>
  <c r="W23" i="1"/>
  <c r="Y23" i="1"/>
  <c r="W44" i="1"/>
  <c r="Y44" i="1"/>
  <c r="Y57" i="1"/>
  <c r="W57" i="1"/>
  <c r="W6" i="1"/>
  <c r="Y6" i="1"/>
  <c r="W88" i="1"/>
  <c r="Y88" i="1"/>
  <c r="W95" i="1"/>
  <c r="Y95" i="1"/>
  <c r="W21" i="1"/>
  <c r="Y21" i="1"/>
  <c r="W29" i="1"/>
  <c r="Y29" i="1"/>
  <c r="W37" i="1"/>
  <c r="Y37" i="1"/>
  <c r="W46" i="1"/>
  <c r="Y46" i="1"/>
  <c r="W53" i="1"/>
  <c r="Y53" i="1"/>
  <c r="Y62" i="1"/>
  <c r="W62" i="1"/>
  <c r="Y72" i="1"/>
  <c r="W72" i="1"/>
  <c r="Y12" i="1"/>
  <c r="W12" i="1"/>
  <c r="Y26" i="1"/>
  <c r="W26" i="1"/>
  <c r="Y38" i="1"/>
  <c r="W38" i="1"/>
  <c r="Y54" i="1"/>
  <c r="W54" i="1"/>
  <c r="W79" i="1"/>
  <c r="Y79" i="1"/>
  <c r="W13" i="1"/>
  <c r="Y13" i="1"/>
  <c r="W27" i="1"/>
  <c r="Y27" i="1"/>
  <c r="Y66" i="1"/>
  <c r="W66" i="1"/>
  <c r="Y74" i="1"/>
  <c r="W74" i="1"/>
  <c r="L92" i="1" l="1"/>
  <c r="U92" i="1" s="1"/>
  <c r="AD92" i="1" s="1"/>
  <c r="EE7" i="1" l="1"/>
  <c r="V7" i="1" s="1"/>
  <c r="Y7" i="1" l="1"/>
  <c r="W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P8" authorId="0" shapeId="0" xr:uid="{20DA24D1-849F-47B1-85A7-A9237958FB75}">
      <text>
        <r>
          <rPr>
            <b/>
            <sz val="9"/>
            <color indexed="81"/>
            <rFont val="Tahoma"/>
            <family val="2"/>
          </rPr>
          <t>PAYMENT DONE BY ANOTHER CARD 7100200084614767</t>
        </r>
      </text>
    </comment>
    <comment ref="AE13" authorId="0" shapeId="0" xr:uid="{A59A0B40-5109-4EBB-84EE-66A5DF6BC1DF}">
      <text>
        <r>
          <rPr>
            <b/>
            <sz val="9"/>
            <color indexed="81"/>
            <rFont val="Tahoma"/>
            <family val="2"/>
          </rPr>
          <t xml:space="preserve">KOLKATA </t>
        </r>
      </text>
    </comment>
    <comment ref="AP19" authorId="0" shapeId="0" xr:uid="{536001D6-68C0-4BB5-8B5F-133E713D78F8}">
      <text>
        <r>
          <rPr>
            <b/>
            <sz val="9"/>
            <color indexed="81"/>
            <rFont val="Tahoma"/>
            <charset val="1"/>
          </rPr>
          <t>PAYYMENT DONE BY ANOTHER CARD 8202196001777486</t>
        </r>
      </text>
    </comment>
    <comment ref="AD20" authorId="0" shapeId="0" xr:uid="{F6FDD837-10C1-4751-966E-B5F2F593EEE4}">
      <text>
        <r>
          <rPr>
            <b/>
            <sz val="9"/>
            <color indexed="81"/>
            <rFont val="Tahoma"/>
            <family val="2"/>
          </rPr>
          <t>WORKING ON IT</t>
        </r>
      </text>
    </comment>
    <comment ref="AE21" authorId="0" shapeId="0" xr:uid="{EB01FB45-3C5F-4317-AEB8-BC9E76BEEEC1}">
      <text>
        <r>
          <rPr>
            <b/>
            <sz val="9"/>
            <color indexed="81"/>
            <rFont val="Tahoma"/>
            <family val="2"/>
          </rPr>
          <t>KOLKATA</t>
        </r>
      </text>
    </comment>
    <comment ref="AE24" authorId="0" shapeId="0" xr:uid="{9CC463F1-846D-43B4-BC69-8AD353DE008E}">
      <text>
        <r>
          <rPr>
            <b/>
            <sz val="9"/>
            <color indexed="81"/>
            <rFont val="Tahoma"/>
            <family val="2"/>
          </rPr>
          <t>AGARTAL TRIP AVERAGAE NOT CONFIRM</t>
        </r>
      </text>
    </comment>
    <comment ref="AE29" authorId="0" shapeId="0" xr:uid="{678E05EC-E743-4CF4-A552-77F1A7006AED}">
      <text>
        <r>
          <rPr>
            <b/>
            <sz val="9"/>
            <color indexed="81"/>
            <rFont val="Tahoma"/>
            <family val="2"/>
          </rPr>
          <t>Vehicle 2nd service still not done</t>
        </r>
      </text>
    </comment>
    <comment ref="Q32" authorId="0" shapeId="0" xr:uid="{2DEE9F98-D81E-4580-974C-C6F07D1F4FA3}">
      <text>
        <r>
          <rPr>
            <b/>
            <sz val="9"/>
            <color indexed="81"/>
            <rFont val="Tahoma"/>
            <family val="2"/>
          </rPr>
          <t>VEHICLE REGENERATION</t>
        </r>
      </text>
    </comment>
    <comment ref="AE42" authorId="0" shapeId="0" xr:uid="{5BEED743-0AF8-4ECC-A39F-A4A049E1CC89}">
      <text>
        <r>
          <rPr>
            <b/>
            <sz val="9"/>
            <color indexed="81"/>
            <rFont val="Tahoma"/>
            <family val="2"/>
          </rPr>
          <t>RETURN FROM AHAMDABAD</t>
        </r>
      </text>
    </comment>
    <comment ref="AE52" authorId="0" shapeId="0" xr:uid="{C8C1CDC1-17DE-4002-A956-EB6244CC669E}">
      <text>
        <r>
          <rPr>
            <sz val="9"/>
            <color indexed="81"/>
            <rFont val="Tahoma"/>
            <family val="2"/>
          </rPr>
          <t>RETURN WITH REVERSE LOAD FROM AHAMDABAD</t>
        </r>
      </text>
    </comment>
    <comment ref="AE53" authorId="0" shapeId="0" xr:uid="{FD4325C4-CEC3-45ED-AF14-8A888B974659}">
      <text>
        <r>
          <rPr>
            <b/>
            <sz val="9"/>
            <color indexed="81"/>
            <rFont val="Tahoma"/>
            <family val="2"/>
          </rPr>
          <t>RELAXATION GIVEN IN LAST TRIP OF KOLKATA</t>
        </r>
      </text>
    </comment>
    <comment ref="AE54" authorId="0" shapeId="0" xr:uid="{785F940E-6BDA-4129-9258-AF96E801F098}">
      <text/>
    </comment>
    <comment ref="AX61" authorId="0" shapeId="0" xr:uid="{696E682D-B3FF-44F9-9F96-7A2E02138889}">
      <text>
        <r>
          <rPr>
            <b/>
            <sz val="9"/>
            <color indexed="81"/>
            <rFont val="Tahoma"/>
            <family val="2"/>
          </rPr>
          <t>Payment done from card no : 7100200084894203 which alloted to ARUN SINGH TOMAR VEHICLE NO 8163</t>
        </r>
      </text>
    </comment>
    <comment ref="AD68" authorId="0" shapeId="0" xr:uid="{82E961A9-A1CF-44E5-96CE-728583ABE8C3}">
      <text>
        <r>
          <rPr>
            <b/>
            <sz val="9"/>
            <color indexed="81"/>
            <rFont val="Tahoma"/>
            <family val="2"/>
          </rPr>
          <t>GPS NOT INSTALLED</t>
        </r>
      </text>
    </comment>
    <comment ref="AN68" authorId="0" shapeId="0" xr:uid="{689CCE07-635B-46DF-BBCC-EB382D8D59B9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AV68" authorId="0" shapeId="0" xr:uid="{89555F6A-5FFE-4041-80EE-737351F67BAA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BD68" authorId="0" shapeId="0" xr:uid="{A56B5A02-DFA5-46C2-8E38-DE0CD0047330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BL68" authorId="0" shapeId="0" xr:uid="{D2CA4DD8-2EC9-4349-A034-C9FC2C9CE2F7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BT68" authorId="0" shapeId="0" xr:uid="{90E0CB1F-2B68-4FF9-98DD-A34B3059F2EB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CB68" authorId="0" shapeId="0" xr:uid="{DCAC2441-10E1-4F14-B8E4-342FF12C9452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CJ68" authorId="0" shapeId="0" xr:uid="{BD172317-4957-4487-B571-7B67B601180A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CR68" authorId="0" shapeId="0" xr:uid="{4BADF83C-EE29-42E4-8188-3E127A184EA4}">
      <text>
        <r>
          <rPr>
            <b/>
            <sz val="9"/>
            <color indexed="81"/>
            <rFont val="Tahoma"/>
            <family val="2"/>
          </rPr>
          <t xml:space="preserve">GPS NOT INSTALL
MANUAL READING 250
</t>
        </r>
      </text>
    </comment>
    <comment ref="AD72" authorId="0" shapeId="0" xr:uid="{6127AB80-2C04-4FA0-ACD1-0928915CFC25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AE72" authorId="0" shapeId="0" xr:uid="{38E5FA58-C43E-4FB8-AD58-A5012E19C94E}">
      <text>
        <r>
          <rPr>
            <b/>
            <sz val="9"/>
            <color indexed="81"/>
            <rFont val="Tahoma"/>
            <family val="2"/>
          </rPr>
          <t>SXL</t>
        </r>
      </text>
    </comment>
    <comment ref="AF72" authorId="0" shapeId="0" xr:uid="{14774807-BD15-4E90-A380-9F3961030695}">
      <text>
        <r>
          <rPr>
            <b/>
            <sz val="9"/>
            <color indexed="81"/>
            <rFont val="Tahoma"/>
            <family val="2"/>
          </rPr>
          <t>SXL</t>
        </r>
      </text>
    </comment>
    <comment ref="AN72" authorId="0" shapeId="0" xr:uid="{AB9A0748-52DF-439A-9666-8A9B5E882B61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AV72" authorId="0" shapeId="0" xr:uid="{753295D8-7596-4054-8F93-5A839B6C1C86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BD72" authorId="0" shapeId="0" xr:uid="{482460E0-EEF5-49F6-AF66-8D3001CD081A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BL72" authorId="0" shapeId="0" xr:uid="{AD76ECD7-8457-47C4-99FA-EA66C96E3A3D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BT72" authorId="0" shapeId="0" xr:uid="{9FCE8E65-5B8E-46B6-ADC5-5C6B28B5ECA7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CJ72" authorId="0" shapeId="0" xr:uid="{190B1E78-B09B-4FE3-A669-82E26BCBA2A1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AP74" authorId="0" shapeId="0" xr:uid="{95766D2E-23CA-47A4-B616-22C476877A62}">
      <text>
        <r>
          <rPr>
            <b/>
            <sz val="9"/>
            <color indexed="81"/>
            <rFont val="Tahoma"/>
            <family val="2"/>
          </rPr>
          <t>THIS PAYMENT IS DONE BY 8202196003047938</t>
        </r>
      </text>
    </comment>
    <comment ref="EP87" authorId="0" shapeId="0" xr:uid="{ECC3AA1F-13FC-4FD4-81E7-05C0ED14EB4D}">
      <text>
        <r>
          <rPr>
            <b/>
            <sz val="9"/>
            <color indexed="81"/>
            <rFont val="Tahoma"/>
            <family val="2"/>
          </rPr>
          <t>PAYMENT DONE BY 7100200085221612</t>
        </r>
      </text>
    </comment>
    <comment ref="AD88" authorId="0" shapeId="0" xr:uid="{136B99CD-AFAC-444B-B995-82194A2B6CC7}">
      <text>
        <r>
          <rPr>
            <b/>
            <sz val="9"/>
            <color indexed="81"/>
            <rFont val="Tahoma"/>
            <family val="2"/>
          </rPr>
          <t>GPS NOT WORKING</t>
        </r>
      </text>
    </comment>
    <comment ref="CB88" authorId="0" shapeId="0" xr:uid="{A14C1806-CDF7-40BD-BC42-004A7D078AA3}">
      <text>
        <r>
          <rPr>
            <b/>
            <sz val="9"/>
            <color indexed="81"/>
            <rFont val="Tahoma"/>
            <family val="2"/>
          </rPr>
          <t xml:space="preserve">MANUAL </t>
        </r>
      </text>
    </comment>
    <comment ref="CJ88" authorId="0" shapeId="0" xr:uid="{11C366FE-DD54-40F8-96B2-0F2A7EC3E499}">
      <text>
        <r>
          <rPr>
            <b/>
            <sz val="9"/>
            <color indexed="81"/>
            <rFont val="Tahoma"/>
            <family val="2"/>
          </rPr>
          <t xml:space="preserve">MANUAL </t>
        </r>
      </text>
    </comment>
    <comment ref="CR88" authorId="0" shapeId="0" xr:uid="{809894E8-A2CD-46BF-9536-581FEC2D6CB9}">
      <text>
        <r>
          <rPr>
            <b/>
            <sz val="9"/>
            <color indexed="81"/>
            <rFont val="Tahoma"/>
            <family val="2"/>
          </rPr>
          <t xml:space="preserve">MANUAL </t>
        </r>
      </text>
    </comment>
    <comment ref="CZ88" authorId="0" shapeId="0" xr:uid="{21A4F91D-1BEB-4596-852F-BFDA8657B4C7}">
      <text>
        <r>
          <rPr>
            <b/>
            <sz val="9"/>
            <color indexed="81"/>
            <rFont val="Tahoma"/>
            <family val="2"/>
          </rPr>
          <t xml:space="preserve">MANUAL </t>
        </r>
      </text>
    </comment>
    <comment ref="CL95" authorId="0" shapeId="0" xr:uid="{08AAD431-74B5-4AA4-B71B-479BD8463E98}">
      <text>
        <r>
          <rPr>
            <b/>
            <sz val="9"/>
            <color indexed="81"/>
            <rFont val="Tahoma"/>
            <family val="2"/>
          </rPr>
          <t>SANJU TOMAR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31" authorId="0" shapeId="0" xr:uid="{B7B0D83D-52EC-4C31-9D3B-B8A0DCA2F641}">
      <text>
        <r>
          <rPr>
            <b/>
            <sz val="9"/>
            <color indexed="81"/>
            <rFont val="Tahoma"/>
            <charset val="1"/>
          </rPr>
          <t>PAYYMENT DONE BY ANOTHER CARD 8202196001777486</t>
        </r>
      </text>
    </comment>
    <comment ref="E53" authorId="0" shapeId="0" xr:uid="{86469003-613D-45F5-97F8-10EB6117F498}">
      <text>
        <r>
          <rPr>
            <b/>
            <sz val="9"/>
            <color indexed="81"/>
            <rFont val="Tahoma"/>
            <family val="2"/>
          </rPr>
          <t>THIS PAYMENT IS DONE BY 8202196003047938</t>
        </r>
      </text>
    </comment>
    <comment ref="E69" authorId="0" shapeId="0" xr:uid="{71A00829-3070-4C39-B167-C652EFAAE93A}">
      <text>
        <r>
          <rPr>
            <b/>
            <sz val="9"/>
            <color indexed="81"/>
            <rFont val="Tahoma"/>
            <family val="2"/>
          </rPr>
          <t>Payment done from card no : 7100200084894203 which alloted to ARUN SINGH TOMAR VEHICLE NO 8163</t>
        </r>
      </text>
    </comment>
    <comment ref="E198" authorId="0" shapeId="0" xr:uid="{14E7AACA-19DF-4A0F-8702-AEC7988C4D2A}">
      <text>
        <r>
          <rPr>
            <b/>
            <sz val="9"/>
            <color indexed="81"/>
            <rFont val="Tahoma"/>
            <family val="2"/>
          </rPr>
          <t>SANJU TOMAR</t>
        </r>
      </text>
    </comment>
    <comment ref="D328" authorId="0" shapeId="0" xr:uid="{226AC0D3-7F69-45C8-B6BB-EFE50FBDF19A}">
      <text>
        <r>
          <rPr>
            <b/>
            <sz val="9"/>
            <color indexed="81"/>
            <rFont val="Tahoma"/>
            <family val="2"/>
          </rPr>
          <t>NOT CONFIRMED</t>
        </r>
      </text>
    </comment>
    <comment ref="E391" authorId="0" shapeId="0" xr:uid="{51A3F936-EBF7-4365-A1F1-C663901C91E3}">
      <text>
        <r>
          <rPr>
            <b/>
            <sz val="9"/>
            <color indexed="81"/>
            <rFont val="Tahoma"/>
            <family val="2"/>
          </rPr>
          <t>PAYMENT DONE BY ANOTHER CARD 7100200084614767</t>
        </r>
      </text>
    </comment>
    <comment ref="E406" authorId="0" shapeId="0" xr:uid="{99935BE5-BA77-491D-B3DA-B3F6DCF6A506}">
      <text>
        <r>
          <rPr>
            <b/>
            <sz val="9"/>
            <color indexed="81"/>
            <rFont val="Tahoma"/>
            <family val="2"/>
          </rPr>
          <t>PAYMENT DONE BY 7100200085221612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<sst xmlns="http://schemas.openxmlformats.org/spreadsheetml/2006/main" count="4353" uniqueCount="591">
  <si>
    <t>7100200085221612</t>
  </si>
  <si>
    <t>7100200084593649</t>
  </si>
  <si>
    <t>7100200084591775</t>
  </si>
  <si>
    <t>8202196001777056</t>
  </si>
  <si>
    <t>7100200084894211</t>
  </si>
  <si>
    <t>7100200084894195</t>
  </si>
  <si>
    <t>7100200084894062</t>
  </si>
  <si>
    <t>7100200085221505</t>
  </si>
  <si>
    <t>7100200085221513</t>
  </si>
  <si>
    <t>7100200084614767</t>
  </si>
  <si>
    <t>7100200084894070</t>
  </si>
  <si>
    <t>7100200084894138</t>
  </si>
  <si>
    <t>7100210087893573</t>
  </si>
  <si>
    <t>7100200085221448</t>
  </si>
  <si>
    <t>7100200085221661</t>
  </si>
  <si>
    <t>7100200084894146</t>
  </si>
  <si>
    <t>7100200084894203</t>
  </si>
  <si>
    <t>7100200084894120</t>
  </si>
  <si>
    <t>7100200084591908</t>
  </si>
  <si>
    <t>7100210087877121</t>
  </si>
  <si>
    <t>7100210087863915</t>
  </si>
  <si>
    <t>7100210087903265</t>
  </si>
  <si>
    <t>8202196001494991</t>
  </si>
  <si>
    <t>8202196001495006</t>
  </si>
  <si>
    <t>8202196001495014</t>
  </si>
  <si>
    <t>7100200085221430</t>
  </si>
  <si>
    <t>8202196001777049</t>
  </si>
  <si>
    <t>7100200084894187</t>
  </si>
  <si>
    <t>8202196001777486</t>
  </si>
  <si>
    <t>8202196001777494</t>
  </si>
  <si>
    <t>8202196001777461</t>
  </si>
  <si>
    <t>8202196001777478</t>
  </si>
  <si>
    <t>8202196001777445</t>
  </si>
  <si>
    <t>7100200084894161</t>
  </si>
  <si>
    <t>8202196001777429</t>
  </si>
  <si>
    <t>8202196001777511</t>
  </si>
  <si>
    <t>8202196001777452</t>
  </si>
  <si>
    <t>8202196001494892</t>
  </si>
  <si>
    <t>8202196001777437</t>
  </si>
  <si>
    <t>7100200085221604</t>
  </si>
  <si>
    <t>8202196003047896</t>
  </si>
  <si>
    <t>8202196003047904</t>
  </si>
  <si>
    <t>8202196003047912</t>
  </si>
  <si>
    <t>8202196003047871</t>
  </si>
  <si>
    <t>7100200084894054</t>
  </si>
  <si>
    <t>8202196001777098</t>
  </si>
  <si>
    <t>8202196003047888</t>
  </si>
  <si>
    <t>8202196003047921</t>
  </si>
  <si>
    <t>8202196003047854</t>
  </si>
  <si>
    <t>8202196003047847</t>
  </si>
  <si>
    <t>7100200085221455</t>
  </si>
  <si>
    <t>8202196003047862</t>
  </si>
  <si>
    <t>8202196001777213</t>
  </si>
  <si>
    <t>8202196001777072</t>
  </si>
  <si>
    <t>8202196001777189</t>
  </si>
  <si>
    <t>8202196001777197</t>
  </si>
  <si>
    <t>8202196001494884</t>
  </si>
  <si>
    <t>8202196001494926</t>
  </si>
  <si>
    <t>8202196001777064</t>
  </si>
  <si>
    <t>8202196001777205</t>
  </si>
  <si>
    <t>8202196001494901</t>
  </si>
  <si>
    <t>8202196001494918</t>
  </si>
  <si>
    <t>8202196001777502</t>
  </si>
  <si>
    <t>HPCL</t>
  </si>
  <si>
    <t>LAST</t>
  </si>
  <si>
    <t>7100210087912662</t>
  </si>
  <si>
    <t>7100200084894088</t>
  </si>
  <si>
    <t>7100210087887039</t>
  </si>
  <si>
    <t>7100210087881735</t>
  </si>
  <si>
    <t>8202196001494934</t>
  </si>
  <si>
    <t>7100210087855945</t>
  </si>
  <si>
    <t>7100200084894104</t>
  </si>
  <si>
    <t>7100200084581362</t>
  </si>
  <si>
    <t>7100200084894112</t>
  </si>
  <si>
    <t>8202196003047938</t>
  </si>
  <si>
    <t>7116013024370099</t>
  </si>
  <si>
    <t>7116013024370057</t>
  </si>
  <si>
    <t>7116013024370016</t>
  </si>
  <si>
    <t>7116013024370107</t>
  </si>
  <si>
    <t>7116013024370024</t>
  </si>
  <si>
    <t>7116013024370073</t>
  </si>
  <si>
    <t>7116013024370032</t>
  </si>
  <si>
    <t>7116013024370065</t>
  </si>
  <si>
    <t>7116013024370081</t>
  </si>
  <si>
    <t>7116023029020037</t>
  </si>
  <si>
    <t>HR55AP6641</t>
  </si>
  <si>
    <t>HR55AQ6640</t>
  </si>
  <si>
    <t>HR55AP9633</t>
  </si>
  <si>
    <t>HR38AB9922</t>
  </si>
  <si>
    <t>HR38AB2712</t>
  </si>
  <si>
    <t>HR55AQ2070</t>
  </si>
  <si>
    <t>HR55AQ3504</t>
  </si>
  <si>
    <t>HR55AQ6540</t>
  </si>
  <si>
    <t>HR55AQ1424</t>
  </si>
  <si>
    <t>HR38AB7309</t>
  </si>
  <si>
    <t>HR38AD2672</t>
  </si>
  <si>
    <t>HR55AG0607</t>
  </si>
  <si>
    <t>HR55AQ4333</t>
  </si>
  <si>
    <t>HR55AQ9918</t>
  </si>
  <si>
    <t>HR38AF8485</t>
  </si>
  <si>
    <t>HR55AQ9055</t>
  </si>
  <si>
    <t>HR55AQ1591</t>
  </si>
  <si>
    <t>HR38AB2705</t>
  </si>
  <si>
    <t>HR38AB5882</t>
  </si>
  <si>
    <t>HR38AB8350</t>
  </si>
  <si>
    <t>HR55AQ8288</t>
  </si>
  <si>
    <t>HR38AB0901</t>
  </si>
  <si>
    <t>HR38AB9352</t>
  </si>
  <si>
    <t>HR38AB4427</t>
  </si>
  <si>
    <t>HR55AQ7702</t>
  </si>
  <si>
    <t>HR38AB8167</t>
  </si>
  <si>
    <t>HR38AB2301</t>
  </si>
  <si>
    <t>HR55AQ5370</t>
  </si>
  <si>
    <t>HR38AB4435</t>
  </si>
  <si>
    <t>HR55AH5146</t>
  </si>
  <si>
    <t>HR55AQ8117</t>
  </si>
  <si>
    <t>HR55AQ5133</t>
  </si>
  <si>
    <t>HR58D3775</t>
  </si>
  <si>
    <t>HR58D6432</t>
  </si>
  <si>
    <t>HR58D2504</t>
  </si>
  <si>
    <t>HR58D1298</t>
  </si>
  <si>
    <t>HR55AU5747</t>
  </si>
  <si>
    <t>HR55AU9250</t>
  </si>
  <si>
    <t>HR55AU5512</t>
  </si>
  <si>
    <t>HR55AU8507</t>
  </si>
  <si>
    <t>HR55AU9413</t>
  </si>
  <si>
    <t>HR55AU9863</t>
  </si>
  <si>
    <t>HR55AU1416</t>
  </si>
  <si>
    <t>HR55AU5709</t>
  </si>
  <si>
    <t>HR55AU8107</t>
  </si>
  <si>
    <t>HR55AU9589</t>
  </si>
  <si>
    <t>HR55AU3041</t>
  </si>
  <si>
    <t>HR55AU3824</t>
  </si>
  <si>
    <t>HR55AU2810</t>
  </si>
  <si>
    <t>HR55AU6884</t>
  </si>
  <si>
    <t>HR55AU2882</t>
  </si>
  <si>
    <t>HR55AU7488</t>
  </si>
  <si>
    <t>HR55AU3053</t>
  </si>
  <si>
    <t>HR55AU4746</t>
  </si>
  <si>
    <t>HR55AU2575</t>
  </si>
  <si>
    <t>HR55AV7387</t>
  </si>
  <si>
    <t>HR55AV7080</t>
  </si>
  <si>
    <t>HR55AV0483</t>
  </si>
  <si>
    <t>HR55AU9848</t>
  </si>
  <si>
    <t>HR55AU1904</t>
  </si>
  <si>
    <t>HR55AU6272</t>
  </si>
  <si>
    <t>HR55AH9172</t>
  </si>
  <si>
    <t>HR55AV7615</t>
  </si>
  <si>
    <t>HR38AB0269</t>
  </si>
  <si>
    <t>HR38AB5947</t>
  </si>
  <si>
    <t>HR38AB9772</t>
  </si>
  <si>
    <t>UP16HT2496</t>
  </si>
  <si>
    <t>HR61F7434</t>
  </si>
  <si>
    <t>HR61F1976</t>
  </si>
  <si>
    <t>UP16HT2497</t>
  </si>
  <si>
    <t>NL01Q2321</t>
  </si>
  <si>
    <t>HR38AK0151</t>
  </si>
  <si>
    <t>HR38AK5245</t>
  </si>
  <si>
    <t>HR38AK4611</t>
  </si>
  <si>
    <t>HR38AK8698</t>
  </si>
  <si>
    <t>HR55AB9750</t>
  </si>
  <si>
    <t>HR38AK8193</t>
  </si>
  <si>
    <t>HR55AC2064</t>
  </si>
  <si>
    <t>HR38AK1558</t>
  </si>
  <si>
    <t>HR38AK1075</t>
  </si>
  <si>
    <t>HR38AK7081</t>
  </si>
  <si>
    <t>HR38AK8178</t>
  </si>
  <si>
    <t>-</t>
  </si>
  <si>
    <t>VEHICLE NO</t>
  </si>
  <si>
    <t>IOCL</t>
  </si>
  <si>
    <t>AMT</t>
  </si>
  <si>
    <t>DRIVER NAME</t>
  </si>
  <si>
    <t>NEERAJ</t>
  </si>
  <si>
    <t>ABHIMANYU</t>
  </si>
  <si>
    <t>DHARMENDRA SAHANI</t>
  </si>
  <si>
    <t xml:space="preserve">DINESH KUMAR </t>
  </si>
  <si>
    <t>RAKESH KUMAR</t>
  </si>
  <si>
    <t xml:space="preserve">SATYENDRA YADAV </t>
  </si>
  <si>
    <t>SAMAR RAI</t>
  </si>
  <si>
    <t>SUJIT KUMAR YADAV</t>
  </si>
  <si>
    <t>NEW SUDHIR SINGH -2</t>
  </si>
  <si>
    <t xml:space="preserve">SUDHIR KUMAR SHAH </t>
  </si>
  <si>
    <t>DURGA PRASAD SINGH</t>
  </si>
  <si>
    <t>RANJEET RAI</t>
  </si>
  <si>
    <t xml:space="preserve">ARUN KUMAR MAHTO </t>
  </si>
  <si>
    <t>BHURE</t>
  </si>
  <si>
    <t>RAM CHANDAR</t>
  </si>
  <si>
    <t>SAROJ KUMAR YADAV</t>
  </si>
  <si>
    <t>RAHUL</t>
  </si>
  <si>
    <t xml:space="preserve">MANOJ  YADAV </t>
  </si>
  <si>
    <t>SANJAY CHAUDHARY</t>
  </si>
  <si>
    <t xml:space="preserve">KANHAI YADAV </t>
  </si>
  <si>
    <t>OMVEER</t>
  </si>
  <si>
    <t>DHEERAJ PAL</t>
  </si>
  <si>
    <t>GULEL YADAV</t>
  </si>
  <si>
    <t>SHANKAR BIHARI YADAV</t>
  </si>
  <si>
    <t xml:space="preserve">KAMESHWAR YADAV </t>
  </si>
  <si>
    <t xml:space="preserve">MANOJ KUMAR SINGH </t>
  </si>
  <si>
    <t>SANJIV KUMAR</t>
  </si>
  <si>
    <t>RAVINDRA RAY</t>
  </si>
  <si>
    <t>HARIBOL YADAV</t>
  </si>
  <si>
    <t>RAKESH MAHTO</t>
  </si>
  <si>
    <t>CHECHAN RAY</t>
  </si>
  <si>
    <t>PANKAJ SHARMA</t>
  </si>
  <si>
    <t xml:space="preserve">VIJAY YADAV </t>
  </si>
  <si>
    <t>VINOD RAY</t>
  </si>
  <si>
    <t>NARAYAN SINGH</t>
  </si>
  <si>
    <t xml:space="preserve">SUNIL SINGH </t>
  </si>
  <si>
    <t>NARENDRA KUMAR RAY</t>
  </si>
  <si>
    <t>RAMPRAKASH SHARMA</t>
  </si>
  <si>
    <t xml:space="preserve">RAVI RANJAN KUMAR </t>
  </si>
  <si>
    <t>BAJRANG SINGH</t>
  </si>
  <si>
    <t>JAY MANGAL SAHNI</t>
  </si>
  <si>
    <t>SAJJAN</t>
  </si>
  <si>
    <t>KAILESH YADAV</t>
  </si>
  <si>
    <t>SANOJ</t>
  </si>
  <si>
    <t>HAIDAR  ABBAS</t>
  </si>
  <si>
    <t xml:space="preserve">BHAVESH </t>
  </si>
  <si>
    <t xml:space="preserve">SHANKAR SINGH </t>
  </si>
  <si>
    <t>RAJ KARAN</t>
  </si>
  <si>
    <t>SHIVJI PARSAD</t>
  </si>
  <si>
    <t>NAND KUMAR SINGH</t>
  </si>
  <si>
    <t>BIPIN KUMAR</t>
  </si>
  <si>
    <t>BHURI SINGH</t>
  </si>
  <si>
    <t>SUDHIR</t>
  </si>
  <si>
    <t>MANOJ</t>
  </si>
  <si>
    <t>SATISH KUMAR SINGH</t>
  </si>
  <si>
    <t>RAJ KUMAR</t>
  </si>
  <si>
    <t>RAVI SINGH TOMAR</t>
  </si>
  <si>
    <t>ANUP KUMAR</t>
  </si>
  <si>
    <t>SUKHVEER</t>
  </si>
  <si>
    <t xml:space="preserve">MUKESH </t>
  </si>
  <si>
    <t>BHOLA JAISWAL</t>
  </si>
  <si>
    <t>SURAJ SINGH</t>
  </si>
  <si>
    <t xml:space="preserve">SAMSER KUMAR </t>
  </si>
  <si>
    <t>SAMBHU PRASAD</t>
  </si>
  <si>
    <t>SHAILENDRA SINGH</t>
  </si>
  <si>
    <t>PRAMOD RAY</t>
  </si>
  <si>
    <t xml:space="preserve">VIJAY BAHADUR MANJHI </t>
  </si>
  <si>
    <t>MANOJ CHOUHAN</t>
  </si>
  <si>
    <t>DEVENDER KUMAR SINGH</t>
  </si>
  <si>
    <t>NAND KISHOR</t>
  </si>
  <si>
    <t>LOCATION</t>
  </si>
  <si>
    <t xml:space="preserve">SHREE SAI NATH FILLING STATION,   KHURDHAI BAZAAR  </t>
  </si>
  <si>
    <t>SURJIT FILLING STATION, KHENTAWAS GURGAON</t>
  </si>
  <si>
    <t>MSHSD JANATA AUTO SERVICE, DEMOTAND</t>
  </si>
  <si>
    <t xml:space="preserve">SINGH RAMESHWAR HP,   PAKHNAHA   </t>
  </si>
  <si>
    <t>HIGHWAY AUTO CARE CENTRE, KARMA</t>
  </si>
  <si>
    <t>Maa Chintpurni Filling Station, kangra</t>
  </si>
  <si>
    <t xml:space="preserve">PRIYADARSHANI PETROLUEM,   KUSUMBA  </t>
  </si>
  <si>
    <t xml:space="preserve">MS LAXMI PANTHARI AUTOMOBILES,   FATEHPUR   </t>
  </si>
  <si>
    <t>Aditya Petroleum, Andersul</t>
  </si>
  <si>
    <t>MS/HSD DEORI AUTOMOBILES, TAMAR, Ranchi</t>
  </si>
  <si>
    <t xml:space="preserve">JAI AMBA FILLING STATION,   LICHUPOKHRI    </t>
  </si>
  <si>
    <t>SURESH FILLING CENTRE, barabanki</t>
  </si>
  <si>
    <t>arfan filling station, kausambhi</t>
  </si>
  <si>
    <t>MS HSD GUNGUN FILLING STATION, VILLAGE KANDHI</t>
  </si>
  <si>
    <t>MSHSD SHIV SHAKTI SERVICE STATION, PITHAMPUR</t>
  </si>
  <si>
    <t>TTL QT</t>
  </si>
  <si>
    <t>TTL AMT</t>
  </si>
  <si>
    <t>QTY</t>
  </si>
  <si>
    <t>TIRUPATI HP, BINDAKI</t>
  </si>
  <si>
    <t>MSHSD RAMESHWAR AUTOMOBILES, MANJHAULIA</t>
  </si>
  <si>
    <t>MS/HSD NIHAB OIL DEPOT, KOKRAJHAR</t>
  </si>
  <si>
    <t>MUNDESHWARI HIGHWAYS, KAIMUR</t>
  </si>
  <si>
    <t>ROBINA FUELS, Ranchi</t>
  </si>
  <si>
    <t xml:space="preserve">COCO DOBASPET,   NA  </t>
  </si>
  <si>
    <t>ADHOC RAJA RAM FILLING STATION, MAU</t>
  </si>
  <si>
    <t>MAA SHARDA PETROLEUM, THANAPUR</t>
  </si>
  <si>
    <t xml:space="preserve">MSHSD SWASTIK FUEL SERVICES,   KANDRA   </t>
  </si>
  <si>
    <t>MSHSD RABINDRA AND CO, TANGI</t>
  </si>
  <si>
    <t>MAA MANASHA SERVICE CENTRE, JALPAIGURI</t>
  </si>
  <si>
    <t>LAST MONTH CLOSING</t>
  </si>
  <si>
    <t>OPENING</t>
  </si>
  <si>
    <t>AVG KM</t>
  </si>
  <si>
    <t>DEBIT</t>
  </si>
  <si>
    <t>OTH</t>
  </si>
  <si>
    <t>FUEL</t>
  </si>
  <si>
    <t>MONTHLY DEDUCTION</t>
  </si>
  <si>
    <t>PUR Vol(Ltr)</t>
  </si>
  <si>
    <t>TTL PUR LTR</t>
  </si>
  <si>
    <t>AMT (RS.)</t>
  </si>
  <si>
    <t>AVG RATE PER LTR/KG</t>
  </si>
  <si>
    <t>GPS KM</t>
  </si>
  <si>
    <t>PER K.M COST</t>
  </si>
  <si>
    <t>OPENING KM</t>
  </si>
  <si>
    <t>CLOSING KM</t>
  </si>
  <si>
    <t>BGT CONSUMP IN L</t>
  </si>
  <si>
    <t>DIESEL CONSUMPTION GPS</t>
  </si>
  <si>
    <t>CLOSING DIESEL</t>
  </si>
  <si>
    <t>ACT AVG</t>
  </si>
  <si>
    <t>BGT AVG</t>
  </si>
  <si>
    <t>GPS</t>
  </si>
  <si>
    <t>Jai Mata Di Petro Mart</t>
  </si>
  <si>
    <t>SANTOSH BHUVNESH KISAN SEVA KENDRA</t>
  </si>
  <si>
    <t>SHRI GOGAJI FILLING STATION</t>
  </si>
  <si>
    <t>THE GURM GOODS TRANSPORT CO,   GHAGGAR SARAI  __M/S VIJAY FUEL STATION</t>
  </si>
  <si>
    <t>SIZE</t>
  </si>
  <si>
    <t>TANK</t>
  </si>
  <si>
    <t>24 FT</t>
  </si>
  <si>
    <t xml:space="preserve">24 FT </t>
  </si>
  <si>
    <t>32 FT</t>
  </si>
  <si>
    <t>20 FT</t>
  </si>
  <si>
    <t>22 FT</t>
  </si>
  <si>
    <t>PICKUP</t>
  </si>
  <si>
    <t>COCO RUDRAPUR</t>
  </si>
  <si>
    <t xml:space="preserve">GUHA FILLING STATION,   KONARPARA  </t>
  </si>
  <si>
    <t>SHRI DATA HP, BHILWARA</t>
  </si>
  <si>
    <t>DHARTHI FUEL CENTER, RAIGADH</t>
  </si>
  <si>
    <t>SHRI FILLING STATION, GHAZIPUR</t>
  </si>
  <si>
    <t xml:space="preserve">VAISHNAVI FUELS,   DHULKHED   </t>
  </si>
  <si>
    <t xml:space="preserve">MS/HSD SHIVANI FUEL CENTRE,   NA  </t>
  </si>
  <si>
    <t>REKHA HP, ETAWAH</t>
  </si>
  <si>
    <t xml:space="preserve">BHADRAKALI FUELS,   CHOUPARAN  </t>
  </si>
  <si>
    <t xml:space="preserve">SAI PETROLEUM ADUL,   ADUL   </t>
  </si>
  <si>
    <t>Triveni Auto Care, JUNGIGANJ</t>
  </si>
  <si>
    <t xml:space="preserve">DASHMESH HP CENTRE,   HARBANSPURA    </t>
  </si>
  <si>
    <t xml:space="preserve">MISHRA SERVICE STATION, MOGRA </t>
  </si>
  <si>
    <t>ADHOC SHRI SAINATH PETROLEUM, BIJAPUR</t>
  </si>
  <si>
    <t xml:space="preserve">Fuel Junction,   MUZAFFARNAGAR BYEPASS  </t>
  </si>
  <si>
    <t>NARJINARY AUTOMOBILES, JALPAIGURI</t>
  </si>
  <si>
    <t>HR38AK2825</t>
  </si>
  <si>
    <t>RAJ MIYA</t>
  </si>
  <si>
    <t>CONTACT</t>
  </si>
  <si>
    <t>78310 42686</t>
  </si>
  <si>
    <t>6358 686 216</t>
  </si>
  <si>
    <t>FUEL ON DEMAND, CHAKDAHA</t>
  </si>
  <si>
    <t xml:space="preserve">MS/HSD OM SHREE FUEL CENTRE,   NH- 30 JAGDISHPUR   </t>
  </si>
  <si>
    <t xml:space="preserve">MS/HSD- PRAMOD FUELS,   MAJHAULIA SARFUDDINPUR  </t>
  </si>
  <si>
    <t xml:space="preserve">UNITED AUTOMOBILES, KUSHINAGAR </t>
  </si>
  <si>
    <t>SEEMA FUELS HP, PATNA</t>
  </si>
  <si>
    <t xml:space="preserve">ADITYA MULTICOM PVT LTD,   UDAYPUR  </t>
  </si>
  <si>
    <t xml:space="preserve">MAA VAISHNAW FILLING STATION,   USAYNI   </t>
  </si>
  <si>
    <t>MS/HSD BODULAL GORDHANDAS, NAGAON</t>
  </si>
  <si>
    <t>ADHOC HAMARA PUMP BABA SINGHNATH FS, GHAZIPUR</t>
  </si>
  <si>
    <t>ABHISHEK TOURS &amp; TRAVELS, CHANDAULI</t>
  </si>
  <si>
    <t>Sarpanch petroleum, SHOLAPUR</t>
  </si>
  <si>
    <t>HARIT FILLING STATION, AGRA</t>
  </si>
  <si>
    <t>SURJIT FILLING STATION, KHENTAWAS GURGAON__MS/HSD JAYSHREE SERVICE STATION, DEMOTAND_G Line Fuel Point, AMBALA</t>
  </si>
  <si>
    <t>R R FUEL POINT, BAITHOLI_GOURI SANKAR FILLING STATION,   BURJUGUDA  _SURESH FILLING CENTRE, barabanki</t>
  </si>
  <si>
    <t>SURJIT FILLING STATION, KHENTAWAS GURGAON_Siddivinayaka Petroleum, Yamnur</t>
  </si>
  <si>
    <t>M.S. SERVICE CENTRE</t>
  </si>
  <si>
    <t>M/S VIJAY FUELS__SANTOSH BHUVNESH KISAN SEVA KENDRA</t>
  </si>
  <si>
    <t>Account Number</t>
  </si>
  <si>
    <t>QT</t>
  </si>
  <si>
    <t>Retail Outlet Name</t>
  </si>
  <si>
    <t>Volume(Ltr.)</t>
  </si>
  <si>
    <t>Amount</t>
  </si>
  <si>
    <t>DATE</t>
  </si>
  <si>
    <t>'7116013024370057</t>
  </si>
  <si>
    <t>PANDIT AUTO</t>
  </si>
  <si>
    <t>'7116013024370065</t>
  </si>
  <si>
    <t>MAHENDRA AUTO SERVICE</t>
  </si>
  <si>
    <t>'7116013024370073</t>
  </si>
  <si>
    <t>M/S VIJAY FUELS</t>
  </si>
  <si>
    <t>'7116013024370081</t>
  </si>
  <si>
    <t>ALLIED FILLING STATION</t>
  </si>
  <si>
    <t>'7116013024370107</t>
  </si>
  <si>
    <t>M/s DELIGHT FUELS__M/S AKASH FILLING STATION</t>
  </si>
  <si>
    <t>WALLET</t>
  </si>
  <si>
    <t>MS HSD SRIRAM FILLING STATION, UP-KAUSHINAGAR__MAHENDRA AUTO SERVICE</t>
  </si>
  <si>
    <t>COCO UIT BHILWARA</t>
  </si>
  <si>
    <t>JHELUM PETRO</t>
  </si>
  <si>
    <t>'7116013024370040</t>
  </si>
  <si>
    <t>PETRO CARD</t>
  </si>
  <si>
    <t>03.09.2025</t>
  </si>
  <si>
    <t>04.09.2025</t>
  </si>
  <si>
    <t>SUNIL</t>
  </si>
  <si>
    <t>HR38AK6994</t>
  </si>
  <si>
    <t>HR38AK3963</t>
  </si>
  <si>
    <t>RAJESH PANDEY</t>
  </si>
  <si>
    <t xml:space="preserve">MS HSD / LODHI FILLING STATION,   FATEHPUR   </t>
  </si>
  <si>
    <t>Om Sree Sai Filling Centre, GIRIDIH</t>
  </si>
  <si>
    <t xml:space="preserve">M/ s Shekhawati Filling Station,   TENGRA   </t>
  </si>
  <si>
    <t>Amrut Petroleum, Surat</t>
  </si>
  <si>
    <t>M/S MAHESHWARI BROTHERS, JAMSHEDPUR</t>
  </si>
  <si>
    <t>ADHOC KANAN FILLING STATION , EAST SINGHBHUM</t>
  </si>
  <si>
    <t>HP AUTO CENTRE RAUKHEDI, INDORE</t>
  </si>
  <si>
    <t xml:space="preserve">BRAMHA HP FILLING STATION,   KATHPHODI  </t>
  </si>
  <si>
    <t>ADHOC RAJASHREE SAHU PETROLEUM, MURMA</t>
  </si>
  <si>
    <t>UJALA HP CENTER, CHHATA</t>
  </si>
  <si>
    <t xml:space="preserve">MS HSD SHIKHARCHAND AND CO,   JABALPUR   </t>
  </si>
  <si>
    <t>RAMA FILLING STATION, GORAKHPUR</t>
  </si>
  <si>
    <t>C Gems Jewels p ltd IRP, FATEHGARH SAHIB</t>
  </si>
  <si>
    <t>05.09.2025</t>
  </si>
  <si>
    <t>01.09.2025</t>
  </si>
  <si>
    <t>02.09.2025</t>
  </si>
  <si>
    <t>MS MAA DURGA FILLING STATION, NA</t>
  </si>
  <si>
    <t>CITY HP, KISHANGANJ</t>
  </si>
  <si>
    <t>SHANKHPATI FILLING STATION, MORAR</t>
  </si>
  <si>
    <t>ARJUN FILLING STATION, KATKA</t>
  </si>
  <si>
    <t>RUMA HIGHWAY PETROLEUM, MARICHKOTA</t>
  </si>
  <si>
    <t>SHRI HARESHWAR HP, MUZAFFARPUR</t>
  </si>
  <si>
    <t xml:space="preserve">MS SHEODENI SAO AND SONS DEHRI HP, DEHRI ON SONE  </t>
  </si>
  <si>
    <t>MS KANAN FILLING STATION, KANDERBERA</t>
  </si>
  <si>
    <t>MARUTI NANDAN HP CENTRE, UDAIPUR</t>
  </si>
  <si>
    <t>MSHSD SIDDHARTH ENERGY, KOKPARA</t>
  </si>
  <si>
    <t>LAJWANTI PETROLEUM, JALANDHAR__SURJIT FILLING STATION, KHENTAWAS GURGAON</t>
  </si>
  <si>
    <t>SURESH FILLING CENTRE, barabanki__ADOC AMBA FILLING STATION, AGRA__R R FUEL POINT, BAITHOLI</t>
  </si>
  <si>
    <t xml:space="preserve">MSHSD BATRA OIL COMPANY,   SONIPAT  </t>
  </si>
  <si>
    <t>06.09.2025</t>
  </si>
  <si>
    <t>RAMA FILLING STATION, GORAKHPUR__JAI HIND FUEL</t>
  </si>
  <si>
    <t>LAJWANTI PETROLEUM, JALANDHAR____KHUSHI RAM &amp; SONS</t>
  </si>
  <si>
    <t>SANTOSH BHUVNESH KISAN SEVA KENDRA__HI TECH ENERGY POINT</t>
  </si>
  <si>
    <t>SURESH FILLING CENTRE, barabanki__ADOC AMBA FILLING STATION, AGRA__R R FUEL POINT, BAITHOLI__Jai Mata Di Petro Mart</t>
  </si>
  <si>
    <t>MAA VAISHNAW FILLING STATION,   USAYNI   __JAI HIND FUEL CENTRE__AMARDEEP</t>
  </si>
  <si>
    <t>MOHINDERA FUEL JUNCTION</t>
  </si>
  <si>
    <t>M/S VIJAY FUELS__TAJ SERVICE STATION</t>
  </si>
  <si>
    <t>M/S VIJAY FUELS__M.S. SERVICE CENTRE</t>
  </si>
  <si>
    <t>MIDWAY ENERGY POINT, UMLING</t>
  </si>
  <si>
    <t>MSHSD OM SAI HP FILLING STATION, BICHIWADA</t>
  </si>
  <si>
    <t xml:space="preserve">MSHSD RAMAWTAR JUGALKISHORE CHANDIL,   CHANDIL  </t>
  </si>
  <si>
    <t>MS/HSD SHEKHAR FUEL STATION, RAMGARH</t>
  </si>
  <si>
    <t>KOSHI PETROLEUM, SUPAUL</t>
  </si>
  <si>
    <t>SAI BABA FILLING CENTER, SIDHAULI</t>
  </si>
  <si>
    <t>SIDDHANT CHAITANYA SERVICES, PATHRUD</t>
  </si>
  <si>
    <t>07.09.2025</t>
  </si>
  <si>
    <t xml:space="preserve">SHIVSAGAR SERVICES,   SHIVSAGAR  </t>
  </si>
  <si>
    <t>HR38AK6564</t>
  </si>
  <si>
    <t>HR38AK7088</t>
  </si>
  <si>
    <t>Somnath Fuels, BALODABAZAR</t>
  </si>
  <si>
    <t>CHOUDHURY FUEL STATION, GUWAHATI</t>
  </si>
  <si>
    <t xml:space="preserve">ANEEL FUEL SERVICE,   BEGUSARAI  </t>
  </si>
  <si>
    <t xml:space="preserve">CHAUHAN FILLING STATION,   KANPUR   </t>
  </si>
  <si>
    <t>08.09.2025</t>
  </si>
  <si>
    <t>SABIR</t>
  </si>
  <si>
    <t xml:space="preserve">RAJASTHAN AUTO SERVICE,   GOPALMATH  </t>
  </si>
  <si>
    <t xml:space="preserve">M/s PREM SERVICE STATION,   VILL-AURWADOHARNH 2  </t>
  </si>
  <si>
    <t>MS/HSD JAIN FILLING STATION, GIRIDIH</t>
  </si>
  <si>
    <t xml:space="preserve">Satnam Service Fuel Station,   MUZAFFARPUR    </t>
  </si>
  <si>
    <t>MS/HSD DEV FUELS, PALWAL</t>
  </si>
  <si>
    <t>LAXMI NARAYAN PETROLEUM, ANDARSUL</t>
  </si>
  <si>
    <t>GAYATRI PETROLEUM, BAGALKOT</t>
  </si>
  <si>
    <t xml:space="preserve">MSHSD SUMITRA FUELS,   BEKO   </t>
  </si>
  <si>
    <t>SHAH  OIL STORES, DUNGARPUR</t>
  </si>
  <si>
    <t xml:space="preserve">MS/HSD SANGAM AUTOMOBILES,   NA  </t>
  </si>
  <si>
    <t xml:space="preserve">SIDDHI VINAYAK PETROLEUM SERVICE,   DALPUR   </t>
  </si>
  <si>
    <t xml:space="preserve">SHAILY SERVICE STATION,   NA  </t>
  </si>
  <si>
    <t>MSHSD SHRI SAI AUTO STATION, ATKADIH</t>
  </si>
  <si>
    <t>09.09.2025</t>
  </si>
  <si>
    <t>HR38AK1880</t>
  </si>
  <si>
    <t>Fuel Junction,   MUZAFFARNAGAR BYEPASS  __m/s vijya fuels</t>
  </si>
  <si>
    <t>PRAKASH FUEL CENTRE</t>
  </si>
  <si>
    <t>SHREENATH FILLING STATION</t>
  </si>
  <si>
    <t>AMARDEEP</t>
  </si>
  <si>
    <t>MADHUBAN BIHAR FUEL CENTRE</t>
  </si>
  <si>
    <t>SANTOSH BHUVNESH KISAN SEVA KENDRA__HANS FILLING STATION</t>
  </si>
  <si>
    <t>'7116013024370099</t>
  </si>
  <si>
    <t>MS/HSD SANGAM AUTOMOBILES,   NA  ___DHILLON SERVICE STATION</t>
  </si>
  <si>
    <t>JYOTI HIGHWAY PLAZA</t>
  </si>
  <si>
    <t>ANUJ</t>
  </si>
  <si>
    <t>SHIVSARAN SERVICES, HAGHLUR</t>
  </si>
  <si>
    <t xml:space="preserve">ADHEESH FUEL,   BIAORA   </t>
  </si>
  <si>
    <t>ADHOC HP GUPTA FILLING STATION, HODAL</t>
  </si>
  <si>
    <t>MS/HSD HIGHWAY OASIS SERVICE, CHIRANG</t>
  </si>
  <si>
    <t>MSHSD BALIRAM FUELS HP, GOPALGANJ</t>
  </si>
  <si>
    <t>ADHOC ANUSHREE PETROLEUM, ANANTPUR</t>
  </si>
  <si>
    <t>HP SHIVA JUNCTION, KAISTH</t>
  </si>
  <si>
    <t xml:space="preserve">MS HSD RAJASTHAN PETROLEUM HOUSE,   NA  </t>
  </si>
  <si>
    <t xml:space="preserve">MS GURUNANAK SERVICE STATION,   JANLA  </t>
  </si>
  <si>
    <t>HR38AK0366</t>
  </si>
  <si>
    <t>HR38AK0430</t>
  </si>
  <si>
    <t>SANJAY THAKUR</t>
  </si>
  <si>
    <t>NAGMANI RAI</t>
  </si>
  <si>
    <t>Harsh Enterprises,   AURANGABAD  _SURJIT FILLING STATION, KHENTAWAS GURGAON</t>
  </si>
  <si>
    <t>HIGHWAY SERVICE STATION, ILKAL</t>
  </si>
  <si>
    <t>M/S NATIONAL SERV STATION, BHADRAK</t>
  </si>
  <si>
    <t>MS/HSD MAHESHWAR SURESHWAR HIGHWAY SERVI, DARJEELING</t>
  </si>
  <si>
    <t xml:space="preserve">RAJEEV SERVICE STATION,   GAIGHAT  </t>
  </si>
  <si>
    <t xml:space="preserve">PANDAV HP,   RANI   </t>
  </si>
  <si>
    <t xml:space="preserve">M D SUMBRUI FILLING STATION,   BUNDU  </t>
  </si>
  <si>
    <t>SHRI SIDDARAMESHWAR PETROLEUM, BAGALKOT</t>
  </si>
  <si>
    <t xml:space="preserve">SHAMBHU AUTOMOBILES,   DALSAGR  </t>
  </si>
  <si>
    <t xml:space="preserve">MS/HSD - DHARAM SERVICE STATION,   MD BAZAR   </t>
  </si>
  <si>
    <t xml:space="preserve">Jai Kisan HP Petrol Pump,   BINAVAR  </t>
  </si>
  <si>
    <t>ROCKY HP, KAUNTARPUR</t>
  </si>
  <si>
    <t>JAGDAMBA FUELS,  HAZARIBAGH __SURJIT FILLING STATION, KHENTAWAS GURGAON</t>
  </si>
  <si>
    <t>11.09.2025</t>
  </si>
  <si>
    <t>10.09.2025</t>
  </si>
  <si>
    <t>CHANDAN</t>
  </si>
  <si>
    <t>MUSSADI LAL RAM KUMAR</t>
  </si>
  <si>
    <t>HIWAY 9 FUEL N FACILITIES</t>
  </si>
  <si>
    <t>'7116013024370032</t>
  </si>
  <si>
    <t xml:space="preserve">WASIM </t>
  </si>
  <si>
    <t>SUNIL YADAV</t>
  </si>
  <si>
    <t>PRAMOD NEW</t>
  </si>
  <si>
    <t>1ST</t>
  </si>
  <si>
    <t>2ND</t>
  </si>
  <si>
    <t>3RD</t>
  </si>
  <si>
    <t>SIKANDAR</t>
  </si>
  <si>
    <t>MUKIM</t>
  </si>
  <si>
    <t xml:space="preserve">MUKUL SERVICE STATION,   MAITHON </t>
  </si>
  <si>
    <t>L N FUELS, BAHANAGA</t>
  </si>
  <si>
    <t xml:space="preserve">GOURI SANKAR FILLING STATION,   BURJUGUDA  </t>
  </si>
  <si>
    <t xml:space="preserve">PRIYANSH PETROEUM,   DHAMROD  </t>
  </si>
  <si>
    <t xml:space="preserve">SATYAM FUEL CENTRE,   GRAM- KHAJURI KHURD  </t>
  </si>
  <si>
    <t xml:space="preserve">M/s Maa Saraoj HP,    DHARAMPUR NH 77   </t>
  </si>
  <si>
    <t xml:space="preserve">KISAN HP, DAGARUA  </t>
  </si>
  <si>
    <t>MANISH HP CENTER, BHUWALI, DUNGARPUR</t>
  </si>
  <si>
    <t>MSHSD RAJENDRA PRASAD FUEL STATION, MUGMA</t>
  </si>
  <si>
    <t>HITECH SERVICE STATION, CHOUPARAN</t>
  </si>
  <si>
    <t>MS/HSD JAGAT FILLING STATION, TESHIL DHAMPUR</t>
  </si>
  <si>
    <t>12.09.2025</t>
  </si>
  <si>
    <t>GUDDU YADAV</t>
  </si>
  <si>
    <t xml:space="preserve">HARI NANDAN </t>
  </si>
  <si>
    <t xml:space="preserve"> R K AUTO WORKS, BOGRA</t>
  </si>
  <si>
    <t xml:space="preserve"> </t>
  </si>
  <si>
    <t>SUSHEN FILLING STATION</t>
  </si>
  <si>
    <t>PINTU FILLING STATION</t>
  </si>
  <si>
    <t>MANSHA FILLING STATION_SURAJKUND SERVICE STATION</t>
  </si>
  <si>
    <t>RAMESH MEHTO</t>
  </si>
  <si>
    <t>H DAS &amp; SONS,   NA  __MAA MANASHA SERVICE CENTRE, JALPAIGURI</t>
  </si>
  <si>
    <t>HR38AK9737</t>
  </si>
  <si>
    <t xml:space="preserve">ASHOK </t>
  </si>
  <si>
    <t>HP CENTRE PALEJ, VALAN</t>
  </si>
  <si>
    <t>MSHSD MARTAND PETROLEUM, GUMGA</t>
  </si>
  <si>
    <t>MS/HSD HP DEODHAR, NAGAON</t>
  </si>
  <si>
    <t>JUGNU FUEL STATION, HATA</t>
  </si>
  <si>
    <t>Maa Maynamata Fuel Station, MAYNAGURI</t>
  </si>
  <si>
    <t>SHREE LAXMI PETROLEUM, VIRPUR</t>
  </si>
  <si>
    <t>PINKCITY MIDWAY, REWARI</t>
  </si>
  <si>
    <t xml:space="preserve">MAINAO SERVICE STATION,   BHUTKI   </t>
  </si>
  <si>
    <t>SHAH  OIL STORES, DUNGARPUR__SHREE VINAYAK PETROLEUM, JHARWARA</t>
  </si>
  <si>
    <t>MSHSD SKP FILLING STATION, BARABANKI</t>
  </si>
  <si>
    <t>NAKSHATRA FILLING STATION, BAMORI</t>
  </si>
  <si>
    <t>JAI BHEEM FILLING STATION, BIJNORE</t>
  </si>
  <si>
    <t>MS/HSD Tarini Highway Fuels, Betnoti</t>
  </si>
  <si>
    <t>Adhoc Sudarshan Petroleum, HAMIRGARH</t>
  </si>
  <si>
    <t>BANKAR PATIL PETROLEUM, ANKAI</t>
  </si>
  <si>
    <t>13.09.2025</t>
  </si>
  <si>
    <t>MSHSD SKP FILLING STATION, BARABANKI_SUNDER LAL PYARE LAL AUTOMOBILE</t>
  </si>
  <si>
    <t>BABBU SETH FILLING STATION</t>
  </si>
  <si>
    <t>COSMOS INC.</t>
  </si>
  <si>
    <t>M/S VIJAY FUELS_M/S TAJ MIDWAY FUELS</t>
  </si>
  <si>
    <t>KASHMIR SINGH</t>
  </si>
  <si>
    <t xml:space="preserve">SHIV SHAKTI SERVICE STATION,   BRAHMPUR   </t>
  </si>
  <si>
    <t xml:space="preserve">BOHRA FUEL STATION,   DHOLPUR  </t>
  </si>
  <si>
    <t>SHRI SIDDHI JAI DAU JI FILLING, gwaliorm</t>
  </si>
  <si>
    <t xml:space="preserve">DHANTORI HIGHWAY JUNCTION,   VILLAGE DHANTORI   </t>
  </si>
  <si>
    <t xml:space="preserve">HARI OM FUELS, SONAW  </t>
  </si>
  <si>
    <t xml:space="preserve">MUKUL SERVICE STATION,   MAITHON  </t>
  </si>
  <si>
    <t xml:space="preserve">G SFILLING STATION,   RAHMATNAGAR    </t>
  </si>
  <si>
    <t>MAA PITAMBARA HP, BARABANKI</t>
  </si>
  <si>
    <t>SHARMA HIGHWAY FILLING STATION, BASNI</t>
  </si>
  <si>
    <t xml:space="preserve">SHREE ABHIRAM SERVICE STN BALASORE, BALASORE   </t>
  </si>
  <si>
    <t>14.09.2025</t>
  </si>
  <si>
    <t xml:space="preserve">BRAMHA HP FILLING STATION,   KATHPHODI </t>
  </si>
  <si>
    <t xml:space="preserve"> PAWAN PETRO SERVICES, NAVTOLI,</t>
  </si>
  <si>
    <t>PAWAN PETRO SERVICES, NAVTOLI,</t>
  </si>
  <si>
    <t xml:space="preserve">MS/HSD-GOVIND FUEL CENTRE,   BEGUSARAI  </t>
  </si>
  <si>
    <t>MSHSD SHRI RATAN AUTO FILLING STATION, BADONI</t>
  </si>
  <si>
    <t>SIDDESH ENTERPRISES, CHITRADURGA</t>
  </si>
  <si>
    <t>MS/HSD HAZARIBAGH GASOLINE AGENCY, Massipirhi</t>
  </si>
  <si>
    <t>ATMA RAM GUPTA AND SONS, KANDHLA</t>
  </si>
  <si>
    <t>HP BAIHATA, BAIHATA_MEERAJI PETROLEUMS, KANPUR</t>
  </si>
  <si>
    <t>ANJALI HP, SUPAUL</t>
  </si>
  <si>
    <t xml:space="preserve"> BARUN_SHRI DATA HP, BHILWARA</t>
  </si>
  <si>
    <t>VIBHA SS BARAUN HP,</t>
  </si>
  <si>
    <t>HP BAIHATA, BAIHATA_</t>
  </si>
  <si>
    <t>15.09.2025</t>
  </si>
  <si>
    <t>HP BAIHATA, BAIHATA</t>
  </si>
  <si>
    <t>RAJENDRA FILLING STATION</t>
  </si>
  <si>
    <t>COCO Bupania</t>
  </si>
  <si>
    <t>SURAJKUND SERVICE STATION</t>
  </si>
  <si>
    <t>SWATANTRTA SAINANI BALURAM VIJAY KUMAR SAINI_CHANDAN TRANSPORT COMPANY</t>
  </si>
  <si>
    <t>M/S VIJAY FUELS_HANS FILLING STATION</t>
  </si>
  <si>
    <t>HP UMKIANG, KHLIEHWAH,URANG,</t>
  </si>
  <si>
    <t>M/s RANJITH HIGHWAY SERVICE, KHANKHARPUR</t>
  </si>
  <si>
    <t xml:space="preserve">KISAN SERVICE CENTRE,   JOKHIHAT   </t>
  </si>
  <si>
    <t xml:space="preserve">TAPADAR PETROLEUM AGENCY , BASHKOBRA PARA           </t>
  </si>
  <si>
    <t>MS/HSD-KISAN FUEL CENTRE, JALALGARH</t>
  </si>
  <si>
    <t>LORD KRISHNA HP, ETAWAH</t>
  </si>
  <si>
    <t xml:space="preserve">SHRI CHANDRA HIGHWAY SERVICES,   VIRODHA  </t>
  </si>
  <si>
    <t>SP PETROLEUM, NAVALGUND</t>
  </si>
  <si>
    <t>MSHSD SINGHAI FILLING STATION, BANSI</t>
  </si>
  <si>
    <t xml:space="preserve"> MS/HSD RAGHO LAL HP,   PALASI   </t>
  </si>
  <si>
    <t>16.09.2025</t>
  </si>
  <si>
    <t>HR55AC2066</t>
  </si>
  <si>
    <t>HR38AK1023</t>
  </si>
  <si>
    <t>MODH ALAM</t>
  </si>
  <si>
    <t>MD AFSAR</t>
  </si>
  <si>
    <t>SUKHMANI PETROWAYS</t>
  </si>
  <si>
    <t>MR FILLING STATION, AZAMGARH</t>
  </si>
  <si>
    <t>MS/HSD ANAND HP FUEL STATION, DUMKA</t>
  </si>
  <si>
    <t>MEERAJI PETROLEUMS, KANPUR</t>
  </si>
  <si>
    <t>MSHSD OM PETROLEUM, BALI</t>
  </si>
  <si>
    <t>EJAZ AND IZHAR BROTHERS FS, SANT KABIR NAGAR</t>
  </si>
  <si>
    <t>17.09.2025</t>
  </si>
  <si>
    <t xml:space="preserve">MS/HSD ASHOKA SERVICE STATION,   MEDINIPUR  </t>
  </si>
  <si>
    <t>SHRI VINDHYAVASHINI FUEL STATION, KARAUNA</t>
  </si>
  <si>
    <t>M/S VIJAY FUELS_YADURAJ FILLING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</si>
</sst>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  <protection hidden="1"/>
    </xf>
    <xf numFmtId="0" fontId="2" fillId="0" borderId="1" xfId="0" quotePrefix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1" applyFont="1" applyFill="1" applyBorder="1" applyAlignment="1" applyProtection="1">
      <alignment horizontal="center"/>
      <protection hidden="1"/>
    </xf>
    <xf numFmtId="0" fontId="2" fillId="0" borderId="2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4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2" fillId="0" borderId="4" xfId="0" quotePrefix="1" applyNumberFormat="1" applyFont="1" applyFill="1" applyBorder="1" applyAlignment="1">
      <alignment horizontal="center"/>
    </xf>
    <xf numFmtId="17" fontId="2" fillId="0" borderId="4" xfId="1" quotePrefix="1" applyNumberFormat="1" applyFont="1" applyFill="1" applyBorder="1" applyAlignment="1" applyProtection="1">
      <alignment horizontal="center"/>
      <protection hidden="1"/>
    </xf>
    <xf numFmtId="0" fontId="2" fillId="0" borderId="4" xfId="0" quotePrefix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" fontId="2" fillId="0" borderId="4" xfId="1" quotePrefix="1" applyNumberFormat="1" applyFont="1" applyFill="1" applyBorder="1" applyAlignment="1" applyProtection="1">
      <alignment horizontal="center"/>
      <protection hidden="1"/>
    </xf>
    <xf numFmtId="17" fontId="2" fillId="0" borderId="4" xfId="1" applyNumberFormat="1" applyFont="1" applyFill="1" applyBorder="1" applyAlignment="1" applyProtection="1">
      <alignment horizontal="center"/>
      <protection hidden="1"/>
    </xf>
    <xf numFmtId="1" fontId="2" fillId="0" borderId="4" xfId="0" quotePrefix="1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/>
    <xf numFmtId="0" fontId="2" fillId="4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2" fillId="0" borderId="7" xfId="0" quotePrefix="1" applyFont="1" applyFill="1" applyBorder="1" applyAlignment="1">
      <alignment horizontal="center"/>
    </xf>
    <xf numFmtId="0" fontId="3" fillId="0" borderId="4" xfId="0" quotePrefix="1" applyFon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4" fillId="0" borderId="4" xfId="0" quotePrefix="1" applyFont="1" applyFill="1" applyBorder="1" applyAlignment="1">
      <alignment horizontal="center"/>
    </xf>
    <xf numFmtId="1" fontId="2" fillId="0" borderId="9" xfId="0" applyNumberFormat="1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/>
    </xf>
    <xf numFmtId="164" fontId="2" fillId="2" borderId="9" xfId="0" quotePrefix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0" xfId="0" applyFont="1" applyFill="1" applyAlignment="1"/>
    <xf numFmtId="0" fontId="5" fillId="0" borderId="8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1" fontId="2" fillId="7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2" borderId="1" xfId="1" applyFont="1" applyFill="1" applyBorder="1" applyAlignment="1" applyProtection="1">
      <alignment horizontal="center"/>
      <protection hidden="1"/>
    </xf>
    <xf numFmtId="1" fontId="2" fillId="7" borderId="1" xfId="0" applyNumberFormat="1" applyFont="1" applyFill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2" fillId="0" borderId="7" xfId="1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165" fontId="4" fillId="0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1" applyFont="1" applyFill="1" applyBorder="1" applyAlignment="1" applyProtection="1">
      <alignment horizontal="center"/>
      <protection hidden="1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0" xfId="0" applyFont="1" applyAlignment="1"/>
    <xf numFmtId="0" fontId="2" fillId="0" borderId="7" xfId="0" quotePrefix="1" applyFont="1" applyFill="1" applyBorder="1" applyAlignment="1"/>
    <xf numFmtId="0" fontId="2" fillId="0" borderId="2" xfId="1" applyFont="1" applyFill="1" applyBorder="1" applyAlignment="1" applyProtection="1">
      <protection hidden="1"/>
    </xf>
    <xf numFmtId="17" fontId="2" fillId="0" borderId="4" xfId="1" applyNumberFormat="1" applyFont="1" applyFill="1" applyBorder="1" applyAlignment="1" applyProtection="1">
      <protection hidden="1"/>
    </xf>
    <xf numFmtId="0" fontId="2" fillId="0" borderId="1" xfId="1" applyFont="1" applyFill="1" applyBorder="1" applyAlignment="1" applyProtection="1">
      <protection hidden="1"/>
    </xf>
    <xf numFmtId="1" fontId="2" fillId="0" borderId="4" xfId="0" quotePrefix="1" applyNumberFormat="1" applyFont="1" applyFill="1" applyBorder="1" applyAlignment="1"/>
    <xf numFmtId="1" fontId="2" fillId="0" borderId="1" xfId="0" applyNumberFormat="1" applyFont="1" applyFill="1" applyBorder="1" applyAlignment="1">
      <alignment vertical="center"/>
    </xf>
    <xf numFmtId="0" fontId="2" fillId="0" borderId="4" xfId="0" quotePrefix="1" applyFont="1" applyFill="1" applyBorder="1" applyAlignment="1"/>
    <xf numFmtId="0" fontId="3" fillId="0" borderId="4" xfId="0" quotePrefix="1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/>
    <xf numFmtId="49" fontId="2" fillId="0" borderId="4" xfId="0" quotePrefix="1" applyNumberFormat="1" applyFont="1" applyFill="1" applyBorder="1" applyAlignment="1"/>
    <xf numFmtId="49" fontId="2" fillId="0" borderId="4" xfId="0" applyNumberFormat="1" applyFont="1" applyFill="1" applyBorder="1" applyAlignment="1"/>
    <xf numFmtId="0" fontId="2" fillId="0" borderId="0" xfId="0" quotePrefix="1" applyFont="1" applyAlignment="1">
      <alignment vertical="center"/>
    </xf>
    <xf numFmtId="17" fontId="2" fillId="0" borderId="4" xfId="1" quotePrefix="1" applyNumberFormat="1" applyFont="1" applyFill="1" applyBorder="1" applyAlignment="1" applyProtection="1">
      <protection hidden="1"/>
    </xf>
    <xf numFmtId="0" fontId="2" fillId="0" borderId="1" xfId="0" applyFont="1" applyBorder="1" applyAlignment="1">
      <alignment vertical="center"/>
    </xf>
    <xf numFmtId="1" fontId="2" fillId="0" borderId="4" xfId="1" quotePrefix="1" applyNumberFormat="1" applyFont="1" applyFill="1" applyBorder="1" applyAlignment="1" applyProtection="1">
      <protection hidden="1"/>
    </xf>
    <xf numFmtId="0" fontId="4" fillId="2" borderId="1" xfId="0" applyFont="1" applyFill="1" applyBorder="1" applyAlignment="1"/>
    <xf numFmtId="0" fontId="2" fillId="0" borderId="1" xfId="0" quotePrefix="1" applyFont="1" applyBorder="1" applyAlignment="1"/>
    <xf numFmtId="0" fontId="2" fillId="0" borderId="1" xfId="1" applyFont="1" applyBorder="1" applyAlignment="1" applyProtection="1">
      <protection hidden="1"/>
    </xf>
    <xf numFmtId="1" fontId="2" fillId="0" borderId="1" xfId="0" applyNumberFormat="1" applyFont="1" applyBorder="1" applyAlignment="1"/>
    <xf numFmtId="1" fontId="2" fillId="0" borderId="1" xfId="0" quotePrefix="1" applyNumberFormat="1" applyFont="1" applyBorder="1" applyAlignment="1"/>
    <xf numFmtId="1" fontId="2" fillId="0" borderId="1" xfId="1" quotePrefix="1" applyNumberFormat="1" applyFont="1" applyBorder="1" applyAlignment="1" applyProtection="1">
      <protection hidden="1"/>
    </xf>
    <xf numFmtId="49" fontId="2" fillId="0" borderId="1" xfId="0" quotePrefix="1" applyNumberFormat="1" applyFont="1" applyBorder="1" applyAlignment="1"/>
    <xf numFmtId="0" fontId="3" fillId="0" borderId="1" xfId="0" quotePrefix="1" applyFont="1" applyBorder="1" applyAlignment="1"/>
    <xf numFmtId="17" fontId="2" fillId="0" borderId="1" xfId="1" quotePrefix="1" applyNumberFormat="1" applyFont="1" applyBorder="1" applyAlignment="1" applyProtection="1">
      <protection hidden="1"/>
    </xf>
    <xf numFmtId="1" fontId="2" fillId="0" borderId="1" xfId="0" applyNumberFormat="1" applyFont="1" applyBorder="1" applyAlignment="1">
      <alignment vertical="center"/>
    </xf>
    <xf numFmtId="17" fontId="2" fillId="0" borderId="1" xfId="1" applyNumberFormat="1" applyFont="1" applyBorder="1" applyAlignment="1" applyProtection="1">
      <protection hidden="1"/>
    </xf>
    <xf numFmtId="0" fontId="2" fillId="0" borderId="1" xfId="0" quotePrefix="1" applyFont="1" applyBorder="1" applyAlignment="1">
      <alignment vertic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4" fillId="0" borderId="1" xfId="1" applyFont="1" applyFill="1" applyBorder="1" applyAlignment="1" applyProtection="1">
      <alignment horizontal="center"/>
      <protection hidden="1"/>
    </xf>
    <xf numFmtId="1" fontId="4" fillId="0" borderId="9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/>
    <xf numFmtId="0" fontId="2" fillId="0" borderId="1" xfId="0" quotePrefix="1" applyFont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/>
    </xf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1" fontId="2" fillId="0" borderId="7" xfId="0" quotePrefix="1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7" borderId="2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/>
    <xf numFmtId="2" fontId="4" fillId="0" borderId="1" xfId="0" applyNumberFormat="1" applyFont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Normal" xfId="0" builtinId="0"/>
    <cellStyle name="Normal 5" xfId="1" xr:uid="{8BC9F448-999F-4C60-9494-C30E91E980A9}"/>
  </cellStyles>
  <dxfs count="45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FinancialTransactionStatement1002399172Sep25%20(4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FinancialTransactionStatement1002399172Sep25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Summary1756894085457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TransactionStatement10"/>
      <sheetName val="Sheet1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TransactionStatement10"/>
      <sheetName val="Sheet1"/>
    </sheetNames>
    <sheetDataSet>
      <sheetData sheetId="0" refreshError="1"/>
      <sheetData sheetId="1">
        <row r="2">
          <cell r="B2">
            <v>16</v>
          </cell>
          <cell r="C2" t="str">
            <v>SANTOSH BHUVNESH KISAN SEVA KENDRA</v>
          </cell>
        </row>
        <row r="3">
          <cell r="B3">
            <v>32</v>
          </cell>
          <cell r="C3" t="str">
            <v>M/S VIJAY FUELS</v>
          </cell>
        </row>
        <row r="4">
          <cell r="B4">
            <v>40</v>
          </cell>
          <cell r="C4" t="str">
            <v>M.S. SERVICE CENTRE</v>
          </cell>
        </row>
        <row r="5">
          <cell r="B5">
            <v>57</v>
          </cell>
          <cell r="C5" t="str">
            <v>COCO RUDRAPUR</v>
          </cell>
        </row>
        <row r="6">
          <cell r="B6">
            <v>65</v>
          </cell>
          <cell r="C6" t="str">
            <v>M/S VIJAY FUELS__SANTOSH BHUVNESH KISAN SEVA KENDRA</v>
          </cell>
        </row>
        <row r="7">
          <cell r="B7">
            <v>81</v>
          </cell>
          <cell r="C7" t="str">
            <v>Guru Gobind Singh Service Station</v>
          </cell>
        </row>
        <row r="8">
          <cell r="B8">
            <v>107</v>
          </cell>
          <cell r="C8" t="str">
            <v>M/S VIJAY FUELS__PINTU FILLING STATION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1756894085457"/>
    </sheetNames>
    <sheetDataSet>
      <sheetData sheetId="0" refreshError="1">
        <row r="2">
          <cell r="A2" t="str">
            <v>HR55AG0607</v>
          </cell>
          <cell r="B2">
            <v>570.20000000000005</v>
          </cell>
        </row>
        <row r="3">
          <cell r="A3" t="str">
            <v>HR55AH5146</v>
          </cell>
          <cell r="B3">
            <v>0.2</v>
          </cell>
        </row>
        <row r="4">
          <cell r="A4" t="str">
            <v>HR55AH9172</v>
          </cell>
          <cell r="B4">
            <v>0.2</v>
          </cell>
        </row>
        <row r="5">
          <cell r="A5" t="str">
            <v>HR38AB2301</v>
          </cell>
          <cell r="B5">
            <v>383.6</v>
          </cell>
        </row>
        <row r="6">
          <cell r="A6" t="str">
            <v>HR38AB0901</v>
          </cell>
          <cell r="B6">
            <v>463.2</v>
          </cell>
        </row>
        <row r="7">
          <cell r="A7" t="str">
            <v>HR38AB4435</v>
          </cell>
          <cell r="B7">
            <v>163.69999999999999</v>
          </cell>
        </row>
        <row r="8">
          <cell r="A8" t="str">
            <v>HR38AB9352</v>
          </cell>
          <cell r="B8">
            <v>52.2</v>
          </cell>
        </row>
        <row r="9">
          <cell r="A9" t="str">
            <v>HR38AB2705</v>
          </cell>
          <cell r="B9">
            <v>409.3</v>
          </cell>
        </row>
        <row r="10">
          <cell r="A10" t="str">
            <v>HR38AB5882</v>
          </cell>
          <cell r="B10">
            <v>70.2</v>
          </cell>
        </row>
        <row r="11">
          <cell r="A11" t="str">
            <v>HR38AB8350</v>
          </cell>
          <cell r="B11">
            <v>222.6</v>
          </cell>
        </row>
        <row r="12">
          <cell r="A12" t="str">
            <v>HR38AB4427</v>
          </cell>
          <cell r="B12">
            <v>463.2</v>
          </cell>
        </row>
        <row r="13">
          <cell r="A13" t="str">
            <v>HR38AB8167</v>
          </cell>
          <cell r="B13">
            <v>0.9</v>
          </cell>
        </row>
        <row r="14">
          <cell r="A14" t="str">
            <v>HR38AB7309</v>
          </cell>
          <cell r="B14">
            <v>118.1</v>
          </cell>
        </row>
        <row r="15">
          <cell r="A15" t="str">
            <v>HR38AB9922</v>
          </cell>
          <cell r="B15">
            <v>0.7</v>
          </cell>
        </row>
        <row r="16">
          <cell r="A16" t="str">
            <v>HR55AQ9055</v>
          </cell>
          <cell r="B16">
            <v>100.6</v>
          </cell>
        </row>
        <row r="17">
          <cell r="A17" t="str">
            <v>HR38AD2672</v>
          </cell>
          <cell r="B17">
            <v>53</v>
          </cell>
        </row>
        <row r="18">
          <cell r="A18" t="str">
            <v>HR55AQ9918</v>
          </cell>
          <cell r="B18">
            <v>93.9</v>
          </cell>
        </row>
        <row r="19">
          <cell r="A19" t="str">
            <v>HR55AQ3504</v>
          </cell>
          <cell r="B19">
            <v>379.6</v>
          </cell>
        </row>
        <row r="20">
          <cell r="A20" t="str">
            <v>HR55AQ7702</v>
          </cell>
          <cell r="B20">
            <v>262.39999999999998</v>
          </cell>
        </row>
        <row r="21">
          <cell r="A21" t="str">
            <v>HR55AQ6640</v>
          </cell>
          <cell r="B21">
            <v>126.4</v>
          </cell>
        </row>
        <row r="22">
          <cell r="A22" t="str">
            <v>HR55AQ8288</v>
          </cell>
          <cell r="B22">
            <v>609</v>
          </cell>
        </row>
        <row r="23">
          <cell r="A23" t="str">
            <v>HR55AQ8117</v>
          </cell>
          <cell r="B23">
            <v>442.1</v>
          </cell>
        </row>
        <row r="24">
          <cell r="A24" t="str">
            <v>HR55AQ1591</v>
          </cell>
          <cell r="B24">
            <v>273.89999999999998</v>
          </cell>
        </row>
        <row r="25">
          <cell r="A25" t="str">
            <v>HR55AP6641</v>
          </cell>
          <cell r="B25">
            <v>351.3</v>
          </cell>
        </row>
        <row r="26">
          <cell r="A26" t="str">
            <v>HR55AQ6540</v>
          </cell>
          <cell r="B26">
            <v>71.7</v>
          </cell>
        </row>
        <row r="27">
          <cell r="A27" t="str">
            <v>HR55AQ2070</v>
          </cell>
          <cell r="B27">
            <v>80.3</v>
          </cell>
        </row>
        <row r="28">
          <cell r="A28" t="str">
            <v>HR55AQ1424</v>
          </cell>
          <cell r="B28">
            <v>0.1</v>
          </cell>
        </row>
        <row r="29">
          <cell r="A29" t="str">
            <v>HR55AP9633</v>
          </cell>
          <cell r="B29">
            <v>532</v>
          </cell>
        </row>
        <row r="30">
          <cell r="A30" t="str">
            <v>HR55AQ5370</v>
          </cell>
          <cell r="B30">
            <v>539.5</v>
          </cell>
        </row>
        <row r="31">
          <cell r="A31" t="str">
            <v>HR55AQ5133</v>
          </cell>
          <cell r="B31">
            <v>624.79999999999995</v>
          </cell>
        </row>
        <row r="32">
          <cell r="A32" t="str">
            <v>HR55AQ4333</v>
          </cell>
          <cell r="B32">
            <v>373.8</v>
          </cell>
        </row>
        <row r="33">
          <cell r="A33" t="str">
            <v>HR58D3775</v>
          </cell>
          <cell r="B33">
            <v>1</v>
          </cell>
        </row>
        <row r="34">
          <cell r="A34" t="str">
            <v>HR58D2504</v>
          </cell>
          <cell r="B34">
            <v>602.4</v>
          </cell>
        </row>
        <row r="35">
          <cell r="A35" t="str">
            <v>HR58D6432</v>
          </cell>
          <cell r="B35">
            <v>12.6</v>
          </cell>
        </row>
        <row r="36">
          <cell r="A36" t="str">
            <v>HR58D1298</v>
          </cell>
          <cell r="B36">
            <v>28.1</v>
          </cell>
        </row>
        <row r="37">
          <cell r="A37" t="str">
            <v>HR55AS3604</v>
          </cell>
          <cell r="B37">
            <v>68.8</v>
          </cell>
        </row>
        <row r="38">
          <cell r="A38" t="str">
            <v>UP16HT2496</v>
          </cell>
          <cell r="B38">
            <v>407.2</v>
          </cell>
        </row>
        <row r="39">
          <cell r="A39" t="str">
            <v>HR38AB9772</v>
          </cell>
          <cell r="B39">
            <v>31.3</v>
          </cell>
        </row>
        <row r="40">
          <cell r="A40" t="str">
            <v>UP16HT2497</v>
          </cell>
          <cell r="B40">
            <v>321.10000000000002</v>
          </cell>
        </row>
        <row r="41">
          <cell r="A41" t="str">
            <v>HR55AV0483</v>
          </cell>
          <cell r="B41">
            <v>24.9</v>
          </cell>
        </row>
        <row r="42">
          <cell r="A42" t="str">
            <v>HR38AF8485</v>
          </cell>
          <cell r="B42">
            <v>343.6</v>
          </cell>
        </row>
        <row r="43">
          <cell r="A43" t="str">
            <v>HR55AU9250</v>
          </cell>
          <cell r="B43">
            <v>411.7</v>
          </cell>
        </row>
        <row r="44">
          <cell r="A44" t="str">
            <v>HR55AU5747</v>
          </cell>
          <cell r="B44">
            <v>0</v>
          </cell>
        </row>
        <row r="45">
          <cell r="A45" t="str">
            <v>HR55AU5512</v>
          </cell>
          <cell r="B45">
            <v>0.1</v>
          </cell>
        </row>
        <row r="46">
          <cell r="A46" t="str">
            <v>HR55AU8507</v>
          </cell>
          <cell r="B46">
            <v>269.7</v>
          </cell>
        </row>
        <row r="47">
          <cell r="A47" t="str">
            <v>HR55AU9413</v>
          </cell>
          <cell r="B47">
            <v>15.5</v>
          </cell>
        </row>
        <row r="48">
          <cell r="A48" t="str">
            <v>HR55AU5709</v>
          </cell>
          <cell r="B48">
            <v>529.1</v>
          </cell>
        </row>
        <row r="49">
          <cell r="A49" t="str">
            <v>HR55AU1416</v>
          </cell>
          <cell r="B49">
            <v>447.9</v>
          </cell>
        </row>
        <row r="50">
          <cell r="A50" t="str">
            <v>HR55AU9589</v>
          </cell>
          <cell r="B50">
            <v>147.5</v>
          </cell>
        </row>
        <row r="51">
          <cell r="A51" t="str">
            <v>HR55AU8107</v>
          </cell>
          <cell r="B51">
            <v>84.2</v>
          </cell>
        </row>
        <row r="52">
          <cell r="A52" t="str">
            <v>HR55AU3041</v>
          </cell>
          <cell r="B52">
            <v>560.5</v>
          </cell>
        </row>
        <row r="53">
          <cell r="A53" t="str">
            <v>HR55AU2810</v>
          </cell>
          <cell r="B53">
            <v>36.799999999999997</v>
          </cell>
        </row>
        <row r="54">
          <cell r="A54" t="str">
            <v>HR55AU3824</v>
          </cell>
          <cell r="B54">
            <v>442.4</v>
          </cell>
        </row>
        <row r="55">
          <cell r="A55" t="str">
            <v>HR55AU6884</v>
          </cell>
          <cell r="B55">
            <v>167.6</v>
          </cell>
        </row>
        <row r="56">
          <cell r="A56" t="str">
            <v>HR55AU2882</v>
          </cell>
          <cell r="B56">
            <v>263</v>
          </cell>
        </row>
        <row r="57">
          <cell r="A57" t="str">
            <v>HR55AU9848</v>
          </cell>
          <cell r="B57">
            <v>464.2</v>
          </cell>
        </row>
        <row r="58">
          <cell r="A58" t="str">
            <v>HR55AU3053</v>
          </cell>
          <cell r="B58">
            <v>450.2</v>
          </cell>
        </row>
        <row r="59">
          <cell r="A59" t="str">
            <v>HR55AU6272</v>
          </cell>
          <cell r="B59">
            <v>353.6</v>
          </cell>
        </row>
        <row r="60">
          <cell r="A60" t="str">
            <v>HR55AU4746</v>
          </cell>
          <cell r="B60">
            <v>514</v>
          </cell>
        </row>
        <row r="61">
          <cell r="A61" t="str">
            <v>HR55AU2575</v>
          </cell>
          <cell r="B61">
            <v>373.6</v>
          </cell>
        </row>
        <row r="62">
          <cell r="A62" t="str">
            <v>HR55AU7488</v>
          </cell>
          <cell r="B62">
            <v>238.4</v>
          </cell>
        </row>
        <row r="63">
          <cell r="A63" t="str">
            <v>HR55AU1904</v>
          </cell>
          <cell r="B63">
            <v>331.1</v>
          </cell>
        </row>
        <row r="64">
          <cell r="A64" t="str">
            <v>HR55AV7387</v>
          </cell>
          <cell r="B64">
            <v>454</v>
          </cell>
        </row>
        <row r="65">
          <cell r="A65" t="str">
            <v>HR55AV7080</v>
          </cell>
          <cell r="B65">
            <v>589</v>
          </cell>
        </row>
        <row r="66">
          <cell r="A66" t="str">
            <v>HR55AV7615</v>
          </cell>
          <cell r="B66">
            <v>883.1</v>
          </cell>
        </row>
        <row r="67">
          <cell r="A67" t="str">
            <v>HR38AB0269</v>
          </cell>
          <cell r="B67">
            <v>411.3</v>
          </cell>
        </row>
        <row r="68">
          <cell r="A68" t="str">
            <v>HR61F1976</v>
          </cell>
          <cell r="B68">
            <v>6</v>
          </cell>
        </row>
        <row r="69">
          <cell r="A69" t="str">
            <v>HR38AB5947</v>
          </cell>
          <cell r="B69">
            <v>88.7</v>
          </cell>
        </row>
        <row r="70">
          <cell r="A70" t="str">
            <v>HR61F7434</v>
          </cell>
          <cell r="B70">
            <v>243.8</v>
          </cell>
        </row>
        <row r="71">
          <cell r="A71" t="str">
            <v>HR55AW7658</v>
          </cell>
          <cell r="B71">
            <v>92.3</v>
          </cell>
        </row>
        <row r="72">
          <cell r="A72" t="str">
            <v>HR55AW3778</v>
          </cell>
          <cell r="B72">
            <v>0.2</v>
          </cell>
        </row>
        <row r="73">
          <cell r="A73" t="str">
            <v>HR55AU9863</v>
          </cell>
          <cell r="B73">
            <v>270.8</v>
          </cell>
        </row>
        <row r="74">
          <cell r="A74" t="str">
            <v>NL01Q2321</v>
          </cell>
          <cell r="B74">
            <v>515.9</v>
          </cell>
        </row>
        <row r="75">
          <cell r="A75" t="str">
            <v>HR38AK0151</v>
          </cell>
          <cell r="B75">
            <v>435.9</v>
          </cell>
        </row>
        <row r="76">
          <cell r="A76" t="str">
            <v>HR38AK5245</v>
          </cell>
          <cell r="B76">
            <v>331</v>
          </cell>
        </row>
        <row r="77">
          <cell r="A77" t="str">
            <v>HR38AK4611</v>
          </cell>
          <cell r="B77">
            <v>521.9</v>
          </cell>
        </row>
        <row r="78">
          <cell r="A78" t="str">
            <v>HR38AK8698</v>
          </cell>
          <cell r="B78">
            <v>205</v>
          </cell>
        </row>
        <row r="79">
          <cell r="A79" t="str">
            <v>HR55AB9750</v>
          </cell>
          <cell r="B79">
            <v>109.2</v>
          </cell>
        </row>
        <row r="80">
          <cell r="A80" t="str">
            <v>HR38AK8193</v>
          </cell>
          <cell r="B80">
            <v>197.7</v>
          </cell>
        </row>
        <row r="81">
          <cell r="A81" t="str">
            <v>HR55AC2064</v>
          </cell>
          <cell r="B81">
            <v>558.6</v>
          </cell>
        </row>
        <row r="82">
          <cell r="A82" t="str">
            <v>HR38AK1075</v>
          </cell>
          <cell r="B82">
            <v>0</v>
          </cell>
        </row>
        <row r="83">
          <cell r="A83" t="str">
            <v>HR38AK1558</v>
          </cell>
          <cell r="B83">
            <v>472.5</v>
          </cell>
        </row>
        <row r="84">
          <cell r="A84" t="str">
            <v>HR38AK7081</v>
          </cell>
          <cell r="B84">
            <v>521.9</v>
          </cell>
        </row>
        <row r="85">
          <cell r="A85" t="str">
            <v>HR38AK2825</v>
          </cell>
          <cell r="B8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14EB-B9E7-45A8-876D-5556D343C230}">
  <dimension ref="A1:JU101"/>
  <sheetViews>
    <sheetView tabSelected="1" topLeftCell="EH1" workbookViewId="0">
      <pane ySplit="3" topLeftCell="A4" activePane="bottomLeft" state="frozen"/>
      <selection pane="bottomLeft" activeCell="FG20" sqref="FG20"/>
    </sheetView>
  </sheetViews>
  <sheetFormatPr defaultRowHeight="12" customHeight="1" outlineLevelCol="1" x14ac:dyDescent="0.2"/>
  <cols>
    <col min="1" max="1" width="9.85546875" style="13" bestFit="1" customWidth="1"/>
    <col min="2" max="2" width="17.7109375" style="13" bestFit="1" customWidth="1"/>
    <col min="3" max="3" width="10.140625" style="13" bestFit="1" customWidth="1"/>
    <col min="4" max="5" width="5.85546875" style="13" bestFit="1" customWidth="1"/>
    <col min="6" max="6" width="14.85546875" style="13" customWidth="1"/>
    <col min="7" max="7" width="6.140625" style="13" customWidth="1" outlineLevel="1"/>
    <col min="8" max="8" width="14.85546875" style="13" customWidth="1" outlineLevel="1"/>
    <col min="9" max="9" width="4.42578125" style="13" customWidth="1" outlineLevel="1"/>
    <col min="10" max="10" width="0.7109375" style="13" customWidth="1" outlineLevel="1"/>
    <col min="11" max="11" width="15.42578125" style="13" customWidth="1"/>
    <col min="12" max="12" width="7" style="13" hidden="1" customWidth="1" outlineLevel="1"/>
    <col min="13" max="13" width="6.140625" style="13" hidden="1" customWidth="1" outlineLevel="1"/>
    <col min="14" max="14" width="3.5703125" style="13" hidden="1" customWidth="1" outlineLevel="1"/>
    <col min="15" max="15" width="3.85546875" style="13" hidden="1" customWidth="1" outlineLevel="1"/>
    <col min="16" max="17" width="3.7109375" style="13" hidden="1" customWidth="1" outlineLevel="1"/>
    <col min="18" max="18" width="4.140625" style="13" hidden="1" customWidth="1" outlineLevel="1"/>
    <col min="19" max="19" width="15.5703125" style="13" hidden="1" customWidth="1" outlineLevel="1"/>
    <col min="20" max="20" width="8.85546875" style="13" hidden="1" customWidth="1" outlineLevel="1"/>
    <col min="21" max="21" width="8.7109375" style="13" hidden="1" customWidth="1" outlineLevel="1"/>
    <col min="22" max="22" width="7" style="13" hidden="1" customWidth="1" outlineLevel="1"/>
    <col min="23" max="23" width="15" style="13" hidden="1" customWidth="1" outlineLevel="1"/>
    <col min="24" max="24" width="6" style="13" hidden="1" customWidth="1" outlineLevel="1"/>
    <col min="25" max="25" width="9.85546875" style="13" hidden="1" customWidth="1" outlineLevel="1"/>
    <col min="26" max="26" width="9.42578125" style="13" hidden="1" customWidth="1" outlineLevel="1"/>
    <col min="27" max="27" width="9.140625" style="13" hidden="1" customWidth="1" outlineLevel="1"/>
    <col min="28" max="28" width="13.42578125" style="13" hidden="1" customWidth="1" outlineLevel="1"/>
    <col min="29" max="29" width="18.5703125" style="13" hidden="1" customWidth="1" outlineLevel="1"/>
    <col min="30" max="30" width="11.28515625" style="13" bestFit="1" customWidth="1" collapsed="1"/>
    <col min="31" max="31" width="6.42578125" style="13" bestFit="1" customWidth="1"/>
    <col min="32" max="32" width="6.5703125" style="13" bestFit="1" customWidth="1"/>
    <col min="33" max="33" width="1.28515625" style="13" customWidth="1"/>
    <col min="34" max="34" width="3.5703125" style="13" customWidth="1" outlineLevel="1" collapsed="1"/>
    <col min="35" max="35" width="5.28515625" style="13" customWidth="1" outlineLevel="1"/>
    <col min="36" max="36" width="3.42578125" style="13" customWidth="1" outlineLevel="1"/>
    <col min="37" max="37" width="4.42578125" style="13" customWidth="1" outlineLevel="1"/>
    <col min="38" max="38" width="5.140625" style="13" customWidth="1" outlineLevel="1"/>
    <col min="39" max="39" width="6.28515625" style="13" customWidth="1" outlineLevel="1"/>
    <col min="40" max="40" width="3.5703125" style="13" customWidth="1" outlineLevel="1"/>
    <col min="41" max="41" width="37.140625" style="13" customWidth="1" outlineLevel="1"/>
    <col min="42" max="42" width="3.5703125" style="13" customWidth="1" outlineLevel="1"/>
    <col min="43" max="43" width="5.28515625" style="13" customWidth="1" outlineLevel="1"/>
    <col min="44" max="44" width="3.5703125" style="13" customWidth="1" outlineLevel="1"/>
    <col min="45" max="45" width="5.28515625" style="13" customWidth="1" outlineLevel="1"/>
    <col min="46" max="46" width="5.140625" style="13" customWidth="1" outlineLevel="1"/>
    <col min="47" max="47" width="6.28515625" style="13" customWidth="1" outlineLevel="1"/>
    <col min="48" max="48" width="3.5703125" style="13" customWidth="1" outlineLevel="1"/>
    <col min="49" max="49" width="66.28515625" style="13" customWidth="1" outlineLevel="1"/>
    <col min="50" max="50" width="3.5703125" style="13" customWidth="1" outlineLevel="1"/>
    <col min="51" max="51" width="5.28515625" style="13" customWidth="1" outlineLevel="1"/>
    <col min="52" max="52" width="3.42578125" style="13" customWidth="1" outlineLevel="1"/>
    <col min="53" max="53" width="4.42578125" style="13" customWidth="1" outlineLevel="1"/>
    <col min="54" max="54" width="10.42578125" style="13" customWidth="1" outlineLevel="1"/>
    <col min="55" max="55" width="7" style="13" customWidth="1" outlineLevel="1"/>
    <col min="56" max="56" width="3.5703125" style="13" customWidth="1" outlineLevel="1"/>
    <col min="57" max="57" width="40.42578125" style="13" customWidth="1" outlineLevel="1"/>
    <col min="58" max="58" width="3.5703125" style="13" customWidth="1" outlineLevel="1"/>
    <col min="59" max="59" width="5.28515625" style="13" customWidth="1" outlineLevel="1"/>
    <col min="60" max="60" width="3.42578125" style="13" customWidth="1" outlineLevel="1"/>
    <col min="61" max="61" width="4.42578125" style="13" customWidth="1" outlineLevel="1"/>
    <col min="62" max="62" width="10.42578125" style="13" customWidth="1" outlineLevel="1"/>
    <col min="63" max="63" width="7" style="13" customWidth="1" outlineLevel="1"/>
    <col min="64" max="64" width="3.5703125" style="13" customWidth="1" outlineLevel="1"/>
    <col min="65" max="65" width="42.42578125" style="13" customWidth="1" outlineLevel="1"/>
    <col min="66" max="66" width="6.140625" style="13" customWidth="1" outlineLevel="1"/>
    <col min="67" max="67" width="5.28515625" style="13" customWidth="1" outlineLevel="1"/>
    <col min="68" max="68" width="3.42578125" style="13" customWidth="1" outlineLevel="1"/>
    <col min="69" max="69" width="4.42578125" style="13" customWidth="1" outlineLevel="1"/>
    <col min="70" max="70" width="5.140625" style="13" customWidth="1" outlineLevel="1"/>
    <col min="71" max="71" width="6.28515625" style="13" customWidth="1" outlineLevel="1"/>
    <col min="72" max="72" width="3.5703125" style="13" customWidth="1" outlineLevel="1"/>
    <col min="73" max="73" width="36.140625" style="13" customWidth="1" outlineLevel="1"/>
    <col min="74" max="74" width="3.5703125" style="13" customWidth="1" outlineLevel="1"/>
    <col min="75" max="75" width="7" style="13" customWidth="1" outlineLevel="1"/>
    <col min="76" max="76" width="3.42578125" style="13" customWidth="1" outlineLevel="1"/>
    <col min="77" max="77" width="4.42578125" style="13" customWidth="1" outlineLevel="1"/>
    <col min="78" max="78" width="10.42578125" style="13" customWidth="1" outlineLevel="1"/>
    <col min="79" max="79" width="7" style="13" customWidth="1" outlineLevel="1"/>
    <col min="80" max="80" width="3.5703125" style="13" customWidth="1" outlineLevel="1"/>
    <col min="81" max="81" width="61.28515625" style="13" customWidth="1" outlineLevel="1"/>
    <col min="82" max="82" width="10.42578125" style="13" customWidth="1" outlineLevel="1"/>
    <col min="83" max="83" width="6.140625" style="13" customWidth="1" outlineLevel="1"/>
    <col min="84" max="84" width="3.42578125" style="13" customWidth="1" outlineLevel="1"/>
    <col min="85" max="85" width="4.42578125" style="13" customWidth="1" outlineLevel="1"/>
    <col min="86" max="86" width="10.42578125" style="13" customWidth="1" outlineLevel="1"/>
    <col min="87" max="87" width="7" style="13" customWidth="1" outlineLevel="1"/>
    <col min="88" max="88" width="3.5703125" style="13" customWidth="1" outlineLevel="1"/>
    <col min="89" max="89" width="33" style="13" customWidth="1" outlineLevel="1"/>
    <col min="90" max="90" width="3.5703125" style="13" customWidth="1" outlineLevel="1"/>
    <col min="91" max="91" width="7" style="13" customWidth="1" outlineLevel="1"/>
    <col min="92" max="92" width="3.42578125" style="13" customWidth="1" outlineLevel="1"/>
    <col min="93" max="93" width="4.42578125" style="13" customWidth="1" outlineLevel="1"/>
    <col min="94" max="94" width="10.42578125" style="13" customWidth="1" outlineLevel="1"/>
    <col min="95" max="95" width="7" style="13" customWidth="1" outlineLevel="1"/>
    <col min="96" max="96" width="3.5703125" style="13" customWidth="1" outlineLevel="1"/>
    <col min="97" max="97" width="41.140625" style="13" customWidth="1" outlineLevel="1"/>
    <col min="98" max="98" width="3.5703125" style="13" customWidth="1" outlineLevel="1"/>
    <col min="99" max="99" width="5.28515625" style="13" customWidth="1" outlineLevel="1"/>
    <col min="100" max="100" width="3.42578125" style="13" customWidth="1" outlineLevel="1"/>
    <col min="101" max="101" width="7" style="13" customWidth="1" outlineLevel="1"/>
    <col min="102" max="102" width="10.42578125" style="13" customWidth="1" outlineLevel="1"/>
    <col min="103" max="103" width="7" style="13" customWidth="1" outlineLevel="1"/>
    <col min="104" max="104" width="3.5703125" style="13" customWidth="1" outlineLevel="1"/>
    <col min="105" max="105" width="45.85546875" style="13" customWidth="1" outlineLevel="1"/>
    <col min="106" max="106" width="6.140625" style="13" customWidth="1" outlineLevel="1"/>
    <col min="107" max="107" width="5.28515625" style="13" customWidth="1" outlineLevel="1"/>
    <col min="108" max="108" width="3.42578125" style="13" customWidth="1" outlineLevel="1"/>
    <col min="109" max="109" width="4.42578125" style="13" customWidth="1" outlineLevel="1"/>
    <col min="110" max="110" width="10.42578125" style="13" customWidth="1" outlineLevel="1"/>
    <col min="111" max="111" width="7" style="13" customWidth="1" outlineLevel="1"/>
    <col min="112" max="112" width="3.5703125" style="13" customWidth="1" outlineLevel="1"/>
    <col min="113" max="113" width="42.85546875" style="13" customWidth="1" outlineLevel="1"/>
    <col min="114" max="114" width="6.140625" style="13" customWidth="1" outlineLevel="1"/>
    <col min="115" max="115" width="5.28515625" style="13" customWidth="1" outlineLevel="1"/>
    <col min="116" max="116" width="3.42578125" style="13" customWidth="1" outlineLevel="1"/>
    <col min="117" max="117" width="4.42578125" style="13" customWidth="1" outlineLevel="1"/>
    <col min="118" max="118" width="10.42578125" style="13" customWidth="1" outlineLevel="1"/>
    <col min="119" max="119" width="7" style="13" customWidth="1" outlineLevel="1"/>
    <col min="120" max="120" width="3.5703125" style="13" customWidth="1" outlineLevel="1"/>
    <col min="121" max="121" width="56.28515625" style="13" customWidth="1" outlineLevel="1"/>
    <col min="122" max="122" width="3.5703125" style="13" customWidth="1" outlineLevel="1"/>
    <col min="123" max="123" width="5.28515625" style="13" customWidth="1" outlineLevel="1"/>
    <col min="124" max="124" width="3.42578125" style="13" customWidth="1" outlineLevel="1"/>
    <col min="125" max="125" width="7" style="13" customWidth="1" outlineLevel="1"/>
    <col min="126" max="126" width="10.42578125" style="13" customWidth="1" outlineLevel="1"/>
    <col min="127" max="127" width="7" style="13" customWidth="1" outlineLevel="1"/>
    <col min="128" max="128" width="3.5703125" style="13" customWidth="1" outlineLevel="1"/>
    <col min="129" max="129" width="44.140625" style="13" customWidth="1" outlineLevel="1"/>
    <col min="130" max="130" width="6.140625" style="13" customWidth="1" outlineLevel="1"/>
    <col min="131" max="131" width="5.28515625" style="13" customWidth="1" outlineLevel="1"/>
    <col min="132" max="132" width="4.140625" style="13" customWidth="1" outlineLevel="1"/>
    <col min="133" max="133" width="7.85546875" style="13" customWidth="1" outlineLevel="1"/>
    <col min="134" max="134" width="10.42578125" style="13" customWidth="1" outlineLevel="1"/>
    <col min="135" max="135" width="6.28515625" style="13" customWidth="1" outlineLevel="1"/>
    <col min="136" max="136" width="3.5703125" style="13" customWidth="1" outlineLevel="1"/>
    <col min="137" max="137" width="7.5703125" style="13" customWidth="1" outlineLevel="1"/>
    <col min="138" max="138" width="3.42578125" style="13" customWidth="1" outlineLevel="1"/>
    <col min="139" max="139" width="5.28515625" style="13" customWidth="1" outlineLevel="1"/>
    <col min="140" max="140" width="3.7109375" style="13" customWidth="1" outlineLevel="1"/>
    <col min="141" max="141" width="5.28515625" style="13" customWidth="1" outlineLevel="1"/>
    <col min="142" max="142" width="5.140625" style="13" customWidth="1" outlineLevel="1"/>
    <col min="143" max="143" width="6.28515625" style="13" customWidth="1" outlineLevel="1"/>
    <col min="144" max="144" width="3.5703125" style="13" customWidth="1" outlineLevel="1"/>
    <col min="145" max="145" width="7.5703125" style="13" customWidth="1" outlineLevel="1"/>
    <col min="146" max="146" width="5.28515625" style="13" customWidth="1" outlineLevel="1"/>
    <col min="147" max="147" width="7" style="13" customWidth="1" outlineLevel="1"/>
    <col min="148" max="148" width="3.7109375" style="13" customWidth="1" outlineLevel="1"/>
    <col min="149" max="149" width="5.28515625" style="13" customWidth="1" outlineLevel="1"/>
    <col min="150" max="150" width="6.140625" style="13" customWidth="1" outlineLevel="1"/>
    <col min="151" max="151" width="6.28515625" style="13" customWidth="1" outlineLevel="1"/>
    <col min="152" max="152" width="3.5703125" style="13" customWidth="1" outlineLevel="1"/>
    <col min="153" max="153" width="7.5703125" style="13" customWidth="1" outlineLevel="1"/>
    <col min="154" max="154" width="3.42578125" style="13" customWidth="1" outlineLevel="1"/>
    <col min="155" max="155" width="6.140625" style="13" customWidth="1" outlineLevel="1"/>
    <col min="156" max="156" width="4" style="13" customWidth="1" outlineLevel="1"/>
    <col min="157" max="157" width="5.28515625" style="13" customWidth="1" outlineLevel="1"/>
    <col min="158" max="158" width="5.140625" style="13" customWidth="1" outlineLevel="1"/>
    <col min="159" max="159" width="6.28515625" style="13" customWidth="1" outlineLevel="1"/>
    <col min="160" max="160" width="3.7109375" style="13" customWidth="1" outlineLevel="1"/>
    <col min="161" max="161" width="7.5703125" style="13" customWidth="1" outlineLevel="1"/>
    <col min="162" max="162" width="3.42578125" style="13" customWidth="1" outlineLevel="1"/>
    <col min="163" max="163" width="5.28515625" style="13" customWidth="1" outlineLevel="1"/>
    <col min="164" max="164" width="4.140625" style="13" customWidth="1" outlineLevel="1"/>
    <col min="165" max="165" width="5.28515625" style="13" customWidth="1" outlineLevel="1"/>
    <col min="166" max="166" width="5.140625" style="13" customWidth="1" outlineLevel="1"/>
    <col min="167" max="167" width="6.28515625" style="13" customWidth="1" outlineLevel="1"/>
    <col min="168" max="168" width="3.5703125" style="13" customWidth="1" outlineLevel="1"/>
    <col min="169" max="169" width="7.5703125" style="13" customWidth="1" outlineLevel="1"/>
    <col min="170" max="170" width="3.42578125" style="13" bestFit="1" customWidth="1"/>
    <col min="171" max="171" width="5.28515625" style="13" bestFit="1" customWidth="1"/>
    <col min="172" max="172" width="3.42578125" style="13" bestFit="1" customWidth="1" outlineLevel="1"/>
    <col min="173" max="173" width="3.85546875" style="13" bestFit="1" customWidth="1" outlineLevel="1"/>
    <col min="174" max="174" width="5.140625" style="13" bestFit="1" customWidth="1" outlineLevel="1"/>
    <col min="175" max="175" width="6.28515625" style="13" bestFit="1" customWidth="1" outlineLevel="1"/>
    <col min="176" max="176" width="3.5703125" style="13" bestFit="1" customWidth="1" outlineLevel="1"/>
    <col min="177" max="177" width="7.5703125" style="13" bestFit="1" customWidth="1"/>
    <col min="178" max="178" width="3.42578125" style="13" bestFit="1" customWidth="1"/>
    <col min="179" max="179" width="3.85546875" style="13" bestFit="1" customWidth="1"/>
    <col min="180" max="180" width="3.42578125" style="13" bestFit="1" customWidth="1" outlineLevel="1"/>
    <col min="181" max="181" width="3.85546875" style="13" bestFit="1" customWidth="1" outlineLevel="1"/>
    <col min="182" max="182" width="5.140625" style="13" bestFit="1" customWidth="1" outlineLevel="1"/>
    <col min="183" max="183" width="6.28515625" style="13" bestFit="1" customWidth="1" outlineLevel="1"/>
    <col min="184" max="184" width="3.5703125" style="13" bestFit="1" customWidth="1" outlineLevel="1"/>
    <col min="185" max="185" width="7.5703125" style="13" bestFit="1" customWidth="1"/>
    <col min="186" max="186" width="3.42578125" style="13" bestFit="1" customWidth="1"/>
    <col min="187" max="187" width="3.85546875" style="13" bestFit="1" customWidth="1"/>
    <col min="188" max="188" width="3.42578125" style="13" bestFit="1" customWidth="1" outlineLevel="1"/>
    <col min="189" max="189" width="3.85546875" style="13" bestFit="1" customWidth="1" outlineLevel="1"/>
    <col min="190" max="190" width="5.140625" style="13" bestFit="1" customWidth="1" outlineLevel="1"/>
    <col min="191" max="191" width="6.28515625" style="13" bestFit="1" customWidth="1" outlineLevel="1"/>
    <col min="192" max="192" width="3.5703125" style="13" bestFit="1" customWidth="1" outlineLevel="1"/>
    <col min="193" max="193" width="7.5703125" style="13" bestFit="1" customWidth="1"/>
    <col min="194" max="194" width="3.42578125" style="13" bestFit="1" customWidth="1"/>
    <col min="195" max="195" width="3.85546875" style="13" bestFit="1" customWidth="1"/>
    <col min="196" max="196" width="3.42578125" style="13" bestFit="1" customWidth="1" outlineLevel="1"/>
    <col min="197" max="197" width="3.85546875" style="13" bestFit="1" customWidth="1" outlineLevel="1"/>
    <col min="198" max="198" width="5.140625" style="13" bestFit="1" customWidth="1" outlineLevel="1"/>
    <col min="199" max="199" width="6.28515625" style="13" bestFit="1" customWidth="1" outlineLevel="1"/>
    <col min="200" max="200" width="3.5703125" style="13" bestFit="1" customWidth="1" outlineLevel="1"/>
    <col min="201" max="201" width="7.5703125" style="13" bestFit="1" customWidth="1"/>
    <col min="202" max="202" width="3.42578125" style="13" bestFit="1" customWidth="1"/>
    <col min="203" max="203" width="3.85546875" style="13" bestFit="1" customWidth="1"/>
    <col min="204" max="204" width="3.42578125" style="13" bestFit="1" customWidth="1" outlineLevel="1"/>
    <col min="205" max="205" width="3.85546875" style="13" bestFit="1" customWidth="1" outlineLevel="1"/>
    <col min="206" max="206" width="5.140625" style="13" bestFit="1" customWidth="1" outlineLevel="1"/>
    <col min="207" max="207" width="6.28515625" style="13" bestFit="1" customWidth="1" outlineLevel="1"/>
    <col min="208" max="208" width="3.5703125" style="13" bestFit="1" customWidth="1" outlineLevel="1"/>
    <col min="209" max="209" width="7.5703125" style="13" bestFit="1" customWidth="1"/>
    <col min="210" max="210" width="3.42578125" style="13" bestFit="1" customWidth="1"/>
    <col min="211" max="211" width="3.85546875" style="13" bestFit="1" customWidth="1"/>
    <col min="212" max="212" width="3.42578125" style="13" bestFit="1" customWidth="1" outlineLevel="1"/>
    <col min="213" max="213" width="3.85546875" style="13" bestFit="1" customWidth="1" outlineLevel="1"/>
    <col min="214" max="214" width="5.140625" style="13" bestFit="1" customWidth="1" outlineLevel="1"/>
    <col min="215" max="215" width="6.28515625" style="13" bestFit="1" customWidth="1" outlineLevel="1"/>
    <col min="216" max="216" width="3.5703125" style="13" bestFit="1" customWidth="1" outlineLevel="1"/>
    <col min="217" max="217" width="7.5703125" style="13" bestFit="1" customWidth="1"/>
    <col min="218" max="218" width="3.42578125" style="13" bestFit="1" customWidth="1"/>
    <col min="219" max="219" width="3.85546875" style="13" bestFit="1" customWidth="1"/>
    <col min="220" max="220" width="3.42578125" style="13" bestFit="1" customWidth="1" outlineLevel="1"/>
    <col min="221" max="221" width="3.85546875" style="13" bestFit="1" customWidth="1" outlineLevel="1"/>
    <col min="222" max="222" width="5.140625" style="13" bestFit="1" customWidth="1" outlineLevel="1"/>
    <col min="223" max="223" width="6.28515625" style="13" bestFit="1" customWidth="1" outlineLevel="1"/>
    <col min="224" max="224" width="3.5703125" style="13" bestFit="1" customWidth="1" outlineLevel="1"/>
    <col min="225" max="225" width="7.5703125" style="13" bestFit="1" customWidth="1"/>
    <col min="226" max="226" width="3.42578125" style="13" bestFit="1" customWidth="1"/>
    <col min="227" max="227" width="3.85546875" style="13" bestFit="1" customWidth="1"/>
    <col min="228" max="228" width="3.42578125" style="13" bestFit="1" customWidth="1" outlineLevel="1"/>
    <col min="229" max="229" width="3.85546875" style="13" bestFit="1" customWidth="1" outlineLevel="1"/>
    <col min="230" max="230" width="5.140625" style="13" bestFit="1" customWidth="1" outlineLevel="1"/>
    <col min="231" max="231" width="6.28515625" style="13" bestFit="1" customWidth="1" outlineLevel="1"/>
    <col min="232" max="232" width="3.5703125" style="13" bestFit="1" customWidth="1" outlineLevel="1"/>
    <col min="233" max="233" width="7.5703125" style="13" bestFit="1" customWidth="1"/>
    <col min="234" max="234" width="3.42578125" style="13" bestFit="1" customWidth="1"/>
    <col min="235" max="235" width="3.85546875" style="13" bestFit="1" customWidth="1"/>
    <col min="236" max="236" width="3.42578125" style="13" bestFit="1" customWidth="1" outlineLevel="1"/>
    <col min="237" max="237" width="3.85546875" style="13" bestFit="1" customWidth="1" outlineLevel="1"/>
    <col min="238" max="238" width="5.140625" style="13" bestFit="1" customWidth="1" outlineLevel="1"/>
    <col min="239" max="239" width="6.28515625" style="13" bestFit="1" customWidth="1" outlineLevel="1"/>
    <col min="240" max="240" width="3.5703125" style="13" bestFit="1" customWidth="1" outlineLevel="1"/>
    <col min="241" max="241" width="7.5703125" style="13" bestFit="1" customWidth="1"/>
    <col min="242" max="242" width="3.42578125" style="13" bestFit="1" customWidth="1"/>
    <col min="243" max="243" width="3.85546875" style="13" bestFit="1" customWidth="1"/>
    <col min="244" max="244" width="3.42578125" style="13" bestFit="1" customWidth="1" outlineLevel="1"/>
    <col min="245" max="245" width="3.85546875" style="13" bestFit="1" customWidth="1" outlineLevel="1"/>
    <col min="246" max="246" width="5.140625" style="13" bestFit="1" customWidth="1" outlineLevel="1"/>
    <col min="247" max="247" width="6.28515625" style="13" bestFit="1" customWidth="1" outlineLevel="1"/>
    <col min="248" max="248" width="3.5703125" style="13" bestFit="1" customWidth="1" outlineLevel="1"/>
    <col min="249" max="249" width="7.5703125" style="13" bestFit="1" customWidth="1"/>
    <col min="250" max="250" width="3.42578125" style="13" bestFit="1" customWidth="1"/>
    <col min="251" max="251" width="3.85546875" style="13" bestFit="1" customWidth="1"/>
    <col min="252" max="252" width="3.42578125" style="13" bestFit="1" customWidth="1" outlineLevel="1"/>
    <col min="253" max="253" width="3.85546875" style="13" bestFit="1" customWidth="1" outlineLevel="1"/>
    <col min="254" max="254" width="5.140625" style="13" bestFit="1" customWidth="1" outlineLevel="1"/>
    <col min="255" max="255" width="6.28515625" style="13" bestFit="1" customWidth="1" outlineLevel="1"/>
    <col min="256" max="256" width="3.5703125" style="13" bestFit="1" customWidth="1" outlineLevel="1"/>
    <col min="257" max="257" width="7.5703125" style="13" bestFit="1" customWidth="1"/>
    <col min="258" max="258" width="3.42578125" style="13" bestFit="1" customWidth="1"/>
    <col min="259" max="259" width="3.85546875" style="13" bestFit="1" customWidth="1"/>
    <col min="260" max="260" width="3.42578125" style="13" bestFit="1" customWidth="1" outlineLevel="1"/>
    <col min="261" max="261" width="3.85546875" style="13" bestFit="1" customWidth="1" outlineLevel="1"/>
    <col min="262" max="262" width="5.140625" style="13" bestFit="1" customWidth="1" outlineLevel="1"/>
    <col min="263" max="263" width="6.28515625" style="13" bestFit="1" customWidth="1" outlineLevel="1"/>
    <col min="264" max="264" width="3.5703125" style="13" bestFit="1" customWidth="1" outlineLevel="1"/>
    <col min="265" max="265" width="7.5703125" style="13" bestFit="1" customWidth="1"/>
    <col min="266" max="266" width="3.42578125" style="13" bestFit="1" customWidth="1"/>
    <col min="267" max="267" width="3.85546875" style="13" bestFit="1" customWidth="1"/>
    <col min="268" max="268" width="3.42578125" style="13" bestFit="1" customWidth="1" outlineLevel="1"/>
    <col min="269" max="269" width="3.85546875" style="13" bestFit="1" customWidth="1" outlineLevel="1"/>
    <col min="270" max="270" width="5.140625" style="13" bestFit="1" customWidth="1" outlineLevel="1"/>
    <col min="271" max="271" width="6.28515625" style="13" bestFit="1" customWidth="1" outlineLevel="1"/>
    <col min="272" max="272" width="3.5703125" style="13" bestFit="1" customWidth="1" outlineLevel="1"/>
    <col min="273" max="273" width="7.5703125" style="13" bestFit="1" customWidth="1"/>
    <col min="274" max="274" width="3.42578125" style="13" bestFit="1" customWidth="1"/>
    <col min="275" max="275" width="3.85546875" style="13" bestFit="1" customWidth="1"/>
    <col min="276" max="276" width="3.42578125" style="13" bestFit="1" customWidth="1" outlineLevel="1"/>
    <col min="277" max="277" width="3.85546875" style="13" bestFit="1" customWidth="1" outlineLevel="1"/>
    <col min="278" max="278" width="5.140625" style="13" bestFit="1" customWidth="1" outlineLevel="1"/>
    <col min="279" max="279" width="6.28515625" style="13" bestFit="1" customWidth="1" outlineLevel="1"/>
    <col min="280" max="280" width="3.5703125" style="13" bestFit="1" customWidth="1" outlineLevel="1"/>
    <col min="281" max="281" width="7.5703125" style="13" bestFit="1" customWidth="1"/>
    <col min="282" max="16384" width="9.140625" style="13"/>
  </cols>
  <sheetData>
    <row r="1" spans="1:281" s="25" customFormat="1" ht="12" customHeight="1" x14ac:dyDescent="0.25">
      <c r="A1" s="179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51"/>
      <c r="AH1" s="170">
        <v>45901</v>
      </c>
      <c r="AI1" s="171"/>
      <c r="AJ1" s="171"/>
      <c r="AK1" s="171"/>
      <c r="AL1" s="171"/>
      <c r="AM1" s="171"/>
      <c r="AN1" s="171"/>
      <c r="AO1" s="171"/>
      <c r="AP1" s="170">
        <v>45902</v>
      </c>
      <c r="AQ1" s="171"/>
      <c r="AR1" s="171"/>
      <c r="AS1" s="171"/>
      <c r="AT1" s="171"/>
      <c r="AU1" s="171"/>
      <c r="AV1" s="171"/>
      <c r="AW1" s="171"/>
      <c r="AX1" s="170">
        <f>+AP1+1</f>
        <v>45903</v>
      </c>
      <c r="AY1" s="171"/>
      <c r="AZ1" s="171"/>
      <c r="BA1" s="171"/>
      <c r="BB1" s="171"/>
      <c r="BC1" s="171"/>
      <c r="BD1" s="171"/>
      <c r="BE1" s="171"/>
      <c r="BF1" s="170">
        <f>+AX1+1</f>
        <v>45904</v>
      </c>
      <c r="BG1" s="171"/>
      <c r="BH1" s="171"/>
      <c r="BI1" s="171"/>
      <c r="BJ1" s="171"/>
      <c r="BK1" s="171"/>
      <c r="BL1" s="171"/>
      <c r="BM1" s="171"/>
      <c r="BN1" s="170">
        <f>+BF1+1</f>
        <v>45905</v>
      </c>
      <c r="BO1" s="171"/>
      <c r="BP1" s="171"/>
      <c r="BQ1" s="171"/>
      <c r="BR1" s="171"/>
      <c r="BS1" s="171"/>
      <c r="BT1" s="171"/>
      <c r="BU1" s="171"/>
      <c r="BV1" s="170">
        <f>+BN1+1</f>
        <v>45906</v>
      </c>
      <c r="BW1" s="171"/>
      <c r="BX1" s="171"/>
      <c r="BY1" s="171"/>
      <c r="BZ1" s="171"/>
      <c r="CA1" s="171"/>
      <c r="CB1" s="171"/>
      <c r="CC1" s="171"/>
      <c r="CD1" s="170">
        <f>+BV1+1</f>
        <v>45907</v>
      </c>
      <c r="CE1" s="171"/>
      <c r="CF1" s="171"/>
      <c r="CG1" s="171"/>
      <c r="CH1" s="171"/>
      <c r="CI1" s="171"/>
      <c r="CJ1" s="171"/>
      <c r="CK1" s="171"/>
      <c r="CL1" s="170">
        <f>+CD1+1</f>
        <v>45908</v>
      </c>
      <c r="CM1" s="171"/>
      <c r="CN1" s="171"/>
      <c r="CO1" s="171"/>
      <c r="CP1" s="171"/>
      <c r="CQ1" s="171"/>
      <c r="CR1" s="171"/>
      <c r="CS1" s="171"/>
      <c r="CT1" s="170">
        <f>+CL1+1</f>
        <v>45909</v>
      </c>
      <c r="CU1" s="171"/>
      <c r="CV1" s="171"/>
      <c r="CW1" s="171"/>
      <c r="CX1" s="171"/>
      <c r="CY1" s="171"/>
      <c r="CZ1" s="171"/>
      <c r="DA1" s="171"/>
      <c r="DB1" s="170">
        <f>+CT1+1</f>
        <v>45910</v>
      </c>
      <c r="DC1" s="171"/>
      <c r="DD1" s="171"/>
      <c r="DE1" s="171"/>
      <c r="DF1" s="171"/>
      <c r="DG1" s="171"/>
      <c r="DH1" s="171"/>
      <c r="DI1" s="171"/>
      <c r="DJ1" s="170">
        <f>+DB1+1</f>
        <v>45911</v>
      </c>
      <c r="DK1" s="171"/>
      <c r="DL1" s="171"/>
      <c r="DM1" s="171"/>
      <c r="DN1" s="171"/>
      <c r="DO1" s="171"/>
      <c r="DP1" s="171"/>
      <c r="DQ1" s="171"/>
      <c r="DR1" s="170">
        <f>+DJ1+1</f>
        <v>45912</v>
      </c>
      <c r="DS1" s="171"/>
      <c r="DT1" s="171"/>
      <c r="DU1" s="171"/>
      <c r="DV1" s="171"/>
      <c r="DW1" s="171"/>
      <c r="DX1" s="171"/>
      <c r="DY1" s="171"/>
      <c r="DZ1" s="170">
        <f>+DR1+1</f>
        <v>45913</v>
      </c>
      <c r="EA1" s="171"/>
      <c r="EB1" s="171"/>
      <c r="EC1" s="171"/>
      <c r="ED1" s="171"/>
      <c r="EE1" s="171"/>
      <c r="EF1" s="171"/>
      <c r="EG1" s="171"/>
      <c r="EH1" s="170">
        <f>+DZ1+1</f>
        <v>45914</v>
      </c>
      <c r="EI1" s="171"/>
      <c r="EJ1" s="171"/>
      <c r="EK1" s="171"/>
      <c r="EL1" s="171"/>
      <c r="EM1" s="171"/>
      <c r="EN1" s="171"/>
      <c r="EO1" s="171"/>
      <c r="EP1" s="170">
        <f>+EH1+1</f>
        <v>45915</v>
      </c>
      <c r="EQ1" s="171"/>
      <c r="ER1" s="171"/>
      <c r="ES1" s="171"/>
      <c r="ET1" s="171"/>
      <c r="EU1" s="171"/>
      <c r="EV1" s="171"/>
      <c r="EW1" s="171"/>
      <c r="EX1" s="170">
        <f>+EP1+1</f>
        <v>45916</v>
      </c>
      <c r="EY1" s="171"/>
      <c r="EZ1" s="171"/>
      <c r="FA1" s="171"/>
      <c r="FB1" s="171"/>
      <c r="FC1" s="171"/>
      <c r="FD1" s="171"/>
      <c r="FE1" s="171"/>
      <c r="FF1" s="170">
        <f>+EX1+1</f>
        <v>45917</v>
      </c>
      <c r="FG1" s="171"/>
      <c r="FH1" s="171"/>
      <c r="FI1" s="171"/>
      <c r="FJ1" s="171"/>
      <c r="FK1" s="171"/>
      <c r="FL1" s="171"/>
      <c r="FM1" s="171"/>
      <c r="FN1" s="170">
        <f>+FF1+1</f>
        <v>45918</v>
      </c>
      <c r="FO1" s="171"/>
      <c r="FP1" s="171"/>
      <c r="FQ1" s="171"/>
      <c r="FR1" s="171"/>
      <c r="FS1" s="171"/>
      <c r="FT1" s="171"/>
      <c r="FU1" s="171"/>
      <c r="FV1" s="170">
        <f>+FN1+1</f>
        <v>45919</v>
      </c>
      <c r="FW1" s="171"/>
      <c r="FX1" s="171"/>
      <c r="FY1" s="171"/>
      <c r="FZ1" s="171"/>
      <c r="GA1" s="171"/>
      <c r="GB1" s="171"/>
      <c r="GC1" s="171"/>
      <c r="GD1" s="170">
        <f>+FV1+1</f>
        <v>45920</v>
      </c>
      <c r="GE1" s="171"/>
      <c r="GF1" s="171"/>
      <c r="GG1" s="171"/>
      <c r="GH1" s="171"/>
      <c r="GI1" s="171"/>
      <c r="GJ1" s="171"/>
      <c r="GK1" s="171"/>
      <c r="GL1" s="170">
        <f>+GD1+1</f>
        <v>45921</v>
      </c>
      <c r="GM1" s="171"/>
      <c r="GN1" s="171"/>
      <c r="GO1" s="171"/>
      <c r="GP1" s="171"/>
      <c r="GQ1" s="171"/>
      <c r="GR1" s="171"/>
      <c r="GS1" s="171"/>
      <c r="GT1" s="170">
        <f>+GL1+1</f>
        <v>45922</v>
      </c>
      <c r="GU1" s="171"/>
      <c r="GV1" s="171"/>
      <c r="GW1" s="171"/>
      <c r="GX1" s="171"/>
      <c r="GY1" s="171"/>
      <c r="GZ1" s="171"/>
      <c r="HA1" s="171"/>
      <c r="HB1" s="170">
        <f>+GT1+1</f>
        <v>45923</v>
      </c>
      <c r="HC1" s="171"/>
      <c r="HD1" s="171"/>
      <c r="HE1" s="171"/>
      <c r="HF1" s="171"/>
      <c r="HG1" s="171"/>
      <c r="HH1" s="171"/>
      <c r="HI1" s="171"/>
      <c r="HJ1" s="170">
        <f>+HB1+1</f>
        <v>45924</v>
      </c>
      <c r="HK1" s="171"/>
      <c r="HL1" s="171"/>
      <c r="HM1" s="171"/>
      <c r="HN1" s="171"/>
      <c r="HO1" s="171"/>
      <c r="HP1" s="171"/>
      <c r="HQ1" s="171"/>
      <c r="HR1" s="170">
        <f>+HJ1+1</f>
        <v>45925</v>
      </c>
      <c r="HS1" s="171"/>
      <c r="HT1" s="171"/>
      <c r="HU1" s="171"/>
      <c r="HV1" s="171"/>
      <c r="HW1" s="171"/>
      <c r="HX1" s="171"/>
      <c r="HY1" s="171"/>
      <c r="HZ1" s="170">
        <f>+HR1+1</f>
        <v>45926</v>
      </c>
      <c r="IA1" s="171"/>
      <c r="IB1" s="171"/>
      <c r="IC1" s="171"/>
      <c r="ID1" s="171"/>
      <c r="IE1" s="171"/>
      <c r="IF1" s="171"/>
      <c r="IG1" s="171"/>
      <c r="IH1" s="170">
        <f>+HZ1+1</f>
        <v>45927</v>
      </c>
      <c r="II1" s="171"/>
      <c r="IJ1" s="171"/>
      <c r="IK1" s="171"/>
      <c r="IL1" s="171"/>
      <c r="IM1" s="171"/>
      <c r="IN1" s="171"/>
      <c r="IO1" s="171"/>
      <c r="IP1" s="170">
        <f>+IH1+1</f>
        <v>45928</v>
      </c>
      <c r="IQ1" s="171"/>
      <c r="IR1" s="171"/>
      <c r="IS1" s="171"/>
      <c r="IT1" s="171"/>
      <c r="IU1" s="171"/>
      <c r="IV1" s="171"/>
      <c r="IW1" s="171"/>
      <c r="IX1" s="170">
        <f>+IP1+1</f>
        <v>45929</v>
      </c>
      <c r="IY1" s="171"/>
      <c r="IZ1" s="171"/>
      <c r="JA1" s="171"/>
      <c r="JB1" s="171"/>
      <c r="JC1" s="171"/>
      <c r="JD1" s="171"/>
      <c r="JE1" s="171"/>
      <c r="JF1" s="170">
        <f>+IX1+1</f>
        <v>45930</v>
      </c>
      <c r="JG1" s="171"/>
      <c r="JH1" s="171"/>
      <c r="JI1" s="171"/>
      <c r="JJ1" s="171"/>
      <c r="JK1" s="171"/>
      <c r="JL1" s="171"/>
      <c r="JM1" s="171"/>
      <c r="JN1" s="170">
        <f>+JF1+1</f>
        <v>45931</v>
      </c>
      <c r="JO1" s="171"/>
      <c r="JP1" s="171"/>
      <c r="JQ1" s="171"/>
      <c r="JR1" s="171"/>
      <c r="JS1" s="171"/>
      <c r="JT1" s="171"/>
      <c r="JU1" s="171"/>
    </row>
    <row r="2" spans="1:281" ht="12" customHeight="1" x14ac:dyDescent="0.25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53"/>
      <c r="AH2" s="172" t="s">
        <v>63</v>
      </c>
      <c r="AI2" s="173"/>
      <c r="AJ2" s="172" t="s">
        <v>169</v>
      </c>
      <c r="AK2" s="173"/>
      <c r="AL2" s="160"/>
      <c r="AM2" s="160"/>
      <c r="AN2" s="160"/>
      <c r="AO2" s="161"/>
      <c r="AP2" s="174" t="s">
        <v>63</v>
      </c>
      <c r="AQ2" s="174"/>
      <c r="AR2" s="174" t="s">
        <v>169</v>
      </c>
      <c r="AS2" s="174"/>
      <c r="AT2" s="161"/>
      <c r="AU2" s="161"/>
      <c r="AV2" s="161"/>
      <c r="AW2" s="161"/>
      <c r="AX2" s="174" t="s">
        <v>63</v>
      </c>
      <c r="AY2" s="174"/>
      <c r="AZ2" s="169" t="s">
        <v>169</v>
      </c>
      <c r="BA2" s="169"/>
      <c r="BB2" s="158"/>
      <c r="BC2" s="158"/>
      <c r="BD2" s="158"/>
      <c r="BE2" s="161"/>
      <c r="BF2" s="174" t="s">
        <v>63</v>
      </c>
      <c r="BG2" s="174"/>
      <c r="BH2" s="169" t="s">
        <v>169</v>
      </c>
      <c r="BI2" s="169"/>
      <c r="BJ2" s="158"/>
      <c r="BK2" s="158"/>
      <c r="BL2" s="158"/>
      <c r="BM2" s="161"/>
      <c r="BN2" s="174" t="s">
        <v>63</v>
      </c>
      <c r="BO2" s="174"/>
      <c r="BP2" s="169" t="s">
        <v>169</v>
      </c>
      <c r="BQ2" s="169"/>
      <c r="BR2" s="158"/>
      <c r="BS2" s="158"/>
      <c r="BT2" s="158"/>
      <c r="BU2" s="161"/>
      <c r="BV2" s="174" t="s">
        <v>63</v>
      </c>
      <c r="BW2" s="174"/>
      <c r="BX2" s="169" t="s">
        <v>169</v>
      </c>
      <c r="BY2" s="169"/>
      <c r="BZ2" s="158"/>
      <c r="CA2" s="158"/>
      <c r="CB2" s="158"/>
      <c r="CC2" s="161"/>
      <c r="CD2" s="174" t="s">
        <v>63</v>
      </c>
      <c r="CE2" s="174"/>
      <c r="CF2" s="169" t="s">
        <v>169</v>
      </c>
      <c r="CG2" s="169"/>
      <c r="CH2" s="158"/>
      <c r="CI2" s="158"/>
      <c r="CJ2" s="158"/>
      <c r="CK2" s="161"/>
      <c r="CL2" s="174" t="s">
        <v>63</v>
      </c>
      <c r="CM2" s="174"/>
      <c r="CN2" s="169" t="s">
        <v>169</v>
      </c>
      <c r="CO2" s="169"/>
      <c r="CP2" s="158"/>
      <c r="CQ2" s="158"/>
      <c r="CR2" s="158"/>
      <c r="CS2" s="161"/>
      <c r="CT2" s="174" t="s">
        <v>63</v>
      </c>
      <c r="CU2" s="174"/>
      <c r="CV2" s="169" t="s">
        <v>169</v>
      </c>
      <c r="CW2" s="169"/>
      <c r="CX2" s="158"/>
      <c r="CY2" s="158"/>
      <c r="CZ2" s="158"/>
      <c r="DA2" s="161"/>
      <c r="DB2" s="174" t="s">
        <v>63</v>
      </c>
      <c r="DC2" s="174"/>
      <c r="DD2" s="169" t="s">
        <v>169</v>
      </c>
      <c r="DE2" s="169"/>
      <c r="DF2" s="158"/>
      <c r="DG2" s="158"/>
      <c r="DH2" s="158"/>
      <c r="DI2" s="161"/>
      <c r="DJ2" s="174" t="s">
        <v>63</v>
      </c>
      <c r="DK2" s="174"/>
      <c r="DL2" s="169" t="s">
        <v>169</v>
      </c>
      <c r="DM2" s="169"/>
      <c r="DN2" s="158"/>
      <c r="DO2" s="158"/>
      <c r="DP2" s="158"/>
      <c r="DQ2" s="161"/>
      <c r="DR2" s="174" t="s">
        <v>63</v>
      </c>
      <c r="DS2" s="174"/>
      <c r="DT2" s="169" t="s">
        <v>169</v>
      </c>
      <c r="DU2" s="169"/>
      <c r="DV2" s="158"/>
      <c r="DW2" s="158"/>
      <c r="DX2" s="158"/>
      <c r="DY2" s="161"/>
      <c r="DZ2" s="174" t="s">
        <v>63</v>
      </c>
      <c r="EA2" s="174"/>
      <c r="EB2" s="169" t="s">
        <v>169</v>
      </c>
      <c r="EC2" s="169"/>
      <c r="ED2" s="158"/>
      <c r="EE2" s="158"/>
      <c r="EF2" s="158"/>
      <c r="EG2" s="161"/>
      <c r="EH2" s="174" t="s">
        <v>63</v>
      </c>
      <c r="EI2" s="174"/>
      <c r="EJ2" s="169" t="s">
        <v>169</v>
      </c>
      <c r="EK2" s="169"/>
      <c r="EL2" s="158"/>
      <c r="EM2" s="158"/>
      <c r="EN2" s="158"/>
      <c r="EO2" s="161"/>
      <c r="EP2" s="174" t="s">
        <v>63</v>
      </c>
      <c r="EQ2" s="174"/>
      <c r="ER2" s="169" t="s">
        <v>169</v>
      </c>
      <c r="ES2" s="169"/>
      <c r="ET2" s="158"/>
      <c r="EU2" s="158"/>
      <c r="EV2" s="158"/>
      <c r="EW2" s="161"/>
      <c r="EX2" s="174" t="s">
        <v>63</v>
      </c>
      <c r="EY2" s="174"/>
      <c r="EZ2" s="169" t="s">
        <v>169</v>
      </c>
      <c r="FA2" s="169"/>
      <c r="FB2" s="29"/>
      <c r="FC2" s="29"/>
      <c r="FD2" s="29"/>
      <c r="FE2" s="14"/>
      <c r="FF2" s="174" t="s">
        <v>63</v>
      </c>
      <c r="FG2" s="174"/>
      <c r="FH2" s="169" t="s">
        <v>169</v>
      </c>
      <c r="FI2" s="169"/>
      <c r="FJ2" s="29"/>
      <c r="FK2" s="29"/>
      <c r="FL2" s="29"/>
      <c r="FM2" s="14"/>
      <c r="FN2" s="174" t="s">
        <v>63</v>
      </c>
      <c r="FO2" s="174"/>
      <c r="FP2" s="169" t="s">
        <v>169</v>
      </c>
      <c r="FQ2" s="169"/>
      <c r="FR2" s="29"/>
      <c r="FS2" s="29"/>
      <c r="FT2" s="29"/>
      <c r="FU2" s="14"/>
      <c r="FV2" s="174" t="s">
        <v>63</v>
      </c>
      <c r="FW2" s="174"/>
      <c r="FX2" s="169" t="s">
        <v>169</v>
      </c>
      <c r="FY2" s="169"/>
      <c r="FZ2" s="29"/>
      <c r="GA2" s="29"/>
      <c r="GB2" s="29"/>
      <c r="GC2" s="14"/>
      <c r="GD2" s="174" t="s">
        <v>63</v>
      </c>
      <c r="GE2" s="174"/>
      <c r="GF2" s="169" t="s">
        <v>169</v>
      </c>
      <c r="GG2" s="169"/>
      <c r="GH2" s="29"/>
      <c r="GI2" s="29"/>
      <c r="GJ2" s="29"/>
      <c r="GK2" s="14"/>
      <c r="GL2" s="174" t="s">
        <v>63</v>
      </c>
      <c r="GM2" s="174"/>
      <c r="GN2" s="169" t="s">
        <v>169</v>
      </c>
      <c r="GO2" s="169"/>
      <c r="GP2" s="29"/>
      <c r="GQ2" s="29"/>
      <c r="GR2" s="29"/>
      <c r="GS2" s="14"/>
      <c r="GT2" s="174" t="s">
        <v>63</v>
      </c>
      <c r="GU2" s="174"/>
      <c r="GV2" s="169" t="s">
        <v>169</v>
      </c>
      <c r="GW2" s="169"/>
      <c r="GX2" s="29"/>
      <c r="GY2" s="29"/>
      <c r="GZ2" s="29"/>
      <c r="HA2" s="14"/>
      <c r="HB2" s="174" t="s">
        <v>63</v>
      </c>
      <c r="HC2" s="174"/>
      <c r="HD2" s="169" t="s">
        <v>169</v>
      </c>
      <c r="HE2" s="169"/>
      <c r="HF2" s="29"/>
      <c r="HG2" s="29"/>
      <c r="HH2" s="29"/>
      <c r="HI2" s="14"/>
      <c r="HJ2" s="174" t="s">
        <v>63</v>
      </c>
      <c r="HK2" s="174"/>
      <c r="HL2" s="169" t="s">
        <v>169</v>
      </c>
      <c r="HM2" s="169"/>
      <c r="HN2" s="29"/>
      <c r="HO2" s="29"/>
      <c r="HP2" s="29"/>
      <c r="HQ2" s="14"/>
      <c r="HR2" s="174" t="s">
        <v>63</v>
      </c>
      <c r="HS2" s="174"/>
      <c r="HT2" s="169" t="s">
        <v>169</v>
      </c>
      <c r="HU2" s="169"/>
      <c r="HV2" s="29"/>
      <c r="HW2" s="29"/>
      <c r="HX2" s="29"/>
      <c r="HY2" s="14"/>
      <c r="HZ2" s="174" t="s">
        <v>63</v>
      </c>
      <c r="IA2" s="174"/>
      <c r="IB2" s="169" t="s">
        <v>169</v>
      </c>
      <c r="IC2" s="169"/>
      <c r="ID2" s="29"/>
      <c r="IE2" s="29"/>
      <c r="IF2" s="29"/>
      <c r="IG2" s="14"/>
      <c r="IH2" s="174" t="s">
        <v>63</v>
      </c>
      <c r="II2" s="174"/>
      <c r="IJ2" s="169" t="s">
        <v>169</v>
      </c>
      <c r="IK2" s="169"/>
      <c r="IL2" s="29"/>
      <c r="IM2" s="29"/>
      <c r="IN2" s="29"/>
      <c r="IO2" s="14"/>
      <c r="IP2" s="174" t="s">
        <v>63</v>
      </c>
      <c r="IQ2" s="174"/>
      <c r="IR2" s="169" t="s">
        <v>169</v>
      </c>
      <c r="IS2" s="169"/>
      <c r="IT2" s="29"/>
      <c r="IU2" s="29"/>
      <c r="IV2" s="29"/>
      <c r="IW2" s="14"/>
      <c r="IX2" s="174" t="s">
        <v>63</v>
      </c>
      <c r="IY2" s="174"/>
      <c r="IZ2" s="169" t="s">
        <v>169</v>
      </c>
      <c r="JA2" s="169"/>
      <c r="JB2" s="29"/>
      <c r="JC2" s="29"/>
      <c r="JD2" s="29"/>
      <c r="JE2" s="14"/>
      <c r="JF2" s="174" t="s">
        <v>63</v>
      </c>
      <c r="JG2" s="174"/>
      <c r="JH2" s="169" t="s">
        <v>169</v>
      </c>
      <c r="JI2" s="169"/>
      <c r="JJ2" s="29"/>
      <c r="JK2" s="29"/>
      <c r="JL2" s="29"/>
      <c r="JM2" s="14"/>
      <c r="JN2" s="174" t="s">
        <v>63</v>
      </c>
      <c r="JO2" s="174"/>
      <c r="JP2" s="169" t="s">
        <v>169</v>
      </c>
      <c r="JQ2" s="169"/>
      <c r="JR2" s="29"/>
      <c r="JS2" s="29"/>
      <c r="JT2" s="29"/>
      <c r="JU2" s="14"/>
    </row>
    <row r="3" spans="1:281" ht="12" customHeight="1" x14ac:dyDescent="0.2">
      <c r="A3" s="20" t="s">
        <v>168</v>
      </c>
      <c r="B3" s="20" t="s">
        <v>171</v>
      </c>
      <c r="C3" s="20" t="s">
        <v>323</v>
      </c>
      <c r="D3" s="20" t="s">
        <v>297</v>
      </c>
      <c r="E3" s="20" t="s">
        <v>298</v>
      </c>
      <c r="F3" s="20" t="s">
        <v>63</v>
      </c>
      <c r="G3" s="20" t="s">
        <v>64</v>
      </c>
      <c r="H3" s="20" t="s">
        <v>169</v>
      </c>
      <c r="I3" s="20" t="s">
        <v>64</v>
      </c>
      <c r="J3" s="18"/>
      <c r="K3" s="20" t="s">
        <v>272</v>
      </c>
      <c r="L3" s="20" t="s">
        <v>273</v>
      </c>
      <c r="M3" s="20" t="s">
        <v>274</v>
      </c>
      <c r="N3" s="175" t="s">
        <v>275</v>
      </c>
      <c r="O3" s="176"/>
      <c r="P3" s="177"/>
      <c r="Q3" s="20" t="s">
        <v>276</v>
      </c>
      <c r="R3" s="20" t="s">
        <v>277</v>
      </c>
      <c r="S3" s="20" t="s">
        <v>278</v>
      </c>
      <c r="T3" s="20" t="s">
        <v>279</v>
      </c>
      <c r="U3" s="20" t="s">
        <v>280</v>
      </c>
      <c r="V3" s="20" t="s">
        <v>281</v>
      </c>
      <c r="W3" s="20" t="s">
        <v>282</v>
      </c>
      <c r="X3" s="20" t="s">
        <v>283</v>
      </c>
      <c r="Y3" s="20" t="s">
        <v>284</v>
      </c>
      <c r="Z3" s="20" t="s">
        <v>285</v>
      </c>
      <c r="AA3" s="20" t="s">
        <v>286</v>
      </c>
      <c r="AB3" s="20" t="s">
        <v>287</v>
      </c>
      <c r="AC3" s="20" t="s">
        <v>288</v>
      </c>
      <c r="AD3" s="20" t="s">
        <v>289</v>
      </c>
      <c r="AE3" s="20" t="s">
        <v>290</v>
      </c>
      <c r="AF3" s="20" t="s">
        <v>291</v>
      </c>
      <c r="AG3" s="18"/>
      <c r="AH3" s="35" t="s">
        <v>260</v>
      </c>
      <c r="AI3" s="36" t="s">
        <v>170</v>
      </c>
      <c r="AJ3" s="17" t="s">
        <v>260</v>
      </c>
      <c r="AK3" s="161" t="s">
        <v>170</v>
      </c>
      <c r="AL3" s="34" t="s">
        <v>258</v>
      </c>
      <c r="AM3" s="34" t="s">
        <v>259</v>
      </c>
      <c r="AN3" s="34" t="s">
        <v>292</v>
      </c>
      <c r="AO3" s="161" t="s">
        <v>242</v>
      </c>
      <c r="AP3" s="35" t="s">
        <v>260</v>
      </c>
      <c r="AQ3" s="36" t="s">
        <v>170</v>
      </c>
      <c r="AR3" s="17" t="s">
        <v>260</v>
      </c>
      <c r="AS3" s="161" t="s">
        <v>170</v>
      </c>
      <c r="AT3" s="34" t="s">
        <v>258</v>
      </c>
      <c r="AU3" s="34" t="s">
        <v>259</v>
      </c>
      <c r="AV3" s="34" t="s">
        <v>292</v>
      </c>
      <c r="AW3" s="161" t="s">
        <v>242</v>
      </c>
      <c r="AX3" s="35" t="s">
        <v>260</v>
      </c>
      <c r="AY3" s="36" t="s">
        <v>170</v>
      </c>
      <c r="AZ3" s="17" t="s">
        <v>260</v>
      </c>
      <c r="BA3" s="161" t="s">
        <v>170</v>
      </c>
      <c r="BB3" s="34" t="s">
        <v>258</v>
      </c>
      <c r="BC3" s="34" t="s">
        <v>259</v>
      </c>
      <c r="BD3" s="34" t="s">
        <v>292</v>
      </c>
      <c r="BE3" s="161" t="s">
        <v>242</v>
      </c>
      <c r="BF3" s="35" t="s">
        <v>260</v>
      </c>
      <c r="BG3" s="36" t="s">
        <v>170</v>
      </c>
      <c r="BH3" s="17" t="s">
        <v>260</v>
      </c>
      <c r="BI3" s="161" t="s">
        <v>170</v>
      </c>
      <c r="BJ3" s="34" t="s">
        <v>258</v>
      </c>
      <c r="BK3" s="34" t="s">
        <v>259</v>
      </c>
      <c r="BL3" s="34" t="s">
        <v>292</v>
      </c>
      <c r="BM3" s="161" t="s">
        <v>242</v>
      </c>
      <c r="BN3" s="35" t="s">
        <v>260</v>
      </c>
      <c r="BO3" s="36" t="s">
        <v>170</v>
      </c>
      <c r="BP3" s="17" t="s">
        <v>260</v>
      </c>
      <c r="BQ3" s="161" t="s">
        <v>170</v>
      </c>
      <c r="BR3" s="34" t="s">
        <v>258</v>
      </c>
      <c r="BS3" s="34" t="s">
        <v>259</v>
      </c>
      <c r="BT3" s="34" t="s">
        <v>292</v>
      </c>
      <c r="BU3" s="161" t="s">
        <v>242</v>
      </c>
      <c r="BV3" s="35" t="s">
        <v>260</v>
      </c>
      <c r="BW3" s="36" t="s">
        <v>170</v>
      </c>
      <c r="BX3" s="17" t="s">
        <v>260</v>
      </c>
      <c r="BY3" s="161" t="s">
        <v>170</v>
      </c>
      <c r="BZ3" s="34" t="s">
        <v>258</v>
      </c>
      <c r="CA3" s="34" t="s">
        <v>259</v>
      </c>
      <c r="CB3" s="34" t="s">
        <v>292</v>
      </c>
      <c r="CC3" s="161" t="s">
        <v>242</v>
      </c>
      <c r="CD3" s="35" t="s">
        <v>260</v>
      </c>
      <c r="CE3" s="36" t="s">
        <v>170</v>
      </c>
      <c r="CF3" s="17" t="s">
        <v>260</v>
      </c>
      <c r="CG3" s="161" t="s">
        <v>170</v>
      </c>
      <c r="CH3" s="34" t="s">
        <v>258</v>
      </c>
      <c r="CI3" s="34" t="s">
        <v>259</v>
      </c>
      <c r="CJ3" s="34" t="s">
        <v>292</v>
      </c>
      <c r="CK3" s="161" t="s">
        <v>242</v>
      </c>
      <c r="CL3" s="35" t="s">
        <v>260</v>
      </c>
      <c r="CM3" s="36" t="s">
        <v>170</v>
      </c>
      <c r="CN3" s="17" t="s">
        <v>260</v>
      </c>
      <c r="CO3" s="161" t="s">
        <v>170</v>
      </c>
      <c r="CP3" s="34" t="s">
        <v>258</v>
      </c>
      <c r="CQ3" s="34" t="s">
        <v>259</v>
      </c>
      <c r="CR3" s="34" t="s">
        <v>292</v>
      </c>
      <c r="CS3" s="161" t="s">
        <v>242</v>
      </c>
      <c r="CT3" s="35" t="s">
        <v>260</v>
      </c>
      <c r="CU3" s="36" t="s">
        <v>170</v>
      </c>
      <c r="CV3" s="17" t="s">
        <v>260</v>
      </c>
      <c r="CW3" s="161" t="s">
        <v>170</v>
      </c>
      <c r="CX3" s="34" t="s">
        <v>258</v>
      </c>
      <c r="CY3" s="34" t="s">
        <v>259</v>
      </c>
      <c r="CZ3" s="34" t="s">
        <v>292</v>
      </c>
      <c r="DA3" s="161" t="s">
        <v>242</v>
      </c>
      <c r="DB3" s="35" t="s">
        <v>260</v>
      </c>
      <c r="DC3" s="36" t="s">
        <v>170</v>
      </c>
      <c r="DD3" s="17" t="s">
        <v>260</v>
      </c>
      <c r="DE3" s="161" t="s">
        <v>170</v>
      </c>
      <c r="DF3" s="34" t="s">
        <v>258</v>
      </c>
      <c r="DG3" s="34" t="s">
        <v>259</v>
      </c>
      <c r="DH3" s="34" t="s">
        <v>292</v>
      </c>
      <c r="DI3" s="161" t="s">
        <v>242</v>
      </c>
      <c r="DJ3" s="35" t="s">
        <v>260</v>
      </c>
      <c r="DK3" s="36" t="s">
        <v>170</v>
      </c>
      <c r="DL3" s="17" t="s">
        <v>260</v>
      </c>
      <c r="DM3" s="161" t="s">
        <v>170</v>
      </c>
      <c r="DN3" s="34" t="s">
        <v>258</v>
      </c>
      <c r="DO3" s="34" t="s">
        <v>259</v>
      </c>
      <c r="DP3" s="34" t="s">
        <v>292</v>
      </c>
      <c r="DQ3" s="161" t="s">
        <v>242</v>
      </c>
      <c r="DR3" s="35" t="s">
        <v>260</v>
      </c>
      <c r="DS3" s="36" t="s">
        <v>170</v>
      </c>
      <c r="DT3" s="17" t="s">
        <v>260</v>
      </c>
      <c r="DU3" s="161" t="s">
        <v>170</v>
      </c>
      <c r="DV3" s="34" t="s">
        <v>258</v>
      </c>
      <c r="DW3" s="34" t="s">
        <v>259</v>
      </c>
      <c r="DX3" s="34" t="s">
        <v>292</v>
      </c>
      <c r="DY3" s="161" t="s">
        <v>242</v>
      </c>
      <c r="DZ3" s="35" t="s">
        <v>260</v>
      </c>
      <c r="EA3" s="36" t="s">
        <v>170</v>
      </c>
      <c r="EB3" s="17" t="s">
        <v>260</v>
      </c>
      <c r="EC3" s="161" t="s">
        <v>170</v>
      </c>
      <c r="ED3" s="34" t="s">
        <v>258</v>
      </c>
      <c r="EE3" s="34" t="s">
        <v>259</v>
      </c>
      <c r="EF3" s="34" t="s">
        <v>292</v>
      </c>
      <c r="EG3" s="161" t="s">
        <v>242</v>
      </c>
      <c r="EH3" s="35" t="s">
        <v>260</v>
      </c>
      <c r="EI3" s="36" t="s">
        <v>170</v>
      </c>
      <c r="EJ3" s="17" t="s">
        <v>260</v>
      </c>
      <c r="EK3" s="161" t="s">
        <v>170</v>
      </c>
      <c r="EL3" s="34" t="s">
        <v>258</v>
      </c>
      <c r="EM3" s="34" t="s">
        <v>259</v>
      </c>
      <c r="EN3" s="34" t="s">
        <v>292</v>
      </c>
      <c r="EO3" s="161" t="s">
        <v>242</v>
      </c>
      <c r="EP3" s="35" t="s">
        <v>260</v>
      </c>
      <c r="EQ3" s="36" t="s">
        <v>170</v>
      </c>
      <c r="ER3" s="17" t="s">
        <v>260</v>
      </c>
      <c r="ES3" s="161" t="s">
        <v>170</v>
      </c>
      <c r="ET3" s="34" t="s">
        <v>258</v>
      </c>
      <c r="EU3" s="34" t="s">
        <v>259</v>
      </c>
      <c r="EV3" s="34" t="s">
        <v>292</v>
      </c>
      <c r="EW3" s="161" t="s">
        <v>242</v>
      </c>
      <c r="EX3" s="35" t="s">
        <v>260</v>
      </c>
      <c r="EY3" s="36" t="s">
        <v>170</v>
      </c>
      <c r="EZ3" s="17" t="s">
        <v>260</v>
      </c>
      <c r="FA3" s="14" t="s">
        <v>170</v>
      </c>
      <c r="FB3" s="34" t="s">
        <v>258</v>
      </c>
      <c r="FC3" s="34" t="s">
        <v>259</v>
      </c>
      <c r="FD3" s="34" t="s">
        <v>292</v>
      </c>
      <c r="FE3" s="14" t="s">
        <v>242</v>
      </c>
      <c r="FF3" s="35" t="s">
        <v>260</v>
      </c>
      <c r="FG3" s="36" t="s">
        <v>170</v>
      </c>
      <c r="FH3" s="17" t="s">
        <v>260</v>
      </c>
      <c r="FI3" s="14" t="s">
        <v>170</v>
      </c>
      <c r="FJ3" s="34" t="s">
        <v>258</v>
      </c>
      <c r="FK3" s="34" t="s">
        <v>259</v>
      </c>
      <c r="FL3" s="34" t="s">
        <v>292</v>
      </c>
      <c r="FM3" s="14" t="s">
        <v>242</v>
      </c>
      <c r="FN3" s="35" t="s">
        <v>260</v>
      </c>
      <c r="FO3" s="36" t="s">
        <v>170</v>
      </c>
      <c r="FP3" s="17" t="s">
        <v>260</v>
      </c>
      <c r="FQ3" s="14" t="s">
        <v>170</v>
      </c>
      <c r="FR3" s="34" t="s">
        <v>258</v>
      </c>
      <c r="FS3" s="34" t="s">
        <v>259</v>
      </c>
      <c r="FT3" s="34" t="s">
        <v>292</v>
      </c>
      <c r="FU3" s="14" t="s">
        <v>242</v>
      </c>
      <c r="FV3" s="35" t="s">
        <v>260</v>
      </c>
      <c r="FW3" s="36" t="s">
        <v>170</v>
      </c>
      <c r="FX3" s="17" t="s">
        <v>260</v>
      </c>
      <c r="FY3" s="14" t="s">
        <v>170</v>
      </c>
      <c r="FZ3" s="34" t="s">
        <v>258</v>
      </c>
      <c r="GA3" s="34" t="s">
        <v>259</v>
      </c>
      <c r="GB3" s="34" t="s">
        <v>292</v>
      </c>
      <c r="GC3" s="14" t="s">
        <v>242</v>
      </c>
      <c r="GD3" s="35" t="s">
        <v>260</v>
      </c>
      <c r="GE3" s="36" t="s">
        <v>170</v>
      </c>
      <c r="GF3" s="17" t="s">
        <v>260</v>
      </c>
      <c r="GG3" s="14" t="s">
        <v>170</v>
      </c>
      <c r="GH3" s="34" t="s">
        <v>258</v>
      </c>
      <c r="GI3" s="34" t="s">
        <v>259</v>
      </c>
      <c r="GJ3" s="34" t="s">
        <v>292</v>
      </c>
      <c r="GK3" s="14" t="s">
        <v>242</v>
      </c>
      <c r="GL3" s="35" t="s">
        <v>260</v>
      </c>
      <c r="GM3" s="36" t="s">
        <v>170</v>
      </c>
      <c r="GN3" s="17" t="s">
        <v>260</v>
      </c>
      <c r="GO3" s="14" t="s">
        <v>170</v>
      </c>
      <c r="GP3" s="34" t="s">
        <v>258</v>
      </c>
      <c r="GQ3" s="34" t="s">
        <v>259</v>
      </c>
      <c r="GR3" s="34" t="s">
        <v>292</v>
      </c>
      <c r="GS3" s="14" t="s">
        <v>242</v>
      </c>
      <c r="GT3" s="35" t="s">
        <v>260</v>
      </c>
      <c r="GU3" s="36" t="s">
        <v>170</v>
      </c>
      <c r="GV3" s="17" t="s">
        <v>260</v>
      </c>
      <c r="GW3" s="14" t="s">
        <v>170</v>
      </c>
      <c r="GX3" s="34" t="s">
        <v>258</v>
      </c>
      <c r="GY3" s="34" t="s">
        <v>259</v>
      </c>
      <c r="GZ3" s="34" t="s">
        <v>292</v>
      </c>
      <c r="HA3" s="14" t="s">
        <v>242</v>
      </c>
      <c r="HB3" s="35" t="s">
        <v>260</v>
      </c>
      <c r="HC3" s="36" t="s">
        <v>170</v>
      </c>
      <c r="HD3" s="17" t="s">
        <v>260</v>
      </c>
      <c r="HE3" s="14" t="s">
        <v>170</v>
      </c>
      <c r="HF3" s="34" t="s">
        <v>258</v>
      </c>
      <c r="HG3" s="34" t="s">
        <v>259</v>
      </c>
      <c r="HH3" s="34" t="s">
        <v>292</v>
      </c>
      <c r="HI3" s="14" t="s">
        <v>242</v>
      </c>
      <c r="HJ3" s="35" t="s">
        <v>260</v>
      </c>
      <c r="HK3" s="36" t="s">
        <v>170</v>
      </c>
      <c r="HL3" s="17" t="s">
        <v>260</v>
      </c>
      <c r="HM3" s="14" t="s">
        <v>170</v>
      </c>
      <c r="HN3" s="34" t="s">
        <v>258</v>
      </c>
      <c r="HO3" s="34" t="s">
        <v>259</v>
      </c>
      <c r="HP3" s="34" t="s">
        <v>292</v>
      </c>
      <c r="HQ3" s="14" t="s">
        <v>242</v>
      </c>
      <c r="HR3" s="35" t="s">
        <v>260</v>
      </c>
      <c r="HS3" s="36" t="s">
        <v>170</v>
      </c>
      <c r="HT3" s="17" t="s">
        <v>260</v>
      </c>
      <c r="HU3" s="14" t="s">
        <v>170</v>
      </c>
      <c r="HV3" s="34" t="s">
        <v>258</v>
      </c>
      <c r="HW3" s="34" t="s">
        <v>259</v>
      </c>
      <c r="HX3" s="34" t="s">
        <v>292</v>
      </c>
      <c r="HY3" s="14" t="s">
        <v>242</v>
      </c>
      <c r="HZ3" s="35" t="s">
        <v>260</v>
      </c>
      <c r="IA3" s="36" t="s">
        <v>170</v>
      </c>
      <c r="IB3" s="17" t="s">
        <v>260</v>
      </c>
      <c r="IC3" s="14" t="s">
        <v>170</v>
      </c>
      <c r="ID3" s="34" t="s">
        <v>258</v>
      </c>
      <c r="IE3" s="34" t="s">
        <v>259</v>
      </c>
      <c r="IF3" s="34" t="s">
        <v>292</v>
      </c>
      <c r="IG3" s="14" t="s">
        <v>242</v>
      </c>
      <c r="IH3" s="35" t="s">
        <v>260</v>
      </c>
      <c r="II3" s="36" t="s">
        <v>170</v>
      </c>
      <c r="IJ3" s="17" t="s">
        <v>260</v>
      </c>
      <c r="IK3" s="14" t="s">
        <v>170</v>
      </c>
      <c r="IL3" s="34" t="s">
        <v>258</v>
      </c>
      <c r="IM3" s="34" t="s">
        <v>259</v>
      </c>
      <c r="IN3" s="34" t="s">
        <v>292</v>
      </c>
      <c r="IO3" s="14" t="s">
        <v>242</v>
      </c>
      <c r="IP3" s="35" t="s">
        <v>260</v>
      </c>
      <c r="IQ3" s="36" t="s">
        <v>170</v>
      </c>
      <c r="IR3" s="17" t="s">
        <v>260</v>
      </c>
      <c r="IS3" s="14" t="s">
        <v>170</v>
      </c>
      <c r="IT3" s="34" t="s">
        <v>258</v>
      </c>
      <c r="IU3" s="34" t="s">
        <v>259</v>
      </c>
      <c r="IV3" s="34" t="s">
        <v>292</v>
      </c>
      <c r="IW3" s="14" t="s">
        <v>242</v>
      </c>
      <c r="IX3" s="35" t="s">
        <v>260</v>
      </c>
      <c r="IY3" s="36" t="s">
        <v>170</v>
      </c>
      <c r="IZ3" s="17" t="s">
        <v>260</v>
      </c>
      <c r="JA3" s="14" t="s">
        <v>170</v>
      </c>
      <c r="JB3" s="34" t="s">
        <v>258</v>
      </c>
      <c r="JC3" s="34" t="s">
        <v>259</v>
      </c>
      <c r="JD3" s="34" t="s">
        <v>292</v>
      </c>
      <c r="JE3" s="14" t="s">
        <v>242</v>
      </c>
      <c r="JF3" s="35" t="s">
        <v>260</v>
      </c>
      <c r="JG3" s="36" t="s">
        <v>170</v>
      </c>
      <c r="JH3" s="17" t="s">
        <v>260</v>
      </c>
      <c r="JI3" s="14" t="s">
        <v>170</v>
      </c>
      <c r="JJ3" s="34" t="s">
        <v>258</v>
      </c>
      <c r="JK3" s="34" t="s">
        <v>259</v>
      </c>
      <c r="JL3" s="34" t="s">
        <v>292</v>
      </c>
      <c r="JM3" s="14" t="s">
        <v>242</v>
      </c>
      <c r="JN3" s="35" t="s">
        <v>260</v>
      </c>
      <c r="JO3" s="36" t="s">
        <v>170</v>
      </c>
      <c r="JP3" s="17" t="s">
        <v>260</v>
      </c>
      <c r="JQ3" s="14" t="s">
        <v>170</v>
      </c>
      <c r="JR3" s="34" t="s">
        <v>258</v>
      </c>
      <c r="JS3" s="34" t="s">
        <v>259</v>
      </c>
      <c r="JT3" s="34" t="s">
        <v>292</v>
      </c>
      <c r="JU3" s="14" t="s">
        <v>242</v>
      </c>
    </row>
    <row r="4" spans="1:281" ht="12" customHeight="1" x14ac:dyDescent="0.2">
      <c r="A4" s="16"/>
      <c r="B4" s="16"/>
      <c r="C4" s="16"/>
      <c r="D4" s="16"/>
      <c r="E4" s="16" t="s">
        <v>506</v>
      </c>
      <c r="F4" s="16"/>
      <c r="G4" s="16"/>
      <c r="H4" s="16"/>
      <c r="I4" s="16"/>
      <c r="J4" s="21"/>
      <c r="K4" s="16"/>
      <c r="L4" s="16"/>
      <c r="M4" s="16"/>
      <c r="N4" s="16" t="s">
        <v>486</v>
      </c>
      <c r="O4" s="16" t="s">
        <v>487</v>
      </c>
      <c r="P4" s="16" t="s">
        <v>488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21"/>
      <c r="AH4" s="17"/>
      <c r="AI4" s="161"/>
      <c r="AJ4" s="17"/>
      <c r="AK4" s="161"/>
      <c r="AL4" s="161"/>
      <c r="AM4" s="161"/>
      <c r="AN4" s="161"/>
      <c r="AO4" s="161"/>
      <c r="AP4" s="17"/>
      <c r="AQ4" s="161"/>
      <c r="AR4" s="17"/>
      <c r="AS4" s="161"/>
      <c r="AT4" s="161"/>
      <c r="AU4" s="161"/>
      <c r="AV4" s="161"/>
      <c r="AW4" s="161"/>
      <c r="AX4" s="17"/>
      <c r="AY4" s="161"/>
      <c r="AZ4" s="17"/>
      <c r="BA4" s="161"/>
      <c r="BB4" s="161"/>
      <c r="BC4" s="161"/>
      <c r="BD4" s="161"/>
      <c r="BE4" s="161"/>
      <c r="BF4" s="17"/>
      <c r="BG4" s="161"/>
      <c r="BH4" s="17"/>
      <c r="BI4" s="161"/>
      <c r="BJ4" s="161"/>
      <c r="BK4" s="161"/>
      <c r="BL4" s="161"/>
      <c r="BM4" s="161"/>
      <c r="BN4" s="17"/>
      <c r="BO4" s="161"/>
      <c r="BP4" s="17"/>
      <c r="BQ4" s="161"/>
      <c r="BR4" s="161"/>
      <c r="BS4" s="161"/>
      <c r="BT4" s="161"/>
      <c r="BU4" s="161"/>
      <c r="BV4" s="17"/>
      <c r="BW4" s="161"/>
      <c r="BX4" s="17"/>
      <c r="BY4" s="161"/>
      <c r="BZ4" s="161"/>
      <c r="CA4" s="161"/>
      <c r="CB4" s="161"/>
      <c r="CC4" s="161"/>
      <c r="CD4" s="17"/>
      <c r="CE4" s="161"/>
      <c r="CF4" s="17"/>
      <c r="CG4" s="161"/>
      <c r="CH4" s="161"/>
      <c r="CI4" s="161"/>
      <c r="CJ4" s="161"/>
      <c r="CK4" s="161"/>
      <c r="CL4" s="17"/>
      <c r="CM4" s="161"/>
      <c r="CN4" s="17"/>
      <c r="CO4" s="161"/>
      <c r="CP4" s="161"/>
      <c r="CQ4" s="161"/>
      <c r="CR4" s="161"/>
      <c r="CS4" s="161"/>
      <c r="CT4" s="17"/>
      <c r="CU4" s="161"/>
      <c r="CV4" s="17"/>
      <c r="CW4" s="161"/>
      <c r="CX4" s="161"/>
      <c r="CY4" s="161"/>
      <c r="CZ4" s="161"/>
      <c r="DA4" s="161"/>
      <c r="DB4" s="17"/>
      <c r="DC4" s="161"/>
      <c r="DD4" s="17"/>
      <c r="DE4" s="161"/>
      <c r="DF4" s="161"/>
      <c r="DG4" s="161"/>
      <c r="DH4" s="161"/>
      <c r="DI4" s="161"/>
      <c r="DJ4" s="17"/>
      <c r="DK4" s="161"/>
      <c r="DL4" s="17"/>
      <c r="DM4" s="161"/>
      <c r="DN4" s="161"/>
      <c r="DO4" s="161"/>
      <c r="DP4" s="161"/>
      <c r="DQ4" s="161"/>
      <c r="DR4" s="17"/>
      <c r="DS4" s="161"/>
      <c r="DT4" s="17"/>
      <c r="DU4" s="161"/>
      <c r="DV4" s="161"/>
      <c r="DW4" s="161"/>
      <c r="DX4" s="161"/>
      <c r="DY4" s="161"/>
      <c r="DZ4" s="17"/>
      <c r="EA4" s="161"/>
      <c r="EB4" s="17"/>
      <c r="EC4" s="161"/>
      <c r="ED4" s="161"/>
      <c r="EE4" s="161"/>
      <c r="EF4" s="161"/>
      <c r="EG4" s="161"/>
      <c r="EH4" s="17"/>
      <c r="EI4" s="161"/>
      <c r="EJ4" s="17"/>
      <c r="EK4" s="161"/>
      <c r="EL4" s="161"/>
      <c r="EM4" s="161"/>
      <c r="EN4" s="161"/>
      <c r="EO4" s="161"/>
      <c r="EP4" s="17"/>
      <c r="EQ4" s="161"/>
      <c r="ER4" s="17"/>
      <c r="ES4" s="161"/>
      <c r="ET4" s="161"/>
      <c r="EU4" s="161"/>
      <c r="EV4" s="161"/>
      <c r="EW4" s="161"/>
      <c r="EX4" s="17"/>
      <c r="EY4" s="14"/>
      <c r="EZ4" s="17"/>
      <c r="FA4" s="14"/>
      <c r="FB4" s="14"/>
      <c r="FC4" s="14"/>
      <c r="FD4" s="14"/>
      <c r="FE4" s="14"/>
      <c r="FF4" s="17"/>
      <c r="FG4" s="14"/>
      <c r="FH4" s="17"/>
      <c r="FI4" s="14"/>
      <c r="FJ4" s="14"/>
      <c r="FK4" s="14"/>
      <c r="FL4" s="14"/>
      <c r="FM4" s="14"/>
      <c r="FN4" s="17"/>
      <c r="FO4" s="14"/>
      <c r="FP4" s="17"/>
      <c r="FQ4" s="14"/>
      <c r="FR4" s="14"/>
      <c r="FS4" s="14"/>
      <c r="FT4" s="14"/>
      <c r="FU4" s="14"/>
      <c r="FV4" s="17"/>
      <c r="FW4" s="14"/>
      <c r="FX4" s="17"/>
      <c r="FY4" s="14"/>
      <c r="FZ4" s="14"/>
      <c r="GA4" s="14"/>
      <c r="GB4" s="14"/>
      <c r="GC4" s="14"/>
      <c r="GD4" s="17"/>
      <c r="GE4" s="14"/>
      <c r="GF4" s="17"/>
      <c r="GG4" s="14"/>
      <c r="GH4" s="14"/>
      <c r="GI4" s="14"/>
      <c r="GJ4" s="14"/>
      <c r="GK4" s="14"/>
      <c r="GL4" s="17"/>
      <c r="GM4" s="14"/>
      <c r="GN4" s="17"/>
      <c r="GO4" s="14"/>
      <c r="GP4" s="14"/>
      <c r="GQ4" s="14"/>
      <c r="GR4" s="14"/>
      <c r="GS4" s="14"/>
      <c r="GT4" s="17"/>
      <c r="GU4" s="14"/>
      <c r="GV4" s="17"/>
      <c r="GW4" s="14"/>
      <c r="GX4" s="14"/>
      <c r="GY4" s="14"/>
      <c r="GZ4" s="14"/>
      <c r="HA4" s="14"/>
      <c r="HB4" s="17"/>
      <c r="HC4" s="14"/>
      <c r="HD4" s="17"/>
      <c r="HE4" s="14"/>
      <c r="HF4" s="14"/>
      <c r="HG4" s="14"/>
      <c r="HH4" s="14"/>
      <c r="HI4" s="14"/>
      <c r="HJ4" s="17"/>
      <c r="HK4" s="14"/>
      <c r="HL4" s="17"/>
      <c r="HM4" s="14"/>
      <c r="HN4" s="14"/>
      <c r="HO4" s="14"/>
      <c r="HP4" s="14"/>
      <c r="HQ4" s="14"/>
      <c r="HR4" s="17"/>
      <c r="HS4" s="14"/>
      <c r="HT4" s="17"/>
      <c r="HU4" s="14"/>
      <c r="HV4" s="14"/>
      <c r="HW4" s="14"/>
      <c r="HX4" s="14"/>
      <c r="HY4" s="14"/>
      <c r="HZ4" s="17"/>
      <c r="IA4" s="14"/>
      <c r="IB4" s="17"/>
      <c r="IC4" s="14"/>
      <c r="ID4" s="14"/>
      <c r="IE4" s="14"/>
      <c r="IF4" s="14"/>
      <c r="IG4" s="14"/>
      <c r="IH4" s="17"/>
      <c r="II4" s="14"/>
      <c r="IJ4" s="17"/>
      <c r="IK4" s="14"/>
      <c r="IL4" s="14"/>
      <c r="IM4" s="14"/>
      <c r="IN4" s="14"/>
      <c r="IO4" s="14"/>
      <c r="IP4" s="17"/>
      <c r="IQ4" s="14"/>
      <c r="IR4" s="17"/>
      <c r="IS4" s="14"/>
      <c r="IT4" s="14"/>
      <c r="IU4" s="14"/>
      <c r="IV4" s="14"/>
      <c r="IW4" s="14"/>
      <c r="IX4" s="17"/>
      <c r="IY4" s="14"/>
      <c r="IZ4" s="17"/>
      <c r="JA4" s="14"/>
      <c r="JB4" s="14"/>
      <c r="JC4" s="14"/>
      <c r="JD4" s="14"/>
      <c r="JE4" s="14"/>
      <c r="JF4" s="17"/>
      <c r="JG4" s="14"/>
      <c r="JH4" s="17"/>
      <c r="JI4" s="14"/>
      <c r="JJ4" s="14"/>
      <c r="JK4" s="14"/>
      <c r="JL4" s="14"/>
      <c r="JM4" s="14"/>
      <c r="JN4" s="17"/>
      <c r="JO4" s="14"/>
      <c r="JP4" s="17"/>
      <c r="JQ4" s="14"/>
      <c r="JR4" s="14"/>
      <c r="JS4" s="14"/>
      <c r="JT4" s="14"/>
      <c r="JU4" s="14"/>
    </row>
    <row r="5" spans="1:281" ht="12" customHeight="1" x14ac:dyDescent="0.2">
      <c r="A5" s="4" t="s">
        <v>97</v>
      </c>
      <c r="B5" s="15" t="s">
        <v>173</v>
      </c>
      <c r="C5" s="61">
        <v>6287900983</v>
      </c>
      <c r="D5" s="61" t="s">
        <v>301</v>
      </c>
      <c r="E5" s="61">
        <v>760</v>
      </c>
      <c r="F5" s="31" t="s">
        <v>1</v>
      </c>
      <c r="G5" s="6">
        <v>593649</v>
      </c>
      <c r="H5" s="16" t="s">
        <v>167</v>
      </c>
      <c r="I5" s="16" t="s">
        <v>167</v>
      </c>
      <c r="J5" s="46"/>
      <c r="K5" s="43">
        <v>349.1997966101701</v>
      </c>
      <c r="L5" s="50">
        <f t="shared" ref="L5:L34" si="0">+K5-S5</f>
        <v>349.1997966101701</v>
      </c>
      <c r="M5" s="43"/>
      <c r="N5" s="43">
        <v>0</v>
      </c>
      <c r="O5" s="43"/>
      <c r="P5" s="43"/>
      <c r="Q5" s="43"/>
      <c r="R5" s="10">
        <f t="shared" ref="R5:R34" si="1">+M5+N5+Q5+O5+P5</f>
        <v>0</v>
      </c>
      <c r="S5" s="50" cm="1">
        <f t="array" ref="S5">+R5:R5</f>
        <v>0</v>
      </c>
      <c r="T5" s="50">
        <f t="shared" ref="T5:T59" si="2">+SUM(AL5+AT5+BB5+BJ5+BR5+BZ5+CH5+CP5+CX5+DF5+DN5+DV5+ED5+EL5+ET5+FB5+FJ5+FR5+FZ5+GH5+GP5+GX5+HF5+HN5+HV5+ID5+IL5+IT5+JB5+JJ5+JR5)</f>
        <v>1343.182</v>
      </c>
      <c r="U5" s="55">
        <f t="shared" ref="U5:U34" si="3">+(L5+T5)</f>
        <v>1692.3817966101701</v>
      </c>
      <c r="V5" s="50">
        <f t="shared" ref="V5:V59" si="4">+SUM(AM5+AU5+BC5+BK5+BS5+CA5+CI5+CQ5+CY5+DG5+DO5+DW5+EE5+EM5+EU5+FC5+FK5+FS5+GA5+GI5+GQ5+GY5+HG5+HO5+HW5+IE5+IM5+IU5+JC5+JK5+JS5)</f>
        <v>119316.80499999999</v>
      </c>
      <c r="W5" s="55">
        <f t="shared" ref="W5:W34" si="5">IFERROR(V5/T5,"")</f>
        <v>88.831450242781685</v>
      </c>
      <c r="X5" s="50">
        <f t="shared" ref="X5:X59" si="6">+AN5+AV5+BD5+BL5+BT5+CB5+CJ5+CR5+CZ5+DH5+DP5+DX5+EF5+EN5+EV5+FD5+FL5+FT5+GB5+GJ5+GR5+GZ5+HH5+HP5+HX5+IF5+IN5+IV5+JD5+JL5+JT5</f>
        <v>5373.3000000000011</v>
      </c>
      <c r="Y5" s="55">
        <f t="shared" ref="Y5:Y57" si="7">+IFERROR(V5/X5,"")</f>
        <v>22.205498483241204</v>
      </c>
      <c r="Z5" s="56">
        <v>275409</v>
      </c>
      <c r="AA5" s="50">
        <f t="shared" ref="AA5:AA28" si="8">+Z5+AN5+AV5+BD5+BL5+BT5+CB5+CJ5+CR5+CZ5+DH5+DP5+DX5+EF5+EN5+EV5+FD5+FL5+FT5+GB5+GJ5+GR5+GZ5+HH5+HP5+HX5+IF5+IN5+IV5+JD5+JL5+JT5</f>
        <v>280782.29999999993</v>
      </c>
      <c r="AB5" s="50">
        <f t="shared" ref="AB5:AB28" si="9">+IFERROR(X5/AE5,)</f>
        <v>976.96363636363651</v>
      </c>
      <c r="AC5" s="50">
        <f t="shared" ref="AC5:AC28" si="10">+X5/AE5</f>
        <v>976.96363636363651</v>
      </c>
      <c r="AD5" s="60">
        <f>+U5-AC5</f>
        <v>715.4181602465336</v>
      </c>
      <c r="AE5" s="57">
        <v>5.5</v>
      </c>
      <c r="AF5" s="57">
        <v>5.9</v>
      </c>
      <c r="AG5" s="24"/>
      <c r="AH5" s="10">
        <v>463.30500000000001</v>
      </c>
      <c r="AI5" s="10">
        <v>40706</v>
      </c>
      <c r="AJ5" s="10">
        <v>0</v>
      </c>
      <c r="AK5" s="10">
        <v>0</v>
      </c>
      <c r="AL5" s="10">
        <f t="shared" ref="AL5:AL57" si="11">+AH5+AJ5</f>
        <v>463.30500000000001</v>
      </c>
      <c r="AM5" s="10">
        <f t="shared" ref="AM5:AM57" si="12">+AI5+AL5</f>
        <v>41169.305</v>
      </c>
      <c r="AN5" s="10">
        <v>373.8</v>
      </c>
      <c r="AO5" s="33" t="s">
        <v>244</v>
      </c>
      <c r="AP5" s="10">
        <v>0</v>
      </c>
      <c r="AQ5" s="10">
        <v>0</v>
      </c>
      <c r="AR5" s="10">
        <v>0</v>
      </c>
      <c r="AS5" s="10">
        <v>0</v>
      </c>
      <c r="AT5" s="10">
        <f t="shared" ref="AT5:AT57" si="13">+AP5+AR5</f>
        <v>0</v>
      </c>
      <c r="AU5" s="10">
        <f t="shared" ref="AU5:AU57" si="14">+AQ5+AS5</f>
        <v>0</v>
      </c>
      <c r="AV5" s="10">
        <v>455.4</v>
      </c>
      <c r="AW5" s="22"/>
      <c r="AX5" s="161">
        <v>0</v>
      </c>
      <c r="AY5" s="161">
        <v>0</v>
      </c>
      <c r="AZ5" s="10">
        <v>0</v>
      </c>
      <c r="BA5" s="10">
        <v>0</v>
      </c>
      <c r="BB5" s="161">
        <f t="shared" ref="BB5:BB57" si="15">+AX5+AZ5</f>
        <v>0</v>
      </c>
      <c r="BC5" s="161">
        <f t="shared" ref="BC5:BC57" si="16">+AY5+BA5</f>
        <v>0</v>
      </c>
      <c r="BD5" s="10">
        <v>177.8</v>
      </c>
      <c r="BE5" s="22"/>
      <c r="BF5" s="10">
        <v>0</v>
      </c>
      <c r="BG5" s="10">
        <v>0</v>
      </c>
      <c r="BH5" s="10">
        <v>0</v>
      </c>
      <c r="BI5" s="10">
        <v>0</v>
      </c>
      <c r="BJ5" s="161">
        <f t="shared" ref="BJ5:BJ59" si="17">+BF5+BH5</f>
        <v>0</v>
      </c>
      <c r="BK5" s="161">
        <f t="shared" ref="BK5:BK59" si="18">+BG5+BI5</f>
        <v>0</v>
      </c>
      <c r="BL5" s="10">
        <v>388.9</v>
      </c>
      <c r="BM5" s="22"/>
      <c r="BN5" s="161">
        <v>0</v>
      </c>
      <c r="BO5" s="161">
        <v>0</v>
      </c>
      <c r="BP5" s="10">
        <v>0</v>
      </c>
      <c r="BQ5" s="10">
        <v>0</v>
      </c>
      <c r="BR5" s="75">
        <f t="shared" ref="BR5:BR59" si="19">+BN5+BP5</f>
        <v>0</v>
      </c>
      <c r="BS5" s="75">
        <f t="shared" ref="BS5:BS59" si="20">+BO5+BQ5</f>
        <v>0</v>
      </c>
      <c r="BT5" s="10">
        <v>486.7</v>
      </c>
      <c r="BU5" s="22"/>
      <c r="BV5" s="161">
        <v>0</v>
      </c>
      <c r="BW5" s="161">
        <v>0</v>
      </c>
      <c r="BX5" s="10">
        <v>0</v>
      </c>
      <c r="BY5" s="10">
        <v>0</v>
      </c>
      <c r="BZ5" s="161">
        <f t="shared" ref="BZ5:BZ59" si="21">+BV5+BX5</f>
        <v>0</v>
      </c>
      <c r="CA5" s="161">
        <f t="shared" ref="CA5:CA59" si="22">+BW5+BY5</f>
        <v>0</v>
      </c>
      <c r="CB5" s="10">
        <v>317.8</v>
      </c>
      <c r="CC5" s="22"/>
      <c r="CD5" s="161">
        <v>0</v>
      </c>
      <c r="CE5" s="161">
        <v>0</v>
      </c>
      <c r="CF5" s="10">
        <v>0</v>
      </c>
      <c r="CG5" s="10">
        <v>0</v>
      </c>
      <c r="CH5" s="161">
        <f t="shared" ref="CH5:CH59" si="23">+CD5+CF5</f>
        <v>0</v>
      </c>
      <c r="CI5" s="161">
        <f t="shared" ref="CI5:CI59" si="24">+CE5+CG5</f>
        <v>0</v>
      </c>
      <c r="CJ5" s="10">
        <v>124.3</v>
      </c>
      <c r="CK5" s="161"/>
      <c r="CL5" s="161">
        <v>0</v>
      </c>
      <c r="CM5" s="161">
        <v>0</v>
      </c>
      <c r="CN5" s="10">
        <v>0</v>
      </c>
      <c r="CO5" s="10">
        <v>0</v>
      </c>
      <c r="CP5" s="161">
        <f t="shared" ref="CP5:CP59" si="25">+CL5+CN5</f>
        <v>0</v>
      </c>
      <c r="CQ5" s="161">
        <f t="shared" ref="CQ5:CQ59" si="26">+CM5+CO5</f>
        <v>0</v>
      </c>
      <c r="CR5" s="10">
        <v>165.1</v>
      </c>
      <c r="CS5" s="22"/>
      <c r="CT5" s="161">
        <v>0</v>
      </c>
      <c r="CU5" s="161">
        <v>0</v>
      </c>
      <c r="CV5" s="10">
        <v>0</v>
      </c>
      <c r="CW5" s="161">
        <v>0</v>
      </c>
      <c r="CX5" s="161">
        <f t="shared" ref="CX5:CX59" si="27">+CT5+CV5</f>
        <v>0</v>
      </c>
      <c r="CY5" s="161">
        <f t="shared" ref="CY5:CY59" si="28">+CU5+CW5</f>
        <v>0</v>
      </c>
      <c r="CZ5" s="10">
        <v>498.2</v>
      </c>
      <c r="DA5" s="22"/>
      <c r="DB5" s="161">
        <v>150</v>
      </c>
      <c r="DC5" s="10">
        <v>13608</v>
      </c>
      <c r="DD5" s="10">
        <v>0</v>
      </c>
      <c r="DE5" s="10">
        <v>0</v>
      </c>
      <c r="DF5" s="161">
        <f t="shared" ref="DF5:DF59" si="29">+DB5+DD5</f>
        <v>150</v>
      </c>
      <c r="DG5" s="161">
        <f t="shared" ref="DG5:DG59" si="30">+DC5+DE5</f>
        <v>13608</v>
      </c>
      <c r="DH5" s="10">
        <v>491.1</v>
      </c>
      <c r="DI5" s="161" t="s">
        <v>451</v>
      </c>
      <c r="DJ5" s="161">
        <v>0</v>
      </c>
      <c r="DK5" s="161">
        <v>0</v>
      </c>
      <c r="DL5" s="10">
        <v>0</v>
      </c>
      <c r="DM5" s="10">
        <v>0</v>
      </c>
      <c r="DN5" s="161">
        <f t="shared" ref="DN5:DN59" si="31">+DJ5+DL5</f>
        <v>0</v>
      </c>
      <c r="DO5" s="161">
        <f t="shared" ref="DO5:DO59" si="32">+DK5+DM5</f>
        <v>0</v>
      </c>
      <c r="DP5" s="10">
        <v>395</v>
      </c>
      <c r="DQ5" s="22"/>
      <c r="DR5" s="10">
        <v>150</v>
      </c>
      <c r="DS5" s="10">
        <v>13591.5</v>
      </c>
      <c r="DT5" s="161">
        <v>0</v>
      </c>
      <c r="DU5" s="161">
        <v>0</v>
      </c>
      <c r="DV5" s="161">
        <f t="shared" ref="DV5:DV59" si="33">+DR5+DT5</f>
        <v>150</v>
      </c>
      <c r="DW5" s="161">
        <f t="shared" ref="DW5:DW59" si="34">+DS5+DU5</f>
        <v>13591.5</v>
      </c>
      <c r="DX5" s="10">
        <v>224.2</v>
      </c>
      <c r="DY5" s="33" t="s">
        <v>494</v>
      </c>
      <c r="DZ5" s="161">
        <v>0</v>
      </c>
      <c r="EA5" s="161">
        <v>0</v>
      </c>
      <c r="EB5" s="161">
        <v>0</v>
      </c>
      <c r="EC5" s="161">
        <v>0</v>
      </c>
      <c r="ED5" s="161">
        <f t="shared" ref="ED5:ED59" si="35">+DZ5+EB5</f>
        <v>0</v>
      </c>
      <c r="EE5" s="161">
        <f t="shared" ref="EE5:EE59" si="36">+EA5+EC5</f>
        <v>0</v>
      </c>
      <c r="EF5" s="10">
        <v>30.3</v>
      </c>
      <c r="EG5" s="161"/>
      <c r="EH5" s="161">
        <v>0</v>
      </c>
      <c r="EI5" s="161">
        <v>0</v>
      </c>
      <c r="EJ5" s="161">
        <v>0</v>
      </c>
      <c r="EK5" s="161">
        <v>0</v>
      </c>
      <c r="EL5" s="161">
        <f t="shared" ref="EL5:EL59" si="37">+EH5+EJ5</f>
        <v>0</v>
      </c>
      <c r="EM5" s="161">
        <f t="shared" ref="EM5:EM59" si="38">+EI5+EK5</f>
        <v>0</v>
      </c>
      <c r="EN5" s="10">
        <v>563.70000000000005</v>
      </c>
      <c r="EO5" s="22"/>
      <c r="EP5" s="161">
        <v>0</v>
      </c>
      <c r="EQ5" s="161">
        <v>0</v>
      </c>
      <c r="ER5" s="161">
        <v>0</v>
      </c>
      <c r="ES5" s="161">
        <v>0</v>
      </c>
      <c r="ET5" s="161">
        <f t="shared" ref="ET5:ET59" si="39">+EP5+ER5</f>
        <v>0</v>
      </c>
      <c r="EU5" s="161">
        <f t="shared" ref="EU5:EU59" si="40">+EQ5+ES5</f>
        <v>0</v>
      </c>
      <c r="EV5" s="10">
        <v>323.3</v>
      </c>
      <c r="EW5" s="161"/>
      <c r="EX5" s="10">
        <v>579.87699999999995</v>
      </c>
      <c r="EY5" s="161">
        <v>50948</v>
      </c>
      <c r="EZ5" s="14">
        <v>0</v>
      </c>
      <c r="FA5" s="14">
        <v>0</v>
      </c>
      <c r="FB5" s="14">
        <f t="shared" ref="FB5:FB59" si="41">+EX5+EZ5</f>
        <v>579.87699999999995</v>
      </c>
      <c r="FC5" s="14">
        <f t="shared" ref="FC5:FC59" si="42">+EY5+FA5</f>
        <v>50948</v>
      </c>
      <c r="FD5" s="14">
        <v>37.5</v>
      </c>
      <c r="FE5" s="14" t="s">
        <v>244</v>
      </c>
      <c r="FF5" s="10">
        <v>0</v>
      </c>
      <c r="FG5" s="10">
        <v>0</v>
      </c>
      <c r="FH5" s="10">
        <v>0</v>
      </c>
      <c r="FI5" s="10">
        <v>0</v>
      </c>
      <c r="FJ5" s="14">
        <f t="shared" ref="FJ5:FJ59" si="43">+FF5+FH5</f>
        <v>0</v>
      </c>
      <c r="FK5" s="14">
        <f t="shared" ref="FK5:FK59" si="44">+FG5+FI5</f>
        <v>0</v>
      </c>
      <c r="FL5" s="10">
        <v>292.10000000000002</v>
      </c>
      <c r="FM5" s="14"/>
      <c r="FN5" s="14"/>
      <c r="FO5" s="14"/>
      <c r="FP5" s="14"/>
      <c r="FQ5" s="14"/>
      <c r="FR5" s="14">
        <f t="shared" ref="FR5:FR59" si="45">+FN5+FP5</f>
        <v>0</v>
      </c>
      <c r="FS5" s="14">
        <f t="shared" ref="FS5:FS59" si="46">+FO5+FQ5</f>
        <v>0</v>
      </c>
      <c r="FT5" s="10">
        <v>28.1</v>
      </c>
      <c r="FU5" s="14"/>
      <c r="FV5" s="14"/>
      <c r="FW5" s="14"/>
      <c r="FX5" s="14"/>
      <c r="FY5" s="14"/>
      <c r="FZ5" s="14">
        <f t="shared" ref="FZ5:FZ59" si="47">+FV5+FX5</f>
        <v>0</v>
      </c>
      <c r="GA5" s="14">
        <f t="shared" ref="GA5:GA59" si="48">+FW5+FY5</f>
        <v>0</v>
      </c>
      <c r="GB5" s="14"/>
      <c r="GC5" s="14"/>
      <c r="GD5" s="14"/>
      <c r="GE5" s="14"/>
      <c r="GF5" s="14"/>
      <c r="GG5" s="14"/>
      <c r="GH5" s="14">
        <f t="shared" ref="GH5:GH59" si="49">+GD5+GF5</f>
        <v>0</v>
      </c>
      <c r="GI5" s="14">
        <f t="shared" ref="GI5:GI59" si="50">+GE5+GG5</f>
        <v>0</v>
      </c>
      <c r="GJ5" s="14"/>
      <c r="GK5" s="14"/>
      <c r="GL5" s="14"/>
      <c r="GM5" s="14"/>
      <c r="GN5" s="14"/>
      <c r="GO5" s="14"/>
      <c r="GP5" s="14">
        <f t="shared" ref="GP5:GP59" si="51">+GL5+GN5</f>
        <v>0</v>
      </c>
      <c r="GQ5" s="14">
        <f t="shared" ref="GQ5:GQ59" si="52">+GM5+GO5</f>
        <v>0</v>
      </c>
      <c r="GR5" s="14"/>
      <c r="GS5" s="14"/>
      <c r="GT5" s="14"/>
      <c r="GU5" s="14"/>
      <c r="GV5" s="14"/>
      <c r="GW5" s="14"/>
      <c r="GX5" s="14">
        <f t="shared" ref="GX5:GX59" si="53">+GT5+GV5</f>
        <v>0</v>
      </c>
      <c r="GY5" s="14">
        <f t="shared" ref="GY5:GY59" si="54">+GU5+GW5</f>
        <v>0</v>
      </c>
      <c r="GZ5" s="14"/>
      <c r="HA5" s="14"/>
      <c r="HB5" s="14"/>
      <c r="HC5" s="14"/>
      <c r="HD5" s="14"/>
      <c r="HE5" s="14"/>
      <c r="HF5" s="14">
        <f t="shared" ref="HF5:HF59" si="55">+HB5+HD5</f>
        <v>0</v>
      </c>
      <c r="HG5" s="14">
        <f t="shared" ref="HG5:HG59" si="56">+HC5+HE5</f>
        <v>0</v>
      </c>
      <c r="HH5" s="14"/>
      <c r="HI5" s="14"/>
      <c r="HJ5" s="14"/>
      <c r="HK5" s="14"/>
      <c r="HL5" s="14"/>
      <c r="HM5" s="14"/>
      <c r="HN5" s="14">
        <f t="shared" ref="HN5:HN59" si="57">+HJ5+HL5</f>
        <v>0</v>
      </c>
      <c r="HO5" s="14">
        <f t="shared" ref="HO5:HO59" si="58">+HK5+HM5</f>
        <v>0</v>
      </c>
      <c r="HP5" s="14"/>
      <c r="HQ5" s="14"/>
      <c r="HR5" s="14"/>
      <c r="HS5" s="14"/>
      <c r="HT5" s="14"/>
      <c r="HU5" s="14"/>
      <c r="HV5" s="14">
        <f t="shared" ref="HV5:HV59" si="59">+HR5+HT5</f>
        <v>0</v>
      </c>
      <c r="HW5" s="14">
        <f t="shared" ref="HW5:HW59" si="60">+HS5+HU5</f>
        <v>0</v>
      </c>
      <c r="HX5" s="14"/>
      <c r="HY5" s="14"/>
      <c r="HZ5" s="14"/>
      <c r="IA5" s="14"/>
      <c r="IB5" s="14"/>
      <c r="IC5" s="14"/>
      <c r="ID5" s="14">
        <f t="shared" ref="ID5:ID59" si="61">+HZ5+IB5</f>
        <v>0</v>
      </c>
      <c r="IE5" s="14">
        <f t="shared" ref="IE5:IE59" si="62">+IA5+IC5</f>
        <v>0</v>
      </c>
      <c r="IF5" s="14"/>
      <c r="IG5" s="14"/>
      <c r="IH5" s="14"/>
      <c r="II5" s="14"/>
      <c r="IJ5" s="14"/>
      <c r="IK5" s="14"/>
      <c r="IL5" s="14">
        <f t="shared" ref="IL5:IL59" si="63">+IH5+IJ5</f>
        <v>0</v>
      </c>
      <c r="IM5" s="14">
        <f t="shared" ref="IM5:IM59" si="64">+II5+IK5</f>
        <v>0</v>
      </c>
      <c r="IN5" s="14"/>
      <c r="IO5" s="14"/>
      <c r="IP5" s="14"/>
      <c r="IQ5" s="14"/>
      <c r="IR5" s="14"/>
      <c r="IS5" s="14"/>
      <c r="IT5" s="14">
        <f t="shared" ref="IT5:IT59" si="65">+IP5+IR5</f>
        <v>0</v>
      </c>
      <c r="IU5" s="14">
        <f t="shared" ref="IU5:IU59" si="66">+IQ5+IS5</f>
        <v>0</v>
      </c>
      <c r="IV5" s="14"/>
      <c r="IW5" s="14"/>
      <c r="IX5" s="14"/>
      <c r="IY5" s="14"/>
      <c r="IZ5" s="14"/>
      <c r="JA5" s="14"/>
      <c r="JB5" s="14">
        <f t="shared" ref="JB5:JB59" si="67">+IX5+IZ5</f>
        <v>0</v>
      </c>
      <c r="JC5" s="14">
        <f t="shared" ref="JC5:JC59" si="68">+IY5+JA5</f>
        <v>0</v>
      </c>
      <c r="JD5" s="14"/>
      <c r="JE5" s="14"/>
      <c r="JF5" s="14"/>
      <c r="JG5" s="14"/>
      <c r="JH5" s="14"/>
      <c r="JI5" s="14"/>
      <c r="JJ5" s="14">
        <f t="shared" ref="JJ5:JJ59" si="69">+JF5+JH5</f>
        <v>0</v>
      </c>
      <c r="JK5" s="14">
        <f t="shared" ref="JK5:JK59" si="70">+JG5+JI5</f>
        <v>0</v>
      </c>
      <c r="JL5" s="14"/>
      <c r="JM5" s="14"/>
      <c r="JN5" s="14"/>
      <c r="JO5" s="14"/>
      <c r="JP5" s="14"/>
      <c r="JQ5" s="14"/>
      <c r="JR5" s="14">
        <f t="shared" ref="JR5:JR59" si="71">+JN5+JP5</f>
        <v>0</v>
      </c>
      <c r="JS5" s="14">
        <f t="shared" ref="JS5:JS59" si="72">+JO5+JQ5</f>
        <v>0</v>
      </c>
      <c r="JT5" s="14"/>
      <c r="JU5" s="14"/>
    </row>
    <row r="6" spans="1:281" ht="12" customHeight="1" x14ac:dyDescent="0.2">
      <c r="A6" s="7" t="s">
        <v>99</v>
      </c>
      <c r="B6" s="15" t="s">
        <v>479</v>
      </c>
      <c r="C6" s="61"/>
      <c r="D6" s="61" t="s">
        <v>301</v>
      </c>
      <c r="E6" s="61">
        <v>340</v>
      </c>
      <c r="F6" s="32" t="s">
        <v>3</v>
      </c>
      <c r="G6" s="6">
        <v>777056</v>
      </c>
      <c r="H6" s="16" t="s">
        <v>167</v>
      </c>
      <c r="I6" s="16" t="s">
        <v>167</v>
      </c>
      <c r="J6" s="46"/>
      <c r="K6" s="43">
        <v>155.24733619210951</v>
      </c>
      <c r="L6" s="50">
        <f t="shared" si="0"/>
        <v>114.28809285042956</v>
      </c>
      <c r="M6" s="43"/>
      <c r="N6" s="43">
        <v>40.959243341679951</v>
      </c>
      <c r="O6" s="43"/>
      <c r="P6" s="43"/>
      <c r="Q6" s="43"/>
      <c r="R6" s="10">
        <f t="shared" si="1"/>
        <v>40.959243341679951</v>
      </c>
      <c r="S6" s="50" cm="1">
        <f t="array" ref="S6">+R6:R6</f>
        <v>40.959243341679951</v>
      </c>
      <c r="T6" s="50">
        <f t="shared" si="2"/>
        <v>680.27900000000011</v>
      </c>
      <c r="U6" s="55">
        <f t="shared" si="3"/>
        <v>794.56709285042962</v>
      </c>
      <c r="V6" s="50">
        <f t="shared" si="4"/>
        <v>60858</v>
      </c>
      <c r="W6" s="55">
        <f t="shared" si="5"/>
        <v>89.460353766616336</v>
      </c>
      <c r="X6" s="50">
        <f t="shared" si="6"/>
        <v>2900.8999999999996</v>
      </c>
      <c r="Y6" s="55">
        <f t="shared" si="7"/>
        <v>20.979006515219417</v>
      </c>
      <c r="Z6" s="56">
        <v>134107.10000000003</v>
      </c>
      <c r="AA6" s="50">
        <f t="shared" si="8"/>
        <v>137008.00000000006</v>
      </c>
      <c r="AB6" s="50">
        <f t="shared" si="9"/>
        <v>518.01785714285711</v>
      </c>
      <c r="AC6" s="50">
        <f t="shared" si="10"/>
        <v>518.01785714285711</v>
      </c>
      <c r="AD6" s="60">
        <f t="shared" ref="AD6:AD67" si="73">+U6-AC6</f>
        <v>276.54923570757251</v>
      </c>
      <c r="AE6" s="57">
        <v>5.6</v>
      </c>
      <c r="AF6" s="57">
        <v>5.6</v>
      </c>
      <c r="AG6" s="24"/>
      <c r="AH6" s="10">
        <v>150</v>
      </c>
      <c r="AI6" s="10">
        <v>14037</v>
      </c>
      <c r="AJ6" s="10">
        <v>0</v>
      </c>
      <c r="AK6" s="10">
        <v>0</v>
      </c>
      <c r="AL6" s="10">
        <f t="shared" si="11"/>
        <v>150</v>
      </c>
      <c r="AM6" s="10">
        <f t="shared" si="12"/>
        <v>14187</v>
      </c>
      <c r="AN6" s="10">
        <v>343.6</v>
      </c>
      <c r="AO6" s="33" t="s">
        <v>245</v>
      </c>
      <c r="AP6" s="10">
        <v>80.004999999999995</v>
      </c>
      <c r="AQ6" s="10">
        <v>7030</v>
      </c>
      <c r="AR6" s="10">
        <v>0</v>
      </c>
      <c r="AS6" s="10">
        <v>0</v>
      </c>
      <c r="AT6" s="10">
        <f t="shared" si="13"/>
        <v>80.004999999999995</v>
      </c>
      <c r="AU6" s="10">
        <f t="shared" si="14"/>
        <v>7030</v>
      </c>
      <c r="AV6" s="10">
        <v>604.1</v>
      </c>
      <c r="AW6" s="22" t="s">
        <v>261</v>
      </c>
      <c r="AX6" s="161">
        <v>0</v>
      </c>
      <c r="AY6" s="161">
        <v>0</v>
      </c>
      <c r="AZ6" s="10">
        <v>0</v>
      </c>
      <c r="BA6" s="10">
        <v>0</v>
      </c>
      <c r="BB6" s="161">
        <f t="shared" si="15"/>
        <v>0</v>
      </c>
      <c r="BC6" s="161">
        <f t="shared" si="16"/>
        <v>0</v>
      </c>
      <c r="BD6" s="10">
        <v>373.4</v>
      </c>
      <c r="BE6" s="22"/>
      <c r="BF6" s="10">
        <v>0</v>
      </c>
      <c r="BG6" s="10">
        <v>0</v>
      </c>
      <c r="BH6" s="10">
        <v>0</v>
      </c>
      <c r="BI6" s="10">
        <v>0</v>
      </c>
      <c r="BJ6" s="161">
        <f t="shared" si="17"/>
        <v>0</v>
      </c>
      <c r="BK6" s="161">
        <f t="shared" si="18"/>
        <v>0</v>
      </c>
      <c r="BL6" s="10">
        <v>16.7</v>
      </c>
      <c r="BM6" s="22"/>
      <c r="BN6" s="161">
        <v>0</v>
      </c>
      <c r="BO6" s="161">
        <v>0</v>
      </c>
      <c r="BP6" s="10">
        <v>0</v>
      </c>
      <c r="BQ6" s="10">
        <v>0</v>
      </c>
      <c r="BR6" s="10">
        <f t="shared" si="19"/>
        <v>0</v>
      </c>
      <c r="BS6" s="10">
        <f t="shared" si="20"/>
        <v>0</v>
      </c>
      <c r="BT6" s="10">
        <v>0</v>
      </c>
      <c r="BU6" s="22"/>
      <c r="BV6" s="161">
        <v>0</v>
      </c>
      <c r="BW6" s="161">
        <v>0</v>
      </c>
      <c r="BX6" s="10">
        <v>0</v>
      </c>
      <c r="BY6" s="10">
        <v>0</v>
      </c>
      <c r="BZ6" s="161">
        <f t="shared" si="21"/>
        <v>0</v>
      </c>
      <c r="CA6" s="161">
        <f t="shared" si="22"/>
        <v>0</v>
      </c>
      <c r="CB6" s="10">
        <v>0</v>
      </c>
      <c r="CC6" s="22"/>
      <c r="CD6" s="161">
        <v>0</v>
      </c>
      <c r="CE6" s="161">
        <v>0</v>
      </c>
      <c r="CF6" s="10">
        <v>0</v>
      </c>
      <c r="CG6" s="10">
        <v>0</v>
      </c>
      <c r="CH6" s="161">
        <f t="shared" si="23"/>
        <v>0</v>
      </c>
      <c r="CI6" s="161">
        <f t="shared" si="24"/>
        <v>0</v>
      </c>
      <c r="CJ6" s="10">
        <v>0</v>
      </c>
      <c r="CK6" s="161"/>
      <c r="CL6" s="161">
        <v>0</v>
      </c>
      <c r="CM6" s="161">
        <v>0</v>
      </c>
      <c r="CN6" s="10">
        <v>0</v>
      </c>
      <c r="CO6" s="10">
        <v>0</v>
      </c>
      <c r="CP6" s="161">
        <f t="shared" si="25"/>
        <v>0</v>
      </c>
      <c r="CQ6" s="161">
        <f t="shared" si="26"/>
        <v>0</v>
      </c>
      <c r="CR6" s="10">
        <v>0</v>
      </c>
      <c r="CS6" s="22"/>
      <c r="CT6" s="161">
        <v>0</v>
      </c>
      <c r="CU6" s="161">
        <v>0</v>
      </c>
      <c r="CV6" s="10">
        <v>0</v>
      </c>
      <c r="CW6" s="161">
        <v>0</v>
      </c>
      <c r="CX6" s="161">
        <f t="shared" si="27"/>
        <v>0</v>
      </c>
      <c r="CY6" s="161">
        <f t="shared" si="28"/>
        <v>0</v>
      </c>
      <c r="CZ6" s="10">
        <v>25.3</v>
      </c>
      <c r="DA6" s="22"/>
      <c r="DB6" s="161">
        <v>0</v>
      </c>
      <c r="DC6" s="161">
        <v>0</v>
      </c>
      <c r="DD6" s="10">
        <v>0</v>
      </c>
      <c r="DE6" s="10">
        <v>0</v>
      </c>
      <c r="DF6" s="161">
        <f t="shared" si="29"/>
        <v>0</v>
      </c>
      <c r="DG6" s="161">
        <f t="shared" si="30"/>
        <v>0</v>
      </c>
      <c r="DH6" s="10">
        <v>0</v>
      </c>
      <c r="DI6" s="161"/>
      <c r="DJ6" s="161">
        <v>296.31</v>
      </c>
      <c r="DK6" s="10">
        <v>26034</v>
      </c>
      <c r="DL6" s="10">
        <v>0</v>
      </c>
      <c r="DM6" s="10">
        <v>0</v>
      </c>
      <c r="DN6" s="10">
        <f t="shared" si="31"/>
        <v>296.31</v>
      </c>
      <c r="DO6" s="10">
        <f t="shared" si="32"/>
        <v>26034</v>
      </c>
      <c r="DP6" s="10">
        <v>0</v>
      </c>
      <c r="DQ6" s="22" t="s">
        <v>244</v>
      </c>
      <c r="DR6" s="10">
        <v>3.97</v>
      </c>
      <c r="DS6" s="10">
        <v>349</v>
      </c>
      <c r="DT6" s="161">
        <v>0</v>
      </c>
      <c r="DU6" s="161">
        <v>0</v>
      </c>
      <c r="DV6" s="161">
        <f t="shared" si="33"/>
        <v>3.97</v>
      </c>
      <c r="DW6" s="161">
        <f t="shared" si="34"/>
        <v>349</v>
      </c>
      <c r="DX6" s="10">
        <v>328.6</v>
      </c>
      <c r="DY6" s="33" t="s">
        <v>244</v>
      </c>
      <c r="DZ6" s="161">
        <v>0</v>
      </c>
      <c r="EA6" s="161">
        <v>0</v>
      </c>
      <c r="EB6" s="161">
        <v>0</v>
      </c>
      <c r="EC6" s="161">
        <v>0</v>
      </c>
      <c r="ED6" s="161">
        <f t="shared" si="35"/>
        <v>0</v>
      </c>
      <c r="EE6" s="161">
        <f t="shared" si="36"/>
        <v>0</v>
      </c>
      <c r="EF6" s="10">
        <v>614.20000000000005</v>
      </c>
      <c r="EG6" s="161"/>
      <c r="EH6" s="161">
        <v>0</v>
      </c>
      <c r="EI6" s="161">
        <v>0</v>
      </c>
      <c r="EJ6" s="161">
        <v>0</v>
      </c>
      <c r="EK6" s="161">
        <v>0</v>
      </c>
      <c r="EL6" s="161">
        <f t="shared" si="37"/>
        <v>0</v>
      </c>
      <c r="EM6" s="161">
        <f t="shared" si="38"/>
        <v>0</v>
      </c>
      <c r="EN6" s="10">
        <v>151.80000000000001</v>
      </c>
      <c r="EO6" s="22"/>
      <c r="EP6" s="161">
        <v>0</v>
      </c>
      <c r="EQ6" s="161">
        <v>0</v>
      </c>
      <c r="ER6" s="161">
        <v>0</v>
      </c>
      <c r="ES6" s="161">
        <v>0</v>
      </c>
      <c r="ET6" s="161">
        <f t="shared" si="39"/>
        <v>0</v>
      </c>
      <c r="EU6" s="161">
        <f t="shared" si="40"/>
        <v>0</v>
      </c>
      <c r="EV6" s="10">
        <v>0</v>
      </c>
      <c r="EW6" s="161"/>
      <c r="EX6" s="10">
        <v>0</v>
      </c>
      <c r="EY6" s="161">
        <v>0</v>
      </c>
      <c r="EZ6" s="161">
        <v>0</v>
      </c>
      <c r="FA6" s="161">
        <v>0</v>
      </c>
      <c r="FB6" s="14">
        <f t="shared" si="41"/>
        <v>0</v>
      </c>
      <c r="FC6" s="14">
        <f t="shared" si="42"/>
        <v>0</v>
      </c>
      <c r="FD6" s="161">
        <v>70.400000000000006</v>
      </c>
      <c r="FE6" s="161"/>
      <c r="FF6" s="10">
        <v>149.994</v>
      </c>
      <c r="FG6" s="10">
        <v>13258</v>
      </c>
      <c r="FH6" s="10">
        <v>0</v>
      </c>
      <c r="FI6" s="10">
        <v>0</v>
      </c>
      <c r="FJ6" s="14">
        <f t="shared" si="43"/>
        <v>149.994</v>
      </c>
      <c r="FK6" s="14">
        <f t="shared" si="44"/>
        <v>13258</v>
      </c>
      <c r="FL6" s="10">
        <v>302.7</v>
      </c>
      <c r="FM6" s="167" t="s">
        <v>582</v>
      </c>
      <c r="FN6" s="14"/>
      <c r="FO6" s="14"/>
      <c r="FP6" s="14"/>
      <c r="FQ6" s="14"/>
      <c r="FR6" s="14">
        <f t="shared" si="45"/>
        <v>0</v>
      </c>
      <c r="FS6" s="14">
        <f t="shared" si="46"/>
        <v>0</v>
      </c>
      <c r="FT6" s="10">
        <v>70.099999999999994</v>
      </c>
      <c r="FU6" s="14"/>
      <c r="FV6" s="14"/>
      <c r="FW6" s="14"/>
      <c r="FX6" s="14"/>
      <c r="FY6" s="14"/>
      <c r="FZ6" s="14">
        <f t="shared" si="47"/>
        <v>0</v>
      </c>
      <c r="GA6" s="14">
        <f t="shared" si="48"/>
        <v>0</v>
      </c>
      <c r="GB6" s="14"/>
      <c r="GC6" s="14"/>
      <c r="GD6" s="14"/>
      <c r="GE6" s="14"/>
      <c r="GF6" s="14"/>
      <c r="GG6" s="14"/>
      <c r="GH6" s="14">
        <f t="shared" si="49"/>
        <v>0</v>
      </c>
      <c r="GI6" s="14">
        <f t="shared" si="50"/>
        <v>0</v>
      </c>
      <c r="GJ6" s="14"/>
      <c r="GK6" s="14"/>
      <c r="GL6" s="14"/>
      <c r="GM6" s="14"/>
      <c r="GN6" s="14"/>
      <c r="GO6" s="14"/>
      <c r="GP6" s="14">
        <f t="shared" si="51"/>
        <v>0</v>
      </c>
      <c r="GQ6" s="14">
        <f t="shared" si="52"/>
        <v>0</v>
      </c>
      <c r="GR6" s="14"/>
      <c r="GS6" s="14"/>
      <c r="GT6" s="14"/>
      <c r="GU6" s="14"/>
      <c r="GV6" s="14"/>
      <c r="GW6" s="14"/>
      <c r="GX6" s="14">
        <f t="shared" si="53"/>
        <v>0</v>
      </c>
      <c r="GY6" s="14">
        <f t="shared" si="54"/>
        <v>0</v>
      </c>
      <c r="GZ6" s="14"/>
      <c r="HA6" s="14"/>
      <c r="HB6" s="14"/>
      <c r="HC6" s="14"/>
      <c r="HD6" s="14"/>
      <c r="HE6" s="14"/>
      <c r="HF6" s="14">
        <f t="shared" si="55"/>
        <v>0</v>
      </c>
      <c r="HG6" s="14">
        <f t="shared" si="56"/>
        <v>0</v>
      </c>
      <c r="HH6" s="14"/>
      <c r="HI6" s="14"/>
      <c r="HJ6" s="14"/>
      <c r="HK6" s="14"/>
      <c r="HL6" s="14"/>
      <c r="HM6" s="14"/>
      <c r="HN6" s="14">
        <f t="shared" si="57"/>
        <v>0</v>
      </c>
      <c r="HO6" s="14">
        <f t="shared" si="58"/>
        <v>0</v>
      </c>
      <c r="HP6" s="14"/>
      <c r="HQ6" s="14"/>
      <c r="HR6" s="14"/>
      <c r="HS6" s="14"/>
      <c r="HT6" s="14"/>
      <c r="HU6" s="14"/>
      <c r="HV6" s="14">
        <f t="shared" si="59"/>
        <v>0</v>
      </c>
      <c r="HW6" s="14">
        <f t="shared" si="60"/>
        <v>0</v>
      </c>
      <c r="HX6" s="14"/>
      <c r="HY6" s="14"/>
      <c r="HZ6" s="14"/>
      <c r="IA6" s="14"/>
      <c r="IB6" s="14"/>
      <c r="IC6" s="14"/>
      <c r="ID6" s="14">
        <f t="shared" si="61"/>
        <v>0</v>
      </c>
      <c r="IE6" s="14">
        <f t="shared" si="62"/>
        <v>0</v>
      </c>
      <c r="IF6" s="14"/>
      <c r="IG6" s="14"/>
      <c r="IH6" s="14"/>
      <c r="II6" s="14"/>
      <c r="IJ6" s="14"/>
      <c r="IK6" s="14"/>
      <c r="IL6" s="14">
        <f t="shared" si="63"/>
        <v>0</v>
      </c>
      <c r="IM6" s="14">
        <f t="shared" si="64"/>
        <v>0</v>
      </c>
      <c r="IN6" s="14"/>
      <c r="IO6" s="14"/>
      <c r="IP6" s="14"/>
      <c r="IQ6" s="14"/>
      <c r="IR6" s="14"/>
      <c r="IS6" s="14"/>
      <c r="IT6" s="14">
        <f t="shared" si="65"/>
        <v>0</v>
      </c>
      <c r="IU6" s="14">
        <f t="shared" si="66"/>
        <v>0</v>
      </c>
      <c r="IV6" s="14"/>
      <c r="IW6" s="14"/>
      <c r="IX6" s="14"/>
      <c r="IY6" s="14"/>
      <c r="IZ6" s="14"/>
      <c r="JA6" s="14"/>
      <c r="JB6" s="14">
        <f t="shared" si="67"/>
        <v>0</v>
      </c>
      <c r="JC6" s="14">
        <f t="shared" si="68"/>
        <v>0</v>
      </c>
      <c r="JD6" s="14"/>
      <c r="JE6" s="14"/>
      <c r="JF6" s="14"/>
      <c r="JG6" s="14"/>
      <c r="JH6" s="14"/>
      <c r="JI6" s="14"/>
      <c r="JJ6" s="14">
        <f t="shared" si="69"/>
        <v>0</v>
      </c>
      <c r="JK6" s="14">
        <f t="shared" si="70"/>
        <v>0</v>
      </c>
      <c r="JL6" s="14"/>
      <c r="JM6" s="14"/>
      <c r="JN6" s="14"/>
      <c r="JO6" s="14"/>
      <c r="JP6" s="14"/>
      <c r="JQ6" s="14"/>
      <c r="JR6" s="14">
        <f t="shared" si="71"/>
        <v>0</v>
      </c>
      <c r="JS6" s="14">
        <f t="shared" si="72"/>
        <v>0</v>
      </c>
      <c r="JT6" s="14"/>
      <c r="JU6" s="14"/>
    </row>
    <row r="7" spans="1:281" ht="12" customHeight="1" x14ac:dyDescent="0.2">
      <c r="A7" s="4" t="s">
        <v>110</v>
      </c>
      <c r="B7" s="15" t="s">
        <v>182</v>
      </c>
      <c r="C7" s="61">
        <v>9162698094</v>
      </c>
      <c r="D7" s="4" t="s">
        <v>299</v>
      </c>
      <c r="E7" s="4">
        <v>200</v>
      </c>
      <c r="F7" s="28" t="s">
        <v>14</v>
      </c>
      <c r="G7" s="6">
        <v>221661</v>
      </c>
      <c r="H7" s="16" t="s">
        <v>167</v>
      </c>
      <c r="I7" s="16" t="s">
        <v>167</v>
      </c>
      <c r="J7" s="46"/>
      <c r="K7" s="10">
        <v>69.324351029252966</v>
      </c>
      <c r="L7" s="50">
        <f t="shared" si="0"/>
        <v>69.324351029252966</v>
      </c>
      <c r="M7" s="43"/>
      <c r="N7" s="43">
        <v>0</v>
      </c>
      <c r="O7" s="43"/>
      <c r="P7" s="43"/>
      <c r="Q7" s="43"/>
      <c r="R7" s="10">
        <f t="shared" si="1"/>
        <v>0</v>
      </c>
      <c r="S7" s="50" cm="1">
        <f t="array" ref="S7">+R7:R7</f>
        <v>0</v>
      </c>
      <c r="T7" s="50">
        <f>+SUM(AL7+AT7+BB7+BJ7+BR7+BZ7+CH7+CP7+CX7+DF7+DN7+DV7+ED7+EL7+ET7+FB7+FJ7+FR7+FZ7+GH7+GP7+GX7+HF7+HN7+HV7+ID7+IL7+IT7+JB7+JJ7+JR7)</f>
        <v>675.11</v>
      </c>
      <c r="U7" s="55">
        <f t="shared" si="3"/>
        <v>744.43435102925298</v>
      </c>
      <c r="V7" s="50">
        <f>+SUM(AM7+AU7+BC7+BK7+BS7+CA7+CI7+CQ7+CY7+DG7+DO7+DW7+EE7+EM7+EU7+FC7+FK7+FS7+GA7+GI7+GQ7+GY7+HG7+HO7+HW7+IE7+IM7+IU7+JC7+JK7+JS7)</f>
        <v>61380.799999999996</v>
      </c>
      <c r="W7" s="55">
        <f t="shared" si="5"/>
        <v>90.919701974493037</v>
      </c>
      <c r="X7" s="50">
        <f>+AN7+AV7+BD7+BL7+BT7+CB7+CJ7+CR7+CZ7+DH7+DP7+DX7+EF7+EN7+EV7+FD7+FL7+FT7+GB7+GJ7+GR7+GZ7+HH7+HP7+HX7+IF7+IN7+IV7+JD7+JL7+JT7</f>
        <v>4299.6000000000004</v>
      </c>
      <c r="Y7" s="55">
        <f>+IFERROR(V7/X7,"")</f>
        <v>14.275932644897198</v>
      </c>
      <c r="Z7" s="56">
        <v>609067.6</v>
      </c>
      <c r="AA7" s="50">
        <f>+Z7+AN7+AV7+BD7+BL7+BT7+CB7+CJ7+CR7+CZ7+DH7+DP7+DX7+EF7+EN7+EV7+FD7+FL7+FT7+GB7+GJ7+GR7+GZ7+HH7+HP7+HX7+IF7+IN7+IV7+JD7+JL7+JT7</f>
        <v>613367.19999999995</v>
      </c>
      <c r="AB7" s="50">
        <f>+IFERROR(X7/AE7,)</f>
        <v>601.34265734265739</v>
      </c>
      <c r="AC7" s="50">
        <f>+X7/AE7</f>
        <v>601.34265734265739</v>
      </c>
      <c r="AD7" s="60">
        <f t="shared" si="73"/>
        <v>143.09169368659559</v>
      </c>
      <c r="AE7" s="57">
        <v>7.15</v>
      </c>
      <c r="AF7" s="57">
        <v>7.15</v>
      </c>
      <c r="AG7" s="24"/>
      <c r="AH7" s="10">
        <v>0</v>
      </c>
      <c r="AI7" s="10">
        <v>0</v>
      </c>
      <c r="AJ7" s="10">
        <v>0</v>
      </c>
      <c r="AK7" s="10">
        <v>0</v>
      </c>
      <c r="AL7" s="10">
        <f>+AH7+AJ7</f>
        <v>0</v>
      </c>
      <c r="AM7" s="10">
        <f>+AI7+AL7</f>
        <v>0</v>
      </c>
      <c r="AN7" s="10">
        <v>0.9</v>
      </c>
      <c r="AO7" s="33"/>
      <c r="AP7" s="10">
        <v>0</v>
      </c>
      <c r="AQ7" s="10">
        <v>0</v>
      </c>
      <c r="AR7" s="10">
        <v>0</v>
      </c>
      <c r="AS7" s="10">
        <v>0</v>
      </c>
      <c r="AT7" s="10">
        <f>+AP7+AR7</f>
        <v>0</v>
      </c>
      <c r="AU7" s="10">
        <f>+AQ7+AS7</f>
        <v>0</v>
      </c>
      <c r="AV7" s="10">
        <v>1.1000000000000001</v>
      </c>
      <c r="AW7" s="22"/>
      <c r="AX7" s="161">
        <v>0</v>
      </c>
      <c r="AY7" s="161">
        <v>0</v>
      </c>
      <c r="AZ7" s="10">
        <v>0</v>
      </c>
      <c r="BA7" s="10">
        <v>0</v>
      </c>
      <c r="BB7" s="161">
        <f>+AX7+AZ7</f>
        <v>0</v>
      </c>
      <c r="BC7" s="161">
        <f>+AY7+BA7</f>
        <v>0</v>
      </c>
      <c r="BD7" s="10">
        <v>465.5</v>
      </c>
      <c r="BE7" s="22"/>
      <c r="BF7" s="10">
        <v>126.23</v>
      </c>
      <c r="BG7" s="10">
        <v>11091</v>
      </c>
      <c r="BH7" s="10">
        <v>0</v>
      </c>
      <c r="BI7" s="10">
        <v>0</v>
      </c>
      <c r="BJ7" s="161">
        <f>+BF7+BH7</f>
        <v>126.23</v>
      </c>
      <c r="BK7" s="161">
        <f>+BG7+BI7</f>
        <v>11091</v>
      </c>
      <c r="BL7" s="10">
        <v>440</v>
      </c>
      <c r="BM7" s="22" t="s">
        <v>244</v>
      </c>
      <c r="BN7" s="161">
        <v>140</v>
      </c>
      <c r="BO7" s="10">
        <v>13017.2</v>
      </c>
      <c r="BP7" s="10">
        <v>0</v>
      </c>
      <c r="BQ7" s="10">
        <v>0</v>
      </c>
      <c r="BR7" s="10">
        <f>+BN7+BP7</f>
        <v>140</v>
      </c>
      <c r="BS7" s="10">
        <f>+BO7+BQ7</f>
        <v>13017.2</v>
      </c>
      <c r="BT7" s="10">
        <v>308.7</v>
      </c>
      <c r="BU7" s="22" t="s">
        <v>373</v>
      </c>
      <c r="BV7" s="161">
        <v>0</v>
      </c>
      <c r="BW7" s="161">
        <v>0</v>
      </c>
      <c r="BX7" s="10">
        <v>0</v>
      </c>
      <c r="BY7" s="10">
        <v>0</v>
      </c>
      <c r="BZ7" s="161">
        <f>+BV7+BX7</f>
        <v>0</v>
      </c>
      <c r="CA7" s="161">
        <f>+BW7+BY7</f>
        <v>0</v>
      </c>
      <c r="CB7" s="10">
        <v>180.1</v>
      </c>
      <c r="CC7" s="22"/>
      <c r="CD7" s="161">
        <v>0</v>
      </c>
      <c r="CE7" s="161">
        <v>0</v>
      </c>
      <c r="CF7" s="10">
        <v>0</v>
      </c>
      <c r="CG7" s="10">
        <v>0</v>
      </c>
      <c r="CH7" s="161">
        <f>+CD7+CF7</f>
        <v>0</v>
      </c>
      <c r="CI7" s="161">
        <f>+CE7+CG7</f>
        <v>0</v>
      </c>
      <c r="CJ7" s="10">
        <v>0.3</v>
      </c>
      <c r="CK7" s="161"/>
      <c r="CL7" s="161">
        <v>0</v>
      </c>
      <c r="CM7" s="161">
        <v>0</v>
      </c>
      <c r="CN7" s="10">
        <v>0</v>
      </c>
      <c r="CO7" s="10">
        <v>0</v>
      </c>
      <c r="CP7" s="161">
        <f>+CL7+CN7</f>
        <v>0</v>
      </c>
      <c r="CQ7" s="161">
        <f>+CM7+CO7</f>
        <v>0</v>
      </c>
      <c r="CR7" s="10">
        <v>93.5</v>
      </c>
      <c r="CS7" s="22"/>
      <c r="CT7" s="10">
        <v>140</v>
      </c>
      <c r="CU7" s="10">
        <v>13011</v>
      </c>
      <c r="CV7" s="10">
        <v>0</v>
      </c>
      <c r="CW7" s="161">
        <v>0</v>
      </c>
      <c r="CX7" s="161">
        <f>+CT7+CV7</f>
        <v>140</v>
      </c>
      <c r="CY7" s="161">
        <f>+CU7+CW7</f>
        <v>13011</v>
      </c>
      <c r="CZ7" s="10">
        <v>445.2</v>
      </c>
      <c r="DA7" s="22" t="s">
        <v>428</v>
      </c>
      <c r="DB7" s="161">
        <v>0</v>
      </c>
      <c r="DC7" s="161">
        <v>0</v>
      </c>
      <c r="DD7" s="10">
        <v>0</v>
      </c>
      <c r="DE7" s="10">
        <v>0</v>
      </c>
      <c r="DF7" s="161">
        <f>+DB7+DD7</f>
        <v>0</v>
      </c>
      <c r="DG7" s="161">
        <f>+DC7+DE7</f>
        <v>0</v>
      </c>
      <c r="DH7" s="10">
        <v>542.29999999999995</v>
      </c>
      <c r="DI7" s="161"/>
      <c r="DJ7" s="161">
        <v>50</v>
      </c>
      <c r="DK7" s="10">
        <v>4392</v>
      </c>
      <c r="DL7" s="10">
        <v>0</v>
      </c>
      <c r="DM7" s="10">
        <v>0</v>
      </c>
      <c r="DN7" s="161">
        <f>+DJ7+DL7</f>
        <v>50</v>
      </c>
      <c r="DO7" s="161">
        <f>+DK7+DM7</f>
        <v>4392</v>
      </c>
      <c r="DP7" s="10">
        <v>355.1</v>
      </c>
      <c r="DQ7" s="22" t="s">
        <v>378</v>
      </c>
      <c r="DR7" s="161">
        <v>0</v>
      </c>
      <c r="DS7" s="161">
        <v>0</v>
      </c>
      <c r="DT7" s="161">
        <v>0</v>
      </c>
      <c r="DU7" s="161">
        <v>0</v>
      </c>
      <c r="DV7" s="161">
        <f>+DR7+DT7</f>
        <v>0</v>
      </c>
      <c r="DW7" s="161">
        <f>+DS7+DU7</f>
        <v>0</v>
      </c>
      <c r="DX7" s="10">
        <v>218.7</v>
      </c>
      <c r="DY7" s="161"/>
      <c r="DZ7" s="10">
        <v>98.88</v>
      </c>
      <c r="EA7" s="161">
        <v>8688</v>
      </c>
      <c r="EB7" s="161">
        <v>0</v>
      </c>
      <c r="EC7" s="161">
        <v>0</v>
      </c>
      <c r="ED7" s="10">
        <f>+DZ7+EB7</f>
        <v>98.88</v>
      </c>
      <c r="EE7" s="10">
        <f>+EA7+EC7</f>
        <v>8688</v>
      </c>
      <c r="EF7" s="10">
        <v>512</v>
      </c>
      <c r="EG7" s="161" t="s">
        <v>244</v>
      </c>
      <c r="EH7" s="10">
        <v>120</v>
      </c>
      <c r="EI7" s="161">
        <v>11181.6</v>
      </c>
      <c r="EJ7" s="161">
        <v>0</v>
      </c>
      <c r="EK7" s="161">
        <v>0</v>
      </c>
      <c r="EL7" s="161">
        <f>+EH7+EJ7</f>
        <v>120</v>
      </c>
      <c r="EM7" s="161">
        <f>+EI7+EK7</f>
        <v>11181.6</v>
      </c>
      <c r="EN7" s="10">
        <v>436.8</v>
      </c>
      <c r="EO7" s="22" t="s">
        <v>264</v>
      </c>
      <c r="EP7" s="161">
        <v>0</v>
      </c>
      <c r="EQ7" s="161">
        <v>0</v>
      </c>
      <c r="ER7" s="161">
        <v>0</v>
      </c>
      <c r="ES7" s="161">
        <v>0</v>
      </c>
      <c r="ET7" s="161">
        <f t="shared" si="39"/>
        <v>0</v>
      </c>
      <c r="EU7" s="161">
        <f>+EQ7+ES7</f>
        <v>0</v>
      </c>
      <c r="EV7" s="10">
        <v>272.10000000000002</v>
      </c>
      <c r="EW7" s="161"/>
      <c r="EX7" s="10">
        <v>0</v>
      </c>
      <c r="EY7" s="161">
        <v>0</v>
      </c>
      <c r="EZ7" s="161">
        <v>0</v>
      </c>
      <c r="FA7" s="161">
        <v>0</v>
      </c>
      <c r="FB7" s="14">
        <f>+EX7+EZ7</f>
        <v>0</v>
      </c>
      <c r="FC7" s="14">
        <f>+EY7+FA7</f>
        <v>0</v>
      </c>
      <c r="FD7" s="161">
        <v>27</v>
      </c>
      <c r="FE7" s="161"/>
      <c r="FF7" s="10">
        <v>0</v>
      </c>
      <c r="FG7" s="10">
        <v>0</v>
      </c>
      <c r="FH7" s="10">
        <v>0</v>
      </c>
      <c r="FI7" s="10">
        <v>0</v>
      </c>
      <c r="FJ7" s="14">
        <f>+FF7+FH7</f>
        <v>0</v>
      </c>
      <c r="FK7" s="14">
        <f>+FG7+FI7</f>
        <v>0</v>
      </c>
      <c r="FL7" s="10">
        <v>0.3</v>
      </c>
      <c r="FM7" s="167"/>
      <c r="FN7" s="14"/>
      <c r="FO7" s="14"/>
      <c r="FP7" s="14"/>
      <c r="FQ7" s="14"/>
      <c r="FR7" s="14">
        <f>+FN7+FP7</f>
        <v>0</v>
      </c>
      <c r="FS7" s="14">
        <f>+FO7+FQ7</f>
        <v>0</v>
      </c>
      <c r="FT7" s="10">
        <v>0</v>
      </c>
      <c r="FU7" s="14"/>
      <c r="FV7" s="14"/>
      <c r="FW7" s="14"/>
      <c r="FX7" s="14"/>
      <c r="FY7" s="14"/>
      <c r="FZ7" s="14">
        <f>+FV7+FX7</f>
        <v>0</v>
      </c>
      <c r="GA7" s="14">
        <f>+FW7+FY7</f>
        <v>0</v>
      </c>
      <c r="GB7" s="14"/>
      <c r="GC7" s="14"/>
      <c r="GD7" s="14"/>
      <c r="GE7" s="14"/>
      <c r="GF7" s="14"/>
      <c r="GG7" s="14"/>
      <c r="GH7" s="14">
        <f>+GD7+GF7</f>
        <v>0</v>
      </c>
      <c r="GI7" s="14">
        <f>+GE7+GG7</f>
        <v>0</v>
      </c>
      <c r="GJ7" s="14"/>
      <c r="GK7" s="14"/>
      <c r="GL7" s="14"/>
      <c r="GM7" s="14"/>
      <c r="GN7" s="14"/>
      <c r="GO7" s="14"/>
      <c r="GP7" s="14">
        <f>+GL7+GN7</f>
        <v>0</v>
      </c>
      <c r="GQ7" s="14">
        <f>+GM7+GO7</f>
        <v>0</v>
      </c>
      <c r="GR7" s="14"/>
      <c r="GS7" s="14"/>
      <c r="GT7" s="14"/>
      <c r="GU7" s="14"/>
      <c r="GV7" s="14"/>
      <c r="GW7" s="14"/>
      <c r="GX7" s="14">
        <f>+GT7+GV7</f>
        <v>0</v>
      </c>
      <c r="GY7" s="14">
        <f>+GU7+GW7</f>
        <v>0</v>
      </c>
      <c r="GZ7" s="14"/>
      <c r="HA7" s="14"/>
      <c r="HB7" s="14"/>
      <c r="HC7" s="14"/>
      <c r="HD7" s="14"/>
      <c r="HE7" s="14"/>
      <c r="HF7" s="14">
        <f>+HB7+HD7</f>
        <v>0</v>
      </c>
      <c r="HG7" s="14">
        <f>+HC7+HE7</f>
        <v>0</v>
      </c>
      <c r="HH7" s="14"/>
      <c r="HI7" s="14"/>
      <c r="HJ7" s="14"/>
      <c r="HK7" s="14"/>
      <c r="HL7" s="14"/>
      <c r="HM7" s="14"/>
      <c r="HN7" s="14">
        <f>+HJ7+HL7</f>
        <v>0</v>
      </c>
      <c r="HO7" s="14">
        <f>+HK7+HM7</f>
        <v>0</v>
      </c>
      <c r="HP7" s="14"/>
      <c r="HQ7" s="14"/>
      <c r="HR7" s="14"/>
      <c r="HS7" s="14"/>
      <c r="HT7" s="14"/>
      <c r="HU7" s="14"/>
      <c r="HV7" s="14">
        <f>+HR7+HT7</f>
        <v>0</v>
      </c>
      <c r="HW7" s="14">
        <f>+HS7+HU7</f>
        <v>0</v>
      </c>
      <c r="HX7" s="14"/>
      <c r="HY7" s="14"/>
      <c r="HZ7" s="14"/>
      <c r="IA7" s="14"/>
      <c r="IB7" s="14"/>
      <c r="IC7" s="14"/>
      <c r="ID7" s="14">
        <f>+HZ7+IB7</f>
        <v>0</v>
      </c>
      <c r="IE7" s="14">
        <f>+IA7+IC7</f>
        <v>0</v>
      </c>
      <c r="IF7" s="14"/>
      <c r="IG7" s="14"/>
      <c r="IH7" s="14"/>
      <c r="II7" s="14"/>
      <c r="IJ7" s="14"/>
      <c r="IK7" s="14"/>
      <c r="IL7" s="14">
        <f>+IH7+IJ7</f>
        <v>0</v>
      </c>
      <c r="IM7" s="14">
        <f>+II7+IK7</f>
        <v>0</v>
      </c>
      <c r="IN7" s="14"/>
      <c r="IO7" s="14"/>
      <c r="IP7" s="14"/>
      <c r="IQ7" s="14"/>
      <c r="IR7" s="14"/>
      <c r="IS7" s="14"/>
      <c r="IT7" s="14">
        <f>+IP7+IR7</f>
        <v>0</v>
      </c>
      <c r="IU7" s="14">
        <f>+IQ7+IS7</f>
        <v>0</v>
      </c>
      <c r="IV7" s="14"/>
      <c r="IW7" s="14"/>
      <c r="IX7" s="14"/>
      <c r="IY7" s="14"/>
      <c r="IZ7" s="14"/>
      <c r="JA7" s="14"/>
      <c r="JB7" s="14">
        <f>+IX7+IZ7</f>
        <v>0</v>
      </c>
      <c r="JC7" s="14">
        <f>+IY7+JA7</f>
        <v>0</v>
      </c>
      <c r="JD7" s="14"/>
      <c r="JE7" s="14"/>
      <c r="JF7" s="14"/>
      <c r="JG7" s="14"/>
      <c r="JH7" s="14"/>
      <c r="JI7" s="14"/>
      <c r="JJ7" s="14">
        <f>+JF7+JH7</f>
        <v>0</v>
      </c>
      <c r="JK7" s="14">
        <f>+JG7+JI7</f>
        <v>0</v>
      </c>
      <c r="JL7" s="14"/>
      <c r="JM7" s="14"/>
      <c r="JN7" s="14"/>
      <c r="JO7" s="14"/>
      <c r="JP7" s="14"/>
      <c r="JQ7" s="14"/>
      <c r="JR7" s="14">
        <f>+JN7+JP7</f>
        <v>0</v>
      </c>
      <c r="JS7" s="14">
        <f>+JO7+JQ7</f>
        <v>0</v>
      </c>
      <c r="JT7" s="14"/>
      <c r="JU7" s="14"/>
    </row>
    <row r="8" spans="1:281" ht="12" customHeight="1" x14ac:dyDescent="0.2">
      <c r="A8" s="4" t="s">
        <v>103</v>
      </c>
      <c r="B8" s="15" t="s">
        <v>176</v>
      </c>
      <c r="C8" s="61">
        <v>9140327175</v>
      </c>
      <c r="D8" s="4" t="s">
        <v>299</v>
      </c>
      <c r="E8" s="4">
        <v>200</v>
      </c>
      <c r="F8" s="28" t="s">
        <v>7</v>
      </c>
      <c r="G8" s="6">
        <v>221505</v>
      </c>
      <c r="H8" s="16" t="s">
        <v>167</v>
      </c>
      <c r="I8" s="16" t="s">
        <v>167</v>
      </c>
      <c r="J8" s="46"/>
      <c r="K8" s="10">
        <v>150.34673193473236</v>
      </c>
      <c r="L8" s="50">
        <f t="shared" si="0"/>
        <v>79.214756064028961</v>
      </c>
      <c r="M8" s="43"/>
      <c r="N8" s="43">
        <v>51.1319758707034</v>
      </c>
      <c r="O8" s="43">
        <v>20</v>
      </c>
      <c r="P8" s="43"/>
      <c r="Q8" s="43"/>
      <c r="R8" s="10">
        <f t="shared" si="1"/>
        <v>71.1319758707034</v>
      </c>
      <c r="S8" s="50" cm="1">
        <f t="array" ref="S8">+R8:R8</f>
        <v>71.1319758707034</v>
      </c>
      <c r="T8" s="50">
        <f t="shared" si="2"/>
        <v>883.07999999999993</v>
      </c>
      <c r="U8" s="55">
        <f t="shared" si="3"/>
        <v>962.29475606402889</v>
      </c>
      <c r="V8" s="50">
        <f t="shared" si="4"/>
        <v>80002.25</v>
      </c>
      <c r="W8" s="55">
        <f t="shared" si="5"/>
        <v>90.594566743669887</v>
      </c>
      <c r="X8" s="50">
        <f t="shared" si="6"/>
        <v>5212.8</v>
      </c>
      <c r="Y8" s="55">
        <f t="shared" si="7"/>
        <v>15.347270181092695</v>
      </c>
      <c r="Z8" s="56">
        <v>603118.50000000012</v>
      </c>
      <c r="AA8" s="50">
        <f t="shared" si="8"/>
        <v>608331.30000000005</v>
      </c>
      <c r="AB8" s="50">
        <f t="shared" si="9"/>
        <v>778.02985074626861</v>
      </c>
      <c r="AC8" s="50">
        <f t="shared" si="10"/>
        <v>778.02985074626861</v>
      </c>
      <c r="AD8" s="60">
        <f t="shared" si="73"/>
        <v>184.26490531776028</v>
      </c>
      <c r="AE8" s="57">
        <v>6.7</v>
      </c>
      <c r="AF8" s="57">
        <v>6.7</v>
      </c>
      <c r="AG8" s="24"/>
      <c r="AH8" s="10">
        <v>0</v>
      </c>
      <c r="AI8" s="10">
        <v>0</v>
      </c>
      <c r="AJ8" s="10">
        <v>0</v>
      </c>
      <c r="AK8" s="10">
        <v>0</v>
      </c>
      <c r="AL8" s="10">
        <f t="shared" si="11"/>
        <v>0</v>
      </c>
      <c r="AM8" s="10">
        <f t="shared" si="12"/>
        <v>0</v>
      </c>
      <c r="AN8" s="10">
        <v>70.2</v>
      </c>
      <c r="AO8" s="33"/>
      <c r="AP8" s="10">
        <v>0</v>
      </c>
      <c r="AQ8" s="10">
        <v>0</v>
      </c>
      <c r="AR8" s="10">
        <v>0</v>
      </c>
      <c r="AS8" s="10">
        <v>0</v>
      </c>
      <c r="AT8" s="10">
        <f t="shared" si="13"/>
        <v>0</v>
      </c>
      <c r="AU8" s="10">
        <f t="shared" si="14"/>
        <v>0</v>
      </c>
      <c r="AV8" s="10">
        <v>269.5</v>
      </c>
      <c r="AW8" s="22"/>
      <c r="AX8" s="10">
        <v>130</v>
      </c>
      <c r="AY8" s="10">
        <v>12013</v>
      </c>
      <c r="AZ8" s="10">
        <v>0</v>
      </c>
      <c r="BA8" s="10">
        <v>0</v>
      </c>
      <c r="BB8" s="161">
        <f t="shared" si="15"/>
        <v>130</v>
      </c>
      <c r="BC8" s="161">
        <f t="shared" si="16"/>
        <v>12013</v>
      </c>
      <c r="BD8" s="10">
        <v>387.4</v>
      </c>
      <c r="BE8" s="22" t="s">
        <v>306</v>
      </c>
      <c r="BF8" s="10">
        <v>0</v>
      </c>
      <c r="BG8" s="10">
        <v>0</v>
      </c>
      <c r="BH8" s="10">
        <v>0</v>
      </c>
      <c r="BI8" s="10">
        <v>0</v>
      </c>
      <c r="BJ8" s="161">
        <f t="shared" si="17"/>
        <v>0</v>
      </c>
      <c r="BK8" s="161">
        <f t="shared" si="18"/>
        <v>0</v>
      </c>
      <c r="BL8" s="10">
        <v>422.5</v>
      </c>
      <c r="BM8" s="22"/>
      <c r="BN8" s="161">
        <v>85</v>
      </c>
      <c r="BO8" s="10">
        <v>7502.01</v>
      </c>
      <c r="BP8" s="10">
        <v>0</v>
      </c>
      <c r="BQ8" s="10">
        <v>0</v>
      </c>
      <c r="BR8" s="10">
        <f t="shared" si="19"/>
        <v>85</v>
      </c>
      <c r="BS8" s="10">
        <f t="shared" si="20"/>
        <v>7502.01</v>
      </c>
      <c r="BT8" s="10">
        <v>338.2</v>
      </c>
      <c r="BU8" s="22" t="s">
        <v>371</v>
      </c>
      <c r="BV8" s="10">
        <v>148.29</v>
      </c>
      <c r="BW8" s="10">
        <v>13029</v>
      </c>
      <c r="BX8" s="10">
        <v>0</v>
      </c>
      <c r="BY8" s="10">
        <v>0</v>
      </c>
      <c r="BZ8" s="161">
        <f t="shared" si="21"/>
        <v>148.29</v>
      </c>
      <c r="CA8" s="161">
        <f t="shared" si="22"/>
        <v>13029</v>
      </c>
      <c r="CB8" s="10">
        <v>175.6</v>
      </c>
      <c r="CC8" s="22" t="s">
        <v>244</v>
      </c>
      <c r="CD8" s="161">
        <v>0</v>
      </c>
      <c r="CE8" s="161">
        <v>0</v>
      </c>
      <c r="CF8" s="10">
        <v>0</v>
      </c>
      <c r="CG8" s="10">
        <v>0</v>
      </c>
      <c r="CH8" s="161">
        <f t="shared" si="23"/>
        <v>0</v>
      </c>
      <c r="CI8" s="161">
        <f t="shared" si="24"/>
        <v>0</v>
      </c>
      <c r="CJ8" s="10">
        <v>0.5</v>
      </c>
      <c r="CK8" s="161"/>
      <c r="CL8" s="161">
        <v>0</v>
      </c>
      <c r="CM8" s="161">
        <v>0</v>
      </c>
      <c r="CN8" s="10">
        <v>0</v>
      </c>
      <c r="CO8" s="10">
        <v>0</v>
      </c>
      <c r="CP8" s="161">
        <f t="shared" si="25"/>
        <v>0</v>
      </c>
      <c r="CQ8" s="161">
        <f t="shared" si="26"/>
        <v>0</v>
      </c>
      <c r="CR8" s="10">
        <v>300.39999999999998</v>
      </c>
      <c r="CS8" s="22"/>
      <c r="CT8" s="161">
        <v>0</v>
      </c>
      <c r="CU8" s="161">
        <v>0</v>
      </c>
      <c r="CV8" s="10">
        <v>0</v>
      </c>
      <c r="CW8" s="161">
        <v>0</v>
      </c>
      <c r="CX8" s="161">
        <f t="shared" si="27"/>
        <v>0</v>
      </c>
      <c r="CY8" s="161">
        <f t="shared" si="28"/>
        <v>0</v>
      </c>
      <c r="CZ8" s="10">
        <v>553</v>
      </c>
      <c r="DA8" s="22"/>
      <c r="DB8" s="161">
        <v>120</v>
      </c>
      <c r="DC8" s="10">
        <v>11104.8</v>
      </c>
      <c r="DD8" s="10">
        <v>0</v>
      </c>
      <c r="DE8" s="10">
        <v>0</v>
      </c>
      <c r="DF8" s="161">
        <f t="shared" si="29"/>
        <v>120</v>
      </c>
      <c r="DG8" s="161">
        <f t="shared" si="30"/>
        <v>11104.8</v>
      </c>
      <c r="DH8" s="10">
        <v>284.3</v>
      </c>
      <c r="DI8" s="161" t="s">
        <v>452</v>
      </c>
      <c r="DJ8" s="161">
        <v>0</v>
      </c>
      <c r="DK8" s="161">
        <v>0</v>
      </c>
      <c r="DL8" s="10">
        <v>0</v>
      </c>
      <c r="DM8" s="10">
        <v>0</v>
      </c>
      <c r="DN8" s="161">
        <f t="shared" si="31"/>
        <v>0</v>
      </c>
      <c r="DO8" s="161">
        <f t="shared" si="32"/>
        <v>0</v>
      </c>
      <c r="DP8" s="10">
        <v>548.9</v>
      </c>
      <c r="DQ8" s="22"/>
      <c r="DR8" s="161">
        <v>0</v>
      </c>
      <c r="DS8" s="161">
        <v>0</v>
      </c>
      <c r="DT8" s="161">
        <v>0</v>
      </c>
      <c r="DU8" s="161">
        <v>0</v>
      </c>
      <c r="DV8" s="161">
        <f t="shared" si="33"/>
        <v>0</v>
      </c>
      <c r="DW8" s="161">
        <f t="shared" si="34"/>
        <v>0</v>
      </c>
      <c r="DX8" s="10">
        <v>29.9</v>
      </c>
      <c r="DY8" s="161"/>
      <c r="DZ8" s="10">
        <v>159.79</v>
      </c>
      <c r="EA8" s="161">
        <v>14039</v>
      </c>
      <c r="EB8" s="161">
        <v>0</v>
      </c>
      <c r="EC8" s="161">
        <v>0</v>
      </c>
      <c r="ED8" s="10">
        <f t="shared" si="35"/>
        <v>159.79</v>
      </c>
      <c r="EE8" s="10">
        <f t="shared" si="36"/>
        <v>14039</v>
      </c>
      <c r="EF8" s="10">
        <v>349.6</v>
      </c>
      <c r="EG8" s="161" t="s">
        <v>244</v>
      </c>
      <c r="EH8" s="161">
        <v>0</v>
      </c>
      <c r="EI8" s="161">
        <v>0</v>
      </c>
      <c r="EJ8" s="161">
        <v>0</v>
      </c>
      <c r="EK8" s="161">
        <v>0</v>
      </c>
      <c r="EL8" s="161">
        <f t="shared" si="37"/>
        <v>0</v>
      </c>
      <c r="EM8" s="161">
        <f t="shared" si="38"/>
        <v>0</v>
      </c>
      <c r="EN8" s="10">
        <v>382.7</v>
      </c>
      <c r="EO8" s="22"/>
      <c r="EP8" s="10">
        <v>120</v>
      </c>
      <c r="EQ8" s="161">
        <v>11170</v>
      </c>
      <c r="ER8" s="161">
        <v>0</v>
      </c>
      <c r="ES8" s="161">
        <v>0</v>
      </c>
      <c r="ET8" s="161">
        <f t="shared" si="39"/>
        <v>120</v>
      </c>
      <c r="EU8" s="161">
        <f t="shared" si="40"/>
        <v>11170</v>
      </c>
      <c r="EV8" s="10">
        <v>342.3</v>
      </c>
      <c r="EW8" s="161" t="s">
        <v>557</v>
      </c>
      <c r="EX8" s="10">
        <v>0</v>
      </c>
      <c r="EY8" s="161">
        <v>0</v>
      </c>
      <c r="EZ8" s="161">
        <v>0</v>
      </c>
      <c r="FA8" s="161">
        <v>0</v>
      </c>
      <c r="FB8" s="14">
        <f t="shared" si="41"/>
        <v>0</v>
      </c>
      <c r="FC8" s="14">
        <f t="shared" si="42"/>
        <v>0</v>
      </c>
      <c r="FD8" s="161">
        <v>340.1</v>
      </c>
      <c r="FE8" s="161"/>
      <c r="FF8" s="10">
        <v>120</v>
      </c>
      <c r="FG8" s="10">
        <v>11144.44</v>
      </c>
      <c r="FH8" s="10">
        <v>0</v>
      </c>
      <c r="FI8" s="10">
        <v>0</v>
      </c>
      <c r="FJ8" s="14">
        <f t="shared" si="43"/>
        <v>120</v>
      </c>
      <c r="FK8" s="14">
        <f t="shared" si="44"/>
        <v>11144.44</v>
      </c>
      <c r="FL8" s="10">
        <v>383.2</v>
      </c>
      <c r="FM8" s="167" t="s">
        <v>583</v>
      </c>
      <c r="FN8" s="14"/>
      <c r="FO8" s="14"/>
      <c r="FP8" s="14"/>
      <c r="FQ8" s="14"/>
      <c r="FR8" s="14">
        <f t="shared" si="45"/>
        <v>0</v>
      </c>
      <c r="FS8" s="14">
        <f t="shared" si="46"/>
        <v>0</v>
      </c>
      <c r="FT8" s="10">
        <v>34.5</v>
      </c>
      <c r="FU8" s="14"/>
      <c r="FV8" s="14"/>
      <c r="FW8" s="14"/>
      <c r="FX8" s="14"/>
      <c r="FY8" s="14"/>
      <c r="FZ8" s="14">
        <f t="shared" si="47"/>
        <v>0</v>
      </c>
      <c r="GA8" s="14">
        <f t="shared" si="48"/>
        <v>0</v>
      </c>
      <c r="GB8" s="14"/>
      <c r="GC8" s="14"/>
      <c r="GD8" s="14"/>
      <c r="GE8" s="14"/>
      <c r="GF8" s="14"/>
      <c r="GG8" s="14"/>
      <c r="GH8" s="14">
        <f t="shared" si="49"/>
        <v>0</v>
      </c>
      <c r="GI8" s="14">
        <f t="shared" si="50"/>
        <v>0</v>
      </c>
      <c r="GJ8" s="14"/>
      <c r="GK8" s="14"/>
      <c r="GL8" s="14"/>
      <c r="GM8" s="14"/>
      <c r="GN8" s="14"/>
      <c r="GO8" s="14"/>
      <c r="GP8" s="14">
        <f t="shared" si="51"/>
        <v>0</v>
      </c>
      <c r="GQ8" s="14">
        <f t="shared" si="52"/>
        <v>0</v>
      </c>
      <c r="GR8" s="14"/>
      <c r="GS8" s="14"/>
      <c r="GT8" s="14"/>
      <c r="GU8" s="14"/>
      <c r="GV8" s="14"/>
      <c r="GW8" s="14"/>
      <c r="GX8" s="14">
        <f t="shared" si="53"/>
        <v>0</v>
      </c>
      <c r="GY8" s="14">
        <f t="shared" si="54"/>
        <v>0</v>
      </c>
      <c r="GZ8" s="14"/>
      <c r="HA8" s="14"/>
      <c r="HB8" s="14"/>
      <c r="HC8" s="14"/>
      <c r="HD8" s="14"/>
      <c r="HE8" s="14"/>
      <c r="HF8" s="14">
        <f t="shared" si="55"/>
        <v>0</v>
      </c>
      <c r="HG8" s="14">
        <f t="shared" si="56"/>
        <v>0</v>
      </c>
      <c r="HH8" s="14"/>
      <c r="HI8" s="14"/>
      <c r="HJ8" s="14"/>
      <c r="HK8" s="14"/>
      <c r="HL8" s="14"/>
      <c r="HM8" s="14"/>
      <c r="HN8" s="14">
        <f t="shared" si="57"/>
        <v>0</v>
      </c>
      <c r="HO8" s="14">
        <f t="shared" si="58"/>
        <v>0</v>
      </c>
      <c r="HP8" s="14"/>
      <c r="HQ8" s="14"/>
      <c r="HR8" s="14"/>
      <c r="HS8" s="14"/>
      <c r="HT8" s="14"/>
      <c r="HU8" s="14"/>
      <c r="HV8" s="14">
        <f t="shared" si="59"/>
        <v>0</v>
      </c>
      <c r="HW8" s="14">
        <f t="shared" si="60"/>
        <v>0</v>
      </c>
      <c r="HX8" s="14"/>
      <c r="HY8" s="14"/>
      <c r="HZ8" s="14"/>
      <c r="IA8" s="14"/>
      <c r="IB8" s="14"/>
      <c r="IC8" s="14"/>
      <c r="ID8" s="14">
        <f t="shared" si="61"/>
        <v>0</v>
      </c>
      <c r="IE8" s="14">
        <f t="shared" si="62"/>
        <v>0</v>
      </c>
      <c r="IF8" s="14"/>
      <c r="IG8" s="14"/>
      <c r="IH8" s="14"/>
      <c r="II8" s="14"/>
      <c r="IJ8" s="14"/>
      <c r="IK8" s="14"/>
      <c r="IL8" s="14">
        <f t="shared" si="63"/>
        <v>0</v>
      </c>
      <c r="IM8" s="14">
        <f t="shared" si="64"/>
        <v>0</v>
      </c>
      <c r="IN8" s="14"/>
      <c r="IO8" s="14"/>
      <c r="IP8" s="14"/>
      <c r="IQ8" s="14"/>
      <c r="IR8" s="14"/>
      <c r="IS8" s="14"/>
      <c r="IT8" s="14">
        <f t="shared" si="65"/>
        <v>0</v>
      </c>
      <c r="IU8" s="14">
        <f t="shared" si="66"/>
        <v>0</v>
      </c>
      <c r="IV8" s="14"/>
      <c r="IW8" s="14"/>
      <c r="IX8" s="14"/>
      <c r="IY8" s="14"/>
      <c r="IZ8" s="14"/>
      <c r="JA8" s="14"/>
      <c r="JB8" s="14">
        <f t="shared" si="67"/>
        <v>0</v>
      </c>
      <c r="JC8" s="14">
        <f t="shared" si="68"/>
        <v>0</v>
      </c>
      <c r="JD8" s="14"/>
      <c r="JE8" s="14"/>
      <c r="JF8" s="14"/>
      <c r="JG8" s="14"/>
      <c r="JH8" s="14"/>
      <c r="JI8" s="14"/>
      <c r="JJ8" s="14">
        <f t="shared" si="69"/>
        <v>0</v>
      </c>
      <c r="JK8" s="14">
        <f t="shared" si="70"/>
        <v>0</v>
      </c>
      <c r="JL8" s="14"/>
      <c r="JM8" s="14"/>
      <c r="JN8" s="14"/>
      <c r="JO8" s="14"/>
      <c r="JP8" s="14"/>
      <c r="JQ8" s="14"/>
      <c r="JR8" s="14">
        <f t="shared" si="71"/>
        <v>0</v>
      </c>
      <c r="JS8" s="14">
        <f t="shared" si="72"/>
        <v>0</v>
      </c>
      <c r="JT8" s="14"/>
      <c r="JU8" s="14"/>
    </row>
    <row r="9" spans="1:281" ht="12" customHeight="1" x14ac:dyDescent="0.2">
      <c r="A9" s="4" t="s">
        <v>105</v>
      </c>
      <c r="B9" s="15" t="s">
        <v>177</v>
      </c>
      <c r="C9" s="61">
        <v>9140110712</v>
      </c>
      <c r="D9" s="61" t="s">
        <v>301</v>
      </c>
      <c r="E9" s="61">
        <v>760</v>
      </c>
      <c r="F9" s="32" t="s">
        <v>9</v>
      </c>
      <c r="G9" s="6">
        <v>614767</v>
      </c>
      <c r="H9" s="16" t="s">
        <v>167</v>
      </c>
      <c r="I9" s="16" t="s">
        <v>167</v>
      </c>
      <c r="J9" s="46"/>
      <c r="K9" s="43">
        <v>504.46981355932212</v>
      </c>
      <c r="L9" s="50">
        <f t="shared" si="0"/>
        <v>504.46981355932212</v>
      </c>
      <c r="M9" s="43"/>
      <c r="N9" s="43">
        <v>0</v>
      </c>
      <c r="O9" s="43"/>
      <c r="P9" s="43"/>
      <c r="Q9" s="43"/>
      <c r="R9" s="10">
        <f t="shared" si="1"/>
        <v>0</v>
      </c>
      <c r="S9" s="50" cm="1">
        <f t="array" ref="S9">+R9:R9</f>
        <v>0</v>
      </c>
      <c r="T9" s="50">
        <f t="shared" si="2"/>
        <v>1745.25</v>
      </c>
      <c r="U9" s="55">
        <f t="shared" si="3"/>
        <v>2249.7198135593221</v>
      </c>
      <c r="V9" s="50">
        <f t="shared" si="4"/>
        <v>155435.5</v>
      </c>
      <c r="W9" s="55">
        <f t="shared" si="5"/>
        <v>89.062025497779686</v>
      </c>
      <c r="X9" s="50">
        <f t="shared" si="6"/>
        <v>7716.9</v>
      </c>
      <c r="Y9" s="55">
        <f t="shared" si="7"/>
        <v>20.142220321631743</v>
      </c>
      <c r="Z9" s="56">
        <v>295724.09999999998</v>
      </c>
      <c r="AA9" s="50">
        <f t="shared" si="8"/>
        <v>303441.00000000006</v>
      </c>
      <c r="AB9" s="50">
        <f t="shared" si="9"/>
        <v>1307.9491525423728</v>
      </c>
      <c r="AC9" s="50">
        <f t="shared" si="10"/>
        <v>1307.9491525423728</v>
      </c>
      <c r="AD9" s="60">
        <f t="shared" si="73"/>
        <v>941.77066101694936</v>
      </c>
      <c r="AE9" s="57">
        <v>5.9</v>
      </c>
      <c r="AF9" s="57">
        <v>5.9</v>
      </c>
      <c r="AG9" s="24"/>
      <c r="AH9" s="10">
        <v>200</v>
      </c>
      <c r="AI9" s="10">
        <v>18136</v>
      </c>
      <c r="AJ9" s="10">
        <v>0</v>
      </c>
      <c r="AK9" s="10">
        <v>0</v>
      </c>
      <c r="AL9" s="10">
        <f t="shared" si="11"/>
        <v>200</v>
      </c>
      <c r="AM9" s="10">
        <f t="shared" si="12"/>
        <v>18336</v>
      </c>
      <c r="AN9" s="10">
        <v>609</v>
      </c>
      <c r="AO9" s="33" t="s">
        <v>249</v>
      </c>
      <c r="AP9" s="10">
        <v>0</v>
      </c>
      <c r="AQ9" s="10">
        <v>0</v>
      </c>
      <c r="AR9" s="10">
        <v>0</v>
      </c>
      <c r="AS9" s="10">
        <v>0</v>
      </c>
      <c r="AT9" s="10">
        <f t="shared" si="13"/>
        <v>0</v>
      </c>
      <c r="AU9" s="10">
        <f t="shared" si="14"/>
        <v>0</v>
      </c>
      <c r="AV9" s="10">
        <v>267.10000000000002</v>
      </c>
      <c r="AW9" s="22"/>
      <c r="AX9" s="10">
        <v>50</v>
      </c>
      <c r="AY9" s="10">
        <v>4520</v>
      </c>
      <c r="AZ9" s="10">
        <v>0</v>
      </c>
      <c r="BA9" s="10">
        <v>0</v>
      </c>
      <c r="BB9" s="161">
        <f t="shared" si="15"/>
        <v>50</v>
      </c>
      <c r="BC9" s="161">
        <f t="shared" si="16"/>
        <v>4520</v>
      </c>
      <c r="BD9" s="10">
        <v>667.6</v>
      </c>
      <c r="BE9" s="22" t="s">
        <v>307</v>
      </c>
      <c r="BF9" s="10">
        <v>0</v>
      </c>
      <c r="BG9" s="10">
        <v>0</v>
      </c>
      <c r="BH9" s="10">
        <v>0</v>
      </c>
      <c r="BI9" s="10">
        <v>0</v>
      </c>
      <c r="BJ9" s="161">
        <f t="shared" si="17"/>
        <v>0</v>
      </c>
      <c r="BK9" s="161">
        <f t="shared" si="18"/>
        <v>0</v>
      </c>
      <c r="BL9" s="10">
        <v>248.8</v>
      </c>
      <c r="BM9" s="22"/>
      <c r="BN9" s="161">
        <v>555.9</v>
      </c>
      <c r="BO9" s="10">
        <v>48841</v>
      </c>
      <c r="BP9" s="10">
        <v>0</v>
      </c>
      <c r="BQ9" s="10">
        <v>0</v>
      </c>
      <c r="BR9" s="10">
        <f t="shared" si="19"/>
        <v>555.9</v>
      </c>
      <c r="BS9" s="10">
        <f t="shared" si="20"/>
        <v>48841</v>
      </c>
      <c r="BT9" s="10">
        <v>431.7</v>
      </c>
      <c r="BU9" s="22" t="s">
        <v>244</v>
      </c>
      <c r="BV9" s="161">
        <v>0</v>
      </c>
      <c r="BW9" s="161">
        <v>0</v>
      </c>
      <c r="BX9" s="10">
        <v>0</v>
      </c>
      <c r="BY9" s="10">
        <v>0</v>
      </c>
      <c r="BZ9" s="161">
        <f t="shared" si="21"/>
        <v>0</v>
      </c>
      <c r="CA9" s="161">
        <f t="shared" si="22"/>
        <v>0</v>
      </c>
      <c r="CB9" s="10">
        <v>499.9</v>
      </c>
      <c r="CC9" s="22"/>
      <c r="CD9" s="161">
        <v>0</v>
      </c>
      <c r="CE9" s="161">
        <v>0</v>
      </c>
      <c r="CF9" s="10">
        <v>0</v>
      </c>
      <c r="CG9" s="10">
        <v>0</v>
      </c>
      <c r="CH9" s="161">
        <f t="shared" si="23"/>
        <v>0</v>
      </c>
      <c r="CI9" s="161">
        <f t="shared" si="24"/>
        <v>0</v>
      </c>
      <c r="CJ9" s="10">
        <v>516.9</v>
      </c>
      <c r="CK9" s="161"/>
      <c r="CL9" s="161">
        <v>0</v>
      </c>
      <c r="CM9" s="161">
        <v>0</v>
      </c>
      <c r="CN9" s="10">
        <v>0</v>
      </c>
      <c r="CO9" s="10">
        <v>0</v>
      </c>
      <c r="CP9" s="161">
        <f t="shared" si="25"/>
        <v>0</v>
      </c>
      <c r="CQ9" s="161">
        <f t="shared" si="26"/>
        <v>0</v>
      </c>
      <c r="CR9" s="10">
        <v>518.70000000000005</v>
      </c>
      <c r="CS9" s="22"/>
      <c r="CT9" s="161">
        <v>0</v>
      </c>
      <c r="CU9" s="161">
        <v>0</v>
      </c>
      <c r="CV9" s="10">
        <v>0</v>
      </c>
      <c r="CW9" s="161">
        <v>0</v>
      </c>
      <c r="CX9" s="161">
        <f t="shared" si="27"/>
        <v>0</v>
      </c>
      <c r="CY9" s="161">
        <f t="shared" si="28"/>
        <v>0</v>
      </c>
      <c r="CZ9" s="10">
        <v>222.9</v>
      </c>
      <c r="DA9" s="22"/>
      <c r="DB9" s="161">
        <v>0</v>
      </c>
      <c r="DC9" s="161">
        <v>0</v>
      </c>
      <c r="DD9" s="10">
        <v>0</v>
      </c>
      <c r="DE9" s="10">
        <v>0</v>
      </c>
      <c r="DF9" s="161">
        <f t="shared" si="29"/>
        <v>0</v>
      </c>
      <c r="DG9" s="161">
        <f t="shared" si="30"/>
        <v>0</v>
      </c>
      <c r="DH9" s="10">
        <v>330.9</v>
      </c>
      <c r="DI9" s="161"/>
      <c r="DJ9" s="161">
        <v>150</v>
      </c>
      <c r="DK9" s="10">
        <v>13762.5</v>
      </c>
      <c r="DL9" s="10">
        <v>0</v>
      </c>
      <c r="DM9" s="10">
        <v>0</v>
      </c>
      <c r="DN9" s="161">
        <f t="shared" si="31"/>
        <v>150</v>
      </c>
      <c r="DO9" s="161">
        <f t="shared" si="32"/>
        <v>13762.5</v>
      </c>
      <c r="DP9" s="10">
        <v>677.9</v>
      </c>
      <c r="DQ9" s="22" t="s">
        <v>465</v>
      </c>
      <c r="DR9" s="161">
        <v>0</v>
      </c>
      <c r="DS9" s="161">
        <v>0</v>
      </c>
      <c r="DT9" s="161">
        <v>0</v>
      </c>
      <c r="DU9" s="161">
        <v>0</v>
      </c>
      <c r="DV9" s="161">
        <f t="shared" si="33"/>
        <v>0</v>
      </c>
      <c r="DW9" s="161">
        <f t="shared" si="34"/>
        <v>0</v>
      </c>
      <c r="DX9" s="10">
        <v>685</v>
      </c>
      <c r="DY9" s="161"/>
      <c r="DZ9" s="10">
        <v>150</v>
      </c>
      <c r="EA9" s="10">
        <v>13550</v>
      </c>
      <c r="EB9" s="161">
        <v>0</v>
      </c>
      <c r="EC9" s="161">
        <v>0</v>
      </c>
      <c r="ED9" s="10">
        <f t="shared" si="35"/>
        <v>150</v>
      </c>
      <c r="EE9" s="10">
        <f t="shared" si="36"/>
        <v>13550</v>
      </c>
      <c r="EF9" s="10">
        <v>317.7</v>
      </c>
      <c r="EG9" s="161" t="s">
        <v>514</v>
      </c>
      <c r="EH9" s="161">
        <v>0</v>
      </c>
      <c r="EI9" s="161">
        <v>0</v>
      </c>
      <c r="EJ9" s="161">
        <v>0</v>
      </c>
      <c r="EK9" s="161">
        <v>0</v>
      </c>
      <c r="EL9" s="161">
        <f t="shared" si="37"/>
        <v>0</v>
      </c>
      <c r="EM9" s="161">
        <f t="shared" si="38"/>
        <v>0</v>
      </c>
      <c r="EN9" s="10">
        <v>12.2</v>
      </c>
      <c r="EO9" s="22"/>
      <c r="EP9" s="10">
        <v>100</v>
      </c>
      <c r="EQ9" s="161">
        <v>9039</v>
      </c>
      <c r="ER9" s="161">
        <v>0</v>
      </c>
      <c r="ES9" s="161">
        <v>0</v>
      </c>
      <c r="ET9" s="161">
        <f t="shared" si="39"/>
        <v>100</v>
      </c>
      <c r="EU9" s="161">
        <f t="shared" si="40"/>
        <v>9039</v>
      </c>
      <c r="EV9" s="10">
        <v>749.1</v>
      </c>
      <c r="EW9" s="161" t="s">
        <v>556</v>
      </c>
      <c r="EX9" s="10">
        <v>0</v>
      </c>
      <c r="EY9" s="161">
        <v>0</v>
      </c>
      <c r="EZ9" s="161">
        <v>0</v>
      </c>
      <c r="FA9" s="161">
        <v>0</v>
      </c>
      <c r="FB9" s="14">
        <f t="shared" si="41"/>
        <v>0</v>
      </c>
      <c r="FC9" s="14">
        <f t="shared" si="42"/>
        <v>0</v>
      </c>
      <c r="FD9" s="161">
        <v>166.7</v>
      </c>
      <c r="FE9" s="161"/>
      <c r="FF9" s="10">
        <v>539.35</v>
      </c>
      <c r="FG9" s="10">
        <v>47387</v>
      </c>
      <c r="FH9" s="10">
        <v>0</v>
      </c>
      <c r="FI9" s="10">
        <v>0</v>
      </c>
      <c r="FJ9" s="14">
        <f t="shared" si="43"/>
        <v>539.35</v>
      </c>
      <c r="FK9" s="14">
        <f t="shared" si="44"/>
        <v>47387</v>
      </c>
      <c r="FL9" s="10">
        <v>491.2</v>
      </c>
      <c r="FM9" s="167" t="s">
        <v>244</v>
      </c>
      <c r="FN9" s="14"/>
      <c r="FO9" s="14"/>
      <c r="FP9" s="14"/>
      <c r="FQ9" s="14"/>
      <c r="FR9" s="14">
        <f t="shared" si="45"/>
        <v>0</v>
      </c>
      <c r="FS9" s="14">
        <f t="shared" si="46"/>
        <v>0</v>
      </c>
      <c r="FT9" s="10">
        <v>303.60000000000002</v>
      </c>
      <c r="FU9" s="14"/>
      <c r="FV9" s="14"/>
      <c r="FW9" s="14"/>
      <c r="FX9" s="14"/>
      <c r="FY9" s="14"/>
      <c r="FZ9" s="14">
        <f t="shared" si="47"/>
        <v>0</v>
      </c>
      <c r="GA9" s="14">
        <f t="shared" si="48"/>
        <v>0</v>
      </c>
      <c r="GB9" s="14"/>
      <c r="GC9" s="14"/>
      <c r="GD9" s="14"/>
      <c r="GE9" s="14"/>
      <c r="GF9" s="14"/>
      <c r="GG9" s="14"/>
      <c r="GH9" s="14">
        <f t="shared" si="49"/>
        <v>0</v>
      </c>
      <c r="GI9" s="14">
        <f t="shared" si="50"/>
        <v>0</v>
      </c>
      <c r="GJ9" s="14"/>
      <c r="GK9" s="14"/>
      <c r="GL9" s="14"/>
      <c r="GM9" s="14"/>
      <c r="GN9" s="14"/>
      <c r="GO9" s="14"/>
      <c r="GP9" s="14">
        <f t="shared" si="51"/>
        <v>0</v>
      </c>
      <c r="GQ9" s="14">
        <f t="shared" si="52"/>
        <v>0</v>
      </c>
      <c r="GR9" s="14"/>
      <c r="GS9" s="14"/>
      <c r="GT9" s="14"/>
      <c r="GU9" s="14"/>
      <c r="GV9" s="14"/>
      <c r="GW9" s="14"/>
      <c r="GX9" s="14">
        <f t="shared" si="53"/>
        <v>0</v>
      </c>
      <c r="GY9" s="14">
        <f t="shared" si="54"/>
        <v>0</v>
      </c>
      <c r="GZ9" s="14"/>
      <c r="HA9" s="14"/>
      <c r="HB9" s="14"/>
      <c r="HC9" s="14"/>
      <c r="HD9" s="14"/>
      <c r="HE9" s="14"/>
      <c r="HF9" s="14">
        <f t="shared" si="55"/>
        <v>0</v>
      </c>
      <c r="HG9" s="14">
        <f t="shared" si="56"/>
        <v>0</v>
      </c>
      <c r="HH9" s="14"/>
      <c r="HI9" s="14"/>
      <c r="HJ9" s="14"/>
      <c r="HK9" s="14"/>
      <c r="HL9" s="14"/>
      <c r="HM9" s="14"/>
      <c r="HN9" s="14">
        <f t="shared" si="57"/>
        <v>0</v>
      </c>
      <c r="HO9" s="14">
        <f t="shared" si="58"/>
        <v>0</v>
      </c>
      <c r="HP9" s="14"/>
      <c r="HQ9" s="14"/>
      <c r="HR9" s="14"/>
      <c r="HS9" s="14"/>
      <c r="HT9" s="14"/>
      <c r="HU9" s="14"/>
      <c r="HV9" s="14">
        <f t="shared" si="59"/>
        <v>0</v>
      </c>
      <c r="HW9" s="14">
        <f t="shared" si="60"/>
        <v>0</v>
      </c>
      <c r="HX9" s="14"/>
      <c r="HY9" s="14"/>
      <c r="HZ9" s="14"/>
      <c r="IA9" s="14"/>
      <c r="IB9" s="14"/>
      <c r="IC9" s="14"/>
      <c r="ID9" s="14">
        <f t="shared" si="61"/>
        <v>0</v>
      </c>
      <c r="IE9" s="14">
        <f t="shared" si="62"/>
        <v>0</v>
      </c>
      <c r="IF9" s="14"/>
      <c r="IG9" s="14"/>
      <c r="IH9" s="14"/>
      <c r="II9" s="14"/>
      <c r="IJ9" s="14"/>
      <c r="IK9" s="14"/>
      <c r="IL9" s="14">
        <f t="shared" si="63"/>
        <v>0</v>
      </c>
      <c r="IM9" s="14">
        <f t="shared" si="64"/>
        <v>0</v>
      </c>
      <c r="IN9" s="14"/>
      <c r="IO9" s="14"/>
      <c r="IP9" s="14"/>
      <c r="IQ9" s="14"/>
      <c r="IR9" s="14"/>
      <c r="IS9" s="14"/>
      <c r="IT9" s="14">
        <f t="shared" si="65"/>
        <v>0</v>
      </c>
      <c r="IU9" s="14">
        <f t="shared" si="66"/>
        <v>0</v>
      </c>
      <c r="IV9" s="14"/>
      <c r="IW9" s="14"/>
      <c r="IX9" s="14"/>
      <c r="IY9" s="14"/>
      <c r="IZ9" s="14"/>
      <c r="JA9" s="14"/>
      <c r="JB9" s="14">
        <f t="shared" si="67"/>
        <v>0</v>
      </c>
      <c r="JC9" s="14">
        <f t="shared" si="68"/>
        <v>0</v>
      </c>
      <c r="JD9" s="14"/>
      <c r="JE9" s="14"/>
      <c r="JF9" s="14"/>
      <c r="JG9" s="14"/>
      <c r="JH9" s="14"/>
      <c r="JI9" s="14"/>
      <c r="JJ9" s="14">
        <f t="shared" si="69"/>
        <v>0</v>
      </c>
      <c r="JK9" s="14">
        <f t="shared" si="70"/>
        <v>0</v>
      </c>
      <c r="JL9" s="14"/>
      <c r="JM9" s="14"/>
      <c r="JN9" s="14"/>
      <c r="JO9" s="14"/>
      <c r="JP9" s="14"/>
      <c r="JQ9" s="14"/>
      <c r="JR9" s="14">
        <f t="shared" si="71"/>
        <v>0</v>
      </c>
      <c r="JS9" s="14">
        <f t="shared" si="72"/>
        <v>0</v>
      </c>
      <c r="JT9" s="14"/>
      <c r="JU9" s="14"/>
    </row>
    <row r="10" spans="1:281" ht="12" customHeight="1" x14ac:dyDescent="0.2">
      <c r="A10" s="4" t="s">
        <v>106</v>
      </c>
      <c r="B10" s="15" t="s">
        <v>178</v>
      </c>
      <c r="C10" s="61">
        <v>8448964479</v>
      </c>
      <c r="D10" s="61" t="s">
        <v>299</v>
      </c>
      <c r="E10" s="61">
        <v>200</v>
      </c>
      <c r="F10" s="28" t="s">
        <v>10</v>
      </c>
      <c r="G10" s="6">
        <v>894070</v>
      </c>
      <c r="H10" s="16" t="s">
        <v>167</v>
      </c>
      <c r="I10" s="16" t="s">
        <v>167</v>
      </c>
      <c r="J10" s="46"/>
      <c r="K10" s="43">
        <v>155.27014685314657</v>
      </c>
      <c r="L10" s="50">
        <f t="shared" si="0"/>
        <v>148.28933579009171</v>
      </c>
      <c r="M10" s="43"/>
      <c r="N10" s="43">
        <v>6.9808110630548583</v>
      </c>
      <c r="O10" s="43"/>
      <c r="P10" s="43"/>
      <c r="Q10" s="43"/>
      <c r="R10" s="10">
        <f t="shared" si="1"/>
        <v>6.9808110630548583</v>
      </c>
      <c r="S10" s="50" cm="1">
        <f t="array" ref="S10">+R10:R10</f>
        <v>6.9808110630548583</v>
      </c>
      <c r="T10" s="50">
        <f t="shared" si="2"/>
        <v>670.95600000000002</v>
      </c>
      <c r="U10" s="55">
        <f t="shared" si="3"/>
        <v>819.24533579009176</v>
      </c>
      <c r="V10" s="50">
        <f t="shared" si="4"/>
        <v>60752.6</v>
      </c>
      <c r="W10" s="55">
        <f t="shared" si="5"/>
        <v>90.546324945301919</v>
      </c>
      <c r="X10" s="50">
        <f t="shared" si="6"/>
        <v>4979.1000000000004</v>
      </c>
      <c r="Y10" s="55">
        <f t="shared" si="7"/>
        <v>12.201522363479343</v>
      </c>
      <c r="Z10" s="56">
        <v>643694.1</v>
      </c>
      <c r="AA10" s="50">
        <f t="shared" si="8"/>
        <v>648673.19999999995</v>
      </c>
      <c r="AB10" s="50">
        <f t="shared" si="9"/>
        <v>696.3776223776224</v>
      </c>
      <c r="AC10" s="50">
        <f t="shared" si="10"/>
        <v>696.3776223776224</v>
      </c>
      <c r="AD10" s="60">
        <f t="shared" si="73"/>
        <v>122.86771341246936</v>
      </c>
      <c r="AE10" s="57">
        <v>7.15</v>
      </c>
      <c r="AF10" s="57">
        <v>7.15</v>
      </c>
      <c r="AG10" s="24"/>
      <c r="AH10" s="10">
        <v>0</v>
      </c>
      <c r="AI10" s="10">
        <v>0</v>
      </c>
      <c r="AJ10" s="10">
        <v>0</v>
      </c>
      <c r="AK10" s="10">
        <v>0</v>
      </c>
      <c r="AL10" s="10">
        <f t="shared" si="11"/>
        <v>0</v>
      </c>
      <c r="AM10" s="10">
        <f t="shared" si="12"/>
        <v>0</v>
      </c>
      <c r="AN10" s="10">
        <v>463.2</v>
      </c>
      <c r="AO10" s="33"/>
      <c r="AP10" s="10">
        <v>140.00399999999999</v>
      </c>
      <c r="AQ10" s="10">
        <v>12991</v>
      </c>
      <c r="AR10" s="10">
        <v>0</v>
      </c>
      <c r="AS10" s="10">
        <v>0</v>
      </c>
      <c r="AT10" s="10">
        <f t="shared" si="13"/>
        <v>140.00399999999999</v>
      </c>
      <c r="AU10" s="10">
        <f t="shared" si="14"/>
        <v>12991</v>
      </c>
      <c r="AV10" s="10">
        <v>443.1</v>
      </c>
      <c r="AW10" s="22" t="s">
        <v>262</v>
      </c>
      <c r="AX10" s="161">
        <v>0</v>
      </c>
      <c r="AY10" s="161">
        <v>0</v>
      </c>
      <c r="AZ10" s="10">
        <v>0</v>
      </c>
      <c r="BA10" s="10">
        <v>0</v>
      </c>
      <c r="BB10" s="161">
        <f t="shared" si="15"/>
        <v>0</v>
      </c>
      <c r="BC10" s="161">
        <f t="shared" si="16"/>
        <v>0</v>
      </c>
      <c r="BD10" s="10">
        <v>160.5</v>
      </c>
      <c r="BE10" s="22"/>
      <c r="BF10" s="10">
        <v>0</v>
      </c>
      <c r="BG10" s="10">
        <v>0</v>
      </c>
      <c r="BH10" s="10">
        <v>0</v>
      </c>
      <c r="BI10" s="10">
        <v>0</v>
      </c>
      <c r="BJ10" s="161">
        <f t="shared" si="17"/>
        <v>0</v>
      </c>
      <c r="BK10" s="161">
        <f t="shared" si="18"/>
        <v>0</v>
      </c>
      <c r="BL10" s="10">
        <v>19.399999999999999</v>
      </c>
      <c r="BM10" s="22"/>
      <c r="BN10" s="161">
        <v>140</v>
      </c>
      <c r="BO10" s="10">
        <v>13011</v>
      </c>
      <c r="BP10" s="10">
        <v>0</v>
      </c>
      <c r="BQ10" s="10">
        <v>0</v>
      </c>
      <c r="BR10" s="10">
        <f t="shared" si="19"/>
        <v>140</v>
      </c>
      <c r="BS10" s="10">
        <f t="shared" si="20"/>
        <v>13011</v>
      </c>
      <c r="BT10" s="10">
        <v>527.29999999999995</v>
      </c>
      <c r="BU10" s="22" t="s">
        <v>372</v>
      </c>
      <c r="BV10" s="161">
        <v>0</v>
      </c>
      <c r="BW10" s="161">
        <v>0</v>
      </c>
      <c r="BX10" s="10">
        <v>0</v>
      </c>
      <c r="BY10" s="10">
        <v>0</v>
      </c>
      <c r="BZ10" s="161">
        <f t="shared" si="21"/>
        <v>0</v>
      </c>
      <c r="CA10" s="161">
        <f t="shared" si="22"/>
        <v>0</v>
      </c>
      <c r="CB10" s="10">
        <v>422.7</v>
      </c>
      <c r="CC10" s="22"/>
      <c r="CD10" s="161">
        <v>40</v>
      </c>
      <c r="CE10" s="161">
        <v>3513.6</v>
      </c>
      <c r="CF10" s="10">
        <v>0</v>
      </c>
      <c r="CG10" s="10">
        <v>0</v>
      </c>
      <c r="CH10" s="161">
        <f t="shared" si="23"/>
        <v>40</v>
      </c>
      <c r="CI10" s="161">
        <f t="shared" si="24"/>
        <v>3513.6</v>
      </c>
      <c r="CJ10" s="10">
        <v>402.1</v>
      </c>
      <c r="CK10" s="161" t="s">
        <v>378</v>
      </c>
      <c r="CL10" s="161">
        <v>0</v>
      </c>
      <c r="CM10" s="161">
        <v>0</v>
      </c>
      <c r="CN10" s="10">
        <v>0</v>
      </c>
      <c r="CO10" s="10">
        <v>0</v>
      </c>
      <c r="CP10" s="161">
        <f t="shared" si="25"/>
        <v>0</v>
      </c>
      <c r="CQ10" s="161">
        <f t="shared" si="26"/>
        <v>0</v>
      </c>
      <c r="CR10" s="10">
        <v>145.80000000000001</v>
      </c>
      <c r="CS10" s="22"/>
      <c r="CT10" s="10">
        <v>121.12</v>
      </c>
      <c r="CU10" s="10">
        <v>10642</v>
      </c>
      <c r="CV10" s="10">
        <v>0</v>
      </c>
      <c r="CW10" s="161">
        <v>0</v>
      </c>
      <c r="CX10" s="161">
        <f t="shared" si="27"/>
        <v>121.12</v>
      </c>
      <c r="CY10" s="161">
        <f t="shared" si="28"/>
        <v>10642</v>
      </c>
      <c r="CZ10" s="10">
        <v>1</v>
      </c>
      <c r="DA10" s="22" t="s">
        <v>244</v>
      </c>
      <c r="DB10" s="161">
        <v>0</v>
      </c>
      <c r="DC10" s="161">
        <v>0</v>
      </c>
      <c r="DD10" s="10">
        <v>0</v>
      </c>
      <c r="DE10" s="10">
        <v>0</v>
      </c>
      <c r="DF10" s="161">
        <f t="shared" si="29"/>
        <v>0</v>
      </c>
      <c r="DG10" s="161">
        <f t="shared" si="30"/>
        <v>0</v>
      </c>
      <c r="DH10" s="10">
        <v>392.8</v>
      </c>
      <c r="DI10" s="161"/>
      <c r="DJ10" s="161">
        <v>0</v>
      </c>
      <c r="DK10" s="161">
        <v>0</v>
      </c>
      <c r="DL10" s="10">
        <v>0</v>
      </c>
      <c r="DM10" s="10">
        <v>0</v>
      </c>
      <c r="DN10" s="161">
        <f t="shared" si="31"/>
        <v>0</v>
      </c>
      <c r="DO10" s="161">
        <f t="shared" si="32"/>
        <v>0</v>
      </c>
      <c r="DP10" s="10">
        <v>433.5</v>
      </c>
      <c r="DQ10" s="22"/>
      <c r="DR10" s="161">
        <v>100</v>
      </c>
      <c r="DS10" s="161">
        <v>9188</v>
      </c>
      <c r="DT10" s="161">
        <v>0</v>
      </c>
      <c r="DU10" s="161">
        <v>0</v>
      </c>
      <c r="DV10" s="161">
        <f t="shared" si="33"/>
        <v>100</v>
      </c>
      <c r="DW10" s="161">
        <f t="shared" si="34"/>
        <v>9188</v>
      </c>
      <c r="DX10" s="10">
        <v>82</v>
      </c>
      <c r="DY10" s="33" t="s">
        <v>495</v>
      </c>
      <c r="DZ10" s="161">
        <v>0</v>
      </c>
      <c r="EA10" s="161">
        <v>0</v>
      </c>
      <c r="EB10" s="161">
        <v>0</v>
      </c>
      <c r="EC10" s="161">
        <v>0</v>
      </c>
      <c r="ED10" s="161">
        <f t="shared" si="35"/>
        <v>0</v>
      </c>
      <c r="EE10" s="161">
        <f t="shared" si="36"/>
        <v>0</v>
      </c>
      <c r="EF10" s="10">
        <v>461.6</v>
      </c>
      <c r="EG10" s="161"/>
      <c r="EH10" s="161">
        <v>0</v>
      </c>
      <c r="EI10" s="161">
        <v>0</v>
      </c>
      <c r="EJ10" s="161">
        <v>0</v>
      </c>
      <c r="EK10" s="161">
        <v>0</v>
      </c>
      <c r="EL10" s="161">
        <f t="shared" si="37"/>
        <v>0</v>
      </c>
      <c r="EM10" s="161">
        <f t="shared" si="38"/>
        <v>0</v>
      </c>
      <c r="EN10" s="10">
        <v>283.10000000000002</v>
      </c>
      <c r="EO10" s="22"/>
      <c r="EP10" s="161">
        <v>0</v>
      </c>
      <c r="EQ10" s="161">
        <v>0</v>
      </c>
      <c r="ER10" s="161">
        <v>0</v>
      </c>
      <c r="ES10" s="161">
        <v>0</v>
      </c>
      <c r="ET10" s="161">
        <f t="shared" si="39"/>
        <v>0</v>
      </c>
      <c r="EU10" s="161">
        <f t="shared" si="40"/>
        <v>0</v>
      </c>
      <c r="EV10" s="10">
        <v>241.2</v>
      </c>
      <c r="EW10" s="161"/>
      <c r="EX10" s="10">
        <v>129.83199999999999</v>
      </c>
      <c r="EY10" s="161">
        <v>11407</v>
      </c>
      <c r="EZ10" s="161">
        <v>0</v>
      </c>
      <c r="FA10" s="161">
        <v>0</v>
      </c>
      <c r="FB10" s="14">
        <f t="shared" si="41"/>
        <v>129.83199999999999</v>
      </c>
      <c r="FC10" s="14">
        <f t="shared" si="42"/>
        <v>11407</v>
      </c>
      <c r="FD10" s="161">
        <v>407.8</v>
      </c>
      <c r="FE10" s="161" t="s">
        <v>244</v>
      </c>
      <c r="FF10" s="10">
        <v>0</v>
      </c>
      <c r="FG10" s="10">
        <v>0</v>
      </c>
      <c r="FH10" s="10">
        <v>0</v>
      </c>
      <c r="FI10" s="10">
        <v>0</v>
      </c>
      <c r="FJ10" s="14">
        <f t="shared" si="43"/>
        <v>0</v>
      </c>
      <c r="FK10" s="14">
        <f t="shared" si="44"/>
        <v>0</v>
      </c>
      <c r="FL10" s="10">
        <v>91.7</v>
      </c>
      <c r="FM10" s="167"/>
      <c r="FN10" s="14"/>
      <c r="FO10" s="14"/>
      <c r="FP10" s="14"/>
      <c r="FQ10" s="14"/>
      <c r="FR10" s="14">
        <f t="shared" si="45"/>
        <v>0</v>
      </c>
      <c r="FS10" s="14">
        <f t="shared" si="46"/>
        <v>0</v>
      </c>
      <c r="FT10" s="10">
        <v>0.3</v>
      </c>
      <c r="FU10" s="14"/>
      <c r="FV10" s="14"/>
      <c r="FW10" s="14"/>
      <c r="FX10" s="14"/>
      <c r="FY10" s="14"/>
      <c r="FZ10" s="14">
        <f t="shared" si="47"/>
        <v>0</v>
      </c>
      <c r="GA10" s="14">
        <f t="shared" si="48"/>
        <v>0</v>
      </c>
      <c r="GB10" s="14"/>
      <c r="GC10" s="14"/>
      <c r="GD10" s="14"/>
      <c r="GE10" s="14"/>
      <c r="GF10" s="14"/>
      <c r="GG10" s="14"/>
      <c r="GH10" s="14">
        <f t="shared" si="49"/>
        <v>0</v>
      </c>
      <c r="GI10" s="14">
        <f t="shared" si="50"/>
        <v>0</v>
      </c>
      <c r="GJ10" s="14"/>
      <c r="GK10" s="14"/>
      <c r="GL10" s="14"/>
      <c r="GM10" s="14"/>
      <c r="GN10" s="14"/>
      <c r="GO10" s="14"/>
      <c r="GP10" s="14">
        <f t="shared" si="51"/>
        <v>0</v>
      </c>
      <c r="GQ10" s="14">
        <f t="shared" si="52"/>
        <v>0</v>
      </c>
      <c r="GR10" s="14"/>
      <c r="GS10" s="14"/>
      <c r="GT10" s="14"/>
      <c r="GU10" s="14"/>
      <c r="GV10" s="14"/>
      <c r="GW10" s="14"/>
      <c r="GX10" s="14">
        <f t="shared" si="53"/>
        <v>0</v>
      </c>
      <c r="GY10" s="14">
        <f t="shared" si="54"/>
        <v>0</v>
      </c>
      <c r="GZ10" s="14"/>
      <c r="HA10" s="14"/>
      <c r="HB10" s="14"/>
      <c r="HC10" s="14"/>
      <c r="HD10" s="14"/>
      <c r="HE10" s="14"/>
      <c r="HF10" s="14">
        <f t="shared" si="55"/>
        <v>0</v>
      </c>
      <c r="HG10" s="14">
        <f t="shared" si="56"/>
        <v>0</v>
      </c>
      <c r="HH10" s="14"/>
      <c r="HI10" s="14"/>
      <c r="HJ10" s="14"/>
      <c r="HK10" s="14"/>
      <c r="HL10" s="14"/>
      <c r="HM10" s="14"/>
      <c r="HN10" s="14">
        <f t="shared" si="57"/>
        <v>0</v>
      </c>
      <c r="HO10" s="14">
        <f t="shared" si="58"/>
        <v>0</v>
      </c>
      <c r="HP10" s="14"/>
      <c r="HQ10" s="14"/>
      <c r="HR10" s="14"/>
      <c r="HS10" s="14"/>
      <c r="HT10" s="14"/>
      <c r="HU10" s="14"/>
      <c r="HV10" s="14">
        <f t="shared" si="59"/>
        <v>0</v>
      </c>
      <c r="HW10" s="14">
        <f t="shared" si="60"/>
        <v>0</v>
      </c>
      <c r="HX10" s="14"/>
      <c r="HY10" s="14"/>
      <c r="HZ10" s="14"/>
      <c r="IA10" s="14"/>
      <c r="IB10" s="14"/>
      <c r="IC10" s="14"/>
      <c r="ID10" s="14">
        <f t="shared" si="61"/>
        <v>0</v>
      </c>
      <c r="IE10" s="14">
        <f t="shared" si="62"/>
        <v>0</v>
      </c>
      <c r="IF10" s="14"/>
      <c r="IG10" s="14"/>
      <c r="IH10" s="14"/>
      <c r="II10" s="14"/>
      <c r="IJ10" s="14"/>
      <c r="IK10" s="14"/>
      <c r="IL10" s="14">
        <f t="shared" si="63"/>
        <v>0</v>
      </c>
      <c r="IM10" s="14">
        <f t="shared" si="64"/>
        <v>0</v>
      </c>
      <c r="IN10" s="14"/>
      <c r="IO10" s="14"/>
      <c r="IP10" s="14"/>
      <c r="IQ10" s="14"/>
      <c r="IR10" s="14"/>
      <c r="IS10" s="14"/>
      <c r="IT10" s="14">
        <f t="shared" si="65"/>
        <v>0</v>
      </c>
      <c r="IU10" s="14">
        <f t="shared" si="66"/>
        <v>0</v>
      </c>
      <c r="IV10" s="14"/>
      <c r="IW10" s="14"/>
      <c r="IX10" s="14"/>
      <c r="IY10" s="14"/>
      <c r="IZ10" s="14"/>
      <c r="JA10" s="14"/>
      <c r="JB10" s="14">
        <f t="shared" si="67"/>
        <v>0</v>
      </c>
      <c r="JC10" s="14">
        <f t="shared" si="68"/>
        <v>0</v>
      </c>
      <c r="JD10" s="14"/>
      <c r="JE10" s="14"/>
      <c r="JF10" s="14"/>
      <c r="JG10" s="14"/>
      <c r="JH10" s="14"/>
      <c r="JI10" s="14"/>
      <c r="JJ10" s="14">
        <f t="shared" si="69"/>
        <v>0</v>
      </c>
      <c r="JK10" s="14">
        <f t="shared" si="70"/>
        <v>0</v>
      </c>
      <c r="JL10" s="14"/>
      <c r="JM10" s="14"/>
      <c r="JN10" s="14"/>
      <c r="JO10" s="14"/>
      <c r="JP10" s="14"/>
      <c r="JQ10" s="14"/>
      <c r="JR10" s="14">
        <f t="shared" si="71"/>
        <v>0</v>
      </c>
      <c r="JS10" s="14">
        <f t="shared" si="72"/>
        <v>0</v>
      </c>
      <c r="JT10" s="14"/>
      <c r="JU10" s="14"/>
    </row>
    <row r="11" spans="1:281" ht="12" customHeight="1" x14ac:dyDescent="0.2">
      <c r="A11" s="4" t="s">
        <v>111</v>
      </c>
      <c r="B11" s="15" t="s">
        <v>183</v>
      </c>
      <c r="C11" s="61">
        <v>9065877605</v>
      </c>
      <c r="D11" s="4" t="s">
        <v>299</v>
      </c>
      <c r="E11" s="4">
        <v>200</v>
      </c>
      <c r="F11" s="28" t="s">
        <v>15</v>
      </c>
      <c r="G11" s="6">
        <v>894146</v>
      </c>
      <c r="H11" s="16" t="s">
        <v>167</v>
      </c>
      <c r="I11" s="16" t="s">
        <v>167</v>
      </c>
      <c r="J11" s="46"/>
      <c r="K11" s="10">
        <v>158.26569230769371</v>
      </c>
      <c r="L11" s="50">
        <f t="shared" si="0"/>
        <v>110.26569230769371</v>
      </c>
      <c r="M11" s="43"/>
      <c r="N11" s="43">
        <v>10</v>
      </c>
      <c r="O11" s="43">
        <v>15</v>
      </c>
      <c r="P11" s="43">
        <v>23</v>
      </c>
      <c r="Q11" s="43"/>
      <c r="R11" s="10">
        <f t="shared" si="1"/>
        <v>48</v>
      </c>
      <c r="S11" s="50" cm="1">
        <f t="array" ref="S11">+R11:R11</f>
        <v>48</v>
      </c>
      <c r="T11" s="50">
        <f t="shared" si="2"/>
        <v>682.702</v>
      </c>
      <c r="U11" s="55">
        <f t="shared" si="3"/>
        <v>792.96769230769371</v>
      </c>
      <c r="V11" s="50">
        <f t="shared" si="4"/>
        <v>61970.8</v>
      </c>
      <c r="W11" s="55">
        <f t="shared" si="5"/>
        <v>90.772840858822747</v>
      </c>
      <c r="X11" s="50">
        <f t="shared" si="6"/>
        <v>4936.5999999999995</v>
      </c>
      <c r="Y11" s="55">
        <f t="shared" si="7"/>
        <v>12.553336304339021</v>
      </c>
      <c r="Z11" s="56">
        <v>675080.9</v>
      </c>
      <c r="AA11" s="50">
        <f t="shared" si="8"/>
        <v>680017.5</v>
      </c>
      <c r="AB11" s="50">
        <f t="shared" si="9"/>
        <v>690.43356643356628</v>
      </c>
      <c r="AC11" s="50">
        <f t="shared" si="10"/>
        <v>690.43356643356628</v>
      </c>
      <c r="AD11" s="60">
        <f t="shared" si="73"/>
        <v>102.53412587412743</v>
      </c>
      <c r="AE11" s="57">
        <v>7.15</v>
      </c>
      <c r="AF11" s="57">
        <v>7.15</v>
      </c>
      <c r="AG11" s="24"/>
      <c r="AH11" s="10">
        <v>0</v>
      </c>
      <c r="AI11" s="10">
        <v>0</v>
      </c>
      <c r="AJ11" s="10">
        <v>0</v>
      </c>
      <c r="AK11" s="10">
        <v>0</v>
      </c>
      <c r="AL11" s="10">
        <f t="shared" si="11"/>
        <v>0</v>
      </c>
      <c r="AM11" s="10">
        <f t="shared" si="12"/>
        <v>0</v>
      </c>
      <c r="AN11" s="10">
        <v>383.6</v>
      </c>
      <c r="AO11" s="33"/>
      <c r="AP11" s="10">
        <v>119.952</v>
      </c>
      <c r="AQ11" s="10">
        <v>10539</v>
      </c>
      <c r="AR11" s="10">
        <v>0</v>
      </c>
      <c r="AS11" s="10">
        <v>0</v>
      </c>
      <c r="AT11" s="10">
        <f t="shared" si="13"/>
        <v>119.952</v>
      </c>
      <c r="AU11" s="10">
        <f t="shared" si="14"/>
        <v>10539</v>
      </c>
      <c r="AV11" s="10">
        <v>1.2</v>
      </c>
      <c r="AW11" s="22" t="s">
        <v>244</v>
      </c>
      <c r="AX11" s="161">
        <v>0</v>
      </c>
      <c r="AY11" s="161">
        <v>0</v>
      </c>
      <c r="AZ11" s="10">
        <v>0</v>
      </c>
      <c r="BA11" s="10">
        <v>0</v>
      </c>
      <c r="BB11" s="161">
        <f t="shared" si="15"/>
        <v>0</v>
      </c>
      <c r="BC11" s="161">
        <f t="shared" si="16"/>
        <v>0</v>
      </c>
      <c r="BD11" s="10">
        <v>500.9</v>
      </c>
      <c r="BE11" s="22"/>
      <c r="BF11" s="10">
        <v>120</v>
      </c>
      <c r="BG11" s="10">
        <v>11181.6</v>
      </c>
      <c r="BH11" s="10">
        <v>0</v>
      </c>
      <c r="BI11" s="10">
        <v>0</v>
      </c>
      <c r="BJ11" s="161">
        <f t="shared" si="17"/>
        <v>120</v>
      </c>
      <c r="BK11" s="161">
        <f t="shared" si="18"/>
        <v>11181.6</v>
      </c>
      <c r="BL11" s="10">
        <v>467.9</v>
      </c>
      <c r="BM11" s="22" t="s">
        <v>264</v>
      </c>
      <c r="BN11" s="161">
        <v>0</v>
      </c>
      <c r="BO11" s="161">
        <v>0</v>
      </c>
      <c r="BP11" s="10">
        <v>0</v>
      </c>
      <c r="BQ11" s="10">
        <v>0</v>
      </c>
      <c r="BR11" s="75">
        <f t="shared" si="19"/>
        <v>0</v>
      </c>
      <c r="BS11" s="75">
        <f t="shared" si="20"/>
        <v>0</v>
      </c>
      <c r="BT11" s="10">
        <v>500.9</v>
      </c>
      <c r="BU11" s="22"/>
      <c r="BV11" s="161">
        <v>120</v>
      </c>
      <c r="BW11" s="161">
        <v>11154</v>
      </c>
      <c r="BX11" s="10">
        <v>0</v>
      </c>
      <c r="BY11" s="10">
        <v>0</v>
      </c>
      <c r="BZ11" s="161">
        <f t="shared" si="21"/>
        <v>120</v>
      </c>
      <c r="CA11" s="161">
        <f t="shared" si="22"/>
        <v>11154</v>
      </c>
      <c r="CB11" s="10">
        <v>308.2</v>
      </c>
      <c r="CC11" s="22" t="s">
        <v>387</v>
      </c>
      <c r="CD11" s="161">
        <v>0</v>
      </c>
      <c r="CE11" s="161">
        <v>0</v>
      </c>
      <c r="CF11" s="10">
        <v>0</v>
      </c>
      <c r="CG11" s="10">
        <v>0</v>
      </c>
      <c r="CH11" s="161">
        <f t="shared" si="23"/>
        <v>0</v>
      </c>
      <c r="CI11" s="161">
        <f t="shared" si="24"/>
        <v>0</v>
      </c>
      <c r="CJ11" s="10">
        <v>312.39999999999998</v>
      </c>
      <c r="CK11" s="161"/>
      <c r="CL11" s="161">
        <v>0</v>
      </c>
      <c r="CM11" s="161">
        <v>0</v>
      </c>
      <c r="CN11" s="10">
        <v>0</v>
      </c>
      <c r="CO11" s="10">
        <v>0</v>
      </c>
      <c r="CP11" s="161">
        <f t="shared" si="25"/>
        <v>0</v>
      </c>
      <c r="CQ11" s="161">
        <f t="shared" si="26"/>
        <v>0</v>
      </c>
      <c r="CR11" s="10">
        <v>406.4</v>
      </c>
      <c r="CS11" s="22"/>
      <c r="CT11" s="10">
        <v>120</v>
      </c>
      <c r="CU11" s="10">
        <v>11281.2</v>
      </c>
      <c r="CV11" s="10">
        <v>0</v>
      </c>
      <c r="CW11" s="161">
        <v>0</v>
      </c>
      <c r="CX11" s="161">
        <f t="shared" si="27"/>
        <v>120</v>
      </c>
      <c r="CY11" s="161">
        <f t="shared" si="28"/>
        <v>11281.2</v>
      </c>
      <c r="CZ11" s="10">
        <v>192.6</v>
      </c>
      <c r="DA11" s="22" t="s">
        <v>311</v>
      </c>
      <c r="DB11" s="161">
        <v>70</v>
      </c>
      <c r="DC11" s="10">
        <v>6151</v>
      </c>
      <c r="DD11" s="10">
        <v>0</v>
      </c>
      <c r="DE11" s="10">
        <v>0</v>
      </c>
      <c r="DF11" s="161">
        <f t="shared" si="29"/>
        <v>70</v>
      </c>
      <c r="DG11" s="161">
        <f t="shared" si="30"/>
        <v>6151</v>
      </c>
      <c r="DH11" s="10">
        <v>529.4</v>
      </c>
      <c r="DI11" s="161" t="s">
        <v>261</v>
      </c>
      <c r="DJ11" s="161">
        <v>0</v>
      </c>
      <c r="DK11" s="161">
        <v>0</v>
      </c>
      <c r="DL11" s="10">
        <v>0</v>
      </c>
      <c r="DM11" s="10">
        <v>0</v>
      </c>
      <c r="DN11" s="161">
        <f t="shared" si="31"/>
        <v>0</v>
      </c>
      <c r="DO11" s="161">
        <f t="shared" si="32"/>
        <v>0</v>
      </c>
      <c r="DP11" s="10">
        <v>384.1</v>
      </c>
      <c r="DQ11" s="22"/>
      <c r="DR11" s="161">
        <v>0</v>
      </c>
      <c r="DS11" s="161">
        <v>0</v>
      </c>
      <c r="DT11" s="161">
        <v>0</v>
      </c>
      <c r="DU11" s="161">
        <v>0</v>
      </c>
      <c r="DV11" s="161">
        <f t="shared" si="33"/>
        <v>0</v>
      </c>
      <c r="DW11" s="161">
        <f t="shared" si="34"/>
        <v>0</v>
      </c>
      <c r="DX11" s="10">
        <v>53.7</v>
      </c>
      <c r="DY11" s="161"/>
      <c r="DZ11" s="10">
        <v>132.75</v>
      </c>
      <c r="EA11" s="161">
        <v>11664</v>
      </c>
      <c r="EB11" s="161">
        <v>0</v>
      </c>
      <c r="EC11" s="161">
        <v>0</v>
      </c>
      <c r="ED11" s="10">
        <f t="shared" si="35"/>
        <v>132.75</v>
      </c>
      <c r="EE11" s="10">
        <f t="shared" si="36"/>
        <v>11664</v>
      </c>
      <c r="EF11" s="10">
        <v>322.10000000000002</v>
      </c>
      <c r="EG11" s="161" t="s">
        <v>244</v>
      </c>
      <c r="EH11" s="161">
        <v>0</v>
      </c>
      <c r="EI11" s="161">
        <v>0</v>
      </c>
      <c r="EJ11" s="161">
        <v>0</v>
      </c>
      <c r="EK11" s="161">
        <v>0</v>
      </c>
      <c r="EL11" s="161">
        <f t="shared" si="37"/>
        <v>0</v>
      </c>
      <c r="EM11" s="161">
        <f t="shared" si="38"/>
        <v>0</v>
      </c>
      <c r="EN11" s="10">
        <v>247.1</v>
      </c>
      <c r="EO11" s="22"/>
      <c r="EP11" s="161">
        <v>0</v>
      </c>
      <c r="EQ11" s="161">
        <v>0</v>
      </c>
      <c r="ER11" s="161">
        <v>0</v>
      </c>
      <c r="ES11" s="161">
        <v>0</v>
      </c>
      <c r="ET11" s="161">
        <f t="shared" si="39"/>
        <v>0</v>
      </c>
      <c r="EU11" s="161">
        <f t="shared" si="40"/>
        <v>0</v>
      </c>
      <c r="EV11" s="10">
        <v>69</v>
      </c>
      <c r="EW11" s="161"/>
      <c r="EX11" s="10">
        <v>0</v>
      </c>
      <c r="EY11" s="161">
        <v>0</v>
      </c>
      <c r="EZ11" s="161">
        <v>0</v>
      </c>
      <c r="FA11" s="161">
        <v>0</v>
      </c>
      <c r="FB11" s="14">
        <f t="shared" si="41"/>
        <v>0</v>
      </c>
      <c r="FC11" s="14">
        <f t="shared" si="42"/>
        <v>0</v>
      </c>
      <c r="FD11" s="161">
        <v>88.8</v>
      </c>
      <c r="FE11" s="161"/>
      <c r="FF11" s="10">
        <v>0</v>
      </c>
      <c r="FG11" s="10">
        <v>0</v>
      </c>
      <c r="FH11" s="10">
        <v>0</v>
      </c>
      <c r="FI11" s="10">
        <v>0</v>
      </c>
      <c r="FJ11" s="14">
        <f t="shared" si="43"/>
        <v>0</v>
      </c>
      <c r="FK11" s="14">
        <f t="shared" si="44"/>
        <v>0</v>
      </c>
      <c r="FL11" s="10">
        <v>103.9</v>
      </c>
      <c r="FM11" s="167"/>
      <c r="FN11" s="14"/>
      <c r="FO11" s="14"/>
      <c r="FP11" s="14"/>
      <c r="FQ11" s="14"/>
      <c r="FR11" s="14">
        <f t="shared" si="45"/>
        <v>0</v>
      </c>
      <c r="FS11" s="14">
        <f t="shared" si="46"/>
        <v>0</v>
      </c>
      <c r="FT11" s="10">
        <v>64.400000000000006</v>
      </c>
      <c r="FU11" s="14"/>
      <c r="FV11" s="14"/>
      <c r="FW11" s="14"/>
      <c r="FX11" s="14"/>
      <c r="FY11" s="14"/>
      <c r="FZ11" s="14">
        <f t="shared" si="47"/>
        <v>0</v>
      </c>
      <c r="GA11" s="14">
        <f t="shared" si="48"/>
        <v>0</v>
      </c>
      <c r="GB11" s="14"/>
      <c r="GC11" s="14"/>
      <c r="GD11" s="14"/>
      <c r="GE11" s="14"/>
      <c r="GF11" s="14"/>
      <c r="GG11" s="14"/>
      <c r="GH11" s="14">
        <f t="shared" si="49"/>
        <v>0</v>
      </c>
      <c r="GI11" s="14">
        <f t="shared" si="50"/>
        <v>0</v>
      </c>
      <c r="GJ11" s="14"/>
      <c r="GK11" s="14"/>
      <c r="GL11" s="14"/>
      <c r="GM11" s="14"/>
      <c r="GN11" s="14"/>
      <c r="GO11" s="14"/>
      <c r="GP11" s="14">
        <f t="shared" si="51"/>
        <v>0</v>
      </c>
      <c r="GQ11" s="14">
        <f t="shared" si="52"/>
        <v>0</v>
      </c>
      <c r="GR11" s="14"/>
      <c r="GS11" s="14"/>
      <c r="GT11" s="14"/>
      <c r="GU11" s="14"/>
      <c r="GV11" s="14"/>
      <c r="GW11" s="14"/>
      <c r="GX11" s="14">
        <f t="shared" si="53"/>
        <v>0</v>
      </c>
      <c r="GY11" s="14">
        <f t="shared" si="54"/>
        <v>0</v>
      </c>
      <c r="GZ11" s="14"/>
      <c r="HA11" s="14"/>
      <c r="HB11" s="14"/>
      <c r="HC11" s="14"/>
      <c r="HD11" s="14"/>
      <c r="HE11" s="14"/>
      <c r="HF11" s="14">
        <f t="shared" si="55"/>
        <v>0</v>
      </c>
      <c r="HG11" s="14">
        <f t="shared" si="56"/>
        <v>0</v>
      </c>
      <c r="HH11" s="14"/>
      <c r="HI11" s="14"/>
      <c r="HJ11" s="14"/>
      <c r="HK11" s="14"/>
      <c r="HL11" s="14"/>
      <c r="HM11" s="14"/>
      <c r="HN11" s="14">
        <f t="shared" si="57"/>
        <v>0</v>
      </c>
      <c r="HO11" s="14">
        <f t="shared" si="58"/>
        <v>0</v>
      </c>
      <c r="HP11" s="14"/>
      <c r="HQ11" s="14"/>
      <c r="HR11" s="14"/>
      <c r="HS11" s="14"/>
      <c r="HT11" s="14"/>
      <c r="HU11" s="14"/>
      <c r="HV11" s="14">
        <f t="shared" si="59"/>
        <v>0</v>
      </c>
      <c r="HW11" s="14">
        <f t="shared" si="60"/>
        <v>0</v>
      </c>
      <c r="HX11" s="14"/>
      <c r="HY11" s="14"/>
      <c r="HZ11" s="14"/>
      <c r="IA11" s="14"/>
      <c r="IB11" s="14"/>
      <c r="IC11" s="14"/>
      <c r="ID11" s="14">
        <f t="shared" si="61"/>
        <v>0</v>
      </c>
      <c r="IE11" s="14">
        <f t="shared" si="62"/>
        <v>0</v>
      </c>
      <c r="IF11" s="14"/>
      <c r="IG11" s="14"/>
      <c r="IH11" s="14"/>
      <c r="II11" s="14"/>
      <c r="IJ11" s="14"/>
      <c r="IK11" s="14"/>
      <c r="IL11" s="14">
        <f t="shared" si="63"/>
        <v>0</v>
      </c>
      <c r="IM11" s="14">
        <f t="shared" si="64"/>
        <v>0</v>
      </c>
      <c r="IN11" s="14"/>
      <c r="IO11" s="14"/>
      <c r="IP11" s="14"/>
      <c r="IQ11" s="14"/>
      <c r="IR11" s="14"/>
      <c r="IS11" s="14"/>
      <c r="IT11" s="14">
        <f t="shared" si="65"/>
        <v>0</v>
      </c>
      <c r="IU11" s="14">
        <f t="shared" si="66"/>
        <v>0</v>
      </c>
      <c r="IV11" s="14"/>
      <c r="IW11" s="14"/>
      <c r="IX11" s="14"/>
      <c r="IY11" s="14"/>
      <c r="IZ11" s="14"/>
      <c r="JA11" s="14"/>
      <c r="JB11" s="14">
        <f t="shared" si="67"/>
        <v>0</v>
      </c>
      <c r="JC11" s="14">
        <f t="shared" si="68"/>
        <v>0</v>
      </c>
      <c r="JD11" s="14"/>
      <c r="JE11" s="14"/>
      <c r="JF11" s="14"/>
      <c r="JG11" s="14"/>
      <c r="JH11" s="14"/>
      <c r="JI11" s="14"/>
      <c r="JJ11" s="14">
        <f t="shared" si="69"/>
        <v>0</v>
      </c>
      <c r="JK11" s="14">
        <f t="shared" si="70"/>
        <v>0</v>
      </c>
      <c r="JL11" s="14"/>
      <c r="JM11" s="14"/>
      <c r="JN11" s="14"/>
      <c r="JO11" s="14"/>
      <c r="JP11" s="14"/>
      <c r="JQ11" s="14"/>
      <c r="JR11" s="14">
        <f t="shared" si="71"/>
        <v>0</v>
      </c>
      <c r="JS11" s="14">
        <f t="shared" si="72"/>
        <v>0</v>
      </c>
      <c r="JT11" s="14"/>
      <c r="JU11" s="14"/>
    </row>
    <row r="12" spans="1:281" ht="12" customHeight="1" x14ac:dyDescent="0.2">
      <c r="A12" s="4" t="s">
        <v>114</v>
      </c>
      <c r="B12" s="15" t="s">
        <v>186</v>
      </c>
      <c r="C12" s="61">
        <v>9140849663</v>
      </c>
      <c r="D12" s="61" t="s">
        <v>299</v>
      </c>
      <c r="E12" s="61">
        <v>600</v>
      </c>
      <c r="F12" s="28" t="s">
        <v>18</v>
      </c>
      <c r="G12" s="6">
        <v>591908</v>
      </c>
      <c r="H12" s="16" t="s">
        <v>167</v>
      </c>
      <c r="I12" s="16" t="s">
        <v>167</v>
      </c>
      <c r="J12" s="46"/>
      <c r="K12" s="43">
        <v>282.9289014084502</v>
      </c>
      <c r="L12" s="50">
        <f t="shared" si="0"/>
        <v>282.9289014084502</v>
      </c>
      <c r="M12" s="43"/>
      <c r="N12" s="43">
        <v>0</v>
      </c>
      <c r="O12" s="43"/>
      <c r="P12" s="43"/>
      <c r="Q12" s="43"/>
      <c r="R12" s="10">
        <f t="shared" si="1"/>
        <v>0</v>
      </c>
      <c r="S12" s="50" cm="1">
        <f t="array" ref="S12">+R12:R12</f>
        <v>0</v>
      </c>
      <c r="T12" s="50">
        <f t="shared" si="2"/>
        <v>647.69000000000005</v>
      </c>
      <c r="U12" s="55">
        <f t="shared" si="3"/>
        <v>930.61890140845026</v>
      </c>
      <c r="V12" s="50">
        <f t="shared" si="4"/>
        <v>56906</v>
      </c>
      <c r="W12" s="55">
        <f t="shared" si="5"/>
        <v>87.859932992635365</v>
      </c>
      <c r="X12" s="50">
        <f t="shared" si="6"/>
        <v>4481.7999999999993</v>
      </c>
      <c r="Y12" s="55">
        <f t="shared" si="7"/>
        <v>12.697130617162749</v>
      </c>
      <c r="Z12" s="56">
        <v>726272.79999999993</v>
      </c>
      <c r="AA12" s="50">
        <f t="shared" si="8"/>
        <v>730754.59999999986</v>
      </c>
      <c r="AB12" s="50">
        <f t="shared" si="9"/>
        <v>631.23943661971828</v>
      </c>
      <c r="AC12" s="50">
        <f t="shared" si="10"/>
        <v>631.23943661971828</v>
      </c>
      <c r="AD12" s="60">
        <f t="shared" si="73"/>
        <v>299.37946478873198</v>
      </c>
      <c r="AE12" s="57">
        <v>7.1</v>
      </c>
      <c r="AF12" s="57">
        <v>7.1</v>
      </c>
      <c r="AG12" s="24"/>
      <c r="AH12" s="10">
        <v>0</v>
      </c>
      <c r="AI12" s="10">
        <v>0</v>
      </c>
      <c r="AJ12" s="10">
        <v>0</v>
      </c>
      <c r="AK12" s="10">
        <v>0</v>
      </c>
      <c r="AL12" s="10">
        <f t="shared" si="11"/>
        <v>0</v>
      </c>
      <c r="AM12" s="10">
        <f t="shared" si="12"/>
        <v>0</v>
      </c>
      <c r="AN12" s="10">
        <v>0.2</v>
      </c>
      <c r="AO12" s="33"/>
      <c r="AP12" s="10">
        <v>176.28</v>
      </c>
      <c r="AQ12" s="10">
        <v>15488</v>
      </c>
      <c r="AR12" s="10">
        <v>0</v>
      </c>
      <c r="AS12" s="10">
        <v>0</v>
      </c>
      <c r="AT12" s="10">
        <f t="shared" si="13"/>
        <v>176.28</v>
      </c>
      <c r="AU12" s="10">
        <f t="shared" si="14"/>
        <v>15488</v>
      </c>
      <c r="AV12" s="10">
        <v>246.1</v>
      </c>
      <c r="AW12" s="22" t="s">
        <v>244</v>
      </c>
      <c r="AX12" s="161">
        <v>0</v>
      </c>
      <c r="AY12" s="161">
        <v>0</v>
      </c>
      <c r="AZ12" s="10">
        <v>0</v>
      </c>
      <c r="BA12" s="10">
        <v>0</v>
      </c>
      <c r="BB12" s="161">
        <f t="shared" si="15"/>
        <v>0</v>
      </c>
      <c r="BC12" s="161">
        <f t="shared" si="16"/>
        <v>0</v>
      </c>
      <c r="BD12" s="10">
        <v>496.7</v>
      </c>
      <c r="BE12" s="22"/>
      <c r="BF12" s="10">
        <v>0</v>
      </c>
      <c r="BG12" s="10">
        <v>0</v>
      </c>
      <c r="BH12" s="10">
        <v>0</v>
      </c>
      <c r="BI12" s="10">
        <v>0</v>
      </c>
      <c r="BJ12" s="161">
        <f t="shared" si="17"/>
        <v>0</v>
      </c>
      <c r="BK12" s="161">
        <f t="shared" si="18"/>
        <v>0</v>
      </c>
      <c r="BL12" s="10">
        <v>423.1</v>
      </c>
      <c r="BM12" s="22"/>
      <c r="BN12" s="161">
        <v>0</v>
      </c>
      <c r="BO12" s="161">
        <v>0</v>
      </c>
      <c r="BP12" s="10">
        <v>0</v>
      </c>
      <c r="BQ12" s="10">
        <v>0</v>
      </c>
      <c r="BR12" s="10">
        <f t="shared" si="19"/>
        <v>0</v>
      </c>
      <c r="BS12" s="10">
        <f t="shared" si="20"/>
        <v>0</v>
      </c>
      <c r="BT12" s="10">
        <v>240.8</v>
      </c>
      <c r="BU12" s="22"/>
      <c r="BV12" s="161">
        <v>0</v>
      </c>
      <c r="BW12" s="161">
        <v>0</v>
      </c>
      <c r="BX12" s="10">
        <v>0</v>
      </c>
      <c r="BY12" s="10">
        <v>0</v>
      </c>
      <c r="BZ12" s="161">
        <f t="shared" si="21"/>
        <v>0</v>
      </c>
      <c r="CA12" s="161">
        <f t="shared" si="22"/>
        <v>0</v>
      </c>
      <c r="CB12" s="10">
        <v>342.9</v>
      </c>
      <c r="CC12" s="22"/>
      <c r="CD12" s="161">
        <v>0</v>
      </c>
      <c r="CE12" s="161">
        <v>0</v>
      </c>
      <c r="CF12" s="10">
        <v>0</v>
      </c>
      <c r="CG12" s="10">
        <v>0</v>
      </c>
      <c r="CH12" s="161">
        <f t="shared" si="23"/>
        <v>0</v>
      </c>
      <c r="CI12" s="161">
        <f t="shared" si="24"/>
        <v>0</v>
      </c>
      <c r="CJ12" s="10">
        <v>35.5</v>
      </c>
      <c r="CK12" s="161"/>
      <c r="CL12" s="161">
        <v>0</v>
      </c>
      <c r="CM12" s="161">
        <v>0</v>
      </c>
      <c r="CN12" s="10">
        <v>0</v>
      </c>
      <c r="CO12" s="10">
        <v>0</v>
      </c>
      <c r="CP12" s="161">
        <f t="shared" si="25"/>
        <v>0</v>
      </c>
      <c r="CQ12" s="161">
        <f t="shared" si="26"/>
        <v>0</v>
      </c>
      <c r="CR12" s="10">
        <v>622.5</v>
      </c>
      <c r="CS12" s="22"/>
      <c r="CT12" s="161">
        <v>0</v>
      </c>
      <c r="CU12" s="161">
        <v>0</v>
      </c>
      <c r="CV12" s="10">
        <v>0</v>
      </c>
      <c r="CW12" s="161">
        <v>0</v>
      </c>
      <c r="CX12" s="161">
        <f t="shared" si="27"/>
        <v>0</v>
      </c>
      <c r="CY12" s="161">
        <f t="shared" si="28"/>
        <v>0</v>
      </c>
      <c r="CZ12" s="10">
        <v>551.4</v>
      </c>
      <c r="DA12" s="22"/>
      <c r="DB12" s="161">
        <v>0</v>
      </c>
      <c r="DC12" s="161">
        <v>0</v>
      </c>
      <c r="DD12" s="10">
        <v>0</v>
      </c>
      <c r="DE12" s="10">
        <v>0</v>
      </c>
      <c r="DF12" s="161">
        <f t="shared" si="29"/>
        <v>0</v>
      </c>
      <c r="DG12" s="161">
        <f t="shared" si="30"/>
        <v>0</v>
      </c>
      <c r="DH12" s="10">
        <v>325.7</v>
      </c>
      <c r="DI12" s="161"/>
      <c r="DJ12" s="161">
        <v>471.41</v>
      </c>
      <c r="DK12" s="10">
        <v>41418</v>
      </c>
      <c r="DL12" s="10">
        <v>0</v>
      </c>
      <c r="DM12" s="10">
        <v>0</v>
      </c>
      <c r="DN12" s="10">
        <f t="shared" si="31"/>
        <v>471.41</v>
      </c>
      <c r="DO12" s="10">
        <f t="shared" si="32"/>
        <v>41418</v>
      </c>
      <c r="DP12" s="10">
        <v>311.89999999999998</v>
      </c>
      <c r="DQ12" s="22" t="s">
        <v>244</v>
      </c>
      <c r="DR12" s="161">
        <v>0</v>
      </c>
      <c r="DS12" s="161">
        <v>0</v>
      </c>
      <c r="DT12" s="161">
        <v>0</v>
      </c>
      <c r="DU12" s="161">
        <v>0</v>
      </c>
      <c r="DV12" s="161">
        <f t="shared" si="33"/>
        <v>0</v>
      </c>
      <c r="DW12" s="161">
        <f t="shared" si="34"/>
        <v>0</v>
      </c>
      <c r="DX12" s="10">
        <v>348</v>
      </c>
      <c r="DY12" s="161"/>
      <c r="DZ12" s="161">
        <v>0</v>
      </c>
      <c r="EA12" s="161">
        <v>0</v>
      </c>
      <c r="EB12" s="161">
        <v>0</v>
      </c>
      <c r="EC12" s="161">
        <v>0</v>
      </c>
      <c r="ED12" s="161">
        <f t="shared" si="35"/>
        <v>0</v>
      </c>
      <c r="EE12" s="161">
        <f t="shared" si="36"/>
        <v>0</v>
      </c>
      <c r="EF12" s="10">
        <v>101.3</v>
      </c>
      <c r="EG12" s="161"/>
      <c r="EH12" s="161">
        <v>0</v>
      </c>
      <c r="EI12" s="161">
        <v>0</v>
      </c>
      <c r="EJ12" s="161">
        <v>0</v>
      </c>
      <c r="EK12" s="161">
        <v>0</v>
      </c>
      <c r="EL12" s="161">
        <f t="shared" si="37"/>
        <v>0</v>
      </c>
      <c r="EM12" s="161">
        <f t="shared" si="38"/>
        <v>0</v>
      </c>
      <c r="EN12" s="10">
        <v>19.100000000000001</v>
      </c>
      <c r="EO12" s="22"/>
      <c r="EP12" s="161">
        <v>0</v>
      </c>
      <c r="EQ12" s="161">
        <v>0</v>
      </c>
      <c r="ER12" s="161">
        <v>0</v>
      </c>
      <c r="ES12" s="161">
        <v>0</v>
      </c>
      <c r="ET12" s="161">
        <f t="shared" si="39"/>
        <v>0</v>
      </c>
      <c r="EU12" s="161">
        <f t="shared" si="40"/>
        <v>0</v>
      </c>
      <c r="EV12" s="10">
        <v>0</v>
      </c>
      <c r="EW12" s="161"/>
      <c r="EX12" s="10">
        <v>0</v>
      </c>
      <c r="EY12" s="161">
        <v>0</v>
      </c>
      <c r="EZ12" s="161">
        <v>0</v>
      </c>
      <c r="FA12" s="161">
        <v>0</v>
      </c>
      <c r="FB12" s="14">
        <f t="shared" si="41"/>
        <v>0</v>
      </c>
      <c r="FC12" s="14">
        <f t="shared" si="42"/>
        <v>0</v>
      </c>
      <c r="FD12" s="161">
        <v>15.2</v>
      </c>
      <c r="FE12" s="161"/>
      <c r="FF12" s="10">
        <v>0</v>
      </c>
      <c r="FG12" s="10">
        <v>0</v>
      </c>
      <c r="FH12" s="10">
        <v>0</v>
      </c>
      <c r="FI12" s="10">
        <v>0</v>
      </c>
      <c r="FJ12" s="14">
        <f t="shared" si="43"/>
        <v>0</v>
      </c>
      <c r="FK12" s="14">
        <f t="shared" si="44"/>
        <v>0</v>
      </c>
      <c r="FL12" s="10">
        <v>361.5</v>
      </c>
      <c r="FM12" s="167"/>
      <c r="FN12" s="14"/>
      <c r="FO12" s="14"/>
      <c r="FP12" s="14"/>
      <c r="FQ12" s="14"/>
      <c r="FR12" s="14">
        <f t="shared" si="45"/>
        <v>0</v>
      </c>
      <c r="FS12" s="14">
        <f t="shared" si="46"/>
        <v>0</v>
      </c>
      <c r="FT12" s="10">
        <v>39.9</v>
      </c>
      <c r="FU12" s="14"/>
      <c r="FV12" s="14"/>
      <c r="FW12" s="14"/>
      <c r="FX12" s="14"/>
      <c r="FY12" s="14"/>
      <c r="FZ12" s="14">
        <f t="shared" si="47"/>
        <v>0</v>
      </c>
      <c r="GA12" s="14">
        <f t="shared" si="48"/>
        <v>0</v>
      </c>
      <c r="GB12" s="14"/>
      <c r="GC12" s="14"/>
      <c r="GD12" s="14"/>
      <c r="GE12" s="14"/>
      <c r="GF12" s="14"/>
      <c r="GG12" s="14"/>
      <c r="GH12" s="14">
        <f t="shared" si="49"/>
        <v>0</v>
      </c>
      <c r="GI12" s="14">
        <f t="shared" si="50"/>
        <v>0</v>
      </c>
      <c r="GJ12" s="14"/>
      <c r="GK12" s="14"/>
      <c r="GL12" s="14"/>
      <c r="GM12" s="14"/>
      <c r="GN12" s="14"/>
      <c r="GO12" s="14"/>
      <c r="GP12" s="14">
        <f t="shared" si="51"/>
        <v>0</v>
      </c>
      <c r="GQ12" s="14">
        <f t="shared" si="52"/>
        <v>0</v>
      </c>
      <c r="GR12" s="14"/>
      <c r="GS12" s="14"/>
      <c r="GT12" s="14"/>
      <c r="GU12" s="14"/>
      <c r="GV12" s="14"/>
      <c r="GW12" s="14"/>
      <c r="GX12" s="14">
        <f t="shared" si="53"/>
        <v>0</v>
      </c>
      <c r="GY12" s="14">
        <f t="shared" si="54"/>
        <v>0</v>
      </c>
      <c r="GZ12" s="14"/>
      <c r="HA12" s="14"/>
      <c r="HB12" s="14"/>
      <c r="HC12" s="14"/>
      <c r="HD12" s="14"/>
      <c r="HE12" s="14"/>
      <c r="HF12" s="14">
        <f t="shared" si="55"/>
        <v>0</v>
      </c>
      <c r="HG12" s="14">
        <f t="shared" si="56"/>
        <v>0</v>
      </c>
      <c r="HH12" s="14"/>
      <c r="HI12" s="14"/>
      <c r="HJ12" s="14"/>
      <c r="HK12" s="14"/>
      <c r="HL12" s="14"/>
      <c r="HM12" s="14"/>
      <c r="HN12" s="14">
        <f t="shared" si="57"/>
        <v>0</v>
      </c>
      <c r="HO12" s="14">
        <f t="shared" si="58"/>
        <v>0</v>
      </c>
      <c r="HP12" s="14"/>
      <c r="HQ12" s="14"/>
      <c r="HR12" s="14"/>
      <c r="HS12" s="14"/>
      <c r="HT12" s="14"/>
      <c r="HU12" s="14"/>
      <c r="HV12" s="14">
        <f t="shared" si="59"/>
        <v>0</v>
      </c>
      <c r="HW12" s="14">
        <f t="shared" si="60"/>
        <v>0</v>
      </c>
      <c r="HX12" s="14"/>
      <c r="HY12" s="14"/>
      <c r="HZ12" s="14"/>
      <c r="IA12" s="14"/>
      <c r="IB12" s="14"/>
      <c r="IC12" s="14"/>
      <c r="ID12" s="14">
        <f t="shared" si="61"/>
        <v>0</v>
      </c>
      <c r="IE12" s="14">
        <f t="shared" si="62"/>
        <v>0</v>
      </c>
      <c r="IF12" s="14"/>
      <c r="IG12" s="14"/>
      <c r="IH12" s="14"/>
      <c r="II12" s="14"/>
      <c r="IJ12" s="14"/>
      <c r="IK12" s="14"/>
      <c r="IL12" s="14">
        <f t="shared" si="63"/>
        <v>0</v>
      </c>
      <c r="IM12" s="14">
        <f t="shared" si="64"/>
        <v>0</v>
      </c>
      <c r="IN12" s="14"/>
      <c r="IO12" s="14"/>
      <c r="IP12" s="14"/>
      <c r="IQ12" s="14"/>
      <c r="IR12" s="14"/>
      <c r="IS12" s="14"/>
      <c r="IT12" s="14">
        <f t="shared" si="65"/>
        <v>0</v>
      </c>
      <c r="IU12" s="14">
        <f t="shared" si="66"/>
        <v>0</v>
      </c>
      <c r="IV12" s="14"/>
      <c r="IW12" s="14"/>
      <c r="IX12" s="14"/>
      <c r="IY12" s="14"/>
      <c r="IZ12" s="14"/>
      <c r="JA12" s="14"/>
      <c r="JB12" s="14">
        <f t="shared" si="67"/>
        <v>0</v>
      </c>
      <c r="JC12" s="14">
        <f t="shared" si="68"/>
        <v>0</v>
      </c>
      <c r="JD12" s="14"/>
      <c r="JE12" s="14"/>
      <c r="JF12" s="14"/>
      <c r="JG12" s="14"/>
      <c r="JH12" s="14"/>
      <c r="JI12" s="14"/>
      <c r="JJ12" s="14">
        <f t="shared" si="69"/>
        <v>0</v>
      </c>
      <c r="JK12" s="14">
        <f t="shared" si="70"/>
        <v>0</v>
      </c>
      <c r="JL12" s="14"/>
      <c r="JM12" s="14"/>
      <c r="JN12" s="14"/>
      <c r="JO12" s="14"/>
      <c r="JP12" s="14"/>
      <c r="JQ12" s="14"/>
      <c r="JR12" s="14">
        <f t="shared" si="71"/>
        <v>0</v>
      </c>
      <c r="JS12" s="14">
        <f t="shared" si="72"/>
        <v>0</v>
      </c>
      <c r="JT12" s="14"/>
      <c r="JU12" s="14"/>
    </row>
    <row r="13" spans="1:281" ht="12" customHeight="1" x14ac:dyDescent="0.2">
      <c r="A13" s="4" t="s">
        <v>115</v>
      </c>
      <c r="B13" s="15" t="s">
        <v>187</v>
      </c>
      <c r="C13" s="61">
        <v>9693344623</v>
      </c>
      <c r="D13" s="61" t="s">
        <v>301</v>
      </c>
      <c r="E13" s="61">
        <v>760</v>
      </c>
      <c r="F13" s="27" t="s">
        <v>19</v>
      </c>
      <c r="G13" s="6">
        <v>877121</v>
      </c>
      <c r="H13" s="16" t="s">
        <v>167</v>
      </c>
      <c r="I13" s="16" t="s">
        <v>167</v>
      </c>
      <c r="J13" s="46"/>
      <c r="K13" s="43">
        <v>468</v>
      </c>
      <c r="L13" s="50">
        <f t="shared" si="0"/>
        <v>424</v>
      </c>
      <c r="M13" s="43"/>
      <c r="N13" s="43">
        <v>44</v>
      </c>
      <c r="O13" s="43"/>
      <c r="P13" s="43"/>
      <c r="Q13" s="43"/>
      <c r="R13" s="10">
        <f t="shared" si="1"/>
        <v>44</v>
      </c>
      <c r="S13" s="50" cm="1">
        <f t="array" ref="S13">+R13:R13</f>
        <v>44</v>
      </c>
      <c r="T13" s="50">
        <f t="shared" si="2"/>
        <v>1090.0099009900991</v>
      </c>
      <c r="U13" s="55">
        <f t="shared" si="3"/>
        <v>1514.0099009900991</v>
      </c>
      <c r="V13" s="50">
        <f t="shared" si="4"/>
        <v>95237</v>
      </c>
      <c r="W13" s="55">
        <f t="shared" si="5"/>
        <v>87.372600848389055</v>
      </c>
      <c r="X13" s="50">
        <f t="shared" si="6"/>
        <v>5137.3999999999996</v>
      </c>
      <c r="Y13" s="55">
        <f t="shared" si="7"/>
        <v>18.537976408299919</v>
      </c>
      <c r="Z13" s="56">
        <v>306030.40000000002</v>
      </c>
      <c r="AA13" s="50">
        <f t="shared" si="8"/>
        <v>311167.8</v>
      </c>
      <c r="AB13" s="50">
        <f t="shared" si="9"/>
        <v>909.27433628318568</v>
      </c>
      <c r="AC13" s="50">
        <f t="shared" si="10"/>
        <v>909.27433628318568</v>
      </c>
      <c r="AD13" s="60">
        <f t="shared" si="73"/>
        <v>604.73556470691346</v>
      </c>
      <c r="AE13" s="57">
        <v>5.65</v>
      </c>
      <c r="AF13" s="57">
        <v>5.9</v>
      </c>
      <c r="AG13" s="24"/>
      <c r="AH13" s="10">
        <v>0</v>
      </c>
      <c r="AI13" s="10">
        <v>0</v>
      </c>
      <c r="AJ13" s="10">
        <v>0</v>
      </c>
      <c r="AK13" s="10">
        <v>0</v>
      </c>
      <c r="AL13" s="10">
        <f t="shared" si="11"/>
        <v>0</v>
      </c>
      <c r="AM13" s="10">
        <f t="shared" si="12"/>
        <v>0</v>
      </c>
      <c r="AN13" s="10">
        <v>442.1</v>
      </c>
      <c r="AO13" s="33"/>
      <c r="AP13" s="10">
        <v>0</v>
      </c>
      <c r="AQ13" s="10">
        <v>0</v>
      </c>
      <c r="AR13" s="10">
        <v>0</v>
      </c>
      <c r="AS13" s="10">
        <v>0</v>
      </c>
      <c r="AT13" s="10">
        <f t="shared" si="13"/>
        <v>0</v>
      </c>
      <c r="AU13" s="10">
        <f t="shared" si="14"/>
        <v>0</v>
      </c>
      <c r="AV13" s="10">
        <v>547.6</v>
      </c>
      <c r="AW13" s="22"/>
      <c r="AX13" s="161">
        <v>0</v>
      </c>
      <c r="AY13" s="161">
        <v>0</v>
      </c>
      <c r="AZ13" s="10">
        <v>0</v>
      </c>
      <c r="BA13" s="10">
        <v>0</v>
      </c>
      <c r="BB13" s="161">
        <f t="shared" si="15"/>
        <v>0</v>
      </c>
      <c r="BC13" s="161">
        <f t="shared" si="16"/>
        <v>0</v>
      </c>
      <c r="BD13" s="10">
        <v>2.1</v>
      </c>
      <c r="BE13" s="22"/>
      <c r="BF13" s="10">
        <v>549.00990099009903</v>
      </c>
      <c r="BG13" s="10">
        <v>47687</v>
      </c>
      <c r="BH13" s="10">
        <v>0</v>
      </c>
      <c r="BI13" s="10">
        <v>0</v>
      </c>
      <c r="BJ13" s="161">
        <f t="shared" si="17"/>
        <v>549.00990099009903</v>
      </c>
      <c r="BK13" s="161">
        <f t="shared" si="18"/>
        <v>47687</v>
      </c>
      <c r="BL13" s="10">
        <v>544.70000000000005</v>
      </c>
      <c r="BM13" s="22" t="s">
        <v>244</v>
      </c>
      <c r="BN13" s="161">
        <v>0</v>
      </c>
      <c r="BO13" s="161">
        <v>0</v>
      </c>
      <c r="BP13" s="10">
        <v>0</v>
      </c>
      <c r="BQ13" s="10">
        <v>0</v>
      </c>
      <c r="BR13" s="10">
        <f t="shared" si="19"/>
        <v>0</v>
      </c>
      <c r="BS13" s="10">
        <f t="shared" si="20"/>
        <v>0</v>
      </c>
      <c r="BT13" s="10">
        <v>481.3</v>
      </c>
      <c r="BU13" s="22"/>
      <c r="BV13" s="161">
        <v>0</v>
      </c>
      <c r="BW13" s="161">
        <v>0</v>
      </c>
      <c r="BX13" s="10">
        <v>0</v>
      </c>
      <c r="BY13" s="10">
        <v>0</v>
      </c>
      <c r="BZ13" s="161">
        <f t="shared" si="21"/>
        <v>0</v>
      </c>
      <c r="CA13" s="161">
        <f t="shared" si="22"/>
        <v>0</v>
      </c>
      <c r="CB13" s="10">
        <v>252.7</v>
      </c>
      <c r="CC13" s="22"/>
      <c r="CD13" s="161">
        <v>0</v>
      </c>
      <c r="CE13" s="161">
        <v>0</v>
      </c>
      <c r="CF13" s="10">
        <v>0</v>
      </c>
      <c r="CG13" s="10">
        <v>0</v>
      </c>
      <c r="CH13" s="161">
        <f t="shared" si="23"/>
        <v>0</v>
      </c>
      <c r="CI13" s="161">
        <f t="shared" si="24"/>
        <v>0</v>
      </c>
      <c r="CJ13" s="10">
        <v>174.6</v>
      </c>
      <c r="CK13" s="161"/>
      <c r="CL13" s="161">
        <v>0</v>
      </c>
      <c r="CM13" s="161">
        <v>0</v>
      </c>
      <c r="CN13" s="10">
        <v>0</v>
      </c>
      <c r="CO13" s="10">
        <v>0</v>
      </c>
      <c r="CP13" s="161">
        <f t="shared" si="25"/>
        <v>0</v>
      </c>
      <c r="CQ13" s="161">
        <f t="shared" si="26"/>
        <v>0</v>
      </c>
      <c r="CR13" s="10">
        <v>25.3</v>
      </c>
      <c r="CS13" s="22"/>
      <c r="CT13" s="161">
        <v>0</v>
      </c>
      <c r="CU13" s="161">
        <v>0</v>
      </c>
      <c r="CV13" s="10">
        <v>0</v>
      </c>
      <c r="CW13" s="161">
        <v>0</v>
      </c>
      <c r="CX13" s="161">
        <f t="shared" si="27"/>
        <v>0</v>
      </c>
      <c r="CY13" s="161">
        <f t="shared" si="28"/>
        <v>0</v>
      </c>
      <c r="CZ13" s="10">
        <v>57.9</v>
      </c>
      <c r="DA13" s="22"/>
      <c r="DB13" s="161">
        <v>0</v>
      </c>
      <c r="DC13" s="161">
        <v>0</v>
      </c>
      <c r="DD13" s="10">
        <v>0</v>
      </c>
      <c r="DE13" s="10">
        <v>0</v>
      </c>
      <c r="DF13" s="161">
        <f t="shared" si="29"/>
        <v>0</v>
      </c>
      <c r="DG13" s="161">
        <f t="shared" si="30"/>
        <v>0</v>
      </c>
      <c r="DH13" s="10">
        <v>481.2</v>
      </c>
      <c r="DI13" s="161"/>
      <c r="DJ13" s="161">
        <v>0</v>
      </c>
      <c r="DK13" s="161">
        <v>0</v>
      </c>
      <c r="DL13" s="10">
        <v>0</v>
      </c>
      <c r="DM13" s="10">
        <v>0</v>
      </c>
      <c r="DN13" s="161">
        <f t="shared" si="31"/>
        <v>0</v>
      </c>
      <c r="DO13" s="161">
        <f t="shared" si="32"/>
        <v>0</v>
      </c>
      <c r="DP13" s="10">
        <v>542.20000000000005</v>
      </c>
      <c r="DQ13" s="22"/>
      <c r="DR13" s="161">
        <v>0</v>
      </c>
      <c r="DS13" s="161">
        <v>0</v>
      </c>
      <c r="DT13" s="161">
        <v>0</v>
      </c>
      <c r="DU13" s="161">
        <v>0</v>
      </c>
      <c r="DV13" s="161">
        <f t="shared" si="33"/>
        <v>0</v>
      </c>
      <c r="DW13" s="161">
        <f t="shared" si="34"/>
        <v>0</v>
      </c>
      <c r="DX13" s="10">
        <v>441.1</v>
      </c>
      <c r="DY13" s="161"/>
      <c r="DZ13" s="161">
        <v>0</v>
      </c>
      <c r="EA13" s="161">
        <v>0</v>
      </c>
      <c r="EB13" s="161">
        <v>0</v>
      </c>
      <c r="EC13" s="161">
        <v>0</v>
      </c>
      <c r="ED13" s="161">
        <f t="shared" si="35"/>
        <v>0</v>
      </c>
      <c r="EE13" s="161">
        <f t="shared" si="36"/>
        <v>0</v>
      </c>
      <c r="EF13" s="10">
        <v>5.4</v>
      </c>
      <c r="EG13" s="161"/>
      <c r="EH13" s="10">
        <v>541</v>
      </c>
      <c r="EI13" s="161">
        <v>47550</v>
      </c>
      <c r="EJ13" s="161">
        <v>0</v>
      </c>
      <c r="EK13" s="161">
        <v>0</v>
      </c>
      <c r="EL13" s="161">
        <f t="shared" si="37"/>
        <v>541</v>
      </c>
      <c r="EM13" s="161">
        <f t="shared" si="38"/>
        <v>47550</v>
      </c>
      <c r="EN13" s="10">
        <v>330.9</v>
      </c>
      <c r="EO13" s="22" t="s">
        <v>244</v>
      </c>
      <c r="EP13" s="161">
        <v>0</v>
      </c>
      <c r="EQ13" s="161">
        <v>0</v>
      </c>
      <c r="ER13" s="161">
        <v>0</v>
      </c>
      <c r="ES13" s="161">
        <v>0</v>
      </c>
      <c r="ET13" s="161">
        <f t="shared" si="39"/>
        <v>0</v>
      </c>
      <c r="EU13" s="161">
        <f t="shared" si="40"/>
        <v>0</v>
      </c>
      <c r="EV13" s="10">
        <v>516.9</v>
      </c>
      <c r="EW13" s="161"/>
      <c r="EX13" s="10">
        <v>0</v>
      </c>
      <c r="EY13" s="161">
        <v>0</v>
      </c>
      <c r="EZ13" s="161">
        <v>0</v>
      </c>
      <c r="FA13" s="161">
        <v>0</v>
      </c>
      <c r="FB13" s="14">
        <f t="shared" si="41"/>
        <v>0</v>
      </c>
      <c r="FC13" s="14">
        <f t="shared" si="42"/>
        <v>0</v>
      </c>
      <c r="FD13" s="161">
        <v>235.8</v>
      </c>
      <c r="FE13" s="161"/>
      <c r="FF13" s="10">
        <v>0</v>
      </c>
      <c r="FG13" s="10">
        <v>0</v>
      </c>
      <c r="FH13" s="10">
        <v>0</v>
      </c>
      <c r="FI13" s="10">
        <v>0</v>
      </c>
      <c r="FJ13" s="14">
        <f t="shared" si="43"/>
        <v>0</v>
      </c>
      <c r="FK13" s="14">
        <f t="shared" si="44"/>
        <v>0</v>
      </c>
      <c r="FL13" s="10">
        <v>7.5</v>
      </c>
      <c r="FM13" s="167"/>
      <c r="FN13" s="14"/>
      <c r="FO13" s="14"/>
      <c r="FP13" s="14"/>
      <c r="FQ13" s="14"/>
      <c r="FR13" s="14">
        <f t="shared" si="45"/>
        <v>0</v>
      </c>
      <c r="FS13" s="14">
        <f t="shared" si="46"/>
        <v>0</v>
      </c>
      <c r="FT13" s="10">
        <v>48.1</v>
      </c>
      <c r="FU13" s="14"/>
      <c r="FV13" s="14"/>
      <c r="FW13" s="14"/>
      <c r="FX13" s="14"/>
      <c r="FY13" s="14"/>
      <c r="FZ13" s="14">
        <f t="shared" si="47"/>
        <v>0</v>
      </c>
      <c r="GA13" s="14">
        <f t="shared" si="48"/>
        <v>0</v>
      </c>
      <c r="GB13" s="14"/>
      <c r="GC13" s="14"/>
      <c r="GD13" s="14"/>
      <c r="GE13" s="14"/>
      <c r="GF13" s="14"/>
      <c r="GG13" s="14"/>
      <c r="GH13" s="14">
        <f t="shared" si="49"/>
        <v>0</v>
      </c>
      <c r="GI13" s="14">
        <f t="shared" si="50"/>
        <v>0</v>
      </c>
      <c r="GJ13" s="14"/>
      <c r="GK13" s="14"/>
      <c r="GL13" s="14"/>
      <c r="GM13" s="14"/>
      <c r="GN13" s="14"/>
      <c r="GO13" s="14"/>
      <c r="GP13" s="14">
        <f t="shared" si="51"/>
        <v>0</v>
      </c>
      <c r="GQ13" s="14">
        <f t="shared" si="52"/>
        <v>0</v>
      </c>
      <c r="GR13" s="14"/>
      <c r="GS13" s="14"/>
      <c r="GT13" s="14"/>
      <c r="GU13" s="14"/>
      <c r="GV13" s="14"/>
      <c r="GW13" s="14"/>
      <c r="GX13" s="14">
        <f t="shared" si="53"/>
        <v>0</v>
      </c>
      <c r="GY13" s="14">
        <f t="shared" si="54"/>
        <v>0</v>
      </c>
      <c r="GZ13" s="14"/>
      <c r="HA13" s="14"/>
      <c r="HB13" s="14"/>
      <c r="HC13" s="14"/>
      <c r="HD13" s="14"/>
      <c r="HE13" s="14"/>
      <c r="HF13" s="14">
        <f t="shared" si="55"/>
        <v>0</v>
      </c>
      <c r="HG13" s="14">
        <f t="shared" si="56"/>
        <v>0</v>
      </c>
      <c r="HH13" s="14"/>
      <c r="HI13" s="14"/>
      <c r="HJ13" s="14"/>
      <c r="HK13" s="14"/>
      <c r="HL13" s="14"/>
      <c r="HM13" s="14"/>
      <c r="HN13" s="14">
        <f t="shared" si="57"/>
        <v>0</v>
      </c>
      <c r="HO13" s="14">
        <f t="shared" si="58"/>
        <v>0</v>
      </c>
      <c r="HP13" s="14"/>
      <c r="HQ13" s="14"/>
      <c r="HR13" s="14"/>
      <c r="HS13" s="14"/>
      <c r="HT13" s="14"/>
      <c r="HU13" s="14"/>
      <c r="HV13" s="14">
        <f t="shared" si="59"/>
        <v>0</v>
      </c>
      <c r="HW13" s="14">
        <f t="shared" si="60"/>
        <v>0</v>
      </c>
      <c r="HX13" s="14"/>
      <c r="HY13" s="14"/>
      <c r="HZ13" s="14"/>
      <c r="IA13" s="14"/>
      <c r="IB13" s="14"/>
      <c r="IC13" s="14"/>
      <c r="ID13" s="14">
        <f t="shared" si="61"/>
        <v>0</v>
      </c>
      <c r="IE13" s="14">
        <f t="shared" si="62"/>
        <v>0</v>
      </c>
      <c r="IF13" s="14"/>
      <c r="IG13" s="14"/>
      <c r="IH13" s="14"/>
      <c r="II13" s="14"/>
      <c r="IJ13" s="14"/>
      <c r="IK13" s="14"/>
      <c r="IL13" s="14">
        <f t="shared" si="63"/>
        <v>0</v>
      </c>
      <c r="IM13" s="14">
        <f t="shared" si="64"/>
        <v>0</v>
      </c>
      <c r="IN13" s="14"/>
      <c r="IO13" s="14"/>
      <c r="IP13" s="14"/>
      <c r="IQ13" s="14"/>
      <c r="IR13" s="14"/>
      <c r="IS13" s="14"/>
      <c r="IT13" s="14">
        <f t="shared" si="65"/>
        <v>0</v>
      </c>
      <c r="IU13" s="14">
        <f t="shared" si="66"/>
        <v>0</v>
      </c>
      <c r="IV13" s="14"/>
      <c r="IW13" s="14"/>
      <c r="IX13" s="14"/>
      <c r="IY13" s="14"/>
      <c r="IZ13" s="14"/>
      <c r="JA13" s="14"/>
      <c r="JB13" s="14">
        <f t="shared" si="67"/>
        <v>0</v>
      </c>
      <c r="JC13" s="14">
        <f t="shared" si="68"/>
        <v>0</v>
      </c>
      <c r="JD13" s="14"/>
      <c r="JE13" s="14"/>
      <c r="JF13" s="14"/>
      <c r="JG13" s="14"/>
      <c r="JH13" s="14"/>
      <c r="JI13" s="14"/>
      <c r="JJ13" s="14">
        <f t="shared" si="69"/>
        <v>0</v>
      </c>
      <c r="JK13" s="14">
        <f t="shared" si="70"/>
        <v>0</v>
      </c>
      <c r="JL13" s="14"/>
      <c r="JM13" s="14"/>
      <c r="JN13" s="14"/>
      <c r="JO13" s="14"/>
      <c r="JP13" s="14"/>
      <c r="JQ13" s="14"/>
      <c r="JR13" s="14">
        <f t="shared" si="71"/>
        <v>0</v>
      </c>
      <c r="JS13" s="14">
        <f t="shared" si="72"/>
        <v>0</v>
      </c>
      <c r="JT13" s="14"/>
      <c r="JU13" s="14"/>
    </row>
    <row r="14" spans="1:281" ht="12" customHeight="1" x14ac:dyDescent="0.2">
      <c r="A14" s="9" t="s">
        <v>118</v>
      </c>
      <c r="B14" s="15" t="s">
        <v>188</v>
      </c>
      <c r="C14" s="61" t="s">
        <v>324</v>
      </c>
      <c r="D14" s="61" t="s">
        <v>301</v>
      </c>
      <c r="E14" s="61">
        <v>340</v>
      </c>
      <c r="F14" s="40" t="s">
        <v>22</v>
      </c>
      <c r="G14" s="6">
        <v>494991</v>
      </c>
      <c r="H14" s="16" t="s">
        <v>167</v>
      </c>
      <c r="I14" s="16" t="s">
        <v>167</v>
      </c>
      <c r="J14" s="46"/>
      <c r="K14" s="43">
        <v>214.28822873220861</v>
      </c>
      <c r="L14" s="50">
        <f t="shared" si="0"/>
        <v>152.08222873220859</v>
      </c>
      <c r="M14" s="43"/>
      <c r="N14" s="43">
        <v>62.206000000000017</v>
      </c>
      <c r="O14" s="43"/>
      <c r="P14" s="43"/>
      <c r="Q14" s="43"/>
      <c r="R14" s="10">
        <f t="shared" si="1"/>
        <v>62.206000000000017</v>
      </c>
      <c r="S14" s="50" cm="1">
        <f t="array" ref="S14">+R14:R14</f>
        <v>62.206000000000017</v>
      </c>
      <c r="T14" s="50">
        <f t="shared" si="2"/>
        <v>1019.923</v>
      </c>
      <c r="U14" s="55">
        <f t="shared" si="3"/>
        <v>1172.0052287322087</v>
      </c>
      <c r="V14" s="50">
        <f t="shared" si="4"/>
        <v>91423.5</v>
      </c>
      <c r="W14" s="55">
        <f t="shared" si="5"/>
        <v>89.637649116649001</v>
      </c>
      <c r="X14" s="50">
        <f t="shared" si="6"/>
        <v>5780.1999999999989</v>
      </c>
      <c r="Y14" s="55">
        <f t="shared" si="7"/>
        <v>15.816667243347984</v>
      </c>
      <c r="Z14" s="56">
        <v>212754.50000000003</v>
      </c>
      <c r="AA14" s="50">
        <f t="shared" si="8"/>
        <v>218534.70000000007</v>
      </c>
      <c r="AB14" s="50">
        <f t="shared" si="9"/>
        <v>1014.0701754385963</v>
      </c>
      <c r="AC14" s="50">
        <f t="shared" si="10"/>
        <v>1014.0701754385963</v>
      </c>
      <c r="AD14" s="60">
        <f t="shared" si="73"/>
        <v>157.93505329361244</v>
      </c>
      <c r="AE14" s="57">
        <v>5.7</v>
      </c>
      <c r="AF14" s="57">
        <v>5.7</v>
      </c>
      <c r="AG14" s="24"/>
      <c r="AH14" s="10">
        <v>0</v>
      </c>
      <c r="AI14" s="10">
        <v>0</v>
      </c>
      <c r="AJ14" s="10">
        <v>0</v>
      </c>
      <c r="AK14" s="10">
        <v>0</v>
      </c>
      <c r="AL14" s="10">
        <f t="shared" si="11"/>
        <v>0</v>
      </c>
      <c r="AM14" s="10">
        <f t="shared" si="12"/>
        <v>0</v>
      </c>
      <c r="AN14" s="10">
        <v>12.6</v>
      </c>
      <c r="AO14" s="33"/>
      <c r="AP14" s="10">
        <v>0</v>
      </c>
      <c r="AQ14" s="10">
        <v>0</v>
      </c>
      <c r="AR14" s="10">
        <v>0</v>
      </c>
      <c r="AS14" s="10">
        <v>0</v>
      </c>
      <c r="AT14" s="10">
        <f t="shared" si="13"/>
        <v>0</v>
      </c>
      <c r="AU14" s="10">
        <f t="shared" si="14"/>
        <v>0</v>
      </c>
      <c r="AV14" s="10">
        <v>0.2</v>
      </c>
      <c r="AW14" s="22"/>
      <c r="AX14" s="10">
        <v>200</v>
      </c>
      <c r="AY14" s="10">
        <v>17832</v>
      </c>
      <c r="AZ14" s="10">
        <v>0</v>
      </c>
      <c r="BA14" s="10">
        <v>0</v>
      </c>
      <c r="BB14" s="161">
        <f t="shared" si="15"/>
        <v>200</v>
      </c>
      <c r="BC14" s="161">
        <f t="shared" si="16"/>
        <v>17832</v>
      </c>
      <c r="BD14" s="10">
        <v>488</v>
      </c>
      <c r="BE14" s="22" t="s">
        <v>309</v>
      </c>
      <c r="BF14" s="10">
        <v>0</v>
      </c>
      <c r="BG14" s="10">
        <v>0</v>
      </c>
      <c r="BH14" s="10">
        <v>0</v>
      </c>
      <c r="BI14" s="10">
        <v>0</v>
      </c>
      <c r="BJ14" s="161">
        <f t="shared" si="17"/>
        <v>0</v>
      </c>
      <c r="BK14" s="161">
        <f t="shared" si="18"/>
        <v>0</v>
      </c>
      <c r="BL14" s="10">
        <v>569.5</v>
      </c>
      <c r="BM14" s="22"/>
      <c r="BN14" s="161">
        <v>183.49</v>
      </c>
      <c r="BO14" s="10">
        <v>16122</v>
      </c>
      <c r="BP14" s="10">
        <v>0</v>
      </c>
      <c r="BQ14" s="10">
        <v>0</v>
      </c>
      <c r="BR14" s="10">
        <f t="shared" si="19"/>
        <v>183.49</v>
      </c>
      <c r="BS14" s="10">
        <f t="shared" si="20"/>
        <v>16122</v>
      </c>
      <c r="BT14" s="10">
        <v>42.7</v>
      </c>
      <c r="BU14" s="22" t="s">
        <v>244</v>
      </c>
      <c r="BV14" s="161">
        <v>0</v>
      </c>
      <c r="BW14" s="161">
        <v>0</v>
      </c>
      <c r="BX14" s="10">
        <v>0</v>
      </c>
      <c r="BY14" s="10">
        <v>0</v>
      </c>
      <c r="BZ14" s="161">
        <f t="shared" si="21"/>
        <v>0</v>
      </c>
      <c r="CA14" s="161">
        <f t="shared" si="22"/>
        <v>0</v>
      </c>
      <c r="CB14" s="10">
        <v>1.4</v>
      </c>
      <c r="CC14" s="22"/>
      <c r="CD14" s="161">
        <v>0</v>
      </c>
      <c r="CE14" s="161">
        <v>0</v>
      </c>
      <c r="CF14" s="10">
        <v>0</v>
      </c>
      <c r="CG14" s="10">
        <v>0</v>
      </c>
      <c r="CH14" s="161">
        <f t="shared" si="23"/>
        <v>0</v>
      </c>
      <c r="CI14" s="161">
        <f t="shared" si="24"/>
        <v>0</v>
      </c>
      <c r="CJ14" s="10">
        <v>535</v>
      </c>
      <c r="CK14" s="161"/>
      <c r="CL14" s="161">
        <v>0</v>
      </c>
      <c r="CM14" s="161">
        <v>0</v>
      </c>
      <c r="CN14" s="10">
        <v>0</v>
      </c>
      <c r="CO14" s="10">
        <v>0</v>
      </c>
      <c r="CP14" s="161">
        <f t="shared" si="25"/>
        <v>0</v>
      </c>
      <c r="CQ14" s="161">
        <f t="shared" si="26"/>
        <v>0</v>
      </c>
      <c r="CR14" s="10">
        <v>556.29999999999995</v>
      </c>
      <c r="CS14" s="22"/>
      <c r="CT14" s="10">
        <v>150</v>
      </c>
      <c r="CU14" s="10">
        <v>13890</v>
      </c>
      <c r="CV14" s="10">
        <v>0</v>
      </c>
      <c r="CW14" s="161">
        <v>0</v>
      </c>
      <c r="CX14" s="161">
        <f t="shared" si="27"/>
        <v>150</v>
      </c>
      <c r="CY14" s="161">
        <f t="shared" si="28"/>
        <v>13890</v>
      </c>
      <c r="CZ14" s="10">
        <v>507.6</v>
      </c>
      <c r="DA14" s="22" t="s">
        <v>265</v>
      </c>
      <c r="DB14" s="161">
        <v>0</v>
      </c>
      <c r="DC14" s="161">
        <v>0</v>
      </c>
      <c r="DD14" s="10">
        <v>0</v>
      </c>
      <c r="DE14" s="10">
        <v>0</v>
      </c>
      <c r="DF14" s="161">
        <f t="shared" si="29"/>
        <v>0</v>
      </c>
      <c r="DG14" s="161">
        <f t="shared" si="30"/>
        <v>0</v>
      </c>
      <c r="DH14" s="10">
        <v>198.6</v>
      </c>
      <c r="DI14" s="161"/>
      <c r="DJ14" s="161">
        <v>150</v>
      </c>
      <c r="DK14" s="10">
        <v>13981.5</v>
      </c>
      <c r="DL14" s="10">
        <v>0</v>
      </c>
      <c r="DM14" s="10">
        <v>0</v>
      </c>
      <c r="DN14" s="161">
        <f t="shared" si="31"/>
        <v>150</v>
      </c>
      <c r="DO14" s="161">
        <f t="shared" si="32"/>
        <v>13981.5</v>
      </c>
      <c r="DP14" s="10">
        <v>304.8</v>
      </c>
      <c r="DQ14" s="22" t="s">
        <v>466</v>
      </c>
      <c r="DR14" s="161">
        <v>0</v>
      </c>
      <c r="DS14" s="161">
        <v>0</v>
      </c>
      <c r="DT14" s="161">
        <v>0</v>
      </c>
      <c r="DU14" s="161">
        <v>0</v>
      </c>
      <c r="DV14" s="161">
        <f t="shared" si="33"/>
        <v>0</v>
      </c>
      <c r="DW14" s="161">
        <f t="shared" si="34"/>
        <v>0</v>
      </c>
      <c r="DX14" s="10">
        <v>488.5</v>
      </c>
      <c r="DY14" s="161"/>
      <c r="DZ14" s="10">
        <v>150</v>
      </c>
      <c r="EA14" s="161">
        <v>13218</v>
      </c>
      <c r="EB14" s="161">
        <v>0</v>
      </c>
      <c r="EC14" s="161">
        <v>0</v>
      </c>
      <c r="ED14" s="10">
        <f t="shared" si="35"/>
        <v>150</v>
      </c>
      <c r="EE14" s="10">
        <f t="shared" si="36"/>
        <v>13218</v>
      </c>
      <c r="EF14" s="10">
        <v>514.20000000000005</v>
      </c>
      <c r="EG14" s="161" t="s">
        <v>390</v>
      </c>
      <c r="EH14" s="161">
        <v>0</v>
      </c>
      <c r="EI14" s="161">
        <v>0</v>
      </c>
      <c r="EJ14" s="161">
        <v>0</v>
      </c>
      <c r="EK14" s="161">
        <v>0</v>
      </c>
      <c r="EL14" s="161">
        <f t="shared" si="37"/>
        <v>0</v>
      </c>
      <c r="EM14" s="161">
        <f t="shared" si="38"/>
        <v>0</v>
      </c>
      <c r="EN14" s="10">
        <v>476.9</v>
      </c>
      <c r="EO14" s="22"/>
      <c r="EP14" s="161">
        <v>0</v>
      </c>
      <c r="EQ14" s="161">
        <v>0</v>
      </c>
      <c r="ER14" s="161">
        <v>0</v>
      </c>
      <c r="ES14" s="161">
        <v>0</v>
      </c>
      <c r="ET14" s="161">
        <f t="shared" si="39"/>
        <v>0</v>
      </c>
      <c r="EU14" s="161">
        <f t="shared" si="40"/>
        <v>0</v>
      </c>
      <c r="EV14" s="10">
        <v>483.2</v>
      </c>
      <c r="EW14" s="161"/>
      <c r="EX14" s="10">
        <v>186.43299999999999</v>
      </c>
      <c r="EY14" s="161">
        <v>16380</v>
      </c>
      <c r="EZ14" s="161">
        <v>0</v>
      </c>
      <c r="FA14" s="161">
        <v>0</v>
      </c>
      <c r="FB14" s="14">
        <f t="shared" si="41"/>
        <v>186.43299999999999</v>
      </c>
      <c r="FC14" s="14">
        <f t="shared" si="42"/>
        <v>16380</v>
      </c>
      <c r="FD14" s="161">
        <v>600.20000000000005</v>
      </c>
      <c r="FE14" s="161" t="s">
        <v>244</v>
      </c>
      <c r="FF14" s="10">
        <v>0</v>
      </c>
      <c r="FG14" s="10">
        <v>0</v>
      </c>
      <c r="FH14" s="10">
        <v>0</v>
      </c>
      <c r="FI14" s="10">
        <v>0</v>
      </c>
      <c r="FJ14" s="14">
        <f t="shared" si="43"/>
        <v>0</v>
      </c>
      <c r="FK14" s="14">
        <f t="shared" si="44"/>
        <v>0</v>
      </c>
      <c r="FL14" s="10">
        <v>0.5</v>
      </c>
      <c r="FM14" s="167"/>
      <c r="FN14" s="14"/>
      <c r="FO14" s="14"/>
      <c r="FP14" s="14"/>
      <c r="FQ14" s="14"/>
      <c r="FR14" s="14">
        <f t="shared" si="45"/>
        <v>0</v>
      </c>
      <c r="FS14" s="14">
        <f t="shared" si="46"/>
        <v>0</v>
      </c>
      <c r="FT14" s="10">
        <v>0</v>
      </c>
      <c r="FU14" s="14"/>
      <c r="FV14" s="14"/>
      <c r="FW14" s="14"/>
      <c r="FX14" s="14"/>
      <c r="FY14" s="14"/>
      <c r="FZ14" s="14">
        <f t="shared" si="47"/>
        <v>0</v>
      </c>
      <c r="GA14" s="14">
        <f t="shared" si="48"/>
        <v>0</v>
      </c>
      <c r="GB14" s="14"/>
      <c r="GC14" s="14"/>
      <c r="GD14" s="14"/>
      <c r="GE14" s="14"/>
      <c r="GF14" s="14"/>
      <c r="GG14" s="14"/>
      <c r="GH14" s="14">
        <f t="shared" si="49"/>
        <v>0</v>
      </c>
      <c r="GI14" s="14">
        <f t="shared" si="50"/>
        <v>0</v>
      </c>
      <c r="GJ14" s="14"/>
      <c r="GK14" s="14"/>
      <c r="GL14" s="14"/>
      <c r="GM14" s="14"/>
      <c r="GN14" s="14"/>
      <c r="GO14" s="14"/>
      <c r="GP14" s="14">
        <f t="shared" si="51"/>
        <v>0</v>
      </c>
      <c r="GQ14" s="14">
        <f t="shared" si="52"/>
        <v>0</v>
      </c>
      <c r="GR14" s="14"/>
      <c r="GS14" s="14"/>
      <c r="GT14" s="14"/>
      <c r="GU14" s="14"/>
      <c r="GV14" s="14"/>
      <c r="GW14" s="14"/>
      <c r="GX14" s="14">
        <f t="shared" si="53"/>
        <v>0</v>
      </c>
      <c r="GY14" s="14">
        <f t="shared" si="54"/>
        <v>0</v>
      </c>
      <c r="GZ14" s="14"/>
      <c r="HA14" s="14"/>
      <c r="HB14" s="14"/>
      <c r="HC14" s="14"/>
      <c r="HD14" s="14"/>
      <c r="HE14" s="14"/>
      <c r="HF14" s="14">
        <f t="shared" si="55"/>
        <v>0</v>
      </c>
      <c r="HG14" s="14">
        <f t="shared" si="56"/>
        <v>0</v>
      </c>
      <c r="HH14" s="14"/>
      <c r="HI14" s="14"/>
      <c r="HJ14" s="14"/>
      <c r="HK14" s="14"/>
      <c r="HL14" s="14"/>
      <c r="HM14" s="14"/>
      <c r="HN14" s="14">
        <f t="shared" si="57"/>
        <v>0</v>
      </c>
      <c r="HO14" s="14">
        <f t="shared" si="58"/>
        <v>0</v>
      </c>
      <c r="HP14" s="14"/>
      <c r="HQ14" s="14"/>
      <c r="HR14" s="14"/>
      <c r="HS14" s="14"/>
      <c r="HT14" s="14"/>
      <c r="HU14" s="14"/>
      <c r="HV14" s="14">
        <f t="shared" si="59"/>
        <v>0</v>
      </c>
      <c r="HW14" s="14">
        <f t="shared" si="60"/>
        <v>0</v>
      </c>
      <c r="HX14" s="14"/>
      <c r="HY14" s="14"/>
      <c r="HZ14" s="14"/>
      <c r="IA14" s="14"/>
      <c r="IB14" s="14"/>
      <c r="IC14" s="14"/>
      <c r="ID14" s="14">
        <f t="shared" si="61"/>
        <v>0</v>
      </c>
      <c r="IE14" s="14">
        <f t="shared" si="62"/>
        <v>0</v>
      </c>
      <c r="IF14" s="14"/>
      <c r="IG14" s="14"/>
      <c r="IH14" s="14"/>
      <c r="II14" s="14"/>
      <c r="IJ14" s="14"/>
      <c r="IK14" s="14"/>
      <c r="IL14" s="14">
        <f t="shared" si="63"/>
        <v>0</v>
      </c>
      <c r="IM14" s="14">
        <f t="shared" si="64"/>
        <v>0</v>
      </c>
      <c r="IN14" s="14"/>
      <c r="IO14" s="14"/>
      <c r="IP14" s="14"/>
      <c r="IQ14" s="14"/>
      <c r="IR14" s="14"/>
      <c r="IS14" s="14"/>
      <c r="IT14" s="14">
        <f t="shared" si="65"/>
        <v>0</v>
      </c>
      <c r="IU14" s="14">
        <f t="shared" si="66"/>
        <v>0</v>
      </c>
      <c r="IV14" s="14"/>
      <c r="IW14" s="14"/>
      <c r="IX14" s="14"/>
      <c r="IY14" s="14"/>
      <c r="IZ14" s="14"/>
      <c r="JA14" s="14"/>
      <c r="JB14" s="14">
        <f t="shared" si="67"/>
        <v>0</v>
      </c>
      <c r="JC14" s="14">
        <f t="shared" si="68"/>
        <v>0</v>
      </c>
      <c r="JD14" s="14"/>
      <c r="JE14" s="14"/>
      <c r="JF14" s="14"/>
      <c r="JG14" s="14"/>
      <c r="JH14" s="14"/>
      <c r="JI14" s="14"/>
      <c r="JJ14" s="14">
        <f t="shared" si="69"/>
        <v>0</v>
      </c>
      <c r="JK14" s="14">
        <f t="shared" si="70"/>
        <v>0</v>
      </c>
      <c r="JL14" s="14"/>
      <c r="JM14" s="14"/>
      <c r="JN14" s="14"/>
      <c r="JO14" s="14"/>
      <c r="JP14" s="14"/>
      <c r="JQ14" s="14"/>
      <c r="JR14" s="14">
        <f t="shared" si="71"/>
        <v>0</v>
      </c>
      <c r="JS14" s="14">
        <f t="shared" si="72"/>
        <v>0</v>
      </c>
      <c r="JT14" s="14"/>
      <c r="JU14" s="14"/>
    </row>
    <row r="15" spans="1:281" ht="12" customHeight="1" x14ac:dyDescent="0.2">
      <c r="A15" s="9" t="s">
        <v>119</v>
      </c>
      <c r="B15" s="15" t="s">
        <v>189</v>
      </c>
      <c r="C15" s="61">
        <v>7363092675</v>
      </c>
      <c r="D15" s="61" t="s">
        <v>301</v>
      </c>
      <c r="E15" s="61">
        <v>340</v>
      </c>
      <c r="F15" s="32" t="s">
        <v>23</v>
      </c>
      <c r="G15" s="6">
        <v>495006</v>
      </c>
      <c r="H15" s="16" t="s">
        <v>167</v>
      </c>
      <c r="I15" s="16" t="s">
        <v>167</v>
      </c>
      <c r="J15" s="46"/>
      <c r="K15" s="43">
        <v>141.14600038497497</v>
      </c>
      <c r="L15" s="50">
        <f t="shared" si="0"/>
        <v>141.14600038497497</v>
      </c>
      <c r="M15" s="43"/>
      <c r="N15" s="43">
        <v>0</v>
      </c>
      <c r="O15" s="43"/>
      <c r="P15" s="43"/>
      <c r="Q15" s="43"/>
      <c r="R15" s="10">
        <f t="shared" si="1"/>
        <v>0</v>
      </c>
      <c r="S15" s="50" cm="1">
        <f t="array" ref="S15">+R15:R15</f>
        <v>0</v>
      </c>
      <c r="T15" s="50">
        <f t="shared" si="2"/>
        <v>1024.8409999999999</v>
      </c>
      <c r="U15" s="55">
        <f t="shared" si="3"/>
        <v>1165.9870003849749</v>
      </c>
      <c r="V15" s="50">
        <f t="shared" si="4"/>
        <v>90942</v>
      </c>
      <c r="W15" s="55">
        <f t="shared" si="5"/>
        <v>88.737667599169058</v>
      </c>
      <c r="X15" s="50">
        <f t="shared" si="6"/>
        <v>5455.6999999999989</v>
      </c>
      <c r="Y15" s="55">
        <f t="shared" si="7"/>
        <v>16.669171691991863</v>
      </c>
      <c r="Z15" s="56">
        <v>199522.7</v>
      </c>
      <c r="AA15" s="50">
        <f t="shared" si="8"/>
        <v>204978.40000000005</v>
      </c>
      <c r="AB15" s="50">
        <f t="shared" si="9"/>
        <v>957.14035087719276</v>
      </c>
      <c r="AC15" s="50">
        <f t="shared" si="10"/>
        <v>957.14035087719276</v>
      </c>
      <c r="AD15" s="60">
        <f t="shared" si="73"/>
        <v>208.8466495077821</v>
      </c>
      <c r="AE15" s="57">
        <v>5.7</v>
      </c>
      <c r="AF15" s="57">
        <v>5.7</v>
      </c>
      <c r="AG15" s="24"/>
      <c r="AH15" s="10">
        <v>100</v>
      </c>
      <c r="AI15" s="10">
        <v>8819</v>
      </c>
      <c r="AJ15" s="10">
        <v>0</v>
      </c>
      <c r="AK15" s="10">
        <v>0</v>
      </c>
      <c r="AL15" s="10">
        <f t="shared" si="11"/>
        <v>100</v>
      </c>
      <c r="AM15" s="10">
        <f t="shared" si="12"/>
        <v>8919</v>
      </c>
      <c r="AN15" s="10">
        <v>602.4</v>
      </c>
      <c r="AO15" s="33" t="s">
        <v>250</v>
      </c>
      <c r="AP15" s="10">
        <v>0</v>
      </c>
      <c r="AQ15" s="10">
        <v>0</v>
      </c>
      <c r="AR15" s="10">
        <v>0</v>
      </c>
      <c r="AS15" s="10">
        <v>0</v>
      </c>
      <c r="AT15" s="10">
        <f t="shared" si="13"/>
        <v>0</v>
      </c>
      <c r="AU15" s="10">
        <f t="shared" si="14"/>
        <v>0</v>
      </c>
      <c r="AV15" s="10">
        <v>249.6</v>
      </c>
      <c r="AW15" s="22"/>
      <c r="AX15" s="161">
        <v>0</v>
      </c>
      <c r="AY15" s="161">
        <v>0</v>
      </c>
      <c r="AZ15" s="10">
        <v>0</v>
      </c>
      <c r="BA15" s="10">
        <v>0</v>
      </c>
      <c r="BB15" s="161">
        <f t="shared" si="15"/>
        <v>0</v>
      </c>
      <c r="BC15" s="161">
        <f t="shared" si="16"/>
        <v>0</v>
      </c>
      <c r="BD15" s="10">
        <v>424.2</v>
      </c>
      <c r="BE15" s="22"/>
      <c r="BF15" s="10">
        <v>249.95</v>
      </c>
      <c r="BG15" s="10">
        <v>21961</v>
      </c>
      <c r="BH15" s="10">
        <v>0</v>
      </c>
      <c r="BI15" s="10">
        <v>0</v>
      </c>
      <c r="BJ15" s="161">
        <f t="shared" si="17"/>
        <v>249.95</v>
      </c>
      <c r="BK15" s="161">
        <f t="shared" si="18"/>
        <v>21961</v>
      </c>
      <c r="BL15" s="10">
        <v>403.8</v>
      </c>
      <c r="BM15" s="22" t="s">
        <v>244</v>
      </c>
      <c r="BN15" s="161">
        <v>0</v>
      </c>
      <c r="BO15" s="161">
        <v>0</v>
      </c>
      <c r="BP15" s="10">
        <v>0</v>
      </c>
      <c r="BQ15" s="10">
        <v>0</v>
      </c>
      <c r="BR15" s="75">
        <f t="shared" si="19"/>
        <v>0</v>
      </c>
      <c r="BS15" s="75">
        <f t="shared" si="20"/>
        <v>0</v>
      </c>
      <c r="BT15" s="10">
        <v>143.1</v>
      </c>
      <c r="BU15" s="22"/>
      <c r="BV15" s="161">
        <v>50</v>
      </c>
      <c r="BW15" s="161">
        <v>4591</v>
      </c>
      <c r="BX15" s="10">
        <v>0</v>
      </c>
      <c r="BY15" s="10">
        <v>0</v>
      </c>
      <c r="BZ15" s="161">
        <f t="shared" si="21"/>
        <v>50</v>
      </c>
      <c r="CA15" s="161">
        <f t="shared" si="22"/>
        <v>4591</v>
      </c>
      <c r="CB15" s="10">
        <v>544.6</v>
      </c>
      <c r="CC15" s="22" t="s">
        <v>389</v>
      </c>
      <c r="CD15" s="161">
        <v>0</v>
      </c>
      <c r="CE15" s="161">
        <v>0</v>
      </c>
      <c r="CF15" s="10">
        <v>0</v>
      </c>
      <c r="CG15" s="10">
        <v>0</v>
      </c>
      <c r="CH15" s="161">
        <f t="shared" si="23"/>
        <v>0</v>
      </c>
      <c r="CI15" s="161">
        <f t="shared" si="24"/>
        <v>0</v>
      </c>
      <c r="CJ15" s="10">
        <v>30.7</v>
      </c>
      <c r="CK15" s="161"/>
      <c r="CL15" s="10">
        <v>242.511</v>
      </c>
      <c r="CM15" s="10">
        <v>21307</v>
      </c>
      <c r="CN15" s="10">
        <v>0</v>
      </c>
      <c r="CO15" s="10">
        <v>0</v>
      </c>
      <c r="CP15" s="161">
        <f t="shared" si="25"/>
        <v>242.511</v>
      </c>
      <c r="CQ15" s="161">
        <f t="shared" si="26"/>
        <v>21307</v>
      </c>
      <c r="CR15" s="10">
        <v>308.2</v>
      </c>
      <c r="CS15" s="22" t="s">
        <v>244</v>
      </c>
      <c r="CT15" s="161">
        <v>0</v>
      </c>
      <c r="CU15" s="161">
        <v>0</v>
      </c>
      <c r="CV15" s="10">
        <v>0</v>
      </c>
      <c r="CW15" s="161">
        <v>0</v>
      </c>
      <c r="CX15" s="161">
        <f t="shared" si="27"/>
        <v>0</v>
      </c>
      <c r="CY15" s="161">
        <f t="shared" si="28"/>
        <v>0</v>
      </c>
      <c r="CZ15" s="10">
        <v>556</v>
      </c>
      <c r="DA15" s="22"/>
      <c r="DB15" s="161">
        <v>0</v>
      </c>
      <c r="DC15" s="161">
        <v>0</v>
      </c>
      <c r="DD15" s="10">
        <v>0</v>
      </c>
      <c r="DE15" s="10">
        <v>0</v>
      </c>
      <c r="DF15" s="161">
        <f t="shared" si="29"/>
        <v>0</v>
      </c>
      <c r="DG15" s="161">
        <f t="shared" si="30"/>
        <v>0</v>
      </c>
      <c r="DH15" s="10">
        <v>240.1</v>
      </c>
      <c r="DI15" s="161"/>
      <c r="DJ15" s="161">
        <v>0</v>
      </c>
      <c r="DK15" s="161">
        <v>0</v>
      </c>
      <c r="DL15" s="10">
        <v>0</v>
      </c>
      <c r="DM15" s="10">
        <v>0</v>
      </c>
      <c r="DN15" s="161">
        <f t="shared" si="31"/>
        <v>0</v>
      </c>
      <c r="DO15" s="161">
        <f t="shared" si="32"/>
        <v>0</v>
      </c>
      <c r="DP15" s="10">
        <v>0</v>
      </c>
      <c r="DQ15" s="22"/>
      <c r="DR15" s="161">
        <v>0</v>
      </c>
      <c r="DS15" s="161">
        <v>0</v>
      </c>
      <c r="DT15" s="161">
        <v>0</v>
      </c>
      <c r="DU15" s="161">
        <v>0</v>
      </c>
      <c r="DV15" s="161">
        <f t="shared" si="33"/>
        <v>0</v>
      </c>
      <c r="DW15" s="161">
        <f t="shared" si="34"/>
        <v>0</v>
      </c>
      <c r="DX15" s="10">
        <v>0.4</v>
      </c>
      <c r="DY15" s="161"/>
      <c r="DZ15" s="161">
        <v>0</v>
      </c>
      <c r="EA15" s="161">
        <v>0</v>
      </c>
      <c r="EB15" s="161">
        <v>0</v>
      </c>
      <c r="EC15" s="161">
        <v>0</v>
      </c>
      <c r="ED15" s="161">
        <f t="shared" si="35"/>
        <v>0</v>
      </c>
      <c r="EE15" s="161">
        <f t="shared" si="36"/>
        <v>0</v>
      </c>
      <c r="EF15" s="10">
        <v>0.2</v>
      </c>
      <c r="EG15" s="161"/>
      <c r="EH15" s="10">
        <v>120</v>
      </c>
      <c r="EI15" s="161">
        <v>11111</v>
      </c>
      <c r="EJ15" s="161">
        <v>0</v>
      </c>
      <c r="EK15" s="161">
        <v>0</v>
      </c>
      <c r="EL15" s="161">
        <f t="shared" si="37"/>
        <v>120</v>
      </c>
      <c r="EM15" s="161">
        <f t="shared" si="38"/>
        <v>11111</v>
      </c>
      <c r="EN15" s="10">
        <v>566.4</v>
      </c>
      <c r="EO15" s="22" t="s">
        <v>535</v>
      </c>
      <c r="EP15" s="161">
        <v>0</v>
      </c>
      <c r="EQ15" s="161">
        <v>0</v>
      </c>
      <c r="ER15" s="161">
        <v>0</v>
      </c>
      <c r="ES15" s="161">
        <v>0</v>
      </c>
      <c r="ET15" s="161">
        <f t="shared" si="39"/>
        <v>0</v>
      </c>
      <c r="EU15" s="161">
        <f t="shared" si="40"/>
        <v>0</v>
      </c>
      <c r="EV15" s="10">
        <v>525.6</v>
      </c>
      <c r="EW15" s="161"/>
      <c r="EX15" s="10">
        <v>0</v>
      </c>
      <c r="EY15" s="161">
        <v>0</v>
      </c>
      <c r="EZ15" s="161">
        <v>0</v>
      </c>
      <c r="FA15" s="161">
        <v>0</v>
      </c>
      <c r="FB15" s="14">
        <f t="shared" si="41"/>
        <v>0</v>
      </c>
      <c r="FC15" s="14">
        <f t="shared" si="42"/>
        <v>0</v>
      </c>
      <c r="FD15" s="161">
        <v>584.4</v>
      </c>
      <c r="FE15" s="161"/>
      <c r="FF15" s="10">
        <v>262.38</v>
      </c>
      <c r="FG15" s="10">
        <v>23053</v>
      </c>
      <c r="FH15" s="10">
        <v>0</v>
      </c>
      <c r="FI15" s="10">
        <v>0</v>
      </c>
      <c r="FJ15" s="14">
        <f t="shared" si="43"/>
        <v>262.38</v>
      </c>
      <c r="FK15" s="14">
        <f t="shared" si="44"/>
        <v>23053</v>
      </c>
      <c r="FL15" s="10">
        <v>236.8</v>
      </c>
      <c r="FM15" s="167" t="s">
        <v>244</v>
      </c>
      <c r="FN15" s="14"/>
      <c r="FO15" s="14"/>
      <c r="FP15" s="14"/>
      <c r="FQ15" s="14"/>
      <c r="FR15" s="14">
        <f t="shared" si="45"/>
        <v>0</v>
      </c>
      <c r="FS15" s="14">
        <f t="shared" si="46"/>
        <v>0</v>
      </c>
      <c r="FT15" s="10">
        <v>39.200000000000003</v>
      </c>
      <c r="FU15" s="14"/>
      <c r="FV15" s="14"/>
      <c r="FW15" s="14"/>
      <c r="FX15" s="14"/>
      <c r="FY15" s="14"/>
      <c r="FZ15" s="14">
        <f t="shared" si="47"/>
        <v>0</v>
      </c>
      <c r="GA15" s="14">
        <f t="shared" si="48"/>
        <v>0</v>
      </c>
      <c r="GB15" s="14"/>
      <c r="GC15" s="14"/>
      <c r="GD15" s="14"/>
      <c r="GE15" s="14"/>
      <c r="GF15" s="14"/>
      <c r="GG15" s="14"/>
      <c r="GH15" s="14">
        <f t="shared" si="49"/>
        <v>0</v>
      </c>
      <c r="GI15" s="14">
        <f t="shared" si="50"/>
        <v>0</v>
      </c>
      <c r="GJ15" s="14"/>
      <c r="GK15" s="14"/>
      <c r="GL15" s="14"/>
      <c r="GM15" s="14"/>
      <c r="GN15" s="14"/>
      <c r="GO15" s="14"/>
      <c r="GP15" s="14">
        <f t="shared" si="51"/>
        <v>0</v>
      </c>
      <c r="GQ15" s="14">
        <f t="shared" si="52"/>
        <v>0</v>
      </c>
      <c r="GR15" s="14"/>
      <c r="GS15" s="14"/>
      <c r="GT15" s="14"/>
      <c r="GU15" s="14"/>
      <c r="GV15" s="14"/>
      <c r="GW15" s="14"/>
      <c r="GX15" s="14">
        <f t="shared" si="53"/>
        <v>0</v>
      </c>
      <c r="GY15" s="14">
        <f t="shared" si="54"/>
        <v>0</v>
      </c>
      <c r="GZ15" s="14"/>
      <c r="HA15" s="14"/>
      <c r="HB15" s="14"/>
      <c r="HC15" s="14"/>
      <c r="HD15" s="14"/>
      <c r="HE15" s="14"/>
      <c r="HF15" s="14">
        <f t="shared" si="55"/>
        <v>0</v>
      </c>
      <c r="HG15" s="14">
        <f t="shared" si="56"/>
        <v>0</v>
      </c>
      <c r="HH15" s="14"/>
      <c r="HI15" s="14"/>
      <c r="HJ15" s="14"/>
      <c r="HK15" s="14"/>
      <c r="HL15" s="14"/>
      <c r="HM15" s="14"/>
      <c r="HN15" s="14">
        <f t="shared" si="57"/>
        <v>0</v>
      </c>
      <c r="HO15" s="14">
        <f t="shared" si="58"/>
        <v>0</v>
      </c>
      <c r="HP15" s="14"/>
      <c r="HQ15" s="14"/>
      <c r="HR15" s="14"/>
      <c r="HS15" s="14"/>
      <c r="HT15" s="14"/>
      <c r="HU15" s="14"/>
      <c r="HV15" s="14">
        <f t="shared" si="59"/>
        <v>0</v>
      </c>
      <c r="HW15" s="14">
        <f t="shared" si="60"/>
        <v>0</v>
      </c>
      <c r="HX15" s="14"/>
      <c r="HY15" s="14"/>
      <c r="HZ15" s="14"/>
      <c r="IA15" s="14"/>
      <c r="IB15" s="14"/>
      <c r="IC15" s="14"/>
      <c r="ID15" s="14">
        <f t="shared" si="61"/>
        <v>0</v>
      </c>
      <c r="IE15" s="14">
        <f t="shared" si="62"/>
        <v>0</v>
      </c>
      <c r="IF15" s="14"/>
      <c r="IG15" s="14"/>
      <c r="IH15" s="14"/>
      <c r="II15" s="14"/>
      <c r="IJ15" s="14"/>
      <c r="IK15" s="14"/>
      <c r="IL15" s="14">
        <f t="shared" si="63"/>
        <v>0</v>
      </c>
      <c r="IM15" s="14">
        <f t="shared" si="64"/>
        <v>0</v>
      </c>
      <c r="IN15" s="14"/>
      <c r="IO15" s="14"/>
      <c r="IP15" s="14"/>
      <c r="IQ15" s="14"/>
      <c r="IR15" s="14"/>
      <c r="IS15" s="14"/>
      <c r="IT15" s="14">
        <f t="shared" si="65"/>
        <v>0</v>
      </c>
      <c r="IU15" s="14">
        <f t="shared" si="66"/>
        <v>0</v>
      </c>
      <c r="IV15" s="14"/>
      <c r="IW15" s="14"/>
      <c r="IX15" s="14"/>
      <c r="IY15" s="14"/>
      <c r="IZ15" s="14"/>
      <c r="JA15" s="14"/>
      <c r="JB15" s="14">
        <f t="shared" si="67"/>
        <v>0</v>
      </c>
      <c r="JC15" s="14">
        <f t="shared" si="68"/>
        <v>0</v>
      </c>
      <c r="JD15" s="14"/>
      <c r="JE15" s="14"/>
      <c r="JF15" s="14"/>
      <c r="JG15" s="14"/>
      <c r="JH15" s="14"/>
      <c r="JI15" s="14"/>
      <c r="JJ15" s="14">
        <f t="shared" si="69"/>
        <v>0</v>
      </c>
      <c r="JK15" s="14">
        <f t="shared" si="70"/>
        <v>0</v>
      </c>
      <c r="JL15" s="14"/>
      <c r="JM15" s="14"/>
      <c r="JN15" s="14"/>
      <c r="JO15" s="14"/>
      <c r="JP15" s="14"/>
      <c r="JQ15" s="14"/>
      <c r="JR15" s="14">
        <f t="shared" si="71"/>
        <v>0</v>
      </c>
      <c r="JS15" s="14">
        <f t="shared" si="72"/>
        <v>0</v>
      </c>
      <c r="JT15" s="14"/>
      <c r="JU15" s="14"/>
    </row>
    <row r="16" spans="1:281" ht="12" customHeight="1" x14ac:dyDescent="0.2">
      <c r="A16" s="9" t="s">
        <v>120</v>
      </c>
      <c r="B16" s="15" t="s">
        <v>190</v>
      </c>
      <c r="C16" s="61">
        <v>8887999343</v>
      </c>
      <c r="D16" s="61" t="s">
        <v>301</v>
      </c>
      <c r="E16" s="61">
        <v>340</v>
      </c>
      <c r="F16" s="32" t="s">
        <v>24</v>
      </c>
      <c r="G16" s="6">
        <v>495014</v>
      </c>
      <c r="H16" s="16" t="s">
        <v>167</v>
      </c>
      <c r="I16" s="16" t="s">
        <v>167</v>
      </c>
      <c r="J16" s="46"/>
      <c r="K16" s="43">
        <v>126.92722662160031</v>
      </c>
      <c r="L16" s="50">
        <f t="shared" si="0"/>
        <v>95.927226621600312</v>
      </c>
      <c r="M16" s="43"/>
      <c r="N16" s="43">
        <v>31</v>
      </c>
      <c r="O16" s="43"/>
      <c r="P16" s="43"/>
      <c r="Q16" s="43"/>
      <c r="R16" s="10">
        <f t="shared" si="1"/>
        <v>31</v>
      </c>
      <c r="S16" s="50" cm="1">
        <f t="array" ref="S16">+R16:R16</f>
        <v>31</v>
      </c>
      <c r="T16" s="50">
        <f t="shared" si="2"/>
        <v>1132.4000000000001</v>
      </c>
      <c r="U16" s="55">
        <f t="shared" si="3"/>
        <v>1228.3272266216004</v>
      </c>
      <c r="V16" s="50">
        <f t="shared" si="4"/>
        <v>100893.144</v>
      </c>
      <c r="W16" s="55">
        <f t="shared" si="5"/>
        <v>89.096736135641109</v>
      </c>
      <c r="X16" s="50">
        <f t="shared" si="6"/>
        <v>5695.4</v>
      </c>
      <c r="Y16" s="55">
        <f t="shared" si="7"/>
        <v>17.714847771886085</v>
      </c>
      <c r="Z16" s="56">
        <v>191417.89999999997</v>
      </c>
      <c r="AA16" s="50">
        <f t="shared" si="8"/>
        <v>197113.30000000002</v>
      </c>
      <c r="AB16" s="50">
        <f t="shared" si="9"/>
        <v>999.19298245614027</v>
      </c>
      <c r="AC16" s="50">
        <f t="shared" si="10"/>
        <v>999.19298245614027</v>
      </c>
      <c r="AD16" s="60">
        <f t="shared" si="73"/>
        <v>229.13424416546013</v>
      </c>
      <c r="AE16" s="57">
        <v>5.7</v>
      </c>
      <c r="AF16" s="57">
        <v>5.7</v>
      </c>
      <c r="AG16" s="24"/>
      <c r="AH16" s="10">
        <v>283.14400000000001</v>
      </c>
      <c r="AI16" s="10">
        <v>24877</v>
      </c>
      <c r="AJ16" s="10">
        <v>0</v>
      </c>
      <c r="AK16" s="10">
        <v>0</v>
      </c>
      <c r="AL16" s="10">
        <f t="shared" si="11"/>
        <v>283.14400000000001</v>
      </c>
      <c r="AM16" s="10">
        <f t="shared" si="12"/>
        <v>25160.144</v>
      </c>
      <c r="AN16" s="10">
        <v>28.1</v>
      </c>
      <c r="AO16" s="33" t="s">
        <v>244</v>
      </c>
      <c r="AP16" s="10">
        <v>0</v>
      </c>
      <c r="AQ16" s="10">
        <v>0</v>
      </c>
      <c r="AR16" s="10">
        <v>0</v>
      </c>
      <c r="AS16" s="10">
        <v>0</v>
      </c>
      <c r="AT16" s="10">
        <f t="shared" si="13"/>
        <v>0</v>
      </c>
      <c r="AU16" s="10">
        <f t="shared" si="14"/>
        <v>0</v>
      </c>
      <c r="AV16" s="10">
        <v>444.2</v>
      </c>
      <c r="AW16" s="22"/>
      <c r="AX16" s="161">
        <v>0</v>
      </c>
      <c r="AY16" s="161">
        <v>0</v>
      </c>
      <c r="AZ16" s="10">
        <v>0</v>
      </c>
      <c r="BA16" s="10">
        <v>0</v>
      </c>
      <c r="BB16" s="161">
        <f t="shared" si="15"/>
        <v>0</v>
      </c>
      <c r="BC16" s="161">
        <f t="shared" si="16"/>
        <v>0</v>
      </c>
      <c r="BD16" s="10">
        <v>431.4</v>
      </c>
      <c r="BE16" s="22"/>
      <c r="BF16" s="10">
        <v>110</v>
      </c>
      <c r="BG16" s="10">
        <v>10150</v>
      </c>
      <c r="BH16" s="10">
        <v>0</v>
      </c>
      <c r="BI16" s="10">
        <v>0</v>
      </c>
      <c r="BJ16" s="161">
        <f t="shared" si="17"/>
        <v>110</v>
      </c>
      <c r="BK16" s="161">
        <f t="shared" si="18"/>
        <v>10150</v>
      </c>
      <c r="BL16" s="10">
        <v>510.8</v>
      </c>
      <c r="BM16" s="22" t="s">
        <v>328</v>
      </c>
      <c r="BN16" s="161">
        <v>0</v>
      </c>
      <c r="BO16" s="161">
        <v>0</v>
      </c>
      <c r="BP16" s="10">
        <v>0</v>
      </c>
      <c r="BQ16" s="10">
        <v>0</v>
      </c>
      <c r="BR16" s="10">
        <f t="shared" si="19"/>
        <v>0</v>
      </c>
      <c r="BS16" s="10">
        <f t="shared" si="20"/>
        <v>0</v>
      </c>
      <c r="BT16" s="10">
        <v>300.60000000000002</v>
      </c>
      <c r="BU16" s="22"/>
      <c r="BV16" s="161">
        <v>0</v>
      </c>
      <c r="BW16" s="161">
        <v>0</v>
      </c>
      <c r="BX16" s="10">
        <v>0</v>
      </c>
      <c r="BY16" s="10">
        <v>0</v>
      </c>
      <c r="BZ16" s="161">
        <f t="shared" si="21"/>
        <v>0</v>
      </c>
      <c r="CA16" s="161">
        <f t="shared" si="22"/>
        <v>0</v>
      </c>
      <c r="CB16" s="10">
        <v>117.7</v>
      </c>
      <c r="CC16" s="22"/>
      <c r="CD16" s="161">
        <v>150</v>
      </c>
      <c r="CE16" s="161">
        <v>12897</v>
      </c>
      <c r="CF16" s="10">
        <v>0</v>
      </c>
      <c r="CG16" s="10">
        <v>0</v>
      </c>
      <c r="CH16" s="161">
        <f t="shared" si="23"/>
        <v>150</v>
      </c>
      <c r="CI16" s="161">
        <f t="shared" si="24"/>
        <v>12897</v>
      </c>
      <c r="CJ16" s="10">
        <v>158</v>
      </c>
      <c r="CK16" s="161" t="s">
        <v>409</v>
      </c>
      <c r="CL16" s="161">
        <v>0</v>
      </c>
      <c r="CM16" s="161">
        <v>0</v>
      </c>
      <c r="CN16" s="10">
        <v>0</v>
      </c>
      <c r="CO16" s="10">
        <v>0</v>
      </c>
      <c r="CP16" s="161">
        <f t="shared" si="25"/>
        <v>0</v>
      </c>
      <c r="CQ16" s="161">
        <f t="shared" si="26"/>
        <v>0</v>
      </c>
      <c r="CR16" s="10">
        <v>319.2</v>
      </c>
      <c r="CS16" s="22"/>
      <c r="CT16" s="161">
        <v>0</v>
      </c>
      <c r="CU16" s="161">
        <v>0</v>
      </c>
      <c r="CV16" s="10">
        <v>0</v>
      </c>
      <c r="CW16" s="161">
        <v>0</v>
      </c>
      <c r="CX16" s="161">
        <f t="shared" si="27"/>
        <v>0</v>
      </c>
      <c r="CY16" s="161">
        <f t="shared" si="28"/>
        <v>0</v>
      </c>
      <c r="CZ16" s="10">
        <v>368.3</v>
      </c>
      <c r="DA16" s="22"/>
      <c r="DB16" s="161">
        <v>150</v>
      </c>
      <c r="DC16" s="10">
        <v>13411</v>
      </c>
      <c r="DD16" s="10">
        <v>0</v>
      </c>
      <c r="DE16" s="10">
        <v>0</v>
      </c>
      <c r="DF16" s="161">
        <f t="shared" si="29"/>
        <v>150</v>
      </c>
      <c r="DG16" s="161">
        <f t="shared" si="30"/>
        <v>13411</v>
      </c>
      <c r="DH16" s="10">
        <v>343.6</v>
      </c>
      <c r="DI16" s="161" t="s">
        <v>454</v>
      </c>
      <c r="DJ16" s="161">
        <v>0</v>
      </c>
      <c r="DK16" s="161">
        <v>0</v>
      </c>
      <c r="DL16" s="10">
        <v>0</v>
      </c>
      <c r="DM16" s="10">
        <v>0</v>
      </c>
      <c r="DN16" s="161">
        <f t="shared" si="31"/>
        <v>0</v>
      </c>
      <c r="DO16" s="161">
        <f t="shared" si="32"/>
        <v>0</v>
      </c>
      <c r="DP16" s="10">
        <v>322.2</v>
      </c>
      <c r="DQ16" s="22"/>
      <c r="DR16" s="10">
        <v>150</v>
      </c>
      <c r="DS16" s="10">
        <v>13840</v>
      </c>
      <c r="DT16" s="161">
        <v>0</v>
      </c>
      <c r="DU16" s="161">
        <v>0</v>
      </c>
      <c r="DV16" s="161">
        <f t="shared" si="33"/>
        <v>150</v>
      </c>
      <c r="DW16" s="161">
        <f t="shared" si="34"/>
        <v>13840</v>
      </c>
      <c r="DX16" s="10">
        <v>371.2</v>
      </c>
      <c r="DY16" s="33" t="s">
        <v>496</v>
      </c>
      <c r="DZ16" s="161">
        <v>100</v>
      </c>
      <c r="EA16" s="161">
        <v>8807</v>
      </c>
      <c r="EB16" s="161">
        <v>0</v>
      </c>
      <c r="EC16" s="161">
        <v>0</v>
      </c>
      <c r="ED16" s="10">
        <f t="shared" si="35"/>
        <v>100</v>
      </c>
      <c r="EE16" s="10">
        <f t="shared" si="36"/>
        <v>8807</v>
      </c>
      <c r="EF16" s="10">
        <v>610</v>
      </c>
      <c r="EG16" s="161" t="s">
        <v>254</v>
      </c>
      <c r="EH16" s="161">
        <v>0</v>
      </c>
      <c r="EI16" s="161">
        <v>0</v>
      </c>
      <c r="EJ16" s="161">
        <v>0</v>
      </c>
      <c r="EK16" s="161">
        <v>0</v>
      </c>
      <c r="EL16" s="161">
        <f t="shared" si="37"/>
        <v>0</v>
      </c>
      <c r="EM16" s="161">
        <f t="shared" si="38"/>
        <v>0</v>
      </c>
      <c r="EN16" s="10">
        <v>370.1</v>
      </c>
      <c r="EO16" s="22"/>
      <c r="EP16" s="161">
        <v>0</v>
      </c>
      <c r="EQ16" s="161">
        <v>0</v>
      </c>
      <c r="ER16" s="161">
        <v>0</v>
      </c>
      <c r="ES16" s="161">
        <v>0</v>
      </c>
      <c r="ET16" s="161">
        <f t="shared" si="39"/>
        <v>0</v>
      </c>
      <c r="EU16" s="161">
        <f t="shared" si="40"/>
        <v>0</v>
      </c>
      <c r="EV16" s="10">
        <v>0</v>
      </c>
      <c r="EW16" s="161"/>
      <c r="EX16" s="10">
        <v>189.256</v>
      </c>
      <c r="EY16" s="161">
        <v>16628</v>
      </c>
      <c r="EZ16" s="161">
        <v>0</v>
      </c>
      <c r="FA16" s="161">
        <v>0</v>
      </c>
      <c r="FB16" s="14">
        <f t="shared" si="41"/>
        <v>189.256</v>
      </c>
      <c r="FC16" s="14">
        <f t="shared" si="42"/>
        <v>16628</v>
      </c>
      <c r="FD16" s="161">
        <v>464.3</v>
      </c>
      <c r="FE16" s="161" t="s">
        <v>244</v>
      </c>
      <c r="FF16" s="10">
        <v>0</v>
      </c>
      <c r="FG16" s="10">
        <v>0</v>
      </c>
      <c r="FH16" s="10">
        <v>0</v>
      </c>
      <c r="FI16" s="10">
        <v>0</v>
      </c>
      <c r="FJ16" s="14">
        <f t="shared" si="43"/>
        <v>0</v>
      </c>
      <c r="FK16" s="14">
        <f t="shared" si="44"/>
        <v>0</v>
      </c>
      <c r="FL16" s="10">
        <v>379.7</v>
      </c>
      <c r="FM16" s="167"/>
      <c r="FN16" s="14"/>
      <c r="FO16" s="14"/>
      <c r="FP16" s="14"/>
      <c r="FQ16" s="14"/>
      <c r="FR16" s="14">
        <f t="shared" si="45"/>
        <v>0</v>
      </c>
      <c r="FS16" s="14">
        <f t="shared" si="46"/>
        <v>0</v>
      </c>
      <c r="FT16" s="10">
        <v>156</v>
      </c>
      <c r="FU16" s="14"/>
      <c r="FV16" s="14"/>
      <c r="FW16" s="14"/>
      <c r="FX16" s="14"/>
      <c r="FY16" s="14"/>
      <c r="FZ16" s="14">
        <f t="shared" si="47"/>
        <v>0</v>
      </c>
      <c r="GA16" s="14">
        <f t="shared" si="48"/>
        <v>0</v>
      </c>
      <c r="GB16" s="14"/>
      <c r="GC16" s="14"/>
      <c r="GD16" s="14"/>
      <c r="GE16" s="14"/>
      <c r="GF16" s="14"/>
      <c r="GG16" s="14"/>
      <c r="GH16" s="14">
        <f t="shared" si="49"/>
        <v>0</v>
      </c>
      <c r="GI16" s="14">
        <f t="shared" si="50"/>
        <v>0</v>
      </c>
      <c r="GJ16" s="14"/>
      <c r="GK16" s="14"/>
      <c r="GL16" s="14"/>
      <c r="GM16" s="14"/>
      <c r="GN16" s="14"/>
      <c r="GO16" s="14"/>
      <c r="GP16" s="14">
        <f t="shared" si="51"/>
        <v>0</v>
      </c>
      <c r="GQ16" s="14">
        <f t="shared" si="52"/>
        <v>0</v>
      </c>
      <c r="GR16" s="14"/>
      <c r="GS16" s="14"/>
      <c r="GT16" s="14"/>
      <c r="GU16" s="14"/>
      <c r="GV16" s="14"/>
      <c r="GW16" s="14"/>
      <c r="GX16" s="14">
        <f t="shared" si="53"/>
        <v>0</v>
      </c>
      <c r="GY16" s="14">
        <f t="shared" si="54"/>
        <v>0</v>
      </c>
      <c r="GZ16" s="14"/>
      <c r="HA16" s="14"/>
      <c r="HB16" s="14"/>
      <c r="HC16" s="14"/>
      <c r="HD16" s="14"/>
      <c r="HE16" s="14"/>
      <c r="HF16" s="14">
        <f t="shared" si="55"/>
        <v>0</v>
      </c>
      <c r="HG16" s="14">
        <f t="shared" si="56"/>
        <v>0</v>
      </c>
      <c r="HH16" s="14"/>
      <c r="HI16" s="14"/>
      <c r="HJ16" s="14"/>
      <c r="HK16" s="14"/>
      <c r="HL16" s="14"/>
      <c r="HM16" s="14"/>
      <c r="HN16" s="14">
        <f t="shared" si="57"/>
        <v>0</v>
      </c>
      <c r="HO16" s="14">
        <f t="shared" si="58"/>
        <v>0</v>
      </c>
      <c r="HP16" s="14"/>
      <c r="HQ16" s="14"/>
      <c r="HR16" s="14"/>
      <c r="HS16" s="14"/>
      <c r="HT16" s="14"/>
      <c r="HU16" s="14"/>
      <c r="HV16" s="14">
        <f t="shared" si="59"/>
        <v>0</v>
      </c>
      <c r="HW16" s="14">
        <f t="shared" si="60"/>
        <v>0</v>
      </c>
      <c r="HX16" s="14"/>
      <c r="HY16" s="14"/>
      <c r="HZ16" s="14"/>
      <c r="IA16" s="14"/>
      <c r="IB16" s="14"/>
      <c r="IC16" s="14"/>
      <c r="ID16" s="14">
        <f t="shared" si="61"/>
        <v>0</v>
      </c>
      <c r="IE16" s="14">
        <f t="shared" si="62"/>
        <v>0</v>
      </c>
      <c r="IF16" s="14"/>
      <c r="IG16" s="14"/>
      <c r="IH16" s="14"/>
      <c r="II16" s="14"/>
      <c r="IJ16" s="14"/>
      <c r="IK16" s="14"/>
      <c r="IL16" s="14">
        <f t="shared" si="63"/>
        <v>0</v>
      </c>
      <c r="IM16" s="14">
        <f t="shared" si="64"/>
        <v>0</v>
      </c>
      <c r="IN16" s="14"/>
      <c r="IO16" s="14"/>
      <c r="IP16" s="14"/>
      <c r="IQ16" s="14"/>
      <c r="IR16" s="14"/>
      <c r="IS16" s="14"/>
      <c r="IT16" s="14">
        <f t="shared" si="65"/>
        <v>0</v>
      </c>
      <c r="IU16" s="14">
        <f t="shared" si="66"/>
        <v>0</v>
      </c>
      <c r="IV16" s="14"/>
      <c r="IW16" s="14"/>
      <c r="IX16" s="14"/>
      <c r="IY16" s="14"/>
      <c r="IZ16" s="14"/>
      <c r="JA16" s="14"/>
      <c r="JB16" s="14">
        <f t="shared" si="67"/>
        <v>0</v>
      </c>
      <c r="JC16" s="14">
        <f t="shared" si="68"/>
        <v>0</v>
      </c>
      <c r="JD16" s="14"/>
      <c r="JE16" s="14"/>
      <c r="JF16" s="14"/>
      <c r="JG16" s="14"/>
      <c r="JH16" s="14"/>
      <c r="JI16" s="14"/>
      <c r="JJ16" s="14">
        <f t="shared" si="69"/>
        <v>0</v>
      </c>
      <c r="JK16" s="14">
        <f t="shared" si="70"/>
        <v>0</v>
      </c>
      <c r="JL16" s="14"/>
      <c r="JM16" s="14"/>
      <c r="JN16" s="14"/>
      <c r="JO16" s="14"/>
      <c r="JP16" s="14"/>
      <c r="JQ16" s="14"/>
      <c r="JR16" s="14">
        <f t="shared" si="71"/>
        <v>0</v>
      </c>
      <c r="JS16" s="14">
        <f t="shared" si="72"/>
        <v>0</v>
      </c>
      <c r="JT16" s="14"/>
      <c r="JU16" s="14"/>
    </row>
    <row r="17" spans="1:281" ht="12" customHeight="1" x14ac:dyDescent="0.2">
      <c r="A17" s="9" t="s">
        <v>121</v>
      </c>
      <c r="B17" s="15" t="s">
        <v>503</v>
      </c>
      <c r="C17" s="61">
        <v>9540804162</v>
      </c>
      <c r="D17" s="61" t="s">
        <v>301</v>
      </c>
      <c r="E17" s="61">
        <v>340</v>
      </c>
      <c r="F17" s="32" t="s">
        <v>25</v>
      </c>
      <c r="G17" s="6">
        <v>221430</v>
      </c>
      <c r="H17" s="16" t="s">
        <v>167</v>
      </c>
      <c r="I17" s="16" t="s">
        <v>167</v>
      </c>
      <c r="J17" s="46"/>
      <c r="K17" s="43">
        <v>199.55518293395676</v>
      </c>
      <c r="L17" s="50">
        <f t="shared" si="0"/>
        <v>189.00518293395675</v>
      </c>
      <c r="M17" s="43"/>
      <c r="N17" s="43">
        <v>10.550000000000011</v>
      </c>
      <c r="O17" s="43"/>
      <c r="P17" s="43"/>
      <c r="Q17" s="43"/>
      <c r="R17" s="10">
        <f t="shared" si="1"/>
        <v>10.550000000000011</v>
      </c>
      <c r="S17" s="50" cm="1">
        <f t="array" ref="S17">+R17:R17</f>
        <v>10.550000000000011</v>
      </c>
      <c r="T17" s="50">
        <f t="shared" si="2"/>
        <v>971.56</v>
      </c>
      <c r="U17" s="55">
        <f t="shared" si="3"/>
        <v>1160.5651829339567</v>
      </c>
      <c r="V17" s="50">
        <f t="shared" si="4"/>
        <v>86812</v>
      </c>
      <c r="W17" s="55">
        <f t="shared" si="5"/>
        <v>89.353205154596736</v>
      </c>
      <c r="X17" s="50">
        <f t="shared" si="6"/>
        <v>5838.7</v>
      </c>
      <c r="Y17" s="55">
        <f t="shared" si="7"/>
        <v>14.868378234881053</v>
      </c>
      <c r="Z17" s="56">
        <v>127303.90000000001</v>
      </c>
      <c r="AA17" s="50">
        <f t="shared" si="8"/>
        <v>133142.60000000003</v>
      </c>
      <c r="AB17" s="50">
        <f t="shared" si="9"/>
        <v>989.61016949152531</v>
      </c>
      <c r="AC17" s="50">
        <f t="shared" si="10"/>
        <v>989.61016949152531</v>
      </c>
      <c r="AD17" s="60">
        <f t="shared" si="73"/>
        <v>170.95501344243144</v>
      </c>
      <c r="AE17" s="57">
        <v>5.9</v>
      </c>
      <c r="AF17" s="57">
        <v>5.9</v>
      </c>
      <c r="AG17" s="24"/>
      <c r="AH17" s="10">
        <v>0</v>
      </c>
      <c r="AI17" s="10">
        <v>0</v>
      </c>
      <c r="AJ17" s="10">
        <v>0</v>
      </c>
      <c r="AK17" s="10">
        <v>0</v>
      </c>
      <c r="AL17" s="10">
        <f t="shared" si="11"/>
        <v>0</v>
      </c>
      <c r="AM17" s="10">
        <f t="shared" si="12"/>
        <v>0</v>
      </c>
      <c r="AN17" s="10">
        <v>0</v>
      </c>
      <c r="AO17" s="33"/>
      <c r="AP17" s="10">
        <v>0</v>
      </c>
      <c r="AQ17" s="10">
        <v>0</v>
      </c>
      <c r="AR17" s="10">
        <v>0</v>
      </c>
      <c r="AS17" s="10">
        <v>0</v>
      </c>
      <c r="AT17" s="10">
        <f t="shared" si="13"/>
        <v>0</v>
      </c>
      <c r="AU17" s="10">
        <f t="shared" si="14"/>
        <v>0</v>
      </c>
      <c r="AV17" s="10">
        <v>0.1</v>
      </c>
      <c r="AW17" s="22"/>
      <c r="AX17" s="161">
        <v>0</v>
      </c>
      <c r="AY17" s="161">
        <v>0</v>
      </c>
      <c r="AZ17" s="10">
        <v>0</v>
      </c>
      <c r="BA17" s="10">
        <v>0</v>
      </c>
      <c r="BB17" s="161">
        <f t="shared" si="15"/>
        <v>0</v>
      </c>
      <c r="BC17" s="161">
        <f t="shared" si="16"/>
        <v>0</v>
      </c>
      <c r="BD17" s="10">
        <v>80</v>
      </c>
      <c r="BE17" s="22"/>
      <c r="BF17" s="10">
        <v>150</v>
      </c>
      <c r="BG17" s="10">
        <v>13183.5</v>
      </c>
      <c r="BH17" s="10">
        <v>0</v>
      </c>
      <c r="BI17" s="10">
        <v>0</v>
      </c>
      <c r="BJ17" s="161">
        <f t="shared" si="17"/>
        <v>150</v>
      </c>
      <c r="BK17" s="161">
        <f t="shared" si="18"/>
        <v>13183.5</v>
      </c>
      <c r="BL17" s="10">
        <v>729.4</v>
      </c>
      <c r="BM17" s="22" t="s">
        <v>329</v>
      </c>
      <c r="BN17" s="161">
        <v>245.18</v>
      </c>
      <c r="BO17" s="10">
        <v>21542</v>
      </c>
      <c r="BP17" s="10">
        <v>0</v>
      </c>
      <c r="BQ17" s="10">
        <v>0</v>
      </c>
      <c r="BR17" s="10">
        <f t="shared" si="19"/>
        <v>245.18</v>
      </c>
      <c r="BS17" s="10">
        <f t="shared" si="20"/>
        <v>21542</v>
      </c>
      <c r="BT17" s="10">
        <v>388.5</v>
      </c>
      <c r="BU17" s="22" t="s">
        <v>244</v>
      </c>
      <c r="BV17" s="161">
        <v>0</v>
      </c>
      <c r="BW17" s="161">
        <v>0</v>
      </c>
      <c r="BX17" s="10">
        <v>0</v>
      </c>
      <c r="BY17" s="10">
        <v>0</v>
      </c>
      <c r="BZ17" s="161">
        <f t="shared" si="21"/>
        <v>0</v>
      </c>
      <c r="CA17" s="161">
        <f t="shared" si="22"/>
        <v>0</v>
      </c>
      <c r="CB17" s="10">
        <v>472.1</v>
      </c>
      <c r="CC17" s="22"/>
      <c r="CD17" s="161">
        <v>0</v>
      </c>
      <c r="CE17" s="161">
        <v>0</v>
      </c>
      <c r="CF17" s="10">
        <v>0</v>
      </c>
      <c r="CG17" s="10">
        <v>0</v>
      </c>
      <c r="CH17" s="161">
        <f t="shared" si="23"/>
        <v>0</v>
      </c>
      <c r="CI17" s="161">
        <f t="shared" si="24"/>
        <v>0</v>
      </c>
      <c r="CJ17" s="10">
        <v>521.79999999999995</v>
      </c>
      <c r="CK17" s="161"/>
      <c r="CL17" s="161">
        <v>50</v>
      </c>
      <c r="CM17" s="161">
        <v>4409</v>
      </c>
      <c r="CN17" s="10">
        <v>0</v>
      </c>
      <c r="CO17" s="10">
        <v>0</v>
      </c>
      <c r="CP17" s="161">
        <f t="shared" si="25"/>
        <v>50</v>
      </c>
      <c r="CQ17" s="161">
        <f t="shared" si="26"/>
        <v>4409</v>
      </c>
      <c r="CR17" s="10">
        <v>564.20000000000005</v>
      </c>
      <c r="CS17" s="22" t="s">
        <v>312</v>
      </c>
      <c r="CT17" s="10">
        <v>226.38</v>
      </c>
      <c r="CU17" s="10">
        <v>19890</v>
      </c>
      <c r="CV17" s="10">
        <v>0</v>
      </c>
      <c r="CW17" s="161">
        <v>0</v>
      </c>
      <c r="CX17" s="161">
        <f t="shared" si="27"/>
        <v>226.38</v>
      </c>
      <c r="CY17" s="161">
        <f t="shared" si="28"/>
        <v>19890</v>
      </c>
      <c r="CZ17" s="10">
        <v>82</v>
      </c>
      <c r="DA17" s="22" t="s">
        <v>244</v>
      </c>
      <c r="DB17" s="161">
        <v>0</v>
      </c>
      <c r="DC17" s="161">
        <v>0</v>
      </c>
      <c r="DD17" s="10">
        <v>0</v>
      </c>
      <c r="DE17" s="10">
        <v>0</v>
      </c>
      <c r="DF17" s="161">
        <f t="shared" si="29"/>
        <v>0</v>
      </c>
      <c r="DG17" s="161">
        <f t="shared" si="30"/>
        <v>0</v>
      </c>
      <c r="DH17" s="10">
        <v>543.6</v>
      </c>
      <c r="DI17" s="161"/>
      <c r="DJ17" s="161">
        <v>0</v>
      </c>
      <c r="DK17" s="161">
        <v>0</v>
      </c>
      <c r="DL17" s="10">
        <v>0</v>
      </c>
      <c r="DM17" s="10">
        <v>0</v>
      </c>
      <c r="DN17" s="161">
        <f t="shared" si="31"/>
        <v>0</v>
      </c>
      <c r="DO17" s="161">
        <f t="shared" si="32"/>
        <v>0</v>
      </c>
      <c r="DP17" s="10">
        <v>531.5</v>
      </c>
      <c r="DQ17" s="22"/>
      <c r="DR17" s="161">
        <v>150</v>
      </c>
      <c r="DS17" s="10">
        <v>13813.5</v>
      </c>
      <c r="DT17" s="161">
        <v>0</v>
      </c>
      <c r="DU17" s="161">
        <v>0</v>
      </c>
      <c r="DV17" s="161">
        <f t="shared" si="33"/>
        <v>150</v>
      </c>
      <c r="DW17" s="161">
        <f t="shared" si="34"/>
        <v>13813.5</v>
      </c>
      <c r="DX17" s="10">
        <v>406.8</v>
      </c>
      <c r="DY17" s="165" t="s">
        <v>505</v>
      </c>
      <c r="DZ17" s="161">
        <v>0</v>
      </c>
      <c r="EA17" s="161">
        <v>0</v>
      </c>
      <c r="EB17" s="161">
        <v>0</v>
      </c>
      <c r="EC17" s="161">
        <v>0</v>
      </c>
      <c r="ED17" s="161">
        <f t="shared" si="35"/>
        <v>0</v>
      </c>
      <c r="EE17" s="161">
        <f t="shared" si="36"/>
        <v>0</v>
      </c>
      <c r="EF17" s="10">
        <v>0</v>
      </c>
      <c r="EG17" s="161"/>
      <c r="EH17" s="161">
        <v>0</v>
      </c>
      <c r="EI17" s="161">
        <v>0</v>
      </c>
      <c r="EJ17" s="161">
        <v>0</v>
      </c>
      <c r="EK17" s="161">
        <v>0</v>
      </c>
      <c r="EL17" s="161">
        <f t="shared" si="37"/>
        <v>0</v>
      </c>
      <c r="EM17" s="161">
        <f t="shared" si="38"/>
        <v>0</v>
      </c>
      <c r="EN17" s="10">
        <v>19.100000000000001</v>
      </c>
      <c r="EO17" s="22"/>
      <c r="EP17" s="161">
        <v>0</v>
      </c>
      <c r="EQ17" s="161">
        <v>0</v>
      </c>
      <c r="ER17" s="161">
        <v>0</v>
      </c>
      <c r="ES17" s="161">
        <v>0</v>
      </c>
      <c r="ET17" s="161">
        <f t="shared" si="39"/>
        <v>0</v>
      </c>
      <c r="EU17" s="161">
        <f t="shared" si="40"/>
        <v>0</v>
      </c>
      <c r="EV17" s="10">
        <v>84.5</v>
      </c>
      <c r="EW17" s="161"/>
      <c r="EX17" s="10">
        <v>150</v>
      </c>
      <c r="EY17" s="161">
        <v>13974</v>
      </c>
      <c r="EZ17" s="161">
        <v>0</v>
      </c>
      <c r="FA17" s="161">
        <v>0</v>
      </c>
      <c r="FB17" s="14">
        <f t="shared" si="41"/>
        <v>150</v>
      </c>
      <c r="FC17" s="14">
        <f t="shared" si="42"/>
        <v>13974</v>
      </c>
      <c r="FD17" s="161">
        <v>768.7</v>
      </c>
      <c r="FE17" s="161" t="s">
        <v>539</v>
      </c>
      <c r="FF17" s="10">
        <v>0</v>
      </c>
      <c r="FG17" s="10">
        <v>0</v>
      </c>
      <c r="FH17" s="10">
        <v>0</v>
      </c>
      <c r="FI17" s="10">
        <v>0</v>
      </c>
      <c r="FJ17" s="14">
        <f t="shared" si="43"/>
        <v>0</v>
      </c>
      <c r="FK17" s="14">
        <f t="shared" si="44"/>
        <v>0</v>
      </c>
      <c r="FL17" s="10">
        <v>646.1</v>
      </c>
      <c r="FM17" s="167"/>
      <c r="FN17" s="14"/>
      <c r="FO17" s="14"/>
      <c r="FP17" s="14"/>
      <c r="FQ17" s="14"/>
      <c r="FR17" s="14">
        <f t="shared" si="45"/>
        <v>0</v>
      </c>
      <c r="FS17" s="14">
        <f t="shared" si="46"/>
        <v>0</v>
      </c>
      <c r="FT17" s="10">
        <v>0.3</v>
      </c>
      <c r="FU17" s="14"/>
      <c r="FV17" s="14"/>
      <c r="FW17" s="14"/>
      <c r="FX17" s="14"/>
      <c r="FY17" s="14"/>
      <c r="FZ17" s="14">
        <f t="shared" si="47"/>
        <v>0</v>
      </c>
      <c r="GA17" s="14">
        <f t="shared" si="48"/>
        <v>0</v>
      </c>
      <c r="GB17" s="14"/>
      <c r="GC17" s="14"/>
      <c r="GD17" s="14"/>
      <c r="GE17" s="14"/>
      <c r="GF17" s="14"/>
      <c r="GG17" s="14"/>
      <c r="GH17" s="14">
        <f t="shared" si="49"/>
        <v>0</v>
      </c>
      <c r="GI17" s="14">
        <f t="shared" si="50"/>
        <v>0</v>
      </c>
      <c r="GJ17" s="14"/>
      <c r="GK17" s="14"/>
      <c r="GL17" s="14"/>
      <c r="GM17" s="14"/>
      <c r="GN17" s="14"/>
      <c r="GO17" s="14"/>
      <c r="GP17" s="14">
        <f t="shared" si="51"/>
        <v>0</v>
      </c>
      <c r="GQ17" s="14">
        <f t="shared" si="52"/>
        <v>0</v>
      </c>
      <c r="GR17" s="14"/>
      <c r="GS17" s="14"/>
      <c r="GT17" s="14"/>
      <c r="GU17" s="14"/>
      <c r="GV17" s="14"/>
      <c r="GW17" s="14"/>
      <c r="GX17" s="14">
        <f t="shared" si="53"/>
        <v>0</v>
      </c>
      <c r="GY17" s="14">
        <f t="shared" si="54"/>
        <v>0</v>
      </c>
      <c r="GZ17" s="14"/>
      <c r="HA17" s="14"/>
      <c r="HB17" s="14"/>
      <c r="HC17" s="14"/>
      <c r="HD17" s="14"/>
      <c r="HE17" s="14"/>
      <c r="HF17" s="14">
        <f t="shared" si="55"/>
        <v>0</v>
      </c>
      <c r="HG17" s="14">
        <f t="shared" si="56"/>
        <v>0</v>
      </c>
      <c r="HH17" s="14"/>
      <c r="HI17" s="14"/>
      <c r="HJ17" s="14"/>
      <c r="HK17" s="14"/>
      <c r="HL17" s="14"/>
      <c r="HM17" s="14"/>
      <c r="HN17" s="14">
        <f t="shared" si="57"/>
        <v>0</v>
      </c>
      <c r="HO17" s="14">
        <f t="shared" si="58"/>
        <v>0</v>
      </c>
      <c r="HP17" s="14"/>
      <c r="HQ17" s="14"/>
      <c r="HR17" s="14"/>
      <c r="HS17" s="14"/>
      <c r="HT17" s="14"/>
      <c r="HU17" s="14"/>
      <c r="HV17" s="14">
        <f t="shared" si="59"/>
        <v>0</v>
      </c>
      <c r="HW17" s="14">
        <f t="shared" si="60"/>
        <v>0</v>
      </c>
      <c r="HX17" s="14"/>
      <c r="HY17" s="14"/>
      <c r="HZ17" s="14"/>
      <c r="IA17" s="14"/>
      <c r="IB17" s="14"/>
      <c r="IC17" s="14"/>
      <c r="ID17" s="14">
        <f t="shared" si="61"/>
        <v>0</v>
      </c>
      <c r="IE17" s="14">
        <f t="shared" si="62"/>
        <v>0</v>
      </c>
      <c r="IF17" s="14"/>
      <c r="IG17" s="14"/>
      <c r="IH17" s="14"/>
      <c r="II17" s="14"/>
      <c r="IJ17" s="14"/>
      <c r="IK17" s="14"/>
      <c r="IL17" s="14">
        <f t="shared" si="63"/>
        <v>0</v>
      </c>
      <c r="IM17" s="14">
        <f t="shared" si="64"/>
        <v>0</v>
      </c>
      <c r="IN17" s="14"/>
      <c r="IO17" s="14"/>
      <c r="IP17" s="14"/>
      <c r="IQ17" s="14"/>
      <c r="IR17" s="14"/>
      <c r="IS17" s="14"/>
      <c r="IT17" s="14">
        <f t="shared" si="65"/>
        <v>0</v>
      </c>
      <c r="IU17" s="14">
        <f t="shared" si="66"/>
        <v>0</v>
      </c>
      <c r="IV17" s="14"/>
      <c r="IW17" s="14"/>
      <c r="IX17" s="14"/>
      <c r="IY17" s="14"/>
      <c r="IZ17" s="14"/>
      <c r="JA17" s="14"/>
      <c r="JB17" s="14">
        <f t="shared" si="67"/>
        <v>0</v>
      </c>
      <c r="JC17" s="14">
        <f t="shared" si="68"/>
        <v>0</v>
      </c>
      <c r="JD17" s="14"/>
      <c r="JE17" s="14"/>
      <c r="JF17" s="14"/>
      <c r="JG17" s="14"/>
      <c r="JH17" s="14"/>
      <c r="JI17" s="14"/>
      <c r="JJ17" s="14">
        <f t="shared" si="69"/>
        <v>0</v>
      </c>
      <c r="JK17" s="14">
        <f t="shared" si="70"/>
        <v>0</v>
      </c>
      <c r="JL17" s="14"/>
      <c r="JM17" s="14"/>
      <c r="JN17" s="14"/>
      <c r="JO17" s="14"/>
      <c r="JP17" s="14"/>
      <c r="JQ17" s="14"/>
      <c r="JR17" s="14">
        <f t="shared" si="71"/>
        <v>0</v>
      </c>
      <c r="JS17" s="14">
        <f t="shared" si="72"/>
        <v>0</v>
      </c>
      <c r="JT17" s="14"/>
      <c r="JU17" s="14"/>
    </row>
    <row r="18" spans="1:281" ht="12" customHeight="1" x14ac:dyDescent="0.2">
      <c r="A18" s="9" t="s">
        <v>122</v>
      </c>
      <c r="B18" s="15" t="s">
        <v>191</v>
      </c>
      <c r="C18" s="61">
        <v>9661267284</v>
      </c>
      <c r="D18" s="61" t="s">
        <v>301</v>
      </c>
      <c r="E18" s="61">
        <v>340</v>
      </c>
      <c r="F18" s="32" t="s">
        <v>26</v>
      </c>
      <c r="G18" s="6">
        <v>777049</v>
      </c>
      <c r="H18" s="16" t="s">
        <v>167</v>
      </c>
      <c r="I18" s="16" t="s">
        <v>167</v>
      </c>
      <c r="J18" s="46"/>
      <c r="K18" s="43">
        <v>167.71018181818135</v>
      </c>
      <c r="L18" s="50">
        <f t="shared" si="0"/>
        <v>167.71018181818135</v>
      </c>
      <c r="M18" s="43"/>
      <c r="N18" s="43">
        <v>0</v>
      </c>
      <c r="O18" s="43"/>
      <c r="P18" s="43"/>
      <c r="Q18" s="43"/>
      <c r="R18" s="10">
        <f t="shared" si="1"/>
        <v>0</v>
      </c>
      <c r="S18" s="50" cm="1">
        <f t="array" ref="S18">+R18:R18</f>
        <v>0</v>
      </c>
      <c r="T18" s="50">
        <f t="shared" si="2"/>
        <v>1015.1400000000001</v>
      </c>
      <c r="U18" s="55">
        <f t="shared" si="3"/>
        <v>1182.8501818181815</v>
      </c>
      <c r="V18" s="50">
        <f t="shared" si="4"/>
        <v>91528.85</v>
      </c>
      <c r="W18" s="55">
        <f t="shared" si="5"/>
        <v>90.163770514411809</v>
      </c>
      <c r="X18" s="50">
        <f t="shared" si="6"/>
        <v>5926.9</v>
      </c>
      <c r="Y18" s="55">
        <f t="shared" si="7"/>
        <v>15.442955001771585</v>
      </c>
      <c r="Z18" s="56">
        <v>130036.50000000001</v>
      </c>
      <c r="AA18" s="50">
        <f t="shared" si="8"/>
        <v>135963.39999999997</v>
      </c>
      <c r="AB18" s="50">
        <f t="shared" si="9"/>
        <v>1004.5593220338982</v>
      </c>
      <c r="AC18" s="50">
        <f t="shared" si="10"/>
        <v>1004.5593220338982</v>
      </c>
      <c r="AD18" s="60">
        <f t="shared" si="73"/>
        <v>178.29085978428327</v>
      </c>
      <c r="AE18" s="57">
        <v>5.9</v>
      </c>
      <c r="AF18" s="57">
        <v>5.9</v>
      </c>
      <c r="AG18" s="24"/>
      <c r="AH18" s="10">
        <v>148.35</v>
      </c>
      <c r="AI18" s="10">
        <v>13445</v>
      </c>
      <c r="AJ18" s="10">
        <v>0</v>
      </c>
      <c r="AK18" s="10">
        <v>0</v>
      </c>
      <c r="AL18" s="10">
        <f t="shared" si="11"/>
        <v>148.35</v>
      </c>
      <c r="AM18" s="10">
        <f t="shared" si="12"/>
        <v>13593.35</v>
      </c>
      <c r="AN18" s="10">
        <v>411.7</v>
      </c>
      <c r="AO18" s="33" t="s">
        <v>251</v>
      </c>
      <c r="AP18" s="10">
        <v>0</v>
      </c>
      <c r="AQ18" s="10">
        <v>0</v>
      </c>
      <c r="AR18" s="10">
        <v>0</v>
      </c>
      <c r="AS18" s="10">
        <v>0</v>
      </c>
      <c r="AT18" s="10">
        <f t="shared" si="13"/>
        <v>0</v>
      </c>
      <c r="AU18" s="10">
        <f t="shared" si="14"/>
        <v>0</v>
      </c>
      <c r="AV18" s="10">
        <v>522</v>
      </c>
      <c r="AW18" s="22"/>
      <c r="AX18" s="10">
        <v>150</v>
      </c>
      <c r="AY18" s="10">
        <v>13689</v>
      </c>
      <c r="AZ18" s="10">
        <v>0</v>
      </c>
      <c r="BA18" s="10">
        <v>0</v>
      </c>
      <c r="BB18" s="161">
        <f t="shared" si="15"/>
        <v>150</v>
      </c>
      <c r="BC18" s="161">
        <f t="shared" si="16"/>
        <v>13689</v>
      </c>
      <c r="BD18" s="10">
        <v>436.8</v>
      </c>
      <c r="BE18" s="22" t="s">
        <v>310</v>
      </c>
      <c r="BF18" s="10">
        <v>0</v>
      </c>
      <c r="BG18" s="10">
        <v>0</v>
      </c>
      <c r="BH18" s="10">
        <v>0</v>
      </c>
      <c r="BI18" s="10">
        <v>0</v>
      </c>
      <c r="BJ18" s="161">
        <f t="shared" si="17"/>
        <v>0</v>
      </c>
      <c r="BK18" s="161">
        <f t="shared" si="18"/>
        <v>0</v>
      </c>
      <c r="BL18" s="10">
        <v>565.4</v>
      </c>
      <c r="BM18" s="22"/>
      <c r="BN18" s="10">
        <v>150</v>
      </c>
      <c r="BO18" s="10">
        <v>13551</v>
      </c>
      <c r="BP18" s="10">
        <v>0</v>
      </c>
      <c r="BQ18" s="10">
        <v>0</v>
      </c>
      <c r="BR18" s="10">
        <f t="shared" si="19"/>
        <v>150</v>
      </c>
      <c r="BS18" s="10">
        <f t="shared" si="20"/>
        <v>13551</v>
      </c>
      <c r="BT18" s="10">
        <v>262.60000000000002</v>
      </c>
      <c r="BU18" s="22" t="s">
        <v>374</v>
      </c>
      <c r="BV18" s="161">
        <v>0</v>
      </c>
      <c r="BW18" s="161">
        <v>0</v>
      </c>
      <c r="BX18" s="10">
        <v>0</v>
      </c>
      <c r="BY18" s="10">
        <v>0</v>
      </c>
      <c r="BZ18" s="161">
        <f t="shared" si="21"/>
        <v>0</v>
      </c>
      <c r="CA18" s="161">
        <f t="shared" si="22"/>
        <v>0</v>
      </c>
      <c r="CB18" s="10">
        <v>148.30000000000001</v>
      </c>
      <c r="CC18" s="22"/>
      <c r="CD18" s="161">
        <v>100</v>
      </c>
      <c r="CE18" s="161">
        <v>9172</v>
      </c>
      <c r="CF18" s="10">
        <v>0</v>
      </c>
      <c r="CG18" s="10">
        <v>0</v>
      </c>
      <c r="CH18" s="161">
        <f t="shared" si="23"/>
        <v>100</v>
      </c>
      <c r="CI18" s="161">
        <f t="shared" si="24"/>
        <v>9172</v>
      </c>
      <c r="CJ18" s="10">
        <v>452.7</v>
      </c>
      <c r="CK18" s="161" t="s">
        <v>410</v>
      </c>
      <c r="CL18" s="161">
        <v>0</v>
      </c>
      <c r="CM18" s="161">
        <v>0</v>
      </c>
      <c r="CN18" s="10">
        <v>0</v>
      </c>
      <c r="CO18" s="10">
        <v>0</v>
      </c>
      <c r="CP18" s="161">
        <f t="shared" si="25"/>
        <v>0</v>
      </c>
      <c r="CQ18" s="161">
        <f t="shared" si="26"/>
        <v>0</v>
      </c>
      <c r="CR18" s="10">
        <v>444.3</v>
      </c>
      <c r="CS18" s="22"/>
      <c r="CT18" s="10">
        <v>266.79000000000002</v>
      </c>
      <c r="CU18" s="10">
        <v>23440</v>
      </c>
      <c r="CV18" s="10">
        <v>0</v>
      </c>
      <c r="CW18" s="161">
        <v>0</v>
      </c>
      <c r="CX18" s="161">
        <f t="shared" si="27"/>
        <v>266.79000000000002</v>
      </c>
      <c r="CY18" s="161">
        <f t="shared" si="28"/>
        <v>23440</v>
      </c>
      <c r="CZ18" s="10">
        <v>295.39999999999998</v>
      </c>
      <c r="DA18" s="22" t="s">
        <v>244</v>
      </c>
      <c r="DB18" s="161">
        <v>0</v>
      </c>
      <c r="DC18" s="161">
        <v>0</v>
      </c>
      <c r="DD18" s="10">
        <v>0</v>
      </c>
      <c r="DE18" s="10">
        <v>0</v>
      </c>
      <c r="DF18" s="161">
        <f t="shared" si="29"/>
        <v>0</v>
      </c>
      <c r="DG18" s="161">
        <f t="shared" si="30"/>
        <v>0</v>
      </c>
      <c r="DH18" s="10">
        <v>625.4</v>
      </c>
      <c r="DI18" s="161"/>
      <c r="DJ18" s="161">
        <v>0</v>
      </c>
      <c r="DK18" s="161">
        <v>0</v>
      </c>
      <c r="DL18" s="10">
        <v>0</v>
      </c>
      <c r="DM18" s="10">
        <v>0</v>
      </c>
      <c r="DN18" s="161">
        <f t="shared" si="31"/>
        <v>0</v>
      </c>
      <c r="DO18" s="161">
        <f t="shared" si="32"/>
        <v>0</v>
      </c>
      <c r="DP18" s="10">
        <v>170.8</v>
      </c>
      <c r="DQ18" s="22"/>
      <c r="DR18" s="161">
        <v>0</v>
      </c>
      <c r="DS18" s="161">
        <v>0</v>
      </c>
      <c r="DT18" s="161">
        <v>0</v>
      </c>
      <c r="DU18" s="161">
        <v>0</v>
      </c>
      <c r="DV18" s="161">
        <f t="shared" si="33"/>
        <v>0</v>
      </c>
      <c r="DW18" s="161">
        <f t="shared" si="34"/>
        <v>0</v>
      </c>
      <c r="DX18" s="10">
        <v>0</v>
      </c>
      <c r="DY18" s="161"/>
      <c r="DZ18" s="161">
        <v>0</v>
      </c>
      <c r="EA18" s="161">
        <v>0</v>
      </c>
      <c r="EB18" s="161">
        <v>0</v>
      </c>
      <c r="EC18" s="161">
        <v>0</v>
      </c>
      <c r="ED18" s="161">
        <f t="shared" si="35"/>
        <v>0</v>
      </c>
      <c r="EE18" s="161">
        <f t="shared" si="36"/>
        <v>0</v>
      </c>
      <c r="EF18" s="10">
        <v>0.2</v>
      </c>
      <c r="EG18" s="161"/>
      <c r="EH18" s="161">
        <v>0</v>
      </c>
      <c r="EI18" s="161">
        <v>0</v>
      </c>
      <c r="EJ18" s="161">
        <v>0</v>
      </c>
      <c r="EK18" s="161">
        <v>0</v>
      </c>
      <c r="EL18" s="161">
        <f t="shared" si="37"/>
        <v>0</v>
      </c>
      <c r="EM18" s="161">
        <f t="shared" si="38"/>
        <v>0</v>
      </c>
      <c r="EN18" s="10">
        <v>258.89999999999998</v>
      </c>
      <c r="EO18" s="22"/>
      <c r="EP18" s="10">
        <v>150</v>
      </c>
      <c r="EQ18" s="161">
        <v>13680</v>
      </c>
      <c r="ER18" s="161">
        <v>0</v>
      </c>
      <c r="ES18" s="161">
        <v>0</v>
      </c>
      <c r="ET18" s="161">
        <f t="shared" si="39"/>
        <v>150</v>
      </c>
      <c r="EU18" s="161">
        <f t="shared" si="40"/>
        <v>13680</v>
      </c>
      <c r="EV18" s="10">
        <v>412.4</v>
      </c>
      <c r="EW18" s="161" t="s">
        <v>549</v>
      </c>
      <c r="EX18" s="10">
        <v>50</v>
      </c>
      <c r="EY18" s="161">
        <v>4403.5</v>
      </c>
      <c r="EZ18" s="161">
        <v>0</v>
      </c>
      <c r="FA18" s="161">
        <v>0</v>
      </c>
      <c r="FB18" s="14">
        <f t="shared" si="41"/>
        <v>50</v>
      </c>
      <c r="FC18" s="14">
        <f t="shared" si="42"/>
        <v>4403.5</v>
      </c>
      <c r="FD18" s="161">
        <v>625</v>
      </c>
      <c r="FE18" s="161" t="s">
        <v>254</v>
      </c>
      <c r="FF18" s="10">
        <v>0</v>
      </c>
      <c r="FG18" s="10">
        <v>0</v>
      </c>
      <c r="FH18" s="10">
        <v>0</v>
      </c>
      <c r="FI18" s="10">
        <v>0</v>
      </c>
      <c r="FJ18" s="14">
        <f t="shared" si="43"/>
        <v>0</v>
      </c>
      <c r="FK18" s="14">
        <f t="shared" si="44"/>
        <v>0</v>
      </c>
      <c r="FL18" s="10">
        <v>293.2</v>
      </c>
      <c r="FM18" s="167"/>
      <c r="FN18" s="14"/>
      <c r="FO18" s="14"/>
      <c r="FP18" s="14"/>
      <c r="FQ18" s="14"/>
      <c r="FR18" s="14">
        <f t="shared" si="45"/>
        <v>0</v>
      </c>
      <c r="FS18" s="14">
        <f t="shared" si="46"/>
        <v>0</v>
      </c>
      <c r="FT18" s="10">
        <v>1.8</v>
      </c>
      <c r="FU18" s="14"/>
      <c r="FV18" s="14"/>
      <c r="FW18" s="14"/>
      <c r="FX18" s="14"/>
      <c r="FY18" s="14"/>
      <c r="FZ18" s="14">
        <f t="shared" si="47"/>
        <v>0</v>
      </c>
      <c r="GA18" s="14">
        <f t="shared" si="48"/>
        <v>0</v>
      </c>
      <c r="GB18" s="14"/>
      <c r="GC18" s="14"/>
      <c r="GD18" s="14"/>
      <c r="GE18" s="14"/>
      <c r="GF18" s="14"/>
      <c r="GG18" s="14"/>
      <c r="GH18" s="14">
        <f t="shared" si="49"/>
        <v>0</v>
      </c>
      <c r="GI18" s="14">
        <f t="shared" si="50"/>
        <v>0</v>
      </c>
      <c r="GJ18" s="14"/>
      <c r="GK18" s="14"/>
      <c r="GL18" s="14"/>
      <c r="GM18" s="14"/>
      <c r="GN18" s="14"/>
      <c r="GO18" s="14"/>
      <c r="GP18" s="14">
        <f t="shared" si="51"/>
        <v>0</v>
      </c>
      <c r="GQ18" s="14">
        <f t="shared" si="52"/>
        <v>0</v>
      </c>
      <c r="GR18" s="14"/>
      <c r="GS18" s="14"/>
      <c r="GT18" s="14"/>
      <c r="GU18" s="14"/>
      <c r="GV18" s="14"/>
      <c r="GW18" s="14"/>
      <c r="GX18" s="14">
        <f t="shared" si="53"/>
        <v>0</v>
      </c>
      <c r="GY18" s="14">
        <f t="shared" si="54"/>
        <v>0</v>
      </c>
      <c r="GZ18" s="14"/>
      <c r="HA18" s="14"/>
      <c r="HB18" s="14"/>
      <c r="HC18" s="14"/>
      <c r="HD18" s="14"/>
      <c r="HE18" s="14"/>
      <c r="HF18" s="14">
        <f t="shared" si="55"/>
        <v>0</v>
      </c>
      <c r="HG18" s="14">
        <f t="shared" si="56"/>
        <v>0</v>
      </c>
      <c r="HH18" s="14"/>
      <c r="HI18" s="14"/>
      <c r="HJ18" s="14"/>
      <c r="HK18" s="14"/>
      <c r="HL18" s="14"/>
      <c r="HM18" s="14"/>
      <c r="HN18" s="14">
        <f t="shared" si="57"/>
        <v>0</v>
      </c>
      <c r="HO18" s="14">
        <f t="shared" si="58"/>
        <v>0</v>
      </c>
      <c r="HP18" s="14"/>
      <c r="HQ18" s="14"/>
      <c r="HR18" s="14"/>
      <c r="HS18" s="14"/>
      <c r="HT18" s="14"/>
      <c r="HU18" s="14"/>
      <c r="HV18" s="14">
        <f t="shared" si="59"/>
        <v>0</v>
      </c>
      <c r="HW18" s="14">
        <f t="shared" si="60"/>
        <v>0</v>
      </c>
      <c r="HX18" s="14"/>
      <c r="HY18" s="14"/>
      <c r="HZ18" s="14"/>
      <c r="IA18" s="14"/>
      <c r="IB18" s="14"/>
      <c r="IC18" s="14"/>
      <c r="ID18" s="14">
        <f t="shared" si="61"/>
        <v>0</v>
      </c>
      <c r="IE18" s="14">
        <f t="shared" si="62"/>
        <v>0</v>
      </c>
      <c r="IF18" s="14"/>
      <c r="IG18" s="14"/>
      <c r="IH18" s="14"/>
      <c r="II18" s="14"/>
      <c r="IJ18" s="14"/>
      <c r="IK18" s="14"/>
      <c r="IL18" s="14">
        <f t="shared" si="63"/>
        <v>0</v>
      </c>
      <c r="IM18" s="14">
        <f t="shared" si="64"/>
        <v>0</v>
      </c>
      <c r="IN18" s="14"/>
      <c r="IO18" s="14"/>
      <c r="IP18" s="14"/>
      <c r="IQ18" s="14"/>
      <c r="IR18" s="14"/>
      <c r="IS18" s="14"/>
      <c r="IT18" s="14">
        <f t="shared" si="65"/>
        <v>0</v>
      </c>
      <c r="IU18" s="14">
        <f t="shared" si="66"/>
        <v>0</v>
      </c>
      <c r="IV18" s="14"/>
      <c r="IW18" s="14"/>
      <c r="IX18" s="14"/>
      <c r="IY18" s="14"/>
      <c r="IZ18" s="14"/>
      <c r="JA18" s="14"/>
      <c r="JB18" s="14">
        <f t="shared" si="67"/>
        <v>0</v>
      </c>
      <c r="JC18" s="14">
        <f t="shared" si="68"/>
        <v>0</v>
      </c>
      <c r="JD18" s="14"/>
      <c r="JE18" s="14"/>
      <c r="JF18" s="14"/>
      <c r="JG18" s="14"/>
      <c r="JH18" s="14"/>
      <c r="JI18" s="14"/>
      <c r="JJ18" s="14">
        <f t="shared" si="69"/>
        <v>0</v>
      </c>
      <c r="JK18" s="14">
        <f t="shared" si="70"/>
        <v>0</v>
      </c>
      <c r="JL18" s="14"/>
      <c r="JM18" s="14"/>
      <c r="JN18" s="14"/>
      <c r="JO18" s="14"/>
      <c r="JP18" s="14"/>
      <c r="JQ18" s="14"/>
      <c r="JR18" s="14">
        <f t="shared" si="71"/>
        <v>0</v>
      </c>
      <c r="JS18" s="14">
        <f t="shared" si="72"/>
        <v>0</v>
      </c>
      <c r="JT18" s="14"/>
      <c r="JU18" s="14"/>
    </row>
    <row r="19" spans="1:281" ht="12" customHeight="1" x14ac:dyDescent="0.2">
      <c r="A19" s="9" t="s">
        <v>123</v>
      </c>
      <c r="B19" s="15" t="s">
        <v>192</v>
      </c>
      <c r="C19" s="61">
        <v>8439780976</v>
      </c>
      <c r="D19" s="61" t="s">
        <v>301</v>
      </c>
      <c r="E19" s="61">
        <v>340</v>
      </c>
      <c r="F19" s="32" t="s">
        <v>27</v>
      </c>
      <c r="G19" s="6">
        <v>894187</v>
      </c>
      <c r="H19" s="16" t="s">
        <v>167</v>
      </c>
      <c r="I19" s="16" t="s">
        <v>167</v>
      </c>
      <c r="J19" s="46"/>
      <c r="K19" s="43">
        <v>190.1072265023131</v>
      </c>
      <c r="L19" s="50">
        <f t="shared" si="0"/>
        <v>190.1072265023131</v>
      </c>
      <c r="M19" s="43"/>
      <c r="N19" s="43">
        <v>0</v>
      </c>
      <c r="O19" s="43"/>
      <c r="P19" s="43"/>
      <c r="Q19" s="43"/>
      <c r="R19" s="10">
        <f t="shared" si="1"/>
        <v>0</v>
      </c>
      <c r="S19" s="50" cm="1">
        <f t="array" ref="S19">+R19:R19</f>
        <v>0</v>
      </c>
      <c r="T19" s="50">
        <f t="shared" si="2"/>
        <v>1097.97</v>
      </c>
      <c r="U19" s="55">
        <f t="shared" si="3"/>
        <v>1288.0772265023131</v>
      </c>
      <c r="V19" s="50">
        <f t="shared" si="4"/>
        <v>99277</v>
      </c>
      <c r="W19" s="55">
        <f t="shared" si="5"/>
        <v>90.418681749045959</v>
      </c>
      <c r="X19" s="50">
        <f t="shared" si="6"/>
        <v>5601.8</v>
      </c>
      <c r="Y19" s="55">
        <f t="shared" si="7"/>
        <v>17.722339248098823</v>
      </c>
      <c r="Z19" s="56">
        <v>128111.4</v>
      </c>
      <c r="AA19" s="50">
        <f t="shared" si="8"/>
        <v>133713.19999999998</v>
      </c>
      <c r="AB19" s="50">
        <f t="shared" si="9"/>
        <v>949.45762711864404</v>
      </c>
      <c r="AC19" s="50">
        <f t="shared" si="10"/>
        <v>949.45762711864404</v>
      </c>
      <c r="AD19" s="60">
        <f>+U19-AC19</f>
        <v>338.61959938366908</v>
      </c>
      <c r="AE19" s="57">
        <v>5.9</v>
      </c>
      <c r="AF19" s="57">
        <v>5.9</v>
      </c>
      <c r="AG19" s="24"/>
      <c r="AH19" s="10">
        <v>0</v>
      </c>
      <c r="AI19" s="10">
        <v>0</v>
      </c>
      <c r="AJ19" s="10">
        <v>0</v>
      </c>
      <c r="AK19" s="10">
        <v>0</v>
      </c>
      <c r="AL19" s="10">
        <f t="shared" si="11"/>
        <v>0</v>
      </c>
      <c r="AM19" s="10">
        <f t="shared" si="12"/>
        <v>0</v>
      </c>
      <c r="AN19" s="10">
        <v>0.1</v>
      </c>
      <c r="AO19" s="33"/>
      <c r="AP19" s="10">
        <v>150</v>
      </c>
      <c r="AQ19" s="10">
        <v>13810.5</v>
      </c>
      <c r="AR19" s="10">
        <v>0</v>
      </c>
      <c r="AS19" s="10">
        <v>0</v>
      </c>
      <c r="AT19" s="10">
        <f t="shared" si="13"/>
        <v>150</v>
      </c>
      <c r="AU19" s="10">
        <f t="shared" si="14"/>
        <v>13810.5</v>
      </c>
      <c r="AV19" s="10">
        <v>137.80000000000001</v>
      </c>
      <c r="AW19" s="22" t="s">
        <v>589</v>
      </c>
      <c r="AX19" s="161">
        <v>0</v>
      </c>
      <c r="AY19" s="161">
        <v>0</v>
      </c>
      <c r="AZ19" s="10">
        <v>0</v>
      </c>
      <c r="BA19" s="10">
        <v>0</v>
      </c>
      <c r="BB19" s="161">
        <f t="shared" si="15"/>
        <v>0</v>
      </c>
      <c r="BC19" s="161">
        <f t="shared" si="16"/>
        <v>0</v>
      </c>
      <c r="BD19" s="10">
        <v>637.4</v>
      </c>
      <c r="BE19" s="22"/>
      <c r="BF19" s="10">
        <v>0</v>
      </c>
      <c r="BG19" s="10">
        <v>0</v>
      </c>
      <c r="BH19" s="10">
        <v>0</v>
      </c>
      <c r="BI19" s="10">
        <v>0</v>
      </c>
      <c r="BJ19" s="161">
        <f t="shared" si="17"/>
        <v>0</v>
      </c>
      <c r="BK19" s="161">
        <f t="shared" si="18"/>
        <v>0</v>
      </c>
      <c r="BL19" s="10">
        <v>442.3</v>
      </c>
      <c r="BM19" s="22"/>
      <c r="BN19" s="161">
        <v>283.87</v>
      </c>
      <c r="BO19" s="10">
        <v>24941</v>
      </c>
      <c r="BP19" s="10">
        <v>0</v>
      </c>
      <c r="BQ19" s="10">
        <v>0</v>
      </c>
      <c r="BR19" s="10">
        <f t="shared" si="19"/>
        <v>283.87</v>
      </c>
      <c r="BS19" s="10">
        <f t="shared" si="20"/>
        <v>24941</v>
      </c>
      <c r="BT19" s="10">
        <v>279.5</v>
      </c>
      <c r="BU19" s="22" t="s">
        <v>244</v>
      </c>
      <c r="BV19" s="161">
        <v>0</v>
      </c>
      <c r="BW19" s="161">
        <v>0</v>
      </c>
      <c r="BX19" s="10">
        <v>0</v>
      </c>
      <c r="BY19" s="10">
        <v>0</v>
      </c>
      <c r="BZ19" s="161">
        <f t="shared" si="21"/>
        <v>0</v>
      </c>
      <c r="CA19" s="161">
        <f t="shared" si="22"/>
        <v>0</v>
      </c>
      <c r="CB19" s="10">
        <v>621.6</v>
      </c>
      <c r="CC19" s="22"/>
      <c r="CD19" s="161">
        <v>0</v>
      </c>
      <c r="CE19" s="161">
        <v>0</v>
      </c>
      <c r="CF19" s="10">
        <v>0</v>
      </c>
      <c r="CG19" s="10">
        <v>0</v>
      </c>
      <c r="CH19" s="161">
        <f t="shared" si="23"/>
        <v>0</v>
      </c>
      <c r="CI19" s="161">
        <f t="shared" si="24"/>
        <v>0</v>
      </c>
      <c r="CJ19" s="10">
        <v>393.4</v>
      </c>
      <c r="CK19" s="161"/>
      <c r="CL19" s="161">
        <v>0</v>
      </c>
      <c r="CM19" s="161">
        <v>0</v>
      </c>
      <c r="CN19" s="10">
        <v>0</v>
      </c>
      <c r="CO19" s="10">
        <v>0</v>
      </c>
      <c r="CP19" s="161">
        <f t="shared" si="25"/>
        <v>0</v>
      </c>
      <c r="CQ19" s="161">
        <f t="shared" si="26"/>
        <v>0</v>
      </c>
      <c r="CR19" s="10">
        <v>74</v>
      </c>
      <c r="CS19" s="22"/>
      <c r="CT19" s="161">
        <v>0</v>
      </c>
      <c r="CU19" s="161">
        <v>0</v>
      </c>
      <c r="CV19" s="10">
        <v>0</v>
      </c>
      <c r="CW19" s="161">
        <v>0</v>
      </c>
      <c r="CX19" s="161">
        <f t="shared" si="27"/>
        <v>0</v>
      </c>
      <c r="CY19" s="161">
        <f t="shared" si="28"/>
        <v>0</v>
      </c>
      <c r="CZ19" s="10">
        <v>10.199999999999999</v>
      </c>
      <c r="DA19" s="22"/>
      <c r="DB19" s="161">
        <v>150</v>
      </c>
      <c r="DC19" s="10">
        <v>13967</v>
      </c>
      <c r="DD19" s="10">
        <v>0</v>
      </c>
      <c r="DE19" s="10">
        <v>0</v>
      </c>
      <c r="DF19" s="161">
        <f t="shared" si="29"/>
        <v>150</v>
      </c>
      <c r="DG19" s="161">
        <f t="shared" si="30"/>
        <v>13967</v>
      </c>
      <c r="DH19" s="10">
        <v>467.5</v>
      </c>
      <c r="DI19" s="161" t="s">
        <v>252</v>
      </c>
      <c r="DJ19" s="161">
        <v>0</v>
      </c>
      <c r="DK19" s="161">
        <v>0</v>
      </c>
      <c r="DL19" s="10">
        <v>0</v>
      </c>
      <c r="DM19" s="10">
        <v>0</v>
      </c>
      <c r="DN19" s="161">
        <f t="shared" si="31"/>
        <v>0</v>
      </c>
      <c r="DO19" s="161">
        <f t="shared" si="32"/>
        <v>0</v>
      </c>
      <c r="DP19" s="10">
        <v>60.9</v>
      </c>
      <c r="DQ19" s="22"/>
      <c r="DR19" s="161">
        <v>0</v>
      </c>
      <c r="DS19" s="161">
        <v>0</v>
      </c>
      <c r="DT19" s="161">
        <v>0</v>
      </c>
      <c r="DU19" s="161">
        <v>0</v>
      </c>
      <c r="DV19" s="161">
        <f t="shared" si="33"/>
        <v>0</v>
      </c>
      <c r="DW19" s="161">
        <f t="shared" si="34"/>
        <v>0</v>
      </c>
      <c r="DX19" s="10">
        <v>319.10000000000002</v>
      </c>
      <c r="DY19" s="161"/>
      <c r="DZ19" s="10">
        <v>150</v>
      </c>
      <c r="EA19" s="10">
        <v>14101.5</v>
      </c>
      <c r="EB19" s="161">
        <v>0</v>
      </c>
      <c r="EC19" s="161">
        <v>0</v>
      </c>
      <c r="ED19" s="10">
        <f t="shared" si="35"/>
        <v>150</v>
      </c>
      <c r="EE19" s="10">
        <f t="shared" si="36"/>
        <v>14101.5</v>
      </c>
      <c r="EF19" s="10">
        <v>365.9</v>
      </c>
      <c r="EG19" s="161" t="s">
        <v>515</v>
      </c>
      <c r="EH19" s="161">
        <v>0</v>
      </c>
      <c r="EI19" s="161">
        <v>0</v>
      </c>
      <c r="EJ19" s="161">
        <v>0</v>
      </c>
      <c r="EK19" s="161">
        <v>0</v>
      </c>
      <c r="EL19" s="161">
        <f t="shared" si="37"/>
        <v>0</v>
      </c>
      <c r="EM19" s="161">
        <f t="shared" si="38"/>
        <v>0</v>
      </c>
      <c r="EN19" s="10">
        <v>517.79999999999995</v>
      </c>
      <c r="EO19" s="22"/>
      <c r="EP19" s="10">
        <v>100</v>
      </c>
      <c r="EQ19" s="161">
        <v>9253</v>
      </c>
      <c r="ER19" s="161">
        <v>0</v>
      </c>
      <c r="ES19" s="161">
        <v>0</v>
      </c>
      <c r="ET19" s="161">
        <f t="shared" si="39"/>
        <v>100</v>
      </c>
      <c r="EU19" s="161">
        <f t="shared" si="40"/>
        <v>9253</v>
      </c>
      <c r="EV19" s="10">
        <v>587.29999999999995</v>
      </c>
      <c r="EW19" s="161" t="s">
        <v>550</v>
      </c>
      <c r="EX19" s="10">
        <v>0</v>
      </c>
      <c r="EY19" s="161">
        <v>0</v>
      </c>
      <c r="EZ19" s="161">
        <v>0</v>
      </c>
      <c r="FA19" s="161">
        <v>0</v>
      </c>
      <c r="FB19" s="14">
        <f t="shared" si="41"/>
        <v>0</v>
      </c>
      <c r="FC19" s="14">
        <f t="shared" si="42"/>
        <v>0</v>
      </c>
      <c r="FD19" s="161">
        <v>133.5</v>
      </c>
      <c r="FE19" s="161"/>
      <c r="FF19" s="10">
        <v>264.10000000000002</v>
      </c>
      <c r="FG19" s="10">
        <v>23204</v>
      </c>
      <c r="FH19" s="10">
        <v>0</v>
      </c>
      <c r="FI19" s="10">
        <v>0</v>
      </c>
      <c r="FJ19" s="14">
        <f t="shared" si="43"/>
        <v>264.10000000000002</v>
      </c>
      <c r="FK19" s="14">
        <f t="shared" si="44"/>
        <v>23204</v>
      </c>
      <c r="FL19" s="10">
        <v>529</v>
      </c>
      <c r="FM19" s="167" t="s">
        <v>244</v>
      </c>
      <c r="FN19" s="14"/>
      <c r="FO19" s="14"/>
      <c r="FP19" s="14"/>
      <c r="FQ19" s="14"/>
      <c r="FR19" s="14">
        <f t="shared" si="45"/>
        <v>0</v>
      </c>
      <c r="FS19" s="14">
        <f t="shared" si="46"/>
        <v>0</v>
      </c>
      <c r="FT19" s="10">
        <v>24.5</v>
      </c>
      <c r="FU19" s="14"/>
      <c r="FV19" s="14"/>
      <c r="FW19" s="14"/>
      <c r="FX19" s="14"/>
      <c r="FY19" s="14"/>
      <c r="FZ19" s="14">
        <f t="shared" si="47"/>
        <v>0</v>
      </c>
      <c r="GA19" s="14">
        <f t="shared" si="48"/>
        <v>0</v>
      </c>
      <c r="GB19" s="14"/>
      <c r="GC19" s="14"/>
      <c r="GD19" s="14"/>
      <c r="GE19" s="14"/>
      <c r="GF19" s="14"/>
      <c r="GG19" s="14"/>
      <c r="GH19" s="14">
        <f t="shared" si="49"/>
        <v>0</v>
      </c>
      <c r="GI19" s="14">
        <f t="shared" si="50"/>
        <v>0</v>
      </c>
      <c r="GJ19" s="14"/>
      <c r="GK19" s="14"/>
      <c r="GL19" s="14"/>
      <c r="GM19" s="14"/>
      <c r="GN19" s="14"/>
      <c r="GO19" s="14"/>
      <c r="GP19" s="14">
        <f t="shared" si="51"/>
        <v>0</v>
      </c>
      <c r="GQ19" s="14">
        <f t="shared" si="52"/>
        <v>0</v>
      </c>
      <c r="GR19" s="14"/>
      <c r="GS19" s="14"/>
      <c r="GT19" s="14"/>
      <c r="GU19" s="14"/>
      <c r="GV19" s="14"/>
      <c r="GW19" s="14"/>
      <c r="GX19" s="14">
        <f t="shared" si="53"/>
        <v>0</v>
      </c>
      <c r="GY19" s="14">
        <f t="shared" si="54"/>
        <v>0</v>
      </c>
      <c r="GZ19" s="14"/>
      <c r="HA19" s="14"/>
      <c r="HB19" s="14"/>
      <c r="HC19" s="14"/>
      <c r="HD19" s="14"/>
      <c r="HE19" s="14"/>
      <c r="HF19" s="14">
        <f t="shared" si="55"/>
        <v>0</v>
      </c>
      <c r="HG19" s="14">
        <f t="shared" si="56"/>
        <v>0</v>
      </c>
      <c r="HH19" s="14"/>
      <c r="HI19" s="14"/>
      <c r="HJ19" s="14"/>
      <c r="HK19" s="14"/>
      <c r="HL19" s="14"/>
      <c r="HM19" s="14"/>
      <c r="HN19" s="14">
        <f t="shared" si="57"/>
        <v>0</v>
      </c>
      <c r="HO19" s="14">
        <f t="shared" si="58"/>
        <v>0</v>
      </c>
      <c r="HP19" s="14"/>
      <c r="HQ19" s="14"/>
      <c r="HR19" s="14"/>
      <c r="HS19" s="14"/>
      <c r="HT19" s="14"/>
      <c r="HU19" s="14"/>
      <c r="HV19" s="14">
        <f t="shared" si="59"/>
        <v>0</v>
      </c>
      <c r="HW19" s="14">
        <f t="shared" si="60"/>
        <v>0</v>
      </c>
      <c r="HX19" s="14"/>
      <c r="HY19" s="14"/>
      <c r="HZ19" s="14"/>
      <c r="IA19" s="14"/>
      <c r="IB19" s="14"/>
      <c r="IC19" s="14"/>
      <c r="ID19" s="14">
        <f t="shared" si="61"/>
        <v>0</v>
      </c>
      <c r="IE19" s="14">
        <f t="shared" si="62"/>
        <v>0</v>
      </c>
      <c r="IF19" s="14"/>
      <c r="IG19" s="14"/>
      <c r="IH19" s="14"/>
      <c r="II19" s="14"/>
      <c r="IJ19" s="14"/>
      <c r="IK19" s="14"/>
      <c r="IL19" s="14">
        <f t="shared" si="63"/>
        <v>0</v>
      </c>
      <c r="IM19" s="14">
        <f t="shared" si="64"/>
        <v>0</v>
      </c>
      <c r="IN19" s="14"/>
      <c r="IO19" s="14"/>
      <c r="IP19" s="14"/>
      <c r="IQ19" s="14"/>
      <c r="IR19" s="14"/>
      <c r="IS19" s="14"/>
      <c r="IT19" s="14">
        <f t="shared" si="65"/>
        <v>0</v>
      </c>
      <c r="IU19" s="14">
        <f t="shared" si="66"/>
        <v>0</v>
      </c>
      <c r="IV19" s="14"/>
      <c r="IW19" s="14"/>
      <c r="IX19" s="14"/>
      <c r="IY19" s="14"/>
      <c r="IZ19" s="14"/>
      <c r="JA19" s="14"/>
      <c r="JB19" s="14">
        <f t="shared" si="67"/>
        <v>0</v>
      </c>
      <c r="JC19" s="14">
        <f t="shared" si="68"/>
        <v>0</v>
      </c>
      <c r="JD19" s="14"/>
      <c r="JE19" s="14"/>
      <c r="JF19" s="14"/>
      <c r="JG19" s="14"/>
      <c r="JH19" s="14"/>
      <c r="JI19" s="14"/>
      <c r="JJ19" s="14">
        <f t="shared" si="69"/>
        <v>0</v>
      </c>
      <c r="JK19" s="14">
        <f t="shared" si="70"/>
        <v>0</v>
      </c>
      <c r="JL19" s="14"/>
      <c r="JM19" s="14"/>
      <c r="JN19" s="14"/>
      <c r="JO19" s="14"/>
      <c r="JP19" s="14"/>
      <c r="JQ19" s="14"/>
      <c r="JR19" s="14">
        <f t="shared" si="71"/>
        <v>0</v>
      </c>
      <c r="JS19" s="14">
        <f t="shared" si="72"/>
        <v>0</v>
      </c>
      <c r="JT19" s="14"/>
      <c r="JU19" s="14"/>
    </row>
    <row r="20" spans="1:281" ht="12" customHeight="1" x14ac:dyDescent="0.2">
      <c r="A20" s="9" t="s">
        <v>124</v>
      </c>
      <c r="B20" s="15" t="s">
        <v>193</v>
      </c>
      <c r="C20" s="61">
        <v>9519637460</v>
      </c>
      <c r="D20" s="61" t="s">
        <v>301</v>
      </c>
      <c r="E20" s="61">
        <v>340</v>
      </c>
      <c r="F20" s="32" t="s">
        <v>28</v>
      </c>
      <c r="G20" s="6">
        <v>777486</v>
      </c>
      <c r="H20" s="16" t="s">
        <v>167</v>
      </c>
      <c r="I20" s="16" t="s">
        <v>167</v>
      </c>
      <c r="J20" s="46"/>
      <c r="K20" s="43">
        <v>219.96101694915296</v>
      </c>
      <c r="L20" s="50">
        <f t="shared" si="0"/>
        <v>174.96101694915296</v>
      </c>
      <c r="M20" s="43"/>
      <c r="N20" s="43">
        <v>20</v>
      </c>
      <c r="O20" s="43">
        <v>25</v>
      </c>
      <c r="P20" s="43"/>
      <c r="Q20" s="43"/>
      <c r="R20" s="10">
        <f t="shared" si="1"/>
        <v>45</v>
      </c>
      <c r="S20" s="50" cm="1">
        <f t="array" ref="S20">+R20:R20</f>
        <v>45</v>
      </c>
      <c r="T20" s="50">
        <f t="shared" si="2"/>
        <v>1056.914</v>
      </c>
      <c r="U20" s="55">
        <f t="shared" si="3"/>
        <v>1231.875016949153</v>
      </c>
      <c r="V20" s="50">
        <f t="shared" si="4"/>
        <v>94999.7</v>
      </c>
      <c r="W20" s="55">
        <f t="shared" si="5"/>
        <v>89.884039761040157</v>
      </c>
      <c r="X20" s="50">
        <f t="shared" si="6"/>
        <v>5648.8000000000011</v>
      </c>
      <c r="Y20" s="55">
        <f t="shared" si="7"/>
        <v>16.817678090921962</v>
      </c>
      <c r="Z20" s="56">
        <v>121430.79999999997</v>
      </c>
      <c r="AA20" s="50">
        <f t="shared" si="8"/>
        <v>127079.60000000002</v>
      </c>
      <c r="AB20" s="50">
        <f t="shared" si="9"/>
        <v>991.01754385964932</v>
      </c>
      <c r="AC20" s="50">
        <f t="shared" si="10"/>
        <v>991.01754385964932</v>
      </c>
      <c r="AD20" s="60">
        <f t="shared" si="73"/>
        <v>240.85747308950363</v>
      </c>
      <c r="AE20" s="57">
        <v>5.7</v>
      </c>
      <c r="AF20" s="57">
        <v>5.9</v>
      </c>
      <c r="AG20" s="24"/>
      <c r="AH20" s="10">
        <v>0</v>
      </c>
      <c r="AI20" s="10">
        <v>0</v>
      </c>
      <c r="AJ20" s="10">
        <v>0</v>
      </c>
      <c r="AK20" s="10">
        <v>0</v>
      </c>
      <c r="AL20" s="10">
        <f t="shared" si="11"/>
        <v>0</v>
      </c>
      <c r="AM20" s="10">
        <f t="shared" si="12"/>
        <v>0</v>
      </c>
      <c r="AN20" s="10">
        <v>269.7</v>
      </c>
      <c r="AO20" s="33"/>
      <c r="AP20" s="10">
        <v>180</v>
      </c>
      <c r="AQ20" s="10">
        <v>16648.2</v>
      </c>
      <c r="AR20" s="10">
        <v>0</v>
      </c>
      <c r="AS20" s="10">
        <v>0</v>
      </c>
      <c r="AT20" s="10">
        <f t="shared" si="13"/>
        <v>180</v>
      </c>
      <c r="AU20" s="10">
        <f t="shared" si="14"/>
        <v>16648.2</v>
      </c>
      <c r="AV20" s="10">
        <v>178</v>
      </c>
      <c r="AW20" s="22" t="s">
        <v>588</v>
      </c>
      <c r="AX20" s="161">
        <v>0</v>
      </c>
      <c r="AY20" s="161">
        <v>0</v>
      </c>
      <c r="AZ20" s="10">
        <v>0</v>
      </c>
      <c r="BA20" s="10">
        <v>0</v>
      </c>
      <c r="BB20" s="161">
        <f t="shared" si="15"/>
        <v>0</v>
      </c>
      <c r="BC20" s="161">
        <f t="shared" si="16"/>
        <v>0</v>
      </c>
      <c r="BD20" s="10">
        <v>61.3</v>
      </c>
      <c r="BE20" s="22"/>
      <c r="BF20" s="10">
        <v>0</v>
      </c>
      <c r="BG20" s="10">
        <v>0</v>
      </c>
      <c r="BH20" s="10">
        <v>0</v>
      </c>
      <c r="BI20" s="10">
        <v>0</v>
      </c>
      <c r="BJ20" s="161">
        <f t="shared" si="17"/>
        <v>0</v>
      </c>
      <c r="BK20" s="161">
        <f t="shared" si="18"/>
        <v>0</v>
      </c>
      <c r="BL20" s="10">
        <v>88.1</v>
      </c>
      <c r="BM20" s="22"/>
      <c r="BN20" s="161">
        <v>0</v>
      </c>
      <c r="BO20" s="161">
        <v>0</v>
      </c>
      <c r="BP20" s="10">
        <v>0</v>
      </c>
      <c r="BQ20" s="10">
        <v>0</v>
      </c>
      <c r="BR20" s="75">
        <f t="shared" si="19"/>
        <v>0</v>
      </c>
      <c r="BS20" s="75">
        <f t="shared" si="20"/>
        <v>0</v>
      </c>
      <c r="BT20" s="10">
        <v>534.6</v>
      </c>
      <c r="BU20" s="22"/>
      <c r="BV20" s="161">
        <v>150</v>
      </c>
      <c r="BW20" s="161">
        <v>13218</v>
      </c>
      <c r="BX20" s="10">
        <v>0</v>
      </c>
      <c r="BY20" s="10">
        <v>0</v>
      </c>
      <c r="BZ20" s="161">
        <f t="shared" si="21"/>
        <v>150</v>
      </c>
      <c r="CA20" s="161">
        <f t="shared" si="22"/>
        <v>13218</v>
      </c>
      <c r="CB20" s="10">
        <v>489.8</v>
      </c>
      <c r="CC20" s="22" t="s">
        <v>390</v>
      </c>
      <c r="CD20" s="161">
        <v>0</v>
      </c>
      <c r="CE20" s="161">
        <v>0</v>
      </c>
      <c r="CF20" s="10">
        <v>0</v>
      </c>
      <c r="CG20" s="10">
        <v>0</v>
      </c>
      <c r="CH20" s="161">
        <f t="shared" si="23"/>
        <v>0</v>
      </c>
      <c r="CI20" s="161">
        <f t="shared" si="24"/>
        <v>0</v>
      </c>
      <c r="CJ20" s="10">
        <v>436.1</v>
      </c>
      <c r="CK20" s="161"/>
      <c r="CL20" s="161">
        <v>0</v>
      </c>
      <c r="CM20" s="161">
        <v>0</v>
      </c>
      <c r="CN20" s="10">
        <v>0</v>
      </c>
      <c r="CO20" s="10">
        <v>0</v>
      </c>
      <c r="CP20" s="161">
        <f t="shared" si="25"/>
        <v>0</v>
      </c>
      <c r="CQ20" s="161">
        <f t="shared" si="26"/>
        <v>0</v>
      </c>
      <c r="CR20" s="10">
        <v>1.6</v>
      </c>
      <c r="CS20" s="22"/>
      <c r="CT20" s="10">
        <v>246.92</v>
      </c>
      <c r="CU20" s="10">
        <v>21694</v>
      </c>
      <c r="CV20" s="10">
        <v>0</v>
      </c>
      <c r="CW20" s="161">
        <v>0</v>
      </c>
      <c r="CX20" s="161">
        <f t="shared" si="27"/>
        <v>246.92</v>
      </c>
      <c r="CY20" s="161">
        <f t="shared" si="28"/>
        <v>21694</v>
      </c>
      <c r="CZ20" s="10">
        <v>304</v>
      </c>
      <c r="DA20" s="22" t="s">
        <v>244</v>
      </c>
      <c r="DB20" s="161">
        <v>0</v>
      </c>
      <c r="DC20" s="161">
        <v>0</v>
      </c>
      <c r="DD20" s="10">
        <v>0</v>
      </c>
      <c r="DE20" s="10">
        <v>0</v>
      </c>
      <c r="DF20" s="161">
        <f t="shared" si="29"/>
        <v>0</v>
      </c>
      <c r="DG20" s="161">
        <f t="shared" si="30"/>
        <v>0</v>
      </c>
      <c r="DH20" s="10">
        <v>669.1</v>
      </c>
      <c r="DI20" s="161"/>
      <c r="DJ20" s="161">
        <v>180</v>
      </c>
      <c r="DK20" s="10">
        <v>16533</v>
      </c>
      <c r="DL20" s="10">
        <v>0</v>
      </c>
      <c r="DM20" s="10">
        <v>0</v>
      </c>
      <c r="DN20" s="161">
        <f t="shared" si="31"/>
        <v>180</v>
      </c>
      <c r="DO20" s="161">
        <f t="shared" si="32"/>
        <v>16533</v>
      </c>
      <c r="DP20" s="10">
        <v>551.20000000000005</v>
      </c>
      <c r="DQ20" s="22" t="s">
        <v>467</v>
      </c>
      <c r="DR20" s="161">
        <v>0</v>
      </c>
      <c r="DS20" s="161">
        <v>0</v>
      </c>
      <c r="DT20" s="161">
        <v>0</v>
      </c>
      <c r="DU20" s="161">
        <v>0</v>
      </c>
      <c r="DV20" s="161">
        <f t="shared" si="33"/>
        <v>0</v>
      </c>
      <c r="DW20" s="161">
        <f t="shared" si="34"/>
        <v>0</v>
      </c>
      <c r="DX20" s="10">
        <v>461.7</v>
      </c>
      <c r="DY20" s="161"/>
      <c r="DZ20" s="161">
        <v>0</v>
      </c>
      <c r="EA20" s="161">
        <v>0</v>
      </c>
      <c r="EB20" s="161">
        <v>0</v>
      </c>
      <c r="EC20" s="161">
        <v>0</v>
      </c>
      <c r="ED20" s="161">
        <f t="shared" si="35"/>
        <v>0</v>
      </c>
      <c r="EE20" s="161">
        <f t="shared" si="36"/>
        <v>0</v>
      </c>
      <c r="EF20" s="10">
        <v>229.8</v>
      </c>
      <c r="EG20" s="161"/>
      <c r="EH20" s="161">
        <v>0</v>
      </c>
      <c r="EI20" s="161">
        <v>0</v>
      </c>
      <c r="EJ20" s="161">
        <v>0</v>
      </c>
      <c r="EK20" s="161">
        <v>0</v>
      </c>
      <c r="EL20" s="161">
        <f t="shared" si="37"/>
        <v>0</v>
      </c>
      <c r="EM20" s="161">
        <f t="shared" si="38"/>
        <v>0</v>
      </c>
      <c r="EN20" s="10">
        <v>173.6</v>
      </c>
      <c r="EO20" s="22"/>
      <c r="EP20" s="161">
        <v>0</v>
      </c>
      <c r="EQ20" s="161">
        <v>0</v>
      </c>
      <c r="ER20" s="161">
        <v>0</v>
      </c>
      <c r="ES20" s="161">
        <v>0</v>
      </c>
      <c r="ET20" s="161">
        <f t="shared" si="39"/>
        <v>0</v>
      </c>
      <c r="EU20" s="161">
        <f t="shared" si="40"/>
        <v>0</v>
      </c>
      <c r="EV20" s="10">
        <v>86.8</v>
      </c>
      <c r="EW20" s="161"/>
      <c r="EX20" s="10">
        <v>149.994</v>
      </c>
      <c r="EY20" s="161">
        <v>13147</v>
      </c>
      <c r="EZ20" s="161">
        <v>0</v>
      </c>
      <c r="FA20" s="161">
        <v>0</v>
      </c>
      <c r="FB20" s="14">
        <f t="shared" si="41"/>
        <v>149.994</v>
      </c>
      <c r="FC20" s="14">
        <f t="shared" si="42"/>
        <v>13147</v>
      </c>
      <c r="FD20" s="161">
        <v>317.60000000000002</v>
      </c>
      <c r="FE20" s="161" t="s">
        <v>566</v>
      </c>
      <c r="FF20" s="10">
        <v>150</v>
      </c>
      <c r="FG20" s="10">
        <v>13759.5</v>
      </c>
      <c r="FH20" s="10">
        <v>0</v>
      </c>
      <c r="FI20" s="10">
        <v>0</v>
      </c>
      <c r="FJ20" s="14">
        <f t="shared" si="43"/>
        <v>150</v>
      </c>
      <c r="FK20" s="14">
        <f t="shared" si="44"/>
        <v>13759.5</v>
      </c>
      <c r="FL20" s="10">
        <v>462.3</v>
      </c>
      <c r="FM20" s="167" t="s">
        <v>521</v>
      </c>
      <c r="FN20" s="14"/>
      <c r="FO20" s="14"/>
      <c r="FP20" s="14"/>
      <c r="FQ20" s="14"/>
      <c r="FR20" s="14">
        <f t="shared" si="45"/>
        <v>0</v>
      </c>
      <c r="FS20" s="14">
        <f t="shared" si="46"/>
        <v>0</v>
      </c>
      <c r="FT20" s="10">
        <v>333.5</v>
      </c>
      <c r="FU20" s="14"/>
      <c r="FV20" s="14"/>
      <c r="FW20" s="14"/>
      <c r="FX20" s="14"/>
      <c r="FY20" s="14"/>
      <c r="FZ20" s="14">
        <f t="shared" si="47"/>
        <v>0</v>
      </c>
      <c r="GA20" s="14">
        <f t="shared" si="48"/>
        <v>0</v>
      </c>
      <c r="GB20" s="14"/>
      <c r="GC20" s="14"/>
      <c r="GD20" s="14"/>
      <c r="GE20" s="14"/>
      <c r="GF20" s="14"/>
      <c r="GG20" s="14"/>
      <c r="GH20" s="14">
        <f t="shared" si="49"/>
        <v>0</v>
      </c>
      <c r="GI20" s="14">
        <f t="shared" si="50"/>
        <v>0</v>
      </c>
      <c r="GJ20" s="14"/>
      <c r="GK20" s="14"/>
      <c r="GL20" s="14"/>
      <c r="GM20" s="14"/>
      <c r="GN20" s="14"/>
      <c r="GO20" s="14"/>
      <c r="GP20" s="14">
        <f t="shared" si="51"/>
        <v>0</v>
      </c>
      <c r="GQ20" s="14">
        <f t="shared" si="52"/>
        <v>0</v>
      </c>
      <c r="GR20" s="14"/>
      <c r="GS20" s="14"/>
      <c r="GT20" s="14"/>
      <c r="GU20" s="14"/>
      <c r="GV20" s="14"/>
      <c r="GW20" s="14"/>
      <c r="GX20" s="14">
        <f t="shared" si="53"/>
        <v>0</v>
      </c>
      <c r="GY20" s="14">
        <f t="shared" si="54"/>
        <v>0</v>
      </c>
      <c r="GZ20" s="14"/>
      <c r="HA20" s="14"/>
      <c r="HB20" s="14"/>
      <c r="HC20" s="14"/>
      <c r="HD20" s="14"/>
      <c r="HE20" s="14"/>
      <c r="HF20" s="14">
        <f t="shared" si="55"/>
        <v>0</v>
      </c>
      <c r="HG20" s="14">
        <f t="shared" si="56"/>
        <v>0</v>
      </c>
      <c r="HH20" s="14"/>
      <c r="HI20" s="14"/>
      <c r="HJ20" s="14"/>
      <c r="HK20" s="14"/>
      <c r="HL20" s="14"/>
      <c r="HM20" s="14"/>
      <c r="HN20" s="14">
        <f t="shared" si="57"/>
        <v>0</v>
      </c>
      <c r="HO20" s="14">
        <f t="shared" si="58"/>
        <v>0</v>
      </c>
      <c r="HP20" s="14"/>
      <c r="HQ20" s="14"/>
      <c r="HR20" s="14"/>
      <c r="HS20" s="14"/>
      <c r="HT20" s="14"/>
      <c r="HU20" s="14"/>
      <c r="HV20" s="14">
        <f t="shared" si="59"/>
        <v>0</v>
      </c>
      <c r="HW20" s="14">
        <f t="shared" si="60"/>
        <v>0</v>
      </c>
      <c r="HX20" s="14"/>
      <c r="HY20" s="14"/>
      <c r="HZ20" s="14"/>
      <c r="IA20" s="14"/>
      <c r="IB20" s="14"/>
      <c r="IC20" s="14"/>
      <c r="ID20" s="14">
        <f t="shared" si="61"/>
        <v>0</v>
      </c>
      <c r="IE20" s="14">
        <f t="shared" si="62"/>
        <v>0</v>
      </c>
      <c r="IF20" s="14"/>
      <c r="IG20" s="14"/>
      <c r="IH20" s="14"/>
      <c r="II20" s="14"/>
      <c r="IJ20" s="14"/>
      <c r="IK20" s="14"/>
      <c r="IL20" s="14">
        <f t="shared" si="63"/>
        <v>0</v>
      </c>
      <c r="IM20" s="14">
        <f t="shared" si="64"/>
        <v>0</v>
      </c>
      <c r="IN20" s="14"/>
      <c r="IO20" s="14"/>
      <c r="IP20" s="14"/>
      <c r="IQ20" s="14"/>
      <c r="IR20" s="14"/>
      <c r="IS20" s="14"/>
      <c r="IT20" s="14">
        <f t="shared" si="65"/>
        <v>0</v>
      </c>
      <c r="IU20" s="14">
        <f t="shared" si="66"/>
        <v>0</v>
      </c>
      <c r="IV20" s="14"/>
      <c r="IW20" s="14"/>
      <c r="IX20" s="14"/>
      <c r="IY20" s="14"/>
      <c r="IZ20" s="14"/>
      <c r="JA20" s="14"/>
      <c r="JB20" s="14">
        <f t="shared" si="67"/>
        <v>0</v>
      </c>
      <c r="JC20" s="14">
        <f t="shared" si="68"/>
        <v>0</v>
      </c>
      <c r="JD20" s="14"/>
      <c r="JE20" s="14"/>
      <c r="JF20" s="14"/>
      <c r="JG20" s="14"/>
      <c r="JH20" s="14"/>
      <c r="JI20" s="14"/>
      <c r="JJ20" s="14">
        <f t="shared" si="69"/>
        <v>0</v>
      </c>
      <c r="JK20" s="14">
        <f t="shared" si="70"/>
        <v>0</v>
      </c>
      <c r="JL20" s="14"/>
      <c r="JM20" s="14"/>
      <c r="JN20" s="14"/>
      <c r="JO20" s="14"/>
      <c r="JP20" s="14"/>
      <c r="JQ20" s="14"/>
      <c r="JR20" s="14">
        <f t="shared" si="71"/>
        <v>0</v>
      </c>
      <c r="JS20" s="14">
        <f t="shared" si="72"/>
        <v>0</v>
      </c>
      <c r="JT20" s="14"/>
      <c r="JU20" s="14"/>
    </row>
    <row r="21" spans="1:281" ht="12" customHeight="1" x14ac:dyDescent="0.2">
      <c r="A21" s="9" t="s">
        <v>125</v>
      </c>
      <c r="B21" s="15" t="s">
        <v>194</v>
      </c>
      <c r="C21" s="61">
        <v>6289389539</v>
      </c>
      <c r="D21" s="61" t="s">
        <v>301</v>
      </c>
      <c r="E21" s="61">
        <v>340</v>
      </c>
      <c r="F21" s="32" t="s">
        <v>29</v>
      </c>
      <c r="G21" s="6">
        <v>777494</v>
      </c>
      <c r="H21" s="16" t="s">
        <v>167</v>
      </c>
      <c r="I21" s="16" t="s">
        <v>167</v>
      </c>
      <c r="J21" s="46"/>
      <c r="K21" s="43">
        <v>120.84522033898315</v>
      </c>
      <c r="L21" s="50">
        <f t="shared" si="0"/>
        <v>94.845220338983154</v>
      </c>
      <c r="M21" s="43"/>
      <c r="N21" s="43">
        <v>0</v>
      </c>
      <c r="O21" s="43">
        <v>26</v>
      </c>
      <c r="P21" s="43"/>
      <c r="Q21" s="43"/>
      <c r="R21" s="10">
        <f t="shared" si="1"/>
        <v>26</v>
      </c>
      <c r="S21" s="50" cm="1">
        <f t="array" ref="S21">+R21:R21</f>
        <v>26</v>
      </c>
      <c r="T21" s="50">
        <f t="shared" si="2"/>
        <v>1161.96</v>
      </c>
      <c r="U21" s="55">
        <f t="shared" si="3"/>
        <v>1256.8052203389832</v>
      </c>
      <c r="V21" s="50">
        <f t="shared" si="4"/>
        <v>104788.6</v>
      </c>
      <c r="W21" s="55">
        <f t="shared" si="5"/>
        <v>90.182622465489345</v>
      </c>
      <c r="X21" s="50">
        <f t="shared" si="6"/>
        <v>5760.5</v>
      </c>
      <c r="Y21" s="55">
        <f t="shared" si="7"/>
        <v>18.190886207794463</v>
      </c>
      <c r="Z21" s="56">
        <v>120018.4</v>
      </c>
      <c r="AA21" s="50">
        <f t="shared" si="8"/>
        <v>125778.90000000001</v>
      </c>
      <c r="AB21" s="50">
        <f t="shared" si="9"/>
        <v>1010.6140350877192</v>
      </c>
      <c r="AC21" s="50">
        <f t="shared" si="10"/>
        <v>1010.6140350877192</v>
      </c>
      <c r="AD21" s="60">
        <f t="shared" si="73"/>
        <v>246.19118525126396</v>
      </c>
      <c r="AE21" s="64">
        <v>5.7</v>
      </c>
      <c r="AF21" s="57">
        <v>5.9</v>
      </c>
      <c r="AG21" s="24"/>
      <c r="AH21" s="10">
        <v>0</v>
      </c>
      <c r="AI21" s="10">
        <v>0</v>
      </c>
      <c r="AJ21" s="10">
        <v>0</v>
      </c>
      <c r="AK21" s="10">
        <v>0</v>
      </c>
      <c r="AL21" s="10">
        <f t="shared" si="11"/>
        <v>0</v>
      </c>
      <c r="AM21" s="10">
        <f t="shared" si="12"/>
        <v>0</v>
      </c>
      <c r="AN21" s="10">
        <v>15.5</v>
      </c>
      <c r="AO21" s="33"/>
      <c r="AP21" s="10">
        <v>180</v>
      </c>
      <c r="AQ21" s="10">
        <v>16772.400000000001</v>
      </c>
      <c r="AR21" s="10">
        <v>0</v>
      </c>
      <c r="AS21" s="10">
        <v>0</v>
      </c>
      <c r="AT21" s="10">
        <f t="shared" si="13"/>
        <v>180</v>
      </c>
      <c r="AU21" s="10">
        <f t="shared" si="14"/>
        <v>16772.400000000001</v>
      </c>
      <c r="AV21" s="10">
        <v>554.20000000000005</v>
      </c>
      <c r="AW21" s="22" t="s">
        <v>264</v>
      </c>
      <c r="AX21" s="161">
        <v>0</v>
      </c>
      <c r="AY21" s="161">
        <v>0</v>
      </c>
      <c r="AZ21" s="10">
        <v>0</v>
      </c>
      <c r="BA21" s="10">
        <v>0</v>
      </c>
      <c r="BB21" s="161">
        <f t="shared" si="15"/>
        <v>0</v>
      </c>
      <c r="BC21" s="161">
        <f t="shared" si="16"/>
        <v>0</v>
      </c>
      <c r="BD21" s="10">
        <v>549.70000000000005</v>
      </c>
      <c r="BE21" s="22"/>
      <c r="BF21" s="10">
        <v>229.57</v>
      </c>
      <c r="BG21" s="10">
        <v>20170</v>
      </c>
      <c r="BH21" s="10">
        <v>0</v>
      </c>
      <c r="BI21" s="10">
        <v>0</v>
      </c>
      <c r="BJ21" s="161">
        <f t="shared" si="17"/>
        <v>229.57</v>
      </c>
      <c r="BK21" s="161">
        <f t="shared" si="18"/>
        <v>20170</v>
      </c>
      <c r="BL21" s="10">
        <v>541.20000000000005</v>
      </c>
      <c r="BM21" s="22" t="s">
        <v>244</v>
      </c>
      <c r="BN21" s="161">
        <v>0</v>
      </c>
      <c r="BO21" s="161">
        <v>0</v>
      </c>
      <c r="BP21" s="10">
        <v>0</v>
      </c>
      <c r="BQ21" s="10">
        <v>0</v>
      </c>
      <c r="BR21" s="10">
        <f t="shared" si="19"/>
        <v>0</v>
      </c>
      <c r="BS21" s="10">
        <f t="shared" si="20"/>
        <v>0</v>
      </c>
      <c r="BT21" s="10">
        <v>539</v>
      </c>
      <c r="BU21" s="22"/>
      <c r="BV21" s="10">
        <v>200</v>
      </c>
      <c r="BW21" s="10">
        <v>18472</v>
      </c>
      <c r="BX21" s="10">
        <v>0</v>
      </c>
      <c r="BY21" s="10">
        <v>0</v>
      </c>
      <c r="BZ21" s="161">
        <f t="shared" si="21"/>
        <v>200</v>
      </c>
      <c r="CA21" s="161">
        <f t="shared" si="22"/>
        <v>18472</v>
      </c>
      <c r="CB21" s="10">
        <v>374.3</v>
      </c>
      <c r="CC21" s="22" t="s">
        <v>391</v>
      </c>
      <c r="CD21" s="161">
        <v>0</v>
      </c>
      <c r="CE21" s="161">
        <v>0</v>
      </c>
      <c r="CF21" s="10">
        <v>0</v>
      </c>
      <c r="CG21" s="10">
        <v>0</v>
      </c>
      <c r="CH21" s="161">
        <f t="shared" si="23"/>
        <v>0</v>
      </c>
      <c r="CI21" s="161">
        <f t="shared" si="24"/>
        <v>0</v>
      </c>
      <c r="CJ21" s="10">
        <v>99.5</v>
      </c>
      <c r="CK21" s="161"/>
      <c r="CL21" s="161">
        <v>0</v>
      </c>
      <c r="CM21" s="161">
        <v>0</v>
      </c>
      <c r="CN21" s="10">
        <v>0</v>
      </c>
      <c r="CO21" s="10">
        <v>0</v>
      </c>
      <c r="CP21" s="161">
        <f t="shared" si="25"/>
        <v>0</v>
      </c>
      <c r="CQ21" s="161">
        <f t="shared" si="26"/>
        <v>0</v>
      </c>
      <c r="CR21" s="10">
        <v>11.6</v>
      </c>
      <c r="CS21" s="22"/>
      <c r="CT21" s="161">
        <v>0</v>
      </c>
      <c r="CU21" s="161">
        <v>0</v>
      </c>
      <c r="CV21" s="10">
        <v>0</v>
      </c>
      <c r="CW21" s="161">
        <v>0</v>
      </c>
      <c r="CX21" s="161">
        <f t="shared" si="27"/>
        <v>0</v>
      </c>
      <c r="CY21" s="161">
        <f t="shared" si="28"/>
        <v>0</v>
      </c>
      <c r="CZ21" s="10">
        <v>9.1</v>
      </c>
      <c r="DA21" s="22"/>
      <c r="DB21" s="161">
        <v>0</v>
      </c>
      <c r="DC21" s="161">
        <v>0</v>
      </c>
      <c r="DD21" s="10">
        <v>0</v>
      </c>
      <c r="DE21" s="10">
        <v>0</v>
      </c>
      <c r="DF21" s="161">
        <f t="shared" si="29"/>
        <v>0</v>
      </c>
      <c r="DG21" s="161">
        <f t="shared" si="30"/>
        <v>0</v>
      </c>
      <c r="DH21" s="10">
        <v>99.1</v>
      </c>
      <c r="DI21" s="161"/>
      <c r="DJ21" s="161">
        <v>0</v>
      </c>
      <c r="DK21" s="161">
        <v>0</v>
      </c>
      <c r="DL21" s="10">
        <v>0</v>
      </c>
      <c r="DM21" s="10">
        <v>0</v>
      </c>
      <c r="DN21" s="161">
        <f t="shared" si="31"/>
        <v>0</v>
      </c>
      <c r="DO21" s="161">
        <f t="shared" si="32"/>
        <v>0</v>
      </c>
      <c r="DP21" s="10">
        <v>375.8</v>
      </c>
      <c r="DQ21" s="22"/>
      <c r="DR21" s="161">
        <v>120</v>
      </c>
      <c r="DS21" s="10">
        <v>10574.4</v>
      </c>
      <c r="DT21" s="161">
        <v>0</v>
      </c>
      <c r="DU21" s="161">
        <v>0</v>
      </c>
      <c r="DV21" s="161">
        <f t="shared" si="33"/>
        <v>120</v>
      </c>
      <c r="DW21" s="161">
        <f t="shared" si="34"/>
        <v>10574.4</v>
      </c>
      <c r="DX21" s="10">
        <v>412.3</v>
      </c>
      <c r="DY21" s="33" t="s">
        <v>390</v>
      </c>
      <c r="DZ21" s="161">
        <v>0</v>
      </c>
      <c r="EA21" s="161">
        <v>0</v>
      </c>
      <c r="EB21" s="161">
        <v>0</v>
      </c>
      <c r="EC21" s="161">
        <v>0</v>
      </c>
      <c r="ED21" s="161">
        <f t="shared" si="35"/>
        <v>0</v>
      </c>
      <c r="EE21" s="161">
        <f t="shared" si="36"/>
        <v>0</v>
      </c>
      <c r="EF21" s="10">
        <v>667.3</v>
      </c>
      <c r="EG21" s="161"/>
      <c r="EH21" s="10">
        <v>252.39</v>
      </c>
      <c r="EI21" s="161">
        <v>22175</v>
      </c>
      <c r="EJ21" s="161">
        <v>0</v>
      </c>
      <c r="EK21" s="161">
        <v>0</v>
      </c>
      <c r="EL21" s="161">
        <f t="shared" si="37"/>
        <v>252.39</v>
      </c>
      <c r="EM21" s="161">
        <f t="shared" si="38"/>
        <v>22175</v>
      </c>
      <c r="EN21" s="10">
        <v>439.6</v>
      </c>
      <c r="EO21" s="22" t="s">
        <v>244</v>
      </c>
      <c r="EP21" s="161">
        <v>0</v>
      </c>
      <c r="EQ21" s="161">
        <v>0</v>
      </c>
      <c r="ER21" s="161">
        <v>0</v>
      </c>
      <c r="ES21" s="161">
        <v>0</v>
      </c>
      <c r="ET21" s="161">
        <f t="shared" si="39"/>
        <v>0</v>
      </c>
      <c r="EU21" s="161">
        <f t="shared" si="40"/>
        <v>0</v>
      </c>
      <c r="EV21" s="10">
        <v>380.4</v>
      </c>
      <c r="EW21" s="161"/>
      <c r="EX21" s="10">
        <v>0</v>
      </c>
      <c r="EY21" s="161">
        <v>0</v>
      </c>
      <c r="EZ21" s="161">
        <v>0</v>
      </c>
      <c r="FA21" s="161">
        <v>0</v>
      </c>
      <c r="FB21" s="14">
        <f t="shared" si="41"/>
        <v>0</v>
      </c>
      <c r="FC21" s="14">
        <f t="shared" si="42"/>
        <v>0</v>
      </c>
      <c r="FD21" s="161">
        <v>216.3</v>
      </c>
      <c r="FE21" s="161"/>
      <c r="FF21" s="10">
        <v>180</v>
      </c>
      <c r="FG21" s="10">
        <v>16624.8</v>
      </c>
      <c r="FH21" s="10">
        <v>0</v>
      </c>
      <c r="FI21" s="10">
        <v>0</v>
      </c>
      <c r="FJ21" s="14">
        <f t="shared" si="43"/>
        <v>180</v>
      </c>
      <c r="FK21" s="14">
        <f t="shared" si="44"/>
        <v>16624.8</v>
      </c>
      <c r="FL21" s="10">
        <v>446.4</v>
      </c>
      <c r="FM21" s="167" t="s">
        <v>391</v>
      </c>
      <c r="FN21" s="14"/>
      <c r="FO21" s="14"/>
      <c r="FP21" s="14"/>
      <c r="FQ21" s="14"/>
      <c r="FR21" s="14">
        <f t="shared" si="45"/>
        <v>0</v>
      </c>
      <c r="FS21" s="14">
        <f t="shared" si="46"/>
        <v>0</v>
      </c>
      <c r="FT21" s="10">
        <v>29.2</v>
      </c>
      <c r="FU21" s="14"/>
      <c r="FV21" s="14"/>
      <c r="FW21" s="14"/>
      <c r="FX21" s="14"/>
      <c r="FY21" s="14"/>
      <c r="FZ21" s="14">
        <f t="shared" si="47"/>
        <v>0</v>
      </c>
      <c r="GA21" s="14">
        <f t="shared" si="48"/>
        <v>0</v>
      </c>
      <c r="GB21" s="14"/>
      <c r="GC21" s="14"/>
      <c r="GD21" s="14"/>
      <c r="GE21" s="14"/>
      <c r="GF21" s="14"/>
      <c r="GG21" s="14"/>
      <c r="GH21" s="14">
        <f t="shared" si="49"/>
        <v>0</v>
      </c>
      <c r="GI21" s="14">
        <f t="shared" si="50"/>
        <v>0</v>
      </c>
      <c r="GJ21" s="14"/>
      <c r="GK21" s="14"/>
      <c r="GL21" s="14"/>
      <c r="GM21" s="14"/>
      <c r="GN21" s="14"/>
      <c r="GO21" s="14"/>
      <c r="GP21" s="14">
        <f t="shared" si="51"/>
        <v>0</v>
      </c>
      <c r="GQ21" s="14">
        <f t="shared" si="52"/>
        <v>0</v>
      </c>
      <c r="GR21" s="14"/>
      <c r="GS21" s="14"/>
      <c r="GT21" s="14"/>
      <c r="GU21" s="14"/>
      <c r="GV21" s="14"/>
      <c r="GW21" s="14"/>
      <c r="GX21" s="14">
        <f t="shared" si="53"/>
        <v>0</v>
      </c>
      <c r="GY21" s="14">
        <f t="shared" si="54"/>
        <v>0</v>
      </c>
      <c r="GZ21" s="14"/>
      <c r="HA21" s="14"/>
      <c r="HB21" s="14"/>
      <c r="HC21" s="14"/>
      <c r="HD21" s="14"/>
      <c r="HE21" s="14"/>
      <c r="HF21" s="14">
        <f t="shared" si="55"/>
        <v>0</v>
      </c>
      <c r="HG21" s="14">
        <f t="shared" si="56"/>
        <v>0</v>
      </c>
      <c r="HH21" s="14"/>
      <c r="HI21" s="14"/>
      <c r="HJ21" s="14"/>
      <c r="HK21" s="14"/>
      <c r="HL21" s="14"/>
      <c r="HM21" s="14"/>
      <c r="HN21" s="14">
        <f t="shared" si="57"/>
        <v>0</v>
      </c>
      <c r="HO21" s="14">
        <f t="shared" si="58"/>
        <v>0</v>
      </c>
      <c r="HP21" s="14"/>
      <c r="HQ21" s="14"/>
      <c r="HR21" s="14"/>
      <c r="HS21" s="14"/>
      <c r="HT21" s="14"/>
      <c r="HU21" s="14"/>
      <c r="HV21" s="14">
        <f t="shared" si="59"/>
        <v>0</v>
      </c>
      <c r="HW21" s="14">
        <f t="shared" si="60"/>
        <v>0</v>
      </c>
      <c r="HX21" s="14"/>
      <c r="HY21" s="14"/>
      <c r="HZ21" s="14"/>
      <c r="IA21" s="14"/>
      <c r="IB21" s="14"/>
      <c r="IC21" s="14"/>
      <c r="ID21" s="14">
        <f t="shared" si="61"/>
        <v>0</v>
      </c>
      <c r="IE21" s="14">
        <f t="shared" si="62"/>
        <v>0</v>
      </c>
      <c r="IF21" s="14"/>
      <c r="IG21" s="14"/>
      <c r="IH21" s="14"/>
      <c r="II21" s="14"/>
      <c r="IJ21" s="14"/>
      <c r="IK21" s="14"/>
      <c r="IL21" s="14">
        <f t="shared" si="63"/>
        <v>0</v>
      </c>
      <c r="IM21" s="14">
        <f t="shared" si="64"/>
        <v>0</v>
      </c>
      <c r="IN21" s="14"/>
      <c r="IO21" s="14"/>
      <c r="IP21" s="14"/>
      <c r="IQ21" s="14"/>
      <c r="IR21" s="14"/>
      <c r="IS21" s="14"/>
      <c r="IT21" s="14">
        <f t="shared" si="65"/>
        <v>0</v>
      </c>
      <c r="IU21" s="14">
        <f t="shared" si="66"/>
        <v>0</v>
      </c>
      <c r="IV21" s="14"/>
      <c r="IW21" s="14"/>
      <c r="IX21" s="14"/>
      <c r="IY21" s="14"/>
      <c r="IZ21" s="14"/>
      <c r="JA21" s="14"/>
      <c r="JB21" s="14">
        <f t="shared" si="67"/>
        <v>0</v>
      </c>
      <c r="JC21" s="14">
        <f t="shared" si="68"/>
        <v>0</v>
      </c>
      <c r="JD21" s="14"/>
      <c r="JE21" s="14"/>
      <c r="JF21" s="14"/>
      <c r="JG21" s="14"/>
      <c r="JH21" s="14"/>
      <c r="JI21" s="14"/>
      <c r="JJ21" s="14">
        <f t="shared" si="69"/>
        <v>0</v>
      </c>
      <c r="JK21" s="14">
        <f t="shared" si="70"/>
        <v>0</v>
      </c>
      <c r="JL21" s="14"/>
      <c r="JM21" s="14"/>
      <c r="JN21" s="14"/>
      <c r="JO21" s="14"/>
      <c r="JP21" s="14"/>
      <c r="JQ21" s="14"/>
      <c r="JR21" s="14">
        <f t="shared" si="71"/>
        <v>0</v>
      </c>
      <c r="JS21" s="14">
        <f t="shared" si="72"/>
        <v>0</v>
      </c>
      <c r="JT21" s="14"/>
      <c r="JU21" s="14"/>
    </row>
    <row r="22" spans="1:281" ht="12" customHeight="1" x14ac:dyDescent="0.2">
      <c r="A22" s="9" t="s">
        <v>126</v>
      </c>
      <c r="B22" s="15" t="s">
        <v>195</v>
      </c>
      <c r="C22" s="61">
        <v>9451623288</v>
      </c>
      <c r="D22" s="61" t="s">
        <v>301</v>
      </c>
      <c r="E22" s="61">
        <v>340</v>
      </c>
      <c r="F22" s="32" t="s">
        <v>30</v>
      </c>
      <c r="G22" s="6">
        <v>777461</v>
      </c>
      <c r="H22" s="16" t="s">
        <v>167</v>
      </c>
      <c r="I22" s="16" t="s">
        <v>167</v>
      </c>
      <c r="J22" s="46"/>
      <c r="K22" s="43">
        <v>191.45973147218001</v>
      </c>
      <c r="L22" s="50">
        <f t="shared" si="0"/>
        <v>179.45973147218001</v>
      </c>
      <c r="M22" s="43"/>
      <c r="N22" s="43">
        <v>0</v>
      </c>
      <c r="O22" s="43">
        <v>12</v>
      </c>
      <c r="P22" s="43"/>
      <c r="Q22" s="43"/>
      <c r="R22" s="10">
        <f t="shared" si="1"/>
        <v>12</v>
      </c>
      <c r="S22" s="50" cm="1">
        <f t="array" ref="S22">+R22:R22</f>
        <v>12</v>
      </c>
      <c r="T22" s="50">
        <f t="shared" si="2"/>
        <v>1091.386</v>
      </c>
      <c r="U22" s="55">
        <f t="shared" si="3"/>
        <v>1270.84573147218</v>
      </c>
      <c r="V22" s="50">
        <f t="shared" si="4"/>
        <v>98077</v>
      </c>
      <c r="W22" s="55">
        <f t="shared" si="5"/>
        <v>89.864630845548689</v>
      </c>
      <c r="X22" s="50">
        <f t="shared" si="6"/>
        <v>6510.2000000000007</v>
      </c>
      <c r="Y22" s="55">
        <f t="shared" si="7"/>
        <v>15.065128567478723</v>
      </c>
      <c r="Z22" s="56">
        <v>78145</v>
      </c>
      <c r="AA22" s="50">
        <f t="shared" si="8"/>
        <v>84655.200000000026</v>
      </c>
      <c r="AB22" s="50">
        <f t="shared" si="9"/>
        <v>1103.4237288135594</v>
      </c>
      <c r="AC22" s="50">
        <f t="shared" si="10"/>
        <v>1103.4237288135594</v>
      </c>
      <c r="AD22" s="60">
        <f t="shared" si="73"/>
        <v>167.42200265862061</v>
      </c>
      <c r="AE22" s="57">
        <v>5.9</v>
      </c>
      <c r="AF22" s="57">
        <v>5.9</v>
      </c>
      <c r="AG22" s="24"/>
      <c r="AH22" s="10">
        <v>0</v>
      </c>
      <c r="AI22" s="10">
        <v>0</v>
      </c>
      <c r="AJ22" s="10">
        <v>0</v>
      </c>
      <c r="AK22" s="10">
        <v>0</v>
      </c>
      <c r="AL22" s="10">
        <f t="shared" si="11"/>
        <v>0</v>
      </c>
      <c r="AM22" s="10">
        <f t="shared" si="12"/>
        <v>0</v>
      </c>
      <c r="AN22" s="10">
        <v>270.8</v>
      </c>
      <c r="AO22" s="33"/>
      <c r="AP22" s="10">
        <v>0</v>
      </c>
      <c r="AQ22" s="10">
        <v>0</v>
      </c>
      <c r="AR22" s="10">
        <v>0</v>
      </c>
      <c r="AS22" s="10">
        <v>0</v>
      </c>
      <c r="AT22" s="10">
        <f t="shared" si="13"/>
        <v>0</v>
      </c>
      <c r="AU22" s="10">
        <f t="shared" si="14"/>
        <v>0</v>
      </c>
      <c r="AV22" s="10">
        <v>219.8</v>
      </c>
      <c r="AW22" s="22"/>
      <c r="AX22" s="161">
        <v>0</v>
      </c>
      <c r="AY22" s="161">
        <v>0</v>
      </c>
      <c r="AZ22" s="10">
        <v>0</v>
      </c>
      <c r="BA22" s="10">
        <v>0</v>
      </c>
      <c r="BB22" s="161">
        <f t="shared" si="15"/>
        <v>0</v>
      </c>
      <c r="BC22" s="161">
        <f t="shared" si="16"/>
        <v>0</v>
      </c>
      <c r="BD22" s="10">
        <v>2.5</v>
      </c>
      <c r="BE22" s="22"/>
      <c r="BF22" s="10">
        <v>150</v>
      </c>
      <c r="BG22" s="10">
        <v>13724</v>
      </c>
      <c r="BH22" s="10">
        <v>0</v>
      </c>
      <c r="BI22" s="10">
        <v>0</v>
      </c>
      <c r="BJ22" s="161">
        <f t="shared" si="17"/>
        <v>150</v>
      </c>
      <c r="BK22" s="161">
        <f t="shared" si="18"/>
        <v>13724</v>
      </c>
      <c r="BL22" s="10">
        <v>187.3</v>
      </c>
      <c r="BM22" s="22" t="s">
        <v>330</v>
      </c>
      <c r="BN22" s="161">
        <v>0</v>
      </c>
      <c r="BO22" s="161">
        <v>0</v>
      </c>
      <c r="BP22" s="10">
        <v>0</v>
      </c>
      <c r="BQ22" s="10">
        <v>0</v>
      </c>
      <c r="BR22" s="10">
        <f t="shared" si="19"/>
        <v>0</v>
      </c>
      <c r="BS22" s="10">
        <f t="shared" si="20"/>
        <v>0</v>
      </c>
      <c r="BT22" s="10">
        <v>670.3</v>
      </c>
      <c r="BU22" s="22"/>
      <c r="BV22" s="10">
        <v>274.83</v>
      </c>
      <c r="BW22" s="10">
        <v>24147</v>
      </c>
      <c r="BX22" s="10">
        <v>0</v>
      </c>
      <c r="BY22" s="10">
        <v>0</v>
      </c>
      <c r="BZ22" s="161">
        <f t="shared" si="21"/>
        <v>274.83</v>
      </c>
      <c r="CA22" s="161">
        <f t="shared" si="22"/>
        <v>24147</v>
      </c>
      <c r="CB22" s="10">
        <v>135.9</v>
      </c>
      <c r="CC22" s="22" t="s">
        <v>244</v>
      </c>
      <c r="CD22" s="161">
        <v>0</v>
      </c>
      <c r="CE22" s="161">
        <v>0</v>
      </c>
      <c r="CF22" s="10">
        <v>0</v>
      </c>
      <c r="CG22" s="10">
        <v>0</v>
      </c>
      <c r="CH22" s="161">
        <f t="shared" si="23"/>
        <v>0</v>
      </c>
      <c r="CI22" s="161">
        <f t="shared" si="24"/>
        <v>0</v>
      </c>
      <c r="CJ22" s="10">
        <v>599.20000000000005</v>
      </c>
      <c r="CK22" s="161"/>
      <c r="CL22" s="161">
        <v>0</v>
      </c>
      <c r="CM22" s="161">
        <v>0</v>
      </c>
      <c r="CN22" s="10">
        <v>0</v>
      </c>
      <c r="CO22" s="10">
        <v>0</v>
      </c>
      <c r="CP22" s="161">
        <f t="shared" si="25"/>
        <v>0</v>
      </c>
      <c r="CQ22" s="161">
        <f t="shared" si="26"/>
        <v>0</v>
      </c>
      <c r="CR22" s="10">
        <v>516.1</v>
      </c>
      <c r="CS22" s="22"/>
      <c r="CT22" s="161">
        <v>0</v>
      </c>
      <c r="CU22" s="161">
        <v>0</v>
      </c>
      <c r="CV22" s="10">
        <v>0</v>
      </c>
      <c r="CW22" s="161">
        <v>0</v>
      </c>
      <c r="CX22" s="161">
        <f t="shared" si="27"/>
        <v>0</v>
      </c>
      <c r="CY22" s="161">
        <f t="shared" si="28"/>
        <v>0</v>
      </c>
      <c r="CZ22" s="10">
        <v>281.3</v>
      </c>
      <c r="DA22" s="22"/>
      <c r="DB22" s="161">
        <v>0</v>
      </c>
      <c r="DC22" s="161">
        <v>0</v>
      </c>
      <c r="DD22" s="10">
        <v>0</v>
      </c>
      <c r="DE22" s="10">
        <v>0</v>
      </c>
      <c r="DF22" s="161">
        <f t="shared" si="29"/>
        <v>0</v>
      </c>
      <c r="DG22" s="161">
        <f t="shared" si="30"/>
        <v>0</v>
      </c>
      <c r="DH22" s="10">
        <v>16.899999999999999</v>
      </c>
      <c r="DI22" s="161"/>
      <c r="DJ22" s="161">
        <v>150</v>
      </c>
      <c r="DK22" s="10">
        <v>13967</v>
      </c>
      <c r="DL22" s="10">
        <v>0</v>
      </c>
      <c r="DM22" s="10">
        <v>0</v>
      </c>
      <c r="DN22" s="161">
        <f t="shared" si="31"/>
        <v>150</v>
      </c>
      <c r="DO22" s="161">
        <f t="shared" si="32"/>
        <v>13967</v>
      </c>
      <c r="DP22" s="10">
        <v>515.79999999999995</v>
      </c>
      <c r="DQ22" s="22" t="s">
        <v>252</v>
      </c>
      <c r="DR22" s="10">
        <v>100</v>
      </c>
      <c r="DS22" s="10">
        <v>8826</v>
      </c>
      <c r="DT22" s="161">
        <v>0</v>
      </c>
      <c r="DU22" s="161">
        <v>0</v>
      </c>
      <c r="DV22" s="161">
        <f t="shared" si="33"/>
        <v>100</v>
      </c>
      <c r="DW22" s="161">
        <f t="shared" si="34"/>
        <v>8826</v>
      </c>
      <c r="DX22" s="10">
        <v>578.6</v>
      </c>
      <c r="DY22" s="33" t="s">
        <v>371</v>
      </c>
      <c r="DZ22" s="161">
        <v>0</v>
      </c>
      <c r="EA22" s="161">
        <v>0</v>
      </c>
      <c r="EB22" s="161">
        <v>0</v>
      </c>
      <c r="EC22" s="161">
        <v>0</v>
      </c>
      <c r="ED22" s="161">
        <f t="shared" si="35"/>
        <v>0</v>
      </c>
      <c r="EE22" s="161">
        <f t="shared" si="36"/>
        <v>0</v>
      </c>
      <c r="EF22" s="10">
        <v>378.6</v>
      </c>
      <c r="EG22" s="161"/>
      <c r="EH22" s="10">
        <v>236.56</v>
      </c>
      <c r="EI22" s="161">
        <v>20758</v>
      </c>
      <c r="EJ22" s="161">
        <v>0</v>
      </c>
      <c r="EK22" s="161">
        <v>0</v>
      </c>
      <c r="EL22" s="161">
        <f t="shared" si="37"/>
        <v>236.56</v>
      </c>
      <c r="EM22" s="161">
        <f t="shared" si="38"/>
        <v>20758</v>
      </c>
      <c r="EN22" s="10">
        <v>406.6</v>
      </c>
      <c r="EO22" s="22" t="s">
        <v>244</v>
      </c>
      <c r="EP22" s="161">
        <v>0</v>
      </c>
      <c r="EQ22" s="161">
        <v>0</v>
      </c>
      <c r="ER22" s="161">
        <v>0</v>
      </c>
      <c r="ES22" s="161">
        <v>0</v>
      </c>
      <c r="ET22" s="161">
        <f t="shared" si="39"/>
        <v>0</v>
      </c>
      <c r="EU22" s="161">
        <f t="shared" si="40"/>
        <v>0</v>
      </c>
      <c r="EV22" s="10">
        <v>610</v>
      </c>
      <c r="EW22" s="161"/>
      <c r="EX22" s="10">
        <v>179.99600000000001</v>
      </c>
      <c r="EY22" s="161">
        <v>16655</v>
      </c>
      <c r="EZ22" s="161">
        <v>0</v>
      </c>
      <c r="FA22" s="161">
        <v>0</v>
      </c>
      <c r="FB22" s="14">
        <f t="shared" si="41"/>
        <v>179.99600000000001</v>
      </c>
      <c r="FC22" s="14">
        <f t="shared" si="42"/>
        <v>16655</v>
      </c>
      <c r="FD22" s="161">
        <v>465</v>
      </c>
      <c r="FE22" s="161" t="s">
        <v>567</v>
      </c>
      <c r="FF22" s="10">
        <v>0</v>
      </c>
      <c r="FG22" s="10">
        <v>0</v>
      </c>
      <c r="FH22" s="10">
        <v>0</v>
      </c>
      <c r="FI22" s="10">
        <v>0</v>
      </c>
      <c r="FJ22" s="14">
        <f t="shared" si="43"/>
        <v>0</v>
      </c>
      <c r="FK22" s="14">
        <f t="shared" si="44"/>
        <v>0</v>
      </c>
      <c r="FL22" s="10">
        <v>597.5</v>
      </c>
      <c r="FM22" s="167"/>
      <c r="FN22" s="14"/>
      <c r="FO22" s="14"/>
      <c r="FP22" s="14"/>
      <c r="FQ22" s="14"/>
      <c r="FR22" s="14">
        <f t="shared" si="45"/>
        <v>0</v>
      </c>
      <c r="FS22" s="14">
        <f t="shared" si="46"/>
        <v>0</v>
      </c>
      <c r="FT22" s="10">
        <v>58</v>
      </c>
      <c r="FU22" s="14"/>
      <c r="FV22" s="14"/>
      <c r="FW22" s="14"/>
      <c r="FX22" s="14"/>
      <c r="FY22" s="14"/>
      <c r="FZ22" s="14">
        <f t="shared" si="47"/>
        <v>0</v>
      </c>
      <c r="GA22" s="14">
        <f t="shared" si="48"/>
        <v>0</v>
      </c>
      <c r="GB22" s="14"/>
      <c r="GC22" s="14"/>
      <c r="GD22" s="14"/>
      <c r="GE22" s="14"/>
      <c r="GF22" s="14"/>
      <c r="GG22" s="14"/>
      <c r="GH22" s="14">
        <f t="shared" si="49"/>
        <v>0</v>
      </c>
      <c r="GI22" s="14">
        <f t="shared" si="50"/>
        <v>0</v>
      </c>
      <c r="GJ22" s="14"/>
      <c r="GK22" s="14"/>
      <c r="GL22" s="14"/>
      <c r="GM22" s="14"/>
      <c r="GN22" s="14"/>
      <c r="GO22" s="14"/>
      <c r="GP22" s="14">
        <f t="shared" si="51"/>
        <v>0</v>
      </c>
      <c r="GQ22" s="14">
        <f t="shared" si="52"/>
        <v>0</v>
      </c>
      <c r="GR22" s="14"/>
      <c r="GS22" s="14"/>
      <c r="GT22" s="14"/>
      <c r="GU22" s="14"/>
      <c r="GV22" s="14"/>
      <c r="GW22" s="14"/>
      <c r="GX22" s="14">
        <f t="shared" si="53"/>
        <v>0</v>
      </c>
      <c r="GY22" s="14">
        <f t="shared" si="54"/>
        <v>0</v>
      </c>
      <c r="GZ22" s="14"/>
      <c r="HA22" s="14"/>
      <c r="HB22" s="14"/>
      <c r="HC22" s="14"/>
      <c r="HD22" s="14"/>
      <c r="HE22" s="14"/>
      <c r="HF22" s="14">
        <f t="shared" si="55"/>
        <v>0</v>
      </c>
      <c r="HG22" s="14">
        <f t="shared" si="56"/>
        <v>0</v>
      </c>
      <c r="HH22" s="14"/>
      <c r="HI22" s="14"/>
      <c r="HJ22" s="14"/>
      <c r="HK22" s="14"/>
      <c r="HL22" s="14"/>
      <c r="HM22" s="14"/>
      <c r="HN22" s="14">
        <f t="shared" si="57"/>
        <v>0</v>
      </c>
      <c r="HO22" s="14">
        <f t="shared" si="58"/>
        <v>0</v>
      </c>
      <c r="HP22" s="14"/>
      <c r="HQ22" s="14"/>
      <c r="HR22" s="14"/>
      <c r="HS22" s="14"/>
      <c r="HT22" s="14"/>
      <c r="HU22" s="14"/>
      <c r="HV22" s="14">
        <f t="shared" si="59"/>
        <v>0</v>
      </c>
      <c r="HW22" s="14">
        <f t="shared" si="60"/>
        <v>0</v>
      </c>
      <c r="HX22" s="14"/>
      <c r="HY22" s="14"/>
      <c r="HZ22" s="14"/>
      <c r="IA22" s="14"/>
      <c r="IB22" s="14"/>
      <c r="IC22" s="14"/>
      <c r="ID22" s="14">
        <f t="shared" si="61"/>
        <v>0</v>
      </c>
      <c r="IE22" s="14">
        <f t="shared" si="62"/>
        <v>0</v>
      </c>
      <c r="IF22" s="14"/>
      <c r="IG22" s="14"/>
      <c r="IH22" s="14"/>
      <c r="II22" s="14"/>
      <c r="IJ22" s="14"/>
      <c r="IK22" s="14"/>
      <c r="IL22" s="14">
        <f t="shared" si="63"/>
        <v>0</v>
      </c>
      <c r="IM22" s="14">
        <f t="shared" si="64"/>
        <v>0</v>
      </c>
      <c r="IN22" s="14"/>
      <c r="IO22" s="14"/>
      <c r="IP22" s="14"/>
      <c r="IQ22" s="14"/>
      <c r="IR22" s="14"/>
      <c r="IS22" s="14"/>
      <c r="IT22" s="14">
        <f t="shared" si="65"/>
        <v>0</v>
      </c>
      <c r="IU22" s="14">
        <f t="shared" si="66"/>
        <v>0</v>
      </c>
      <c r="IV22" s="14"/>
      <c r="IW22" s="14"/>
      <c r="IX22" s="14"/>
      <c r="IY22" s="14"/>
      <c r="IZ22" s="14"/>
      <c r="JA22" s="14"/>
      <c r="JB22" s="14">
        <f t="shared" si="67"/>
        <v>0</v>
      </c>
      <c r="JC22" s="14">
        <f t="shared" si="68"/>
        <v>0</v>
      </c>
      <c r="JD22" s="14"/>
      <c r="JE22" s="14"/>
      <c r="JF22" s="14"/>
      <c r="JG22" s="14"/>
      <c r="JH22" s="14"/>
      <c r="JI22" s="14"/>
      <c r="JJ22" s="14">
        <f t="shared" si="69"/>
        <v>0</v>
      </c>
      <c r="JK22" s="14">
        <f t="shared" si="70"/>
        <v>0</v>
      </c>
      <c r="JL22" s="14"/>
      <c r="JM22" s="14"/>
      <c r="JN22" s="14"/>
      <c r="JO22" s="14"/>
      <c r="JP22" s="14"/>
      <c r="JQ22" s="14"/>
      <c r="JR22" s="14">
        <f t="shared" si="71"/>
        <v>0</v>
      </c>
      <c r="JS22" s="14">
        <f t="shared" si="72"/>
        <v>0</v>
      </c>
      <c r="JT22" s="14"/>
      <c r="JU22" s="14"/>
    </row>
    <row r="23" spans="1:281" ht="12" customHeight="1" x14ac:dyDescent="0.2">
      <c r="A23" s="3" t="s">
        <v>127</v>
      </c>
      <c r="B23" s="15" t="s">
        <v>196</v>
      </c>
      <c r="C23" s="61">
        <v>6290874253</v>
      </c>
      <c r="D23" s="61" t="s">
        <v>301</v>
      </c>
      <c r="E23" s="61">
        <v>340</v>
      </c>
      <c r="F23" s="32" t="s">
        <v>31</v>
      </c>
      <c r="G23" s="6">
        <v>777478</v>
      </c>
      <c r="H23" s="16" t="s">
        <v>167</v>
      </c>
      <c r="I23" s="16" t="s">
        <v>167</v>
      </c>
      <c r="J23" s="46"/>
      <c r="K23" s="43">
        <v>279.85679310344813</v>
      </c>
      <c r="L23" s="50">
        <f t="shared" si="0"/>
        <v>272.85679310344813</v>
      </c>
      <c r="M23" s="43"/>
      <c r="N23" s="43">
        <v>0</v>
      </c>
      <c r="O23" s="43">
        <v>7</v>
      </c>
      <c r="P23" s="43"/>
      <c r="Q23" s="43"/>
      <c r="R23" s="10">
        <f t="shared" si="1"/>
        <v>7</v>
      </c>
      <c r="S23" s="50" cm="1">
        <f t="array" ref="S23">+R23:R23</f>
        <v>7</v>
      </c>
      <c r="T23" s="50">
        <f t="shared" si="2"/>
        <v>1069.8799999999999</v>
      </c>
      <c r="U23" s="55">
        <f t="shared" si="3"/>
        <v>1342.736793103448</v>
      </c>
      <c r="V23" s="50">
        <f t="shared" si="4"/>
        <v>95905</v>
      </c>
      <c r="W23" s="55">
        <f t="shared" si="5"/>
        <v>89.640894305903473</v>
      </c>
      <c r="X23" s="50">
        <f t="shared" si="6"/>
        <v>6543.0000000000018</v>
      </c>
      <c r="Y23" s="55">
        <f t="shared" si="7"/>
        <v>14.657649396301387</v>
      </c>
      <c r="Z23" s="56">
        <v>124731.39999999998</v>
      </c>
      <c r="AA23" s="50">
        <f t="shared" si="8"/>
        <v>131274.4</v>
      </c>
      <c r="AB23" s="50">
        <f t="shared" si="9"/>
        <v>1108.9830508474579</v>
      </c>
      <c r="AC23" s="50">
        <f t="shared" si="10"/>
        <v>1108.9830508474579</v>
      </c>
      <c r="AD23" s="60">
        <f t="shared" si="73"/>
        <v>233.75374225599012</v>
      </c>
      <c r="AE23" s="57">
        <v>5.9</v>
      </c>
      <c r="AF23" s="57">
        <v>5.9</v>
      </c>
      <c r="AG23" s="24"/>
      <c r="AH23" s="10">
        <v>0</v>
      </c>
      <c r="AI23" s="10">
        <v>0</v>
      </c>
      <c r="AJ23" s="10">
        <v>0</v>
      </c>
      <c r="AK23" s="10">
        <v>0</v>
      </c>
      <c r="AL23" s="10">
        <f t="shared" si="11"/>
        <v>0</v>
      </c>
      <c r="AM23" s="10">
        <f t="shared" si="12"/>
        <v>0</v>
      </c>
      <c r="AN23" s="10">
        <v>447.9</v>
      </c>
      <c r="AO23" s="33"/>
      <c r="AP23" s="10">
        <v>0</v>
      </c>
      <c r="AQ23" s="10">
        <v>0</v>
      </c>
      <c r="AR23" s="10">
        <v>0</v>
      </c>
      <c r="AS23" s="10">
        <v>0</v>
      </c>
      <c r="AT23" s="10">
        <f t="shared" si="13"/>
        <v>0</v>
      </c>
      <c r="AU23" s="10">
        <f t="shared" si="14"/>
        <v>0</v>
      </c>
      <c r="AV23" s="10">
        <v>205.7</v>
      </c>
      <c r="AW23" s="22"/>
      <c r="AX23" s="10">
        <v>150</v>
      </c>
      <c r="AY23" s="10">
        <v>14101</v>
      </c>
      <c r="AZ23" s="10">
        <v>0</v>
      </c>
      <c r="BA23" s="10">
        <v>0</v>
      </c>
      <c r="BB23" s="161">
        <f t="shared" si="15"/>
        <v>150</v>
      </c>
      <c r="BC23" s="161">
        <f t="shared" si="16"/>
        <v>14101</v>
      </c>
      <c r="BD23" s="10">
        <v>366</v>
      </c>
      <c r="BE23" s="22" t="s">
        <v>311</v>
      </c>
      <c r="BF23" s="10">
        <v>0</v>
      </c>
      <c r="BG23" s="10">
        <v>0</v>
      </c>
      <c r="BH23" s="10">
        <v>0</v>
      </c>
      <c r="BI23" s="10">
        <v>0</v>
      </c>
      <c r="BJ23" s="161">
        <f t="shared" si="17"/>
        <v>0</v>
      </c>
      <c r="BK23" s="161">
        <f t="shared" si="18"/>
        <v>0</v>
      </c>
      <c r="BL23" s="10">
        <v>685.3</v>
      </c>
      <c r="BM23" s="22"/>
      <c r="BN23" s="161">
        <v>276.8</v>
      </c>
      <c r="BO23" s="10">
        <v>24320</v>
      </c>
      <c r="BP23" s="10">
        <v>0</v>
      </c>
      <c r="BQ23" s="10">
        <v>0</v>
      </c>
      <c r="BR23" s="10">
        <f t="shared" si="19"/>
        <v>276.8</v>
      </c>
      <c r="BS23" s="10">
        <f t="shared" si="20"/>
        <v>24320</v>
      </c>
      <c r="BT23" s="10">
        <v>228.5</v>
      </c>
      <c r="BU23" s="22" t="s">
        <v>244</v>
      </c>
      <c r="BV23" s="161">
        <v>0</v>
      </c>
      <c r="BW23" s="161">
        <v>0</v>
      </c>
      <c r="BX23" s="10">
        <v>0</v>
      </c>
      <c r="BY23" s="10">
        <v>0</v>
      </c>
      <c r="BZ23" s="161">
        <f t="shared" si="21"/>
        <v>0</v>
      </c>
      <c r="CA23" s="161">
        <f t="shared" si="22"/>
        <v>0</v>
      </c>
      <c r="CB23" s="10">
        <v>593.29999999999995</v>
      </c>
      <c r="CC23" s="22"/>
      <c r="CD23" s="161">
        <v>0</v>
      </c>
      <c r="CE23" s="161">
        <v>0</v>
      </c>
      <c r="CF23" s="10">
        <v>0</v>
      </c>
      <c r="CG23" s="10">
        <v>0</v>
      </c>
      <c r="CH23" s="161">
        <f t="shared" si="23"/>
        <v>0</v>
      </c>
      <c r="CI23" s="161">
        <f t="shared" si="24"/>
        <v>0</v>
      </c>
      <c r="CJ23" s="10">
        <v>362.1</v>
      </c>
      <c r="CK23" s="161"/>
      <c r="CL23" s="161">
        <v>0</v>
      </c>
      <c r="CM23" s="161">
        <v>0</v>
      </c>
      <c r="CN23" s="10">
        <v>0</v>
      </c>
      <c r="CO23" s="10">
        <v>0</v>
      </c>
      <c r="CP23" s="161">
        <f t="shared" si="25"/>
        <v>0</v>
      </c>
      <c r="CQ23" s="161">
        <f t="shared" si="26"/>
        <v>0</v>
      </c>
      <c r="CR23" s="10">
        <v>370.8</v>
      </c>
      <c r="CS23" s="22"/>
      <c r="CT23" s="10">
        <v>100</v>
      </c>
      <c r="CU23" s="10">
        <v>8807</v>
      </c>
      <c r="CV23" s="10">
        <v>0</v>
      </c>
      <c r="CW23" s="161">
        <v>0</v>
      </c>
      <c r="CX23" s="161">
        <f t="shared" si="27"/>
        <v>100</v>
      </c>
      <c r="CY23" s="161">
        <f t="shared" si="28"/>
        <v>8807</v>
      </c>
      <c r="CZ23" s="10">
        <v>584.9</v>
      </c>
      <c r="DA23" s="22" t="s">
        <v>254</v>
      </c>
      <c r="DB23" s="161">
        <v>0</v>
      </c>
      <c r="DC23" s="161">
        <v>0</v>
      </c>
      <c r="DD23" s="10">
        <v>0</v>
      </c>
      <c r="DE23" s="10">
        <v>0</v>
      </c>
      <c r="DF23" s="161">
        <f t="shared" si="29"/>
        <v>0</v>
      </c>
      <c r="DG23" s="161">
        <f t="shared" si="30"/>
        <v>0</v>
      </c>
      <c r="DH23" s="10">
        <v>162.80000000000001</v>
      </c>
      <c r="DI23" s="161"/>
      <c r="DJ23" s="161">
        <v>274.14</v>
      </c>
      <c r="DK23" s="10">
        <v>24086</v>
      </c>
      <c r="DL23" s="10">
        <v>0</v>
      </c>
      <c r="DM23" s="10">
        <v>0</v>
      </c>
      <c r="DN23" s="10">
        <f t="shared" si="31"/>
        <v>274.14</v>
      </c>
      <c r="DO23" s="10">
        <f t="shared" si="32"/>
        <v>24086</v>
      </c>
      <c r="DP23" s="10">
        <v>278.8</v>
      </c>
      <c r="DQ23" s="22" t="s">
        <v>244</v>
      </c>
      <c r="DR23" s="161">
        <v>0</v>
      </c>
      <c r="DS23" s="161">
        <v>0</v>
      </c>
      <c r="DT23" s="161">
        <v>0</v>
      </c>
      <c r="DU23" s="161">
        <v>0</v>
      </c>
      <c r="DV23" s="161">
        <f t="shared" si="33"/>
        <v>0</v>
      </c>
      <c r="DW23" s="161">
        <f t="shared" si="34"/>
        <v>0</v>
      </c>
      <c r="DX23" s="10">
        <v>283.5</v>
      </c>
      <c r="DY23" s="161"/>
      <c r="DZ23" s="161">
        <v>0</v>
      </c>
      <c r="EA23" s="161">
        <v>0</v>
      </c>
      <c r="EB23" s="161">
        <v>0</v>
      </c>
      <c r="EC23" s="161">
        <v>0</v>
      </c>
      <c r="ED23" s="161">
        <f t="shared" si="35"/>
        <v>0</v>
      </c>
      <c r="EE23" s="161">
        <f t="shared" si="36"/>
        <v>0</v>
      </c>
      <c r="EF23" s="10">
        <v>136.1</v>
      </c>
      <c r="EG23" s="161"/>
      <c r="EH23" s="10">
        <v>88.94</v>
      </c>
      <c r="EI23" s="161">
        <v>7815</v>
      </c>
      <c r="EJ23" s="161">
        <v>0</v>
      </c>
      <c r="EK23" s="161">
        <v>0</v>
      </c>
      <c r="EL23" s="161">
        <f t="shared" si="37"/>
        <v>88.94</v>
      </c>
      <c r="EM23" s="161">
        <f t="shared" si="38"/>
        <v>7815</v>
      </c>
      <c r="EN23" s="10">
        <v>554.29999999999995</v>
      </c>
      <c r="EO23" s="22" t="s">
        <v>244</v>
      </c>
      <c r="EP23" s="161">
        <v>0</v>
      </c>
      <c r="EQ23" s="161">
        <v>0</v>
      </c>
      <c r="ER23" s="161">
        <v>0</v>
      </c>
      <c r="ES23" s="161">
        <v>0</v>
      </c>
      <c r="ET23" s="161">
        <f t="shared" si="39"/>
        <v>0</v>
      </c>
      <c r="EU23" s="161">
        <f t="shared" si="40"/>
        <v>0</v>
      </c>
      <c r="EV23" s="10">
        <v>413.8</v>
      </c>
      <c r="EW23" s="161"/>
      <c r="EX23" s="10">
        <v>180</v>
      </c>
      <c r="EY23" s="161">
        <v>16776</v>
      </c>
      <c r="EZ23" s="161">
        <v>0</v>
      </c>
      <c r="FA23" s="161">
        <v>0</v>
      </c>
      <c r="FB23" s="14">
        <f t="shared" si="41"/>
        <v>180</v>
      </c>
      <c r="FC23" s="14">
        <f t="shared" si="42"/>
        <v>16776</v>
      </c>
      <c r="FD23" s="161">
        <v>440</v>
      </c>
      <c r="FE23" s="161" t="s">
        <v>568</v>
      </c>
      <c r="FF23" s="10">
        <v>0</v>
      </c>
      <c r="FG23" s="10">
        <v>0</v>
      </c>
      <c r="FH23" s="10">
        <v>0</v>
      </c>
      <c r="FI23" s="10">
        <v>0</v>
      </c>
      <c r="FJ23" s="14">
        <f t="shared" si="43"/>
        <v>0</v>
      </c>
      <c r="FK23" s="14">
        <f t="shared" si="44"/>
        <v>0</v>
      </c>
      <c r="FL23" s="10">
        <v>333.6</v>
      </c>
      <c r="FM23" s="167"/>
      <c r="FN23" s="14"/>
      <c r="FO23" s="14"/>
      <c r="FP23" s="14"/>
      <c r="FQ23" s="14"/>
      <c r="FR23" s="14">
        <f t="shared" si="45"/>
        <v>0</v>
      </c>
      <c r="FS23" s="14">
        <f t="shared" si="46"/>
        <v>0</v>
      </c>
      <c r="FT23" s="10">
        <v>95.6</v>
      </c>
      <c r="FU23" s="14"/>
      <c r="FV23" s="14"/>
      <c r="FW23" s="14"/>
      <c r="FX23" s="14"/>
      <c r="FY23" s="14"/>
      <c r="FZ23" s="14">
        <f t="shared" si="47"/>
        <v>0</v>
      </c>
      <c r="GA23" s="14">
        <f t="shared" si="48"/>
        <v>0</v>
      </c>
      <c r="GB23" s="14"/>
      <c r="GC23" s="14"/>
      <c r="GD23" s="14"/>
      <c r="GE23" s="14"/>
      <c r="GF23" s="14"/>
      <c r="GG23" s="14"/>
      <c r="GH23" s="14">
        <f t="shared" si="49"/>
        <v>0</v>
      </c>
      <c r="GI23" s="14">
        <f t="shared" si="50"/>
        <v>0</v>
      </c>
      <c r="GJ23" s="14"/>
      <c r="GK23" s="14"/>
      <c r="GL23" s="14"/>
      <c r="GM23" s="14"/>
      <c r="GN23" s="14"/>
      <c r="GO23" s="14"/>
      <c r="GP23" s="14">
        <f t="shared" si="51"/>
        <v>0</v>
      </c>
      <c r="GQ23" s="14">
        <f t="shared" si="52"/>
        <v>0</v>
      </c>
      <c r="GR23" s="14"/>
      <c r="GS23" s="14"/>
      <c r="GT23" s="14"/>
      <c r="GU23" s="14"/>
      <c r="GV23" s="14"/>
      <c r="GW23" s="14"/>
      <c r="GX23" s="14">
        <f t="shared" si="53"/>
        <v>0</v>
      </c>
      <c r="GY23" s="14">
        <f t="shared" si="54"/>
        <v>0</v>
      </c>
      <c r="GZ23" s="14"/>
      <c r="HA23" s="14"/>
      <c r="HB23" s="14"/>
      <c r="HC23" s="14"/>
      <c r="HD23" s="14"/>
      <c r="HE23" s="14"/>
      <c r="HF23" s="14">
        <f t="shared" si="55"/>
        <v>0</v>
      </c>
      <c r="HG23" s="14">
        <f t="shared" si="56"/>
        <v>0</v>
      </c>
      <c r="HH23" s="14"/>
      <c r="HI23" s="14"/>
      <c r="HJ23" s="14"/>
      <c r="HK23" s="14"/>
      <c r="HL23" s="14"/>
      <c r="HM23" s="14"/>
      <c r="HN23" s="14">
        <f t="shared" si="57"/>
        <v>0</v>
      </c>
      <c r="HO23" s="14">
        <f t="shared" si="58"/>
        <v>0</v>
      </c>
      <c r="HP23" s="14"/>
      <c r="HQ23" s="14"/>
      <c r="HR23" s="14"/>
      <c r="HS23" s="14"/>
      <c r="HT23" s="14"/>
      <c r="HU23" s="14"/>
      <c r="HV23" s="14">
        <f t="shared" si="59"/>
        <v>0</v>
      </c>
      <c r="HW23" s="14">
        <f t="shared" si="60"/>
        <v>0</v>
      </c>
      <c r="HX23" s="14"/>
      <c r="HY23" s="14"/>
      <c r="HZ23" s="14"/>
      <c r="IA23" s="14"/>
      <c r="IB23" s="14"/>
      <c r="IC23" s="14"/>
      <c r="ID23" s="14">
        <f t="shared" si="61"/>
        <v>0</v>
      </c>
      <c r="IE23" s="14">
        <f t="shared" si="62"/>
        <v>0</v>
      </c>
      <c r="IF23" s="14"/>
      <c r="IG23" s="14"/>
      <c r="IH23" s="14"/>
      <c r="II23" s="14"/>
      <c r="IJ23" s="14"/>
      <c r="IK23" s="14"/>
      <c r="IL23" s="14">
        <f t="shared" si="63"/>
        <v>0</v>
      </c>
      <c r="IM23" s="14">
        <f t="shared" si="64"/>
        <v>0</v>
      </c>
      <c r="IN23" s="14"/>
      <c r="IO23" s="14"/>
      <c r="IP23" s="14"/>
      <c r="IQ23" s="14"/>
      <c r="IR23" s="14"/>
      <c r="IS23" s="14"/>
      <c r="IT23" s="14">
        <f t="shared" si="65"/>
        <v>0</v>
      </c>
      <c r="IU23" s="14">
        <f t="shared" si="66"/>
        <v>0</v>
      </c>
      <c r="IV23" s="14"/>
      <c r="IW23" s="14"/>
      <c r="IX23" s="14"/>
      <c r="IY23" s="14"/>
      <c r="IZ23" s="14"/>
      <c r="JA23" s="14"/>
      <c r="JB23" s="14">
        <f t="shared" si="67"/>
        <v>0</v>
      </c>
      <c r="JC23" s="14">
        <f t="shared" si="68"/>
        <v>0</v>
      </c>
      <c r="JD23" s="14"/>
      <c r="JE23" s="14"/>
      <c r="JF23" s="14"/>
      <c r="JG23" s="14"/>
      <c r="JH23" s="14"/>
      <c r="JI23" s="14"/>
      <c r="JJ23" s="14">
        <f t="shared" si="69"/>
        <v>0</v>
      </c>
      <c r="JK23" s="14">
        <f t="shared" si="70"/>
        <v>0</v>
      </c>
      <c r="JL23" s="14"/>
      <c r="JM23" s="14"/>
      <c r="JN23" s="14"/>
      <c r="JO23" s="14"/>
      <c r="JP23" s="14"/>
      <c r="JQ23" s="14"/>
      <c r="JR23" s="14">
        <f t="shared" si="71"/>
        <v>0</v>
      </c>
      <c r="JS23" s="14">
        <f t="shared" si="72"/>
        <v>0</v>
      </c>
      <c r="JT23" s="14"/>
      <c r="JU23" s="14"/>
    </row>
    <row r="24" spans="1:281" ht="12" customHeight="1" x14ac:dyDescent="0.2">
      <c r="A24" s="3" t="s">
        <v>128</v>
      </c>
      <c r="B24" s="15" t="s">
        <v>197</v>
      </c>
      <c r="C24" s="61">
        <v>9350448442</v>
      </c>
      <c r="D24" s="61" t="s">
        <v>301</v>
      </c>
      <c r="E24" s="61">
        <v>340</v>
      </c>
      <c r="F24" s="32" t="s">
        <v>32</v>
      </c>
      <c r="G24" s="6">
        <v>777445</v>
      </c>
      <c r="H24" s="16" t="s">
        <v>167</v>
      </c>
      <c r="I24" s="16" t="s">
        <v>167</v>
      </c>
      <c r="J24" s="46"/>
      <c r="K24" s="43">
        <v>280.85764378069575</v>
      </c>
      <c r="L24" s="50">
        <f t="shared" si="0"/>
        <v>217.85764378069575</v>
      </c>
      <c r="M24" s="43"/>
      <c r="N24" s="43">
        <v>63</v>
      </c>
      <c r="O24" s="43"/>
      <c r="P24" s="43"/>
      <c r="Q24" s="43"/>
      <c r="R24" s="10">
        <f t="shared" si="1"/>
        <v>63</v>
      </c>
      <c r="S24" s="50" cm="1">
        <f t="array" ref="S24">+R24:R24</f>
        <v>63</v>
      </c>
      <c r="T24" s="50">
        <f t="shared" si="2"/>
        <v>1162.7339999999999</v>
      </c>
      <c r="U24" s="55">
        <f t="shared" si="3"/>
        <v>1380.5916437806957</v>
      </c>
      <c r="V24" s="50">
        <f t="shared" si="4"/>
        <v>104671.5</v>
      </c>
      <c r="W24" s="55">
        <f t="shared" si="5"/>
        <v>90.021879466842805</v>
      </c>
      <c r="X24" s="50">
        <f t="shared" si="6"/>
        <v>5952.3</v>
      </c>
      <c r="Y24" s="55">
        <f t="shared" si="7"/>
        <v>17.58505115669573</v>
      </c>
      <c r="Z24" s="56">
        <v>130852</v>
      </c>
      <c r="AA24" s="50">
        <f t="shared" si="8"/>
        <v>136804.30000000005</v>
      </c>
      <c r="AB24" s="50">
        <f t="shared" si="9"/>
        <v>1082.2363636363636</v>
      </c>
      <c r="AC24" s="50">
        <f t="shared" si="10"/>
        <v>1082.2363636363636</v>
      </c>
      <c r="AD24" s="60">
        <f>+U24-AC24</f>
        <v>298.35528014433203</v>
      </c>
      <c r="AE24" s="57">
        <v>5.5</v>
      </c>
      <c r="AF24" s="57">
        <v>5.9</v>
      </c>
      <c r="AG24" s="24"/>
      <c r="AH24" s="10">
        <v>0</v>
      </c>
      <c r="AI24" s="10">
        <v>0</v>
      </c>
      <c r="AJ24" s="10">
        <v>0</v>
      </c>
      <c r="AK24" s="10">
        <v>0</v>
      </c>
      <c r="AL24" s="10">
        <f t="shared" si="11"/>
        <v>0</v>
      </c>
      <c r="AM24" s="10">
        <f t="shared" si="12"/>
        <v>0</v>
      </c>
      <c r="AN24" s="10">
        <v>529.1</v>
      </c>
      <c r="AO24" s="33"/>
      <c r="AP24" s="10">
        <v>180</v>
      </c>
      <c r="AQ24" s="10">
        <v>16668</v>
      </c>
      <c r="AR24" s="10">
        <v>0</v>
      </c>
      <c r="AS24" s="10">
        <v>0</v>
      </c>
      <c r="AT24" s="10">
        <f t="shared" si="13"/>
        <v>180</v>
      </c>
      <c r="AU24" s="10">
        <f t="shared" si="14"/>
        <v>16668</v>
      </c>
      <c r="AV24" s="10">
        <v>406.6</v>
      </c>
      <c r="AW24" s="22" t="s">
        <v>265</v>
      </c>
      <c r="AX24" s="161">
        <v>0</v>
      </c>
      <c r="AY24" s="161">
        <v>0</v>
      </c>
      <c r="AZ24" s="10">
        <v>0</v>
      </c>
      <c r="BA24" s="10">
        <v>0</v>
      </c>
      <c r="BB24" s="161">
        <f t="shared" si="15"/>
        <v>0</v>
      </c>
      <c r="BC24" s="161">
        <f t="shared" si="16"/>
        <v>0</v>
      </c>
      <c r="BD24" s="10">
        <v>410.2</v>
      </c>
      <c r="BE24" s="22"/>
      <c r="BF24" s="10">
        <v>0</v>
      </c>
      <c r="BG24" s="10">
        <v>0</v>
      </c>
      <c r="BH24" s="10">
        <v>0</v>
      </c>
      <c r="BI24" s="10">
        <v>0</v>
      </c>
      <c r="BJ24" s="161">
        <f t="shared" si="17"/>
        <v>0</v>
      </c>
      <c r="BK24" s="161">
        <f t="shared" si="18"/>
        <v>0</v>
      </c>
      <c r="BL24" s="10">
        <v>0</v>
      </c>
      <c r="BM24" s="22"/>
      <c r="BN24" s="161">
        <v>150</v>
      </c>
      <c r="BO24" s="10">
        <v>13879.5</v>
      </c>
      <c r="BP24" s="10">
        <v>0</v>
      </c>
      <c r="BQ24" s="10">
        <v>0</v>
      </c>
      <c r="BR24" s="10">
        <f t="shared" si="19"/>
        <v>150</v>
      </c>
      <c r="BS24" s="10">
        <f t="shared" si="20"/>
        <v>13879.5</v>
      </c>
      <c r="BT24" s="10">
        <v>432.2</v>
      </c>
      <c r="BU24" s="22" t="s">
        <v>375</v>
      </c>
      <c r="BV24" s="161">
        <v>0</v>
      </c>
      <c r="BW24" s="161">
        <v>0</v>
      </c>
      <c r="BX24" s="10">
        <v>0</v>
      </c>
      <c r="BY24" s="10">
        <v>0</v>
      </c>
      <c r="BZ24" s="161">
        <f t="shared" si="21"/>
        <v>0</v>
      </c>
      <c r="CA24" s="161">
        <f t="shared" si="22"/>
        <v>0</v>
      </c>
      <c r="CB24" s="10">
        <v>568.1</v>
      </c>
      <c r="CC24" s="22"/>
      <c r="CD24" s="161">
        <v>50</v>
      </c>
      <c r="CE24" s="161">
        <v>4392</v>
      </c>
      <c r="CF24" s="10">
        <v>0</v>
      </c>
      <c r="CG24" s="10">
        <v>0</v>
      </c>
      <c r="CH24" s="161">
        <f t="shared" si="23"/>
        <v>50</v>
      </c>
      <c r="CI24" s="161">
        <f t="shared" si="24"/>
        <v>4392</v>
      </c>
      <c r="CJ24" s="10">
        <v>508.6</v>
      </c>
      <c r="CK24" s="161" t="s">
        <v>378</v>
      </c>
      <c r="CL24" s="10">
        <v>282.73399999999998</v>
      </c>
      <c r="CM24" s="10">
        <v>24841</v>
      </c>
      <c r="CN24" s="10">
        <v>0</v>
      </c>
      <c r="CO24" s="10">
        <v>0</v>
      </c>
      <c r="CP24" s="161">
        <f t="shared" si="25"/>
        <v>282.73399999999998</v>
      </c>
      <c r="CQ24" s="161">
        <f t="shared" si="26"/>
        <v>24841</v>
      </c>
      <c r="CR24" s="10">
        <v>136.30000000000001</v>
      </c>
      <c r="CS24" s="22" t="s">
        <v>244</v>
      </c>
      <c r="CT24" s="161">
        <v>0</v>
      </c>
      <c r="CU24" s="161">
        <v>0</v>
      </c>
      <c r="CV24" s="10">
        <v>0</v>
      </c>
      <c r="CW24" s="161">
        <v>0</v>
      </c>
      <c r="CX24" s="161">
        <f t="shared" si="27"/>
        <v>0</v>
      </c>
      <c r="CY24" s="161">
        <f t="shared" si="28"/>
        <v>0</v>
      </c>
      <c r="CZ24" s="10">
        <v>2.1</v>
      </c>
      <c r="DA24" s="22"/>
      <c r="DB24" s="161">
        <v>0</v>
      </c>
      <c r="DC24" s="161">
        <v>0</v>
      </c>
      <c r="DD24" s="10">
        <v>0</v>
      </c>
      <c r="DE24" s="10">
        <v>0</v>
      </c>
      <c r="DF24" s="161">
        <f t="shared" si="29"/>
        <v>0</v>
      </c>
      <c r="DG24" s="161">
        <f t="shared" si="30"/>
        <v>0</v>
      </c>
      <c r="DH24" s="10">
        <v>612.1</v>
      </c>
      <c r="DI24" s="161"/>
      <c r="DJ24" s="161">
        <v>150</v>
      </c>
      <c r="DK24" s="10">
        <v>13829</v>
      </c>
      <c r="DL24" s="10">
        <v>0</v>
      </c>
      <c r="DM24" s="10">
        <v>0</v>
      </c>
      <c r="DN24" s="161">
        <f t="shared" si="31"/>
        <v>150</v>
      </c>
      <c r="DO24" s="161">
        <f t="shared" si="32"/>
        <v>13829</v>
      </c>
      <c r="DP24" s="10">
        <v>697.3</v>
      </c>
      <c r="DQ24" s="22" t="s">
        <v>468</v>
      </c>
      <c r="DR24" s="161">
        <v>0</v>
      </c>
      <c r="DS24" s="161">
        <v>0</v>
      </c>
      <c r="DT24" s="161">
        <v>0</v>
      </c>
      <c r="DU24" s="161">
        <v>0</v>
      </c>
      <c r="DV24" s="161">
        <f t="shared" si="33"/>
        <v>0</v>
      </c>
      <c r="DW24" s="161">
        <f t="shared" si="34"/>
        <v>0</v>
      </c>
      <c r="DX24" s="10">
        <v>662.8</v>
      </c>
      <c r="DY24" s="161"/>
      <c r="DZ24" s="10">
        <v>200</v>
      </c>
      <c r="EA24" s="161">
        <v>18078</v>
      </c>
      <c r="EB24" s="161">
        <v>0</v>
      </c>
      <c r="EC24" s="161">
        <v>0</v>
      </c>
      <c r="ED24" s="10">
        <f t="shared" si="35"/>
        <v>200</v>
      </c>
      <c r="EE24" s="10">
        <f t="shared" si="36"/>
        <v>18078</v>
      </c>
      <c r="EF24" s="10">
        <v>220.7</v>
      </c>
      <c r="EG24" s="161" t="s">
        <v>516</v>
      </c>
      <c r="EH24" s="161">
        <v>0</v>
      </c>
      <c r="EI24" s="161">
        <v>0</v>
      </c>
      <c r="EJ24" s="161">
        <v>0</v>
      </c>
      <c r="EK24" s="161">
        <v>0</v>
      </c>
      <c r="EL24" s="161">
        <f t="shared" si="37"/>
        <v>0</v>
      </c>
      <c r="EM24" s="161">
        <f t="shared" si="38"/>
        <v>0</v>
      </c>
      <c r="EN24" s="10">
        <v>172.7</v>
      </c>
      <c r="EO24" s="22"/>
      <c r="EP24" s="161">
        <v>0</v>
      </c>
      <c r="EQ24" s="161">
        <v>0</v>
      </c>
      <c r="ER24" s="161">
        <v>0</v>
      </c>
      <c r="ES24" s="161">
        <v>0</v>
      </c>
      <c r="ET24" s="161">
        <f t="shared" si="39"/>
        <v>0</v>
      </c>
      <c r="EU24" s="161">
        <f t="shared" si="40"/>
        <v>0</v>
      </c>
      <c r="EV24" s="10">
        <v>114.8</v>
      </c>
      <c r="EW24" s="161"/>
      <c r="EX24" s="10">
        <v>150</v>
      </c>
      <c r="EY24" s="161">
        <v>12984</v>
      </c>
      <c r="EZ24" s="161">
        <v>0</v>
      </c>
      <c r="FA24" s="161">
        <v>0</v>
      </c>
      <c r="FB24" s="14">
        <f t="shared" si="41"/>
        <v>150</v>
      </c>
      <c r="FC24" s="14">
        <f t="shared" si="42"/>
        <v>12984</v>
      </c>
      <c r="FD24" s="161">
        <v>185.2</v>
      </c>
      <c r="FE24" s="161" t="s">
        <v>569</v>
      </c>
      <c r="FF24" s="10">
        <v>0</v>
      </c>
      <c r="FG24" s="10">
        <v>0</v>
      </c>
      <c r="FH24" s="10">
        <v>0</v>
      </c>
      <c r="FI24" s="10">
        <v>0</v>
      </c>
      <c r="FJ24" s="14">
        <f t="shared" si="43"/>
        <v>0</v>
      </c>
      <c r="FK24" s="14">
        <f t="shared" si="44"/>
        <v>0</v>
      </c>
      <c r="FL24" s="10">
        <v>293.5</v>
      </c>
      <c r="FM24" s="167"/>
      <c r="FN24" s="14"/>
      <c r="FO24" s="14"/>
      <c r="FP24" s="14"/>
      <c r="FQ24" s="14"/>
      <c r="FR24" s="14">
        <f t="shared" si="45"/>
        <v>0</v>
      </c>
      <c r="FS24" s="14">
        <f t="shared" si="46"/>
        <v>0</v>
      </c>
      <c r="FT24" s="10">
        <v>0</v>
      </c>
      <c r="FU24" s="14"/>
      <c r="FV24" s="14"/>
      <c r="FW24" s="14"/>
      <c r="FX24" s="14"/>
      <c r="FY24" s="14"/>
      <c r="FZ24" s="14">
        <f t="shared" si="47"/>
        <v>0</v>
      </c>
      <c r="GA24" s="14">
        <f t="shared" si="48"/>
        <v>0</v>
      </c>
      <c r="GB24" s="14"/>
      <c r="GC24" s="14"/>
      <c r="GD24" s="14"/>
      <c r="GE24" s="14"/>
      <c r="GF24" s="14"/>
      <c r="GG24" s="14"/>
      <c r="GH24" s="14">
        <f t="shared" si="49"/>
        <v>0</v>
      </c>
      <c r="GI24" s="14">
        <f t="shared" si="50"/>
        <v>0</v>
      </c>
      <c r="GJ24" s="14"/>
      <c r="GK24" s="14"/>
      <c r="GL24" s="14"/>
      <c r="GM24" s="14"/>
      <c r="GN24" s="14"/>
      <c r="GO24" s="14"/>
      <c r="GP24" s="14">
        <f t="shared" si="51"/>
        <v>0</v>
      </c>
      <c r="GQ24" s="14">
        <f t="shared" si="52"/>
        <v>0</v>
      </c>
      <c r="GR24" s="14"/>
      <c r="GS24" s="14"/>
      <c r="GT24" s="14"/>
      <c r="GU24" s="14"/>
      <c r="GV24" s="14"/>
      <c r="GW24" s="14"/>
      <c r="GX24" s="14">
        <f t="shared" si="53"/>
        <v>0</v>
      </c>
      <c r="GY24" s="14">
        <f t="shared" si="54"/>
        <v>0</v>
      </c>
      <c r="GZ24" s="14"/>
      <c r="HA24" s="14"/>
      <c r="HB24" s="14"/>
      <c r="HC24" s="14"/>
      <c r="HD24" s="14"/>
      <c r="HE24" s="14"/>
      <c r="HF24" s="14">
        <f t="shared" si="55"/>
        <v>0</v>
      </c>
      <c r="HG24" s="14">
        <f t="shared" si="56"/>
        <v>0</v>
      </c>
      <c r="HH24" s="14"/>
      <c r="HI24" s="14"/>
      <c r="HJ24" s="14"/>
      <c r="HK24" s="14"/>
      <c r="HL24" s="14"/>
      <c r="HM24" s="14"/>
      <c r="HN24" s="14">
        <f t="shared" si="57"/>
        <v>0</v>
      </c>
      <c r="HO24" s="14">
        <f t="shared" si="58"/>
        <v>0</v>
      </c>
      <c r="HP24" s="14"/>
      <c r="HQ24" s="14"/>
      <c r="HR24" s="14"/>
      <c r="HS24" s="14"/>
      <c r="HT24" s="14"/>
      <c r="HU24" s="14"/>
      <c r="HV24" s="14">
        <f t="shared" si="59"/>
        <v>0</v>
      </c>
      <c r="HW24" s="14">
        <f t="shared" si="60"/>
        <v>0</v>
      </c>
      <c r="HX24" s="14"/>
      <c r="HY24" s="14"/>
      <c r="HZ24" s="14"/>
      <c r="IA24" s="14"/>
      <c r="IB24" s="14"/>
      <c r="IC24" s="14"/>
      <c r="ID24" s="14">
        <f t="shared" si="61"/>
        <v>0</v>
      </c>
      <c r="IE24" s="14">
        <f t="shared" si="62"/>
        <v>0</v>
      </c>
      <c r="IF24" s="14"/>
      <c r="IG24" s="14"/>
      <c r="IH24" s="14"/>
      <c r="II24" s="14"/>
      <c r="IJ24" s="14"/>
      <c r="IK24" s="14"/>
      <c r="IL24" s="14">
        <f t="shared" si="63"/>
        <v>0</v>
      </c>
      <c r="IM24" s="14">
        <f t="shared" si="64"/>
        <v>0</v>
      </c>
      <c r="IN24" s="14"/>
      <c r="IO24" s="14"/>
      <c r="IP24" s="14"/>
      <c r="IQ24" s="14"/>
      <c r="IR24" s="14"/>
      <c r="IS24" s="14"/>
      <c r="IT24" s="14">
        <f t="shared" si="65"/>
        <v>0</v>
      </c>
      <c r="IU24" s="14">
        <f t="shared" si="66"/>
        <v>0</v>
      </c>
      <c r="IV24" s="14"/>
      <c r="IW24" s="14"/>
      <c r="IX24" s="14"/>
      <c r="IY24" s="14"/>
      <c r="IZ24" s="14"/>
      <c r="JA24" s="14"/>
      <c r="JB24" s="14">
        <f t="shared" si="67"/>
        <v>0</v>
      </c>
      <c r="JC24" s="14">
        <f t="shared" si="68"/>
        <v>0</v>
      </c>
      <c r="JD24" s="14"/>
      <c r="JE24" s="14"/>
      <c r="JF24" s="14"/>
      <c r="JG24" s="14"/>
      <c r="JH24" s="14"/>
      <c r="JI24" s="14"/>
      <c r="JJ24" s="14">
        <f t="shared" si="69"/>
        <v>0</v>
      </c>
      <c r="JK24" s="14">
        <f t="shared" si="70"/>
        <v>0</v>
      </c>
      <c r="JL24" s="14"/>
      <c r="JM24" s="14"/>
      <c r="JN24" s="14"/>
      <c r="JO24" s="14"/>
      <c r="JP24" s="14"/>
      <c r="JQ24" s="14"/>
      <c r="JR24" s="14">
        <f t="shared" si="71"/>
        <v>0</v>
      </c>
      <c r="JS24" s="14">
        <f t="shared" si="72"/>
        <v>0</v>
      </c>
      <c r="JT24" s="14"/>
      <c r="JU24" s="14"/>
    </row>
    <row r="25" spans="1:281" ht="12" customHeight="1" x14ac:dyDescent="0.2">
      <c r="A25" s="3" t="s">
        <v>129</v>
      </c>
      <c r="B25" s="15" t="s">
        <v>198</v>
      </c>
      <c r="C25" s="61">
        <v>9816779303</v>
      </c>
      <c r="D25" s="61" t="s">
        <v>301</v>
      </c>
      <c r="E25" s="61">
        <v>340</v>
      </c>
      <c r="F25" s="23" t="s">
        <v>33</v>
      </c>
      <c r="G25" s="6">
        <v>894161</v>
      </c>
      <c r="H25" s="16" t="s">
        <v>167</v>
      </c>
      <c r="I25" s="16" t="s">
        <v>167</v>
      </c>
      <c r="J25" s="46"/>
      <c r="K25" s="43">
        <v>110.73146841294374</v>
      </c>
      <c r="L25" s="50">
        <f t="shared" si="0"/>
        <v>110.73146841294374</v>
      </c>
      <c r="M25" s="43"/>
      <c r="N25" s="43">
        <v>0</v>
      </c>
      <c r="O25" s="43"/>
      <c r="P25" s="43"/>
      <c r="Q25" s="43"/>
      <c r="R25" s="10">
        <f t="shared" si="1"/>
        <v>0</v>
      </c>
      <c r="S25" s="50" cm="1">
        <f t="array" ref="S25">+R25:R25</f>
        <v>0</v>
      </c>
      <c r="T25" s="50">
        <f t="shared" si="2"/>
        <v>1170.7760000000001</v>
      </c>
      <c r="U25" s="55">
        <f t="shared" si="3"/>
        <v>1281.5074684129438</v>
      </c>
      <c r="V25" s="50">
        <f t="shared" si="4"/>
        <v>105775.48599999999</v>
      </c>
      <c r="W25" s="55">
        <f t="shared" si="5"/>
        <v>90.346476183317719</v>
      </c>
      <c r="X25" s="50">
        <f t="shared" si="6"/>
        <v>5983.2000000000007</v>
      </c>
      <c r="Y25" s="55">
        <f t="shared" si="7"/>
        <v>17.678748161518914</v>
      </c>
      <c r="Z25" s="56">
        <v>124206.9</v>
      </c>
      <c r="AA25" s="50">
        <f t="shared" si="8"/>
        <v>130190.09999999998</v>
      </c>
      <c r="AB25" s="50">
        <f t="shared" si="9"/>
        <v>1014.1016949152543</v>
      </c>
      <c r="AC25" s="50">
        <f t="shared" si="10"/>
        <v>1014.1016949152543</v>
      </c>
      <c r="AD25" s="60">
        <f t="shared" si="73"/>
        <v>267.40577349768955</v>
      </c>
      <c r="AE25" s="57">
        <v>5.9</v>
      </c>
      <c r="AF25" s="57">
        <v>5.9</v>
      </c>
      <c r="AG25" s="24"/>
      <c r="AH25" s="10">
        <v>254.08600000000001</v>
      </c>
      <c r="AI25" s="10">
        <v>22324</v>
      </c>
      <c r="AJ25" s="10">
        <v>0</v>
      </c>
      <c r="AK25" s="10">
        <v>0</v>
      </c>
      <c r="AL25" s="10">
        <f t="shared" si="11"/>
        <v>254.08600000000001</v>
      </c>
      <c r="AM25" s="10">
        <f t="shared" si="12"/>
        <v>22578.085999999999</v>
      </c>
      <c r="AN25" s="10">
        <v>84.2</v>
      </c>
      <c r="AO25" s="33" t="s">
        <v>244</v>
      </c>
      <c r="AP25" s="10">
        <v>0</v>
      </c>
      <c r="AQ25" s="10">
        <v>0</v>
      </c>
      <c r="AR25" s="10">
        <v>0</v>
      </c>
      <c r="AS25" s="10">
        <v>0</v>
      </c>
      <c r="AT25" s="10">
        <f t="shared" si="13"/>
        <v>0</v>
      </c>
      <c r="AU25" s="10">
        <f t="shared" si="14"/>
        <v>0</v>
      </c>
      <c r="AV25" s="10">
        <v>555.1</v>
      </c>
      <c r="AW25" s="22"/>
      <c r="AX25" s="161">
        <v>0</v>
      </c>
      <c r="AY25" s="161">
        <v>0</v>
      </c>
      <c r="AZ25" s="10">
        <v>0</v>
      </c>
      <c r="BA25" s="10">
        <v>0</v>
      </c>
      <c r="BB25" s="161">
        <f t="shared" si="15"/>
        <v>0</v>
      </c>
      <c r="BC25" s="161">
        <f t="shared" si="16"/>
        <v>0</v>
      </c>
      <c r="BD25" s="10">
        <v>453.3</v>
      </c>
      <c r="BE25" s="22"/>
      <c r="BF25" s="10">
        <v>0</v>
      </c>
      <c r="BG25" s="10">
        <v>0</v>
      </c>
      <c r="BH25" s="10">
        <v>0</v>
      </c>
      <c r="BI25" s="10">
        <v>0</v>
      </c>
      <c r="BJ25" s="161">
        <f t="shared" si="17"/>
        <v>0</v>
      </c>
      <c r="BK25" s="161">
        <f t="shared" si="18"/>
        <v>0</v>
      </c>
      <c r="BL25" s="10">
        <v>179.9</v>
      </c>
      <c r="BM25" s="22"/>
      <c r="BN25" s="10">
        <v>149.995</v>
      </c>
      <c r="BO25" s="10">
        <v>14101</v>
      </c>
      <c r="BP25" s="10">
        <v>0</v>
      </c>
      <c r="BQ25" s="10">
        <v>0</v>
      </c>
      <c r="BR25" s="10">
        <f t="shared" si="19"/>
        <v>149.995</v>
      </c>
      <c r="BS25" s="10">
        <f t="shared" si="20"/>
        <v>14101</v>
      </c>
      <c r="BT25" s="10">
        <v>212.9</v>
      </c>
      <c r="BU25" s="22" t="s">
        <v>311</v>
      </c>
      <c r="BV25" s="161">
        <v>0</v>
      </c>
      <c r="BW25" s="161">
        <v>0</v>
      </c>
      <c r="BX25" s="10">
        <v>0</v>
      </c>
      <c r="BY25" s="10">
        <v>0</v>
      </c>
      <c r="BZ25" s="161">
        <f t="shared" si="21"/>
        <v>0</v>
      </c>
      <c r="CA25" s="161">
        <f t="shared" si="22"/>
        <v>0</v>
      </c>
      <c r="CB25" s="10">
        <v>601.20000000000005</v>
      </c>
      <c r="CC25" s="22"/>
      <c r="CD25" s="161">
        <v>0</v>
      </c>
      <c r="CE25" s="161">
        <v>0</v>
      </c>
      <c r="CF25" s="10">
        <v>0</v>
      </c>
      <c r="CG25" s="10">
        <v>0</v>
      </c>
      <c r="CH25" s="161">
        <f t="shared" si="23"/>
        <v>0</v>
      </c>
      <c r="CI25" s="161">
        <f t="shared" si="24"/>
        <v>0</v>
      </c>
      <c r="CJ25" s="10">
        <v>443.4</v>
      </c>
      <c r="CK25" s="161"/>
      <c r="CL25" s="10">
        <v>286.69499999999999</v>
      </c>
      <c r="CM25" s="10">
        <v>25189</v>
      </c>
      <c r="CN25" s="10">
        <v>0</v>
      </c>
      <c r="CO25" s="10">
        <v>0</v>
      </c>
      <c r="CP25" s="161">
        <f t="shared" si="25"/>
        <v>286.69499999999999</v>
      </c>
      <c r="CQ25" s="161">
        <f t="shared" si="26"/>
        <v>25189</v>
      </c>
      <c r="CR25" s="10">
        <v>28.4</v>
      </c>
      <c r="CS25" s="22" t="s">
        <v>244</v>
      </c>
      <c r="CT25" s="161">
        <v>0</v>
      </c>
      <c r="CU25" s="161">
        <v>0</v>
      </c>
      <c r="CV25" s="10">
        <v>0</v>
      </c>
      <c r="CW25" s="161">
        <v>0</v>
      </c>
      <c r="CX25" s="161">
        <f t="shared" si="27"/>
        <v>0</v>
      </c>
      <c r="CY25" s="161">
        <f t="shared" si="28"/>
        <v>0</v>
      </c>
      <c r="CZ25" s="10">
        <v>416.6</v>
      </c>
      <c r="DA25" s="22"/>
      <c r="DB25" s="161">
        <v>0</v>
      </c>
      <c r="DC25" s="161">
        <v>0</v>
      </c>
      <c r="DD25" s="10">
        <v>0</v>
      </c>
      <c r="DE25" s="10">
        <v>0</v>
      </c>
      <c r="DF25" s="161">
        <f t="shared" si="29"/>
        <v>0</v>
      </c>
      <c r="DG25" s="161">
        <f t="shared" si="30"/>
        <v>0</v>
      </c>
      <c r="DH25" s="10">
        <v>466.9</v>
      </c>
      <c r="DI25" s="161"/>
      <c r="DJ25" s="161">
        <v>0</v>
      </c>
      <c r="DK25" s="161">
        <v>0</v>
      </c>
      <c r="DL25" s="10">
        <v>0</v>
      </c>
      <c r="DM25" s="10">
        <v>0</v>
      </c>
      <c r="DN25" s="161">
        <f t="shared" si="31"/>
        <v>0</v>
      </c>
      <c r="DO25" s="161">
        <f t="shared" si="32"/>
        <v>0</v>
      </c>
      <c r="DP25" s="10">
        <v>329.2</v>
      </c>
      <c r="DQ25" s="22"/>
      <c r="DR25" s="161">
        <v>150</v>
      </c>
      <c r="DS25" s="161">
        <v>13762</v>
      </c>
      <c r="DT25" s="161">
        <v>0</v>
      </c>
      <c r="DU25" s="161">
        <v>0</v>
      </c>
      <c r="DV25" s="161">
        <f t="shared" si="33"/>
        <v>150</v>
      </c>
      <c r="DW25" s="161">
        <f t="shared" si="34"/>
        <v>13762</v>
      </c>
      <c r="DX25" s="10">
        <v>370.1</v>
      </c>
      <c r="DY25" s="33" t="s">
        <v>415</v>
      </c>
      <c r="DZ25" s="161">
        <v>0</v>
      </c>
      <c r="EA25" s="161">
        <v>0</v>
      </c>
      <c r="EB25" s="161">
        <v>0</v>
      </c>
      <c r="EC25" s="161">
        <v>0</v>
      </c>
      <c r="ED25" s="161">
        <f t="shared" si="35"/>
        <v>0</v>
      </c>
      <c r="EE25" s="161">
        <f t="shared" si="36"/>
        <v>0</v>
      </c>
      <c r="EF25" s="10">
        <v>568.6</v>
      </c>
      <c r="EG25" s="161"/>
      <c r="EH25" s="161">
        <v>0</v>
      </c>
      <c r="EI25" s="161">
        <v>0</v>
      </c>
      <c r="EJ25" s="161">
        <v>0</v>
      </c>
      <c r="EK25" s="161">
        <v>0</v>
      </c>
      <c r="EL25" s="161">
        <f t="shared" si="37"/>
        <v>0</v>
      </c>
      <c r="EM25" s="161">
        <f t="shared" si="38"/>
        <v>0</v>
      </c>
      <c r="EN25" s="10">
        <v>127.2</v>
      </c>
      <c r="EO25" s="22"/>
      <c r="EP25" s="10">
        <v>150</v>
      </c>
      <c r="EQ25" s="161">
        <v>13832</v>
      </c>
      <c r="ER25" s="161">
        <v>0</v>
      </c>
      <c r="ES25" s="161">
        <v>0</v>
      </c>
      <c r="ET25" s="161">
        <f t="shared" si="39"/>
        <v>150</v>
      </c>
      <c r="EU25" s="161">
        <f t="shared" si="40"/>
        <v>13832</v>
      </c>
      <c r="EV25" s="10">
        <v>412.7</v>
      </c>
      <c r="EW25" s="161" t="s">
        <v>551</v>
      </c>
      <c r="EX25" s="10">
        <v>0</v>
      </c>
      <c r="EY25" s="161">
        <v>0</v>
      </c>
      <c r="EZ25" s="161">
        <v>0</v>
      </c>
      <c r="FA25" s="161">
        <v>0</v>
      </c>
      <c r="FB25" s="14">
        <f t="shared" si="41"/>
        <v>0</v>
      </c>
      <c r="FC25" s="14">
        <f t="shared" si="42"/>
        <v>0</v>
      </c>
      <c r="FD25" s="161">
        <v>368</v>
      </c>
      <c r="FE25" s="161"/>
      <c r="FF25" s="10">
        <v>180</v>
      </c>
      <c r="FG25" s="10">
        <v>16313.4</v>
      </c>
      <c r="FH25" s="10">
        <v>0</v>
      </c>
      <c r="FI25" s="10">
        <v>0</v>
      </c>
      <c r="FJ25" s="14">
        <f t="shared" si="43"/>
        <v>180</v>
      </c>
      <c r="FK25" s="14">
        <f t="shared" si="44"/>
        <v>16313.4</v>
      </c>
      <c r="FL25" s="10">
        <v>308.3</v>
      </c>
      <c r="FM25" s="167" t="s">
        <v>431</v>
      </c>
      <c r="FN25" s="14"/>
      <c r="FO25" s="14"/>
      <c r="FP25" s="14"/>
      <c r="FQ25" s="14"/>
      <c r="FR25" s="14">
        <f t="shared" si="45"/>
        <v>0</v>
      </c>
      <c r="FS25" s="14">
        <f t="shared" si="46"/>
        <v>0</v>
      </c>
      <c r="FT25" s="10">
        <v>57.2</v>
      </c>
      <c r="FU25" s="14"/>
      <c r="FV25" s="14"/>
      <c r="FW25" s="14"/>
      <c r="FX25" s="14"/>
      <c r="FY25" s="14"/>
      <c r="FZ25" s="14">
        <f t="shared" si="47"/>
        <v>0</v>
      </c>
      <c r="GA25" s="14">
        <f t="shared" si="48"/>
        <v>0</v>
      </c>
      <c r="GB25" s="14"/>
      <c r="GC25" s="14"/>
      <c r="GD25" s="14"/>
      <c r="GE25" s="14"/>
      <c r="GF25" s="14"/>
      <c r="GG25" s="14"/>
      <c r="GH25" s="14">
        <f t="shared" si="49"/>
        <v>0</v>
      </c>
      <c r="GI25" s="14">
        <f t="shared" si="50"/>
        <v>0</v>
      </c>
      <c r="GJ25" s="14"/>
      <c r="GK25" s="14"/>
      <c r="GL25" s="14"/>
      <c r="GM25" s="14"/>
      <c r="GN25" s="14"/>
      <c r="GO25" s="14"/>
      <c r="GP25" s="14">
        <f t="shared" si="51"/>
        <v>0</v>
      </c>
      <c r="GQ25" s="14">
        <f t="shared" si="52"/>
        <v>0</v>
      </c>
      <c r="GR25" s="14"/>
      <c r="GS25" s="14"/>
      <c r="GT25" s="14"/>
      <c r="GU25" s="14"/>
      <c r="GV25" s="14"/>
      <c r="GW25" s="14"/>
      <c r="GX25" s="14">
        <f t="shared" si="53"/>
        <v>0</v>
      </c>
      <c r="GY25" s="14">
        <f t="shared" si="54"/>
        <v>0</v>
      </c>
      <c r="GZ25" s="14"/>
      <c r="HA25" s="14"/>
      <c r="HB25" s="14"/>
      <c r="HC25" s="14"/>
      <c r="HD25" s="14"/>
      <c r="HE25" s="14"/>
      <c r="HF25" s="14">
        <f t="shared" si="55"/>
        <v>0</v>
      </c>
      <c r="HG25" s="14">
        <f t="shared" si="56"/>
        <v>0</v>
      </c>
      <c r="HH25" s="14"/>
      <c r="HI25" s="14"/>
      <c r="HJ25" s="14"/>
      <c r="HK25" s="14"/>
      <c r="HL25" s="14"/>
      <c r="HM25" s="14"/>
      <c r="HN25" s="14">
        <f t="shared" si="57"/>
        <v>0</v>
      </c>
      <c r="HO25" s="14">
        <f t="shared" si="58"/>
        <v>0</v>
      </c>
      <c r="HP25" s="14"/>
      <c r="HQ25" s="14"/>
      <c r="HR25" s="14"/>
      <c r="HS25" s="14"/>
      <c r="HT25" s="14"/>
      <c r="HU25" s="14"/>
      <c r="HV25" s="14">
        <f t="shared" si="59"/>
        <v>0</v>
      </c>
      <c r="HW25" s="14">
        <f t="shared" si="60"/>
        <v>0</v>
      </c>
      <c r="HX25" s="14"/>
      <c r="HY25" s="14"/>
      <c r="HZ25" s="14"/>
      <c r="IA25" s="14"/>
      <c r="IB25" s="14"/>
      <c r="IC25" s="14"/>
      <c r="ID25" s="14">
        <f t="shared" si="61"/>
        <v>0</v>
      </c>
      <c r="IE25" s="14">
        <f t="shared" si="62"/>
        <v>0</v>
      </c>
      <c r="IF25" s="14"/>
      <c r="IG25" s="14"/>
      <c r="IH25" s="14"/>
      <c r="II25" s="14"/>
      <c r="IJ25" s="14"/>
      <c r="IK25" s="14"/>
      <c r="IL25" s="14">
        <f t="shared" si="63"/>
        <v>0</v>
      </c>
      <c r="IM25" s="14">
        <f t="shared" si="64"/>
        <v>0</v>
      </c>
      <c r="IN25" s="14"/>
      <c r="IO25" s="14"/>
      <c r="IP25" s="14"/>
      <c r="IQ25" s="14"/>
      <c r="IR25" s="14"/>
      <c r="IS25" s="14"/>
      <c r="IT25" s="14">
        <f t="shared" si="65"/>
        <v>0</v>
      </c>
      <c r="IU25" s="14">
        <f t="shared" si="66"/>
        <v>0</v>
      </c>
      <c r="IV25" s="14"/>
      <c r="IW25" s="14"/>
      <c r="IX25" s="14"/>
      <c r="IY25" s="14"/>
      <c r="IZ25" s="14"/>
      <c r="JA25" s="14"/>
      <c r="JB25" s="14">
        <f t="shared" si="67"/>
        <v>0</v>
      </c>
      <c r="JC25" s="14">
        <f t="shared" si="68"/>
        <v>0</v>
      </c>
      <c r="JD25" s="14"/>
      <c r="JE25" s="14"/>
      <c r="JF25" s="14"/>
      <c r="JG25" s="14"/>
      <c r="JH25" s="14"/>
      <c r="JI25" s="14"/>
      <c r="JJ25" s="14">
        <f t="shared" si="69"/>
        <v>0</v>
      </c>
      <c r="JK25" s="14">
        <f t="shared" si="70"/>
        <v>0</v>
      </c>
      <c r="JL25" s="14"/>
      <c r="JM25" s="14"/>
      <c r="JN25" s="14"/>
      <c r="JO25" s="14"/>
      <c r="JP25" s="14"/>
      <c r="JQ25" s="14"/>
      <c r="JR25" s="14">
        <f t="shared" si="71"/>
        <v>0</v>
      </c>
      <c r="JS25" s="14">
        <f t="shared" si="72"/>
        <v>0</v>
      </c>
      <c r="JT25" s="14"/>
      <c r="JU25" s="14"/>
    </row>
    <row r="26" spans="1:281" ht="12" customHeight="1" x14ac:dyDescent="0.2">
      <c r="A26" s="3" t="s">
        <v>130</v>
      </c>
      <c r="B26" s="15" t="s">
        <v>199</v>
      </c>
      <c r="C26" s="61">
        <v>6205328830</v>
      </c>
      <c r="D26" s="61" t="s">
        <v>301</v>
      </c>
      <c r="E26" s="61">
        <v>340</v>
      </c>
      <c r="F26" s="23" t="s">
        <v>34</v>
      </c>
      <c r="G26" s="6">
        <v>777429</v>
      </c>
      <c r="H26" s="16" t="s">
        <v>167</v>
      </c>
      <c r="I26" s="16" t="s">
        <v>167</v>
      </c>
      <c r="J26" s="46"/>
      <c r="K26" s="43">
        <v>124.39887603837769</v>
      </c>
      <c r="L26" s="50">
        <f t="shared" si="0"/>
        <v>84.398876038377693</v>
      </c>
      <c r="M26" s="43"/>
      <c r="N26" s="43">
        <v>40</v>
      </c>
      <c r="O26" s="43"/>
      <c r="P26" s="43"/>
      <c r="Q26" s="43"/>
      <c r="R26" s="10">
        <f t="shared" si="1"/>
        <v>40</v>
      </c>
      <c r="S26" s="50" cm="1">
        <f t="array" ref="S26">+R26:R26</f>
        <v>40</v>
      </c>
      <c r="T26" s="50">
        <f t="shared" si="2"/>
        <v>1230.9369999999999</v>
      </c>
      <c r="U26" s="55">
        <f t="shared" si="3"/>
        <v>1315.3358760383776</v>
      </c>
      <c r="V26" s="50">
        <f t="shared" si="4"/>
        <v>109166</v>
      </c>
      <c r="W26" s="55">
        <f t="shared" si="5"/>
        <v>88.68528608694028</v>
      </c>
      <c r="X26" s="50">
        <f t="shared" si="6"/>
        <v>6302.4</v>
      </c>
      <c r="Y26" s="55">
        <f t="shared" si="7"/>
        <v>17.321337903021071</v>
      </c>
      <c r="Z26" s="56">
        <v>128517.4</v>
      </c>
      <c r="AA26" s="50">
        <f t="shared" si="8"/>
        <v>134819.79999999996</v>
      </c>
      <c r="AB26" s="50">
        <f t="shared" si="9"/>
        <v>1068.2033898305083</v>
      </c>
      <c r="AC26" s="50">
        <f t="shared" si="10"/>
        <v>1068.2033898305083</v>
      </c>
      <c r="AD26" s="60">
        <f t="shared" si="73"/>
        <v>247.13248620786931</v>
      </c>
      <c r="AE26" s="57">
        <v>5.9</v>
      </c>
      <c r="AF26" s="57">
        <v>5.9</v>
      </c>
      <c r="AG26" s="24"/>
      <c r="AH26" s="10">
        <v>0</v>
      </c>
      <c r="AI26" s="10">
        <v>0</v>
      </c>
      <c r="AJ26" s="10">
        <v>0</v>
      </c>
      <c r="AK26" s="10">
        <v>0</v>
      </c>
      <c r="AL26" s="10">
        <f t="shared" si="11"/>
        <v>0</v>
      </c>
      <c r="AM26" s="10">
        <f t="shared" si="12"/>
        <v>0</v>
      </c>
      <c r="AN26" s="10">
        <v>147.5</v>
      </c>
      <c r="AO26" s="33"/>
      <c r="AP26" s="10">
        <v>293.09100000000001</v>
      </c>
      <c r="AQ26" s="10">
        <v>25751</v>
      </c>
      <c r="AR26" s="10">
        <v>0</v>
      </c>
      <c r="AS26" s="10">
        <v>0</v>
      </c>
      <c r="AT26" s="10">
        <f t="shared" si="13"/>
        <v>293.09100000000001</v>
      </c>
      <c r="AU26" s="10">
        <f t="shared" si="14"/>
        <v>25751</v>
      </c>
      <c r="AV26" s="10">
        <v>585.4</v>
      </c>
      <c r="AW26" s="22" t="s">
        <v>244</v>
      </c>
      <c r="AX26" s="161">
        <v>0</v>
      </c>
      <c r="AY26" s="161">
        <v>0</v>
      </c>
      <c r="AZ26" s="10">
        <v>0</v>
      </c>
      <c r="BA26" s="10">
        <v>0</v>
      </c>
      <c r="BB26" s="161">
        <f t="shared" si="15"/>
        <v>0</v>
      </c>
      <c r="BC26" s="161">
        <f t="shared" si="16"/>
        <v>0</v>
      </c>
      <c r="BD26" s="10">
        <v>503.1</v>
      </c>
      <c r="BE26" s="22"/>
      <c r="BF26" s="10">
        <v>0</v>
      </c>
      <c r="BG26" s="10">
        <v>0</v>
      </c>
      <c r="BH26" s="10">
        <v>0</v>
      </c>
      <c r="BI26" s="10">
        <v>0</v>
      </c>
      <c r="BJ26" s="161">
        <f t="shared" si="17"/>
        <v>0</v>
      </c>
      <c r="BK26" s="161">
        <f t="shared" si="18"/>
        <v>0</v>
      </c>
      <c r="BL26" s="10">
        <v>0.1</v>
      </c>
      <c r="BM26" s="22"/>
      <c r="BN26" s="161">
        <v>0</v>
      </c>
      <c r="BO26" s="161">
        <v>0</v>
      </c>
      <c r="BP26" s="10">
        <v>0</v>
      </c>
      <c r="BQ26" s="10">
        <v>0</v>
      </c>
      <c r="BR26" s="75">
        <f t="shared" si="19"/>
        <v>0</v>
      </c>
      <c r="BS26" s="75">
        <f t="shared" si="20"/>
        <v>0</v>
      </c>
      <c r="BT26" s="10">
        <v>28.6</v>
      </c>
      <c r="BU26" s="22"/>
      <c r="BV26" s="10">
        <v>120</v>
      </c>
      <c r="BW26" s="10">
        <v>11070</v>
      </c>
      <c r="BX26" s="10">
        <v>0</v>
      </c>
      <c r="BY26" s="10">
        <v>0</v>
      </c>
      <c r="BZ26" s="161">
        <f t="shared" si="21"/>
        <v>120</v>
      </c>
      <c r="CA26" s="161">
        <f t="shared" si="22"/>
        <v>11070</v>
      </c>
      <c r="CB26" s="10">
        <v>132.30000000000001</v>
      </c>
      <c r="CC26" s="22" t="s">
        <v>392</v>
      </c>
      <c r="CD26" s="161">
        <v>0</v>
      </c>
      <c r="CE26" s="161">
        <v>0</v>
      </c>
      <c r="CF26" s="10">
        <v>0</v>
      </c>
      <c r="CG26" s="10">
        <v>0</v>
      </c>
      <c r="CH26" s="161">
        <f t="shared" si="23"/>
        <v>0</v>
      </c>
      <c r="CI26" s="161">
        <f t="shared" si="24"/>
        <v>0</v>
      </c>
      <c r="CJ26" s="10">
        <v>734</v>
      </c>
      <c r="CK26" s="161"/>
      <c r="CL26" s="10">
        <v>301.52499999999998</v>
      </c>
      <c r="CM26" s="10">
        <v>26492</v>
      </c>
      <c r="CN26" s="10">
        <v>0</v>
      </c>
      <c r="CO26" s="10">
        <v>0</v>
      </c>
      <c r="CP26" s="161">
        <f t="shared" si="25"/>
        <v>301.52499999999998</v>
      </c>
      <c r="CQ26" s="161">
        <f t="shared" si="26"/>
        <v>26492</v>
      </c>
      <c r="CR26" s="10">
        <v>335.9</v>
      </c>
      <c r="CS26" s="22" t="s">
        <v>244</v>
      </c>
      <c r="CT26" s="161">
        <v>0</v>
      </c>
      <c r="CU26" s="161">
        <v>0</v>
      </c>
      <c r="CV26" s="10">
        <v>0</v>
      </c>
      <c r="CW26" s="161">
        <v>0</v>
      </c>
      <c r="CX26" s="161">
        <f t="shared" si="27"/>
        <v>0</v>
      </c>
      <c r="CY26" s="161">
        <f t="shared" si="28"/>
        <v>0</v>
      </c>
      <c r="CZ26" s="10">
        <v>523.6</v>
      </c>
      <c r="DA26" s="22"/>
      <c r="DB26" s="161">
        <v>0</v>
      </c>
      <c r="DC26" s="161">
        <v>0</v>
      </c>
      <c r="DD26" s="10">
        <v>0</v>
      </c>
      <c r="DE26" s="10">
        <v>0</v>
      </c>
      <c r="DF26" s="161">
        <f t="shared" si="29"/>
        <v>0</v>
      </c>
      <c r="DG26" s="161">
        <f t="shared" si="30"/>
        <v>0</v>
      </c>
      <c r="DH26" s="10">
        <v>609.29999999999995</v>
      </c>
      <c r="DI26" s="161"/>
      <c r="DJ26" s="161">
        <v>150</v>
      </c>
      <c r="DK26" s="10">
        <v>13680</v>
      </c>
      <c r="DL26" s="10">
        <v>0</v>
      </c>
      <c r="DM26" s="10">
        <v>0</v>
      </c>
      <c r="DN26" s="161">
        <f t="shared" si="31"/>
        <v>150</v>
      </c>
      <c r="DO26" s="161">
        <f t="shared" si="32"/>
        <v>13680</v>
      </c>
      <c r="DP26" s="10">
        <v>230.3</v>
      </c>
      <c r="DQ26" s="22" t="s">
        <v>469</v>
      </c>
      <c r="DR26" s="161">
        <v>0</v>
      </c>
      <c r="DS26" s="161">
        <v>0</v>
      </c>
      <c r="DT26" s="161">
        <v>0</v>
      </c>
      <c r="DU26" s="161">
        <v>0</v>
      </c>
      <c r="DV26" s="161">
        <f t="shared" si="33"/>
        <v>0</v>
      </c>
      <c r="DW26" s="161">
        <f t="shared" si="34"/>
        <v>0</v>
      </c>
      <c r="DX26" s="10">
        <v>331.5</v>
      </c>
      <c r="DY26" s="161"/>
      <c r="DZ26" s="10">
        <v>100</v>
      </c>
      <c r="EA26" s="161">
        <v>8774</v>
      </c>
      <c r="EB26" s="161">
        <v>0</v>
      </c>
      <c r="EC26" s="161">
        <v>0</v>
      </c>
      <c r="ED26" s="10">
        <f t="shared" si="35"/>
        <v>100</v>
      </c>
      <c r="EE26" s="10">
        <f t="shared" si="36"/>
        <v>8774</v>
      </c>
      <c r="EF26" s="10">
        <v>692.9</v>
      </c>
      <c r="EG26" s="161" t="s">
        <v>517</v>
      </c>
      <c r="EH26" s="161">
        <v>0</v>
      </c>
      <c r="EI26" s="161">
        <v>0</v>
      </c>
      <c r="EJ26" s="161">
        <v>0</v>
      </c>
      <c r="EK26" s="161">
        <v>0</v>
      </c>
      <c r="EL26" s="161">
        <f t="shared" si="37"/>
        <v>0</v>
      </c>
      <c r="EM26" s="161">
        <f t="shared" si="38"/>
        <v>0</v>
      </c>
      <c r="EN26" s="10">
        <v>461.1</v>
      </c>
      <c r="EO26" s="22"/>
      <c r="EP26" s="161">
        <v>0</v>
      </c>
      <c r="EQ26" s="161">
        <v>0</v>
      </c>
      <c r="ER26" s="161">
        <v>0</v>
      </c>
      <c r="ES26" s="161">
        <v>0</v>
      </c>
      <c r="ET26" s="161">
        <f t="shared" si="39"/>
        <v>0</v>
      </c>
      <c r="EU26" s="161">
        <f t="shared" si="40"/>
        <v>0</v>
      </c>
      <c r="EV26" s="10">
        <v>42.5</v>
      </c>
      <c r="EW26" s="161"/>
      <c r="EX26" s="10">
        <v>266.32100000000003</v>
      </c>
      <c r="EY26" s="161">
        <v>23399</v>
      </c>
      <c r="EZ26" s="161">
        <v>0</v>
      </c>
      <c r="FA26" s="161">
        <v>0</v>
      </c>
      <c r="FB26" s="14">
        <f t="shared" si="41"/>
        <v>266.32100000000003</v>
      </c>
      <c r="FC26" s="14">
        <f t="shared" si="42"/>
        <v>23399</v>
      </c>
      <c r="FD26" s="161">
        <v>312.89999999999998</v>
      </c>
      <c r="FE26" s="161" t="s">
        <v>244</v>
      </c>
      <c r="FF26" s="10">
        <v>0</v>
      </c>
      <c r="FG26" s="10">
        <v>0</v>
      </c>
      <c r="FH26" s="10">
        <v>0</v>
      </c>
      <c r="FI26" s="10">
        <v>0</v>
      </c>
      <c r="FJ26" s="14">
        <f t="shared" si="43"/>
        <v>0</v>
      </c>
      <c r="FK26" s="14">
        <f t="shared" si="44"/>
        <v>0</v>
      </c>
      <c r="FL26" s="10">
        <v>473.5</v>
      </c>
      <c r="FM26" s="167"/>
      <c r="FN26" s="14"/>
      <c r="FO26" s="14"/>
      <c r="FP26" s="14"/>
      <c r="FQ26" s="14"/>
      <c r="FR26" s="14">
        <f t="shared" si="45"/>
        <v>0</v>
      </c>
      <c r="FS26" s="14">
        <f t="shared" si="46"/>
        <v>0</v>
      </c>
      <c r="FT26" s="10">
        <v>157.9</v>
      </c>
      <c r="FU26" s="14"/>
      <c r="FV26" s="14"/>
      <c r="FW26" s="14"/>
      <c r="FX26" s="14"/>
      <c r="FY26" s="14"/>
      <c r="FZ26" s="14">
        <f t="shared" si="47"/>
        <v>0</v>
      </c>
      <c r="GA26" s="14">
        <f t="shared" si="48"/>
        <v>0</v>
      </c>
      <c r="GB26" s="14"/>
      <c r="GC26" s="14"/>
      <c r="GD26" s="14"/>
      <c r="GE26" s="14"/>
      <c r="GF26" s="14"/>
      <c r="GG26" s="14"/>
      <c r="GH26" s="14">
        <f t="shared" si="49"/>
        <v>0</v>
      </c>
      <c r="GI26" s="14">
        <f t="shared" si="50"/>
        <v>0</v>
      </c>
      <c r="GJ26" s="14"/>
      <c r="GK26" s="14"/>
      <c r="GL26" s="14"/>
      <c r="GM26" s="14"/>
      <c r="GN26" s="14"/>
      <c r="GO26" s="14"/>
      <c r="GP26" s="14">
        <f t="shared" si="51"/>
        <v>0</v>
      </c>
      <c r="GQ26" s="14">
        <f t="shared" si="52"/>
        <v>0</v>
      </c>
      <c r="GR26" s="14"/>
      <c r="GS26" s="14"/>
      <c r="GT26" s="14"/>
      <c r="GU26" s="14"/>
      <c r="GV26" s="14"/>
      <c r="GW26" s="14"/>
      <c r="GX26" s="14">
        <f t="shared" si="53"/>
        <v>0</v>
      </c>
      <c r="GY26" s="14">
        <f t="shared" si="54"/>
        <v>0</v>
      </c>
      <c r="GZ26" s="14"/>
      <c r="HA26" s="14"/>
      <c r="HB26" s="14"/>
      <c r="HC26" s="14"/>
      <c r="HD26" s="14"/>
      <c r="HE26" s="14"/>
      <c r="HF26" s="14">
        <f t="shared" si="55"/>
        <v>0</v>
      </c>
      <c r="HG26" s="14">
        <f t="shared" si="56"/>
        <v>0</v>
      </c>
      <c r="HH26" s="14"/>
      <c r="HI26" s="14"/>
      <c r="HJ26" s="14"/>
      <c r="HK26" s="14"/>
      <c r="HL26" s="14"/>
      <c r="HM26" s="14"/>
      <c r="HN26" s="14">
        <f t="shared" si="57"/>
        <v>0</v>
      </c>
      <c r="HO26" s="14">
        <f t="shared" si="58"/>
        <v>0</v>
      </c>
      <c r="HP26" s="14"/>
      <c r="HQ26" s="14"/>
      <c r="HR26" s="14"/>
      <c r="HS26" s="14"/>
      <c r="HT26" s="14"/>
      <c r="HU26" s="14"/>
      <c r="HV26" s="14">
        <f t="shared" si="59"/>
        <v>0</v>
      </c>
      <c r="HW26" s="14">
        <f t="shared" si="60"/>
        <v>0</v>
      </c>
      <c r="HX26" s="14"/>
      <c r="HY26" s="14"/>
      <c r="HZ26" s="14"/>
      <c r="IA26" s="14"/>
      <c r="IB26" s="14"/>
      <c r="IC26" s="14"/>
      <c r="ID26" s="14">
        <f t="shared" si="61"/>
        <v>0</v>
      </c>
      <c r="IE26" s="14">
        <f t="shared" si="62"/>
        <v>0</v>
      </c>
      <c r="IF26" s="14"/>
      <c r="IG26" s="14"/>
      <c r="IH26" s="14"/>
      <c r="II26" s="14"/>
      <c r="IJ26" s="14"/>
      <c r="IK26" s="14"/>
      <c r="IL26" s="14">
        <f t="shared" si="63"/>
        <v>0</v>
      </c>
      <c r="IM26" s="14">
        <f t="shared" si="64"/>
        <v>0</v>
      </c>
      <c r="IN26" s="14"/>
      <c r="IO26" s="14"/>
      <c r="IP26" s="14"/>
      <c r="IQ26" s="14"/>
      <c r="IR26" s="14"/>
      <c r="IS26" s="14"/>
      <c r="IT26" s="14">
        <f t="shared" si="65"/>
        <v>0</v>
      </c>
      <c r="IU26" s="14">
        <f t="shared" si="66"/>
        <v>0</v>
      </c>
      <c r="IV26" s="14"/>
      <c r="IW26" s="14"/>
      <c r="IX26" s="14"/>
      <c r="IY26" s="14"/>
      <c r="IZ26" s="14"/>
      <c r="JA26" s="14"/>
      <c r="JB26" s="14">
        <f t="shared" si="67"/>
        <v>0</v>
      </c>
      <c r="JC26" s="14">
        <f t="shared" si="68"/>
        <v>0</v>
      </c>
      <c r="JD26" s="14"/>
      <c r="JE26" s="14"/>
      <c r="JF26" s="14"/>
      <c r="JG26" s="14"/>
      <c r="JH26" s="14"/>
      <c r="JI26" s="14"/>
      <c r="JJ26" s="14">
        <f t="shared" si="69"/>
        <v>0</v>
      </c>
      <c r="JK26" s="14">
        <f t="shared" si="70"/>
        <v>0</v>
      </c>
      <c r="JL26" s="14"/>
      <c r="JM26" s="14"/>
      <c r="JN26" s="14"/>
      <c r="JO26" s="14"/>
      <c r="JP26" s="14"/>
      <c r="JQ26" s="14"/>
      <c r="JR26" s="14">
        <f t="shared" si="71"/>
        <v>0</v>
      </c>
      <c r="JS26" s="14">
        <f t="shared" si="72"/>
        <v>0</v>
      </c>
      <c r="JT26" s="14"/>
      <c r="JU26" s="14"/>
    </row>
    <row r="27" spans="1:281" ht="12" customHeight="1" x14ac:dyDescent="0.2">
      <c r="A27" s="3" t="s">
        <v>131</v>
      </c>
      <c r="B27" s="15" t="s">
        <v>200</v>
      </c>
      <c r="C27" s="61">
        <v>8294260454</v>
      </c>
      <c r="D27" s="61" t="s">
        <v>301</v>
      </c>
      <c r="E27" s="61">
        <v>340</v>
      </c>
      <c r="F27" s="28" t="s">
        <v>35</v>
      </c>
      <c r="G27" s="6">
        <v>777511</v>
      </c>
      <c r="H27" s="16" t="s">
        <v>167</v>
      </c>
      <c r="I27" s="16" t="s">
        <v>167</v>
      </c>
      <c r="J27" s="46"/>
      <c r="K27" s="43">
        <v>165.7654521125628</v>
      </c>
      <c r="L27" s="50">
        <f t="shared" si="0"/>
        <v>165.7654521125628</v>
      </c>
      <c r="M27" s="43"/>
      <c r="N27" s="43">
        <v>0</v>
      </c>
      <c r="O27" s="43"/>
      <c r="P27" s="43"/>
      <c r="Q27" s="43"/>
      <c r="R27" s="10">
        <f t="shared" si="1"/>
        <v>0</v>
      </c>
      <c r="S27" s="50" cm="1">
        <f t="array" ref="S27">+R27:R27</f>
        <v>0</v>
      </c>
      <c r="T27" s="50">
        <f t="shared" si="2"/>
        <v>987.71899999999994</v>
      </c>
      <c r="U27" s="55">
        <f t="shared" si="3"/>
        <v>1153.4844521125628</v>
      </c>
      <c r="V27" s="50">
        <f t="shared" si="4"/>
        <v>87788.005000000005</v>
      </c>
      <c r="W27" s="55">
        <f t="shared" si="5"/>
        <v>88.879534563980258</v>
      </c>
      <c r="X27" s="50">
        <f t="shared" si="6"/>
        <v>6090.6</v>
      </c>
      <c r="Y27" s="55">
        <f t="shared" si="7"/>
        <v>14.413687485633599</v>
      </c>
      <c r="Z27" s="56">
        <v>126580.5</v>
      </c>
      <c r="AA27" s="50">
        <f t="shared" si="8"/>
        <v>132671.09999999998</v>
      </c>
      <c r="AB27" s="50">
        <f t="shared" si="9"/>
        <v>1032.3050847457628</v>
      </c>
      <c r="AC27" s="50">
        <f t="shared" si="10"/>
        <v>1032.3050847457628</v>
      </c>
      <c r="AD27" s="60">
        <f t="shared" si="73"/>
        <v>121.17936736680008</v>
      </c>
      <c r="AE27" s="57">
        <v>5.9</v>
      </c>
      <c r="AF27" s="57">
        <v>5.9</v>
      </c>
      <c r="AG27" s="24"/>
      <c r="AH27" s="10">
        <v>150.005</v>
      </c>
      <c r="AI27" s="10">
        <v>13967</v>
      </c>
      <c r="AJ27" s="10">
        <v>0</v>
      </c>
      <c r="AK27" s="10">
        <v>0</v>
      </c>
      <c r="AL27" s="10">
        <f t="shared" si="11"/>
        <v>150.005</v>
      </c>
      <c r="AM27" s="10">
        <f t="shared" si="12"/>
        <v>14117.004999999999</v>
      </c>
      <c r="AN27" s="10">
        <v>560.5</v>
      </c>
      <c r="AO27" s="33" t="s">
        <v>252</v>
      </c>
      <c r="AP27" s="10">
        <v>0</v>
      </c>
      <c r="AQ27" s="10">
        <v>0</v>
      </c>
      <c r="AR27" s="10">
        <v>0</v>
      </c>
      <c r="AS27" s="10">
        <v>0</v>
      </c>
      <c r="AT27" s="10">
        <f t="shared" si="13"/>
        <v>0</v>
      </c>
      <c r="AU27" s="10">
        <f t="shared" si="14"/>
        <v>0</v>
      </c>
      <c r="AV27" s="10">
        <v>545</v>
      </c>
      <c r="AW27" s="22"/>
      <c r="AX27" s="10">
        <v>70</v>
      </c>
      <c r="AY27" s="10">
        <v>6171.9</v>
      </c>
      <c r="AZ27" s="10">
        <v>0</v>
      </c>
      <c r="BA27" s="10">
        <v>0</v>
      </c>
      <c r="BB27" s="161">
        <f t="shared" si="15"/>
        <v>70</v>
      </c>
      <c r="BC27" s="161">
        <f t="shared" si="16"/>
        <v>6171.9</v>
      </c>
      <c r="BD27" s="10">
        <v>536.6</v>
      </c>
      <c r="BE27" s="22" t="s">
        <v>312</v>
      </c>
      <c r="BF27" s="10">
        <v>268.81400000000002</v>
      </c>
      <c r="BG27" s="10">
        <v>23618</v>
      </c>
      <c r="BH27" s="10">
        <v>0</v>
      </c>
      <c r="BI27" s="10">
        <v>0</v>
      </c>
      <c r="BJ27" s="161">
        <f t="shared" si="17"/>
        <v>268.81400000000002</v>
      </c>
      <c r="BK27" s="161">
        <f t="shared" si="18"/>
        <v>23618</v>
      </c>
      <c r="BL27" s="10">
        <v>539.9</v>
      </c>
      <c r="BM27" s="22" t="s">
        <v>244</v>
      </c>
      <c r="BN27" s="161">
        <v>0</v>
      </c>
      <c r="BO27" s="161">
        <v>0</v>
      </c>
      <c r="BP27" s="10">
        <v>0</v>
      </c>
      <c r="BQ27" s="10">
        <v>0</v>
      </c>
      <c r="BR27" s="10">
        <f t="shared" si="19"/>
        <v>0</v>
      </c>
      <c r="BS27" s="10">
        <f t="shared" si="20"/>
        <v>0</v>
      </c>
      <c r="BT27" s="10">
        <v>280</v>
      </c>
      <c r="BU27" s="22"/>
      <c r="BV27" s="161">
        <v>0</v>
      </c>
      <c r="BW27" s="161">
        <v>0</v>
      </c>
      <c r="BX27" s="10">
        <v>0</v>
      </c>
      <c r="BY27" s="10">
        <v>0</v>
      </c>
      <c r="BZ27" s="161">
        <f t="shared" si="21"/>
        <v>0</v>
      </c>
      <c r="CA27" s="161">
        <f t="shared" si="22"/>
        <v>0</v>
      </c>
      <c r="CB27" s="10">
        <v>271.7</v>
      </c>
      <c r="CC27" s="22"/>
      <c r="CD27" s="161">
        <v>0</v>
      </c>
      <c r="CE27" s="161">
        <v>0</v>
      </c>
      <c r="CF27" s="10">
        <v>0</v>
      </c>
      <c r="CG27" s="10">
        <v>0</v>
      </c>
      <c r="CH27" s="161">
        <f t="shared" si="23"/>
        <v>0</v>
      </c>
      <c r="CI27" s="161">
        <f t="shared" si="24"/>
        <v>0</v>
      </c>
      <c r="CJ27" s="10">
        <v>366.9</v>
      </c>
      <c r="CK27" s="161"/>
      <c r="CL27" s="161">
        <v>100</v>
      </c>
      <c r="CM27" s="161">
        <v>8807</v>
      </c>
      <c r="CN27" s="10">
        <v>0</v>
      </c>
      <c r="CO27" s="10">
        <v>0</v>
      </c>
      <c r="CP27" s="161">
        <f t="shared" si="25"/>
        <v>100</v>
      </c>
      <c r="CQ27" s="161">
        <f t="shared" si="26"/>
        <v>8807</v>
      </c>
      <c r="CR27" s="10">
        <v>588.6</v>
      </c>
      <c r="CS27" s="22" t="s">
        <v>254</v>
      </c>
      <c r="CT27" s="161">
        <v>0</v>
      </c>
      <c r="CU27" s="161">
        <v>0</v>
      </c>
      <c r="CV27" s="10">
        <v>0</v>
      </c>
      <c r="CW27" s="161">
        <v>0</v>
      </c>
      <c r="CX27" s="161">
        <f t="shared" si="27"/>
        <v>0</v>
      </c>
      <c r="CY27" s="161">
        <f t="shared" si="28"/>
        <v>0</v>
      </c>
      <c r="CZ27" s="10">
        <v>149.4</v>
      </c>
      <c r="DA27" s="22"/>
      <c r="DB27" s="161">
        <v>0</v>
      </c>
      <c r="DC27" s="161">
        <v>0</v>
      </c>
      <c r="DD27" s="10">
        <v>0</v>
      </c>
      <c r="DE27" s="10">
        <v>0</v>
      </c>
      <c r="DF27" s="161">
        <f t="shared" si="29"/>
        <v>0</v>
      </c>
      <c r="DG27" s="161">
        <f t="shared" si="30"/>
        <v>0</v>
      </c>
      <c r="DH27" s="10">
        <v>524.20000000000005</v>
      </c>
      <c r="DI27" s="161"/>
      <c r="DJ27" s="161">
        <v>268.89999999999998</v>
      </c>
      <c r="DK27" s="10">
        <v>23625</v>
      </c>
      <c r="DL27" s="10">
        <v>0</v>
      </c>
      <c r="DM27" s="10">
        <v>0</v>
      </c>
      <c r="DN27" s="10">
        <f t="shared" si="31"/>
        <v>268.89999999999998</v>
      </c>
      <c r="DO27" s="10">
        <f t="shared" si="32"/>
        <v>23625</v>
      </c>
      <c r="DP27" s="10">
        <v>567.29999999999995</v>
      </c>
      <c r="DQ27" s="22" t="s">
        <v>244</v>
      </c>
      <c r="DR27" s="161">
        <v>0</v>
      </c>
      <c r="DS27" s="161">
        <v>0</v>
      </c>
      <c r="DT27" s="161">
        <v>0</v>
      </c>
      <c r="DU27" s="161">
        <v>0</v>
      </c>
      <c r="DV27" s="161">
        <f t="shared" si="33"/>
        <v>0</v>
      </c>
      <c r="DW27" s="161">
        <f t="shared" si="34"/>
        <v>0</v>
      </c>
      <c r="DX27" s="10">
        <v>0</v>
      </c>
      <c r="DY27" s="161"/>
      <c r="DZ27" s="161">
        <v>0</v>
      </c>
      <c r="EA27" s="161">
        <v>0</v>
      </c>
      <c r="EB27" s="161">
        <v>0</v>
      </c>
      <c r="EC27" s="161">
        <v>0</v>
      </c>
      <c r="ED27" s="161">
        <f t="shared" si="35"/>
        <v>0</v>
      </c>
      <c r="EE27" s="161">
        <f t="shared" si="36"/>
        <v>0</v>
      </c>
      <c r="EF27" s="10">
        <v>0</v>
      </c>
      <c r="EG27" s="161"/>
      <c r="EH27" s="161">
        <v>0</v>
      </c>
      <c r="EI27" s="161">
        <v>0</v>
      </c>
      <c r="EJ27" s="161">
        <v>0</v>
      </c>
      <c r="EK27" s="161">
        <v>0</v>
      </c>
      <c r="EL27" s="161">
        <f t="shared" si="37"/>
        <v>0</v>
      </c>
      <c r="EM27" s="161">
        <f t="shared" si="38"/>
        <v>0</v>
      </c>
      <c r="EN27" s="10">
        <v>7.4</v>
      </c>
      <c r="EO27" s="22"/>
      <c r="EP27" s="161">
        <v>0</v>
      </c>
      <c r="EQ27" s="161">
        <v>0</v>
      </c>
      <c r="ER27" s="161">
        <v>0</v>
      </c>
      <c r="ES27" s="161">
        <v>0</v>
      </c>
      <c r="ET27" s="161">
        <f t="shared" si="39"/>
        <v>0</v>
      </c>
      <c r="EU27" s="161">
        <f t="shared" si="40"/>
        <v>0</v>
      </c>
      <c r="EV27" s="10">
        <v>130.6</v>
      </c>
      <c r="EW27" s="161"/>
      <c r="EX27" s="10">
        <v>130</v>
      </c>
      <c r="EY27" s="161">
        <v>11449.1</v>
      </c>
      <c r="EZ27" s="161">
        <v>0</v>
      </c>
      <c r="FA27" s="161">
        <v>0</v>
      </c>
      <c r="FB27" s="14">
        <f t="shared" si="41"/>
        <v>130</v>
      </c>
      <c r="FC27" s="14">
        <f t="shared" si="42"/>
        <v>11449.1</v>
      </c>
      <c r="FD27" s="161">
        <v>455.4</v>
      </c>
      <c r="FE27" s="161" t="s">
        <v>254</v>
      </c>
      <c r="FF27" s="10">
        <v>0</v>
      </c>
      <c r="FG27" s="10">
        <v>0</v>
      </c>
      <c r="FH27" s="10">
        <v>0</v>
      </c>
      <c r="FI27" s="10">
        <v>0</v>
      </c>
      <c r="FJ27" s="14">
        <f t="shared" si="43"/>
        <v>0</v>
      </c>
      <c r="FK27" s="14">
        <f t="shared" si="44"/>
        <v>0</v>
      </c>
      <c r="FL27" s="10">
        <v>567.1</v>
      </c>
      <c r="FM27" s="167"/>
      <c r="FN27" s="14"/>
      <c r="FO27" s="14"/>
      <c r="FP27" s="14"/>
      <c r="FQ27" s="14"/>
      <c r="FR27" s="14">
        <f t="shared" si="45"/>
        <v>0</v>
      </c>
      <c r="FS27" s="14">
        <f t="shared" si="46"/>
        <v>0</v>
      </c>
      <c r="FT27" s="10">
        <v>0</v>
      </c>
      <c r="FU27" s="14"/>
      <c r="FV27" s="14"/>
      <c r="FW27" s="14"/>
      <c r="FX27" s="14"/>
      <c r="FY27" s="14"/>
      <c r="FZ27" s="14">
        <f t="shared" si="47"/>
        <v>0</v>
      </c>
      <c r="GA27" s="14">
        <f t="shared" si="48"/>
        <v>0</v>
      </c>
      <c r="GB27" s="14"/>
      <c r="GC27" s="14"/>
      <c r="GD27" s="14"/>
      <c r="GE27" s="14"/>
      <c r="GF27" s="14"/>
      <c r="GG27" s="14"/>
      <c r="GH27" s="14">
        <f t="shared" si="49"/>
        <v>0</v>
      </c>
      <c r="GI27" s="14">
        <f t="shared" si="50"/>
        <v>0</v>
      </c>
      <c r="GJ27" s="14"/>
      <c r="GK27" s="14"/>
      <c r="GL27" s="14"/>
      <c r="GM27" s="14"/>
      <c r="GN27" s="14"/>
      <c r="GO27" s="14"/>
      <c r="GP27" s="14">
        <f t="shared" si="51"/>
        <v>0</v>
      </c>
      <c r="GQ27" s="14">
        <f t="shared" si="52"/>
        <v>0</v>
      </c>
      <c r="GR27" s="14"/>
      <c r="GS27" s="14"/>
      <c r="GT27" s="14"/>
      <c r="GU27" s="14"/>
      <c r="GV27" s="14"/>
      <c r="GW27" s="14"/>
      <c r="GX27" s="14">
        <f t="shared" si="53"/>
        <v>0</v>
      </c>
      <c r="GY27" s="14">
        <f t="shared" si="54"/>
        <v>0</v>
      </c>
      <c r="GZ27" s="14"/>
      <c r="HA27" s="14"/>
      <c r="HB27" s="14"/>
      <c r="HC27" s="14"/>
      <c r="HD27" s="14"/>
      <c r="HE27" s="14"/>
      <c r="HF27" s="14">
        <f t="shared" si="55"/>
        <v>0</v>
      </c>
      <c r="HG27" s="14">
        <f t="shared" si="56"/>
        <v>0</v>
      </c>
      <c r="HH27" s="14"/>
      <c r="HI27" s="14"/>
      <c r="HJ27" s="14"/>
      <c r="HK27" s="14"/>
      <c r="HL27" s="14"/>
      <c r="HM27" s="14"/>
      <c r="HN27" s="14">
        <f t="shared" si="57"/>
        <v>0</v>
      </c>
      <c r="HO27" s="14">
        <f t="shared" si="58"/>
        <v>0</v>
      </c>
      <c r="HP27" s="14"/>
      <c r="HQ27" s="14"/>
      <c r="HR27" s="14"/>
      <c r="HS27" s="14"/>
      <c r="HT27" s="14"/>
      <c r="HU27" s="14"/>
      <c r="HV27" s="14">
        <f t="shared" si="59"/>
        <v>0</v>
      </c>
      <c r="HW27" s="14">
        <f t="shared" si="60"/>
        <v>0</v>
      </c>
      <c r="HX27" s="14"/>
      <c r="HY27" s="14"/>
      <c r="HZ27" s="14"/>
      <c r="IA27" s="14"/>
      <c r="IB27" s="14"/>
      <c r="IC27" s="14"/>
      <c r="ID27" s="14">
        <f t="shared" si="61"/>
        <v>0</v>
      </c>
      <c r="IE27" s="14">
        <f t="shared" si="62"/>
        <v>0</v>
      </c>
      <c r="IF27" s="14"/>
      <c r="IG27" s="14"/>
      <c r="IH27" s="14"/>
      <c r="II27" s="14"/>
      <c r="IJ27" s="14"/>
      <c r="IK27" s="14"/>
      <c r="IL27" s="14">
        <f t="shared" si="63"/>
        <v>0</v>
      </c>
      <c r="IM27" s="14">
        <f t="shared" si="64"/>
        <v>0</v>
      </c>
      <c r="IN27" s="14"/>
      <c r="IO27" s="14"/>
      <c r="IP27" s="14"/>
      <c r="IQ27" s="14"/>
      <c r="IR27" s="14"/>
      <c r="IS27" s="14"/>
      <c r="IT27" s="14">
        <f t="shared" si="65"/>
        <v>0</v>
      </c>
      <c r="IU27" s="14">
        <f t="shared" si="66"/>
        <v>0</v>
      </c>
      <c r="IV27" s="14"/>
      <c r="IW27" s="14"/>
      <c r="IX27" s="14"/>
      <c r="IY27" s="14"/>
      <c r="IZ27" s="14"/>
      <c r="JA27" s="14"/>
      <c r="JB27" s="14">
        <f t="shared" si="67"/>
        <v>0</v>
      </c>
      <c r="JC27" s="14">
        <f t="shared" si="68"/>
        <v>0</v>
      </c>
      <c r="JD27" s="14"/>
      <c r="JE27" s="14"/>
      <c r="JF27" s="14"/>
      <c r="JG27" s="14"/>
      <c r="JH27" s="14"/>
      <c r="JI27" s="14"/>
      <c r="JJ27" s="14">
        <f t="shared" si="69"/>
        <v>0</v>
      </c>
      <c r="JK27" s="14">
        <f t="shared" si="70"/>
        <v>0</v>
      </c>
      <c r="JL27" s="14"/>
      <c r="JM27" s="14"/>
      <c r="JN27" s="14"/>
      <c r="JO27" s="14"/>
      <c r="JP27" s="14"/>
      <c r="JQ27" s="14"/>
      <c r="JR27" s="14">
        <f t="shared" si="71"/>
        <v>0</v>
      </c>
      <c r="JS27" s="14">
        <f t="shared" si="72"/>
        <v>0</v>
      </c>
      <c r="JT27" s="14"/>
      <c r="JU27" s="14"/>
    </row>
    <row r="28" spans="1:281" ht="12" customHeight="1" x14ac:dyDescent="0.2">
      <c r="A28" s="3" t="s">
        <v>132</v>
      </c>
      <c r="B28" s="15" t="s">
        <v>201</v>
      </c>
      <c r="C28" s="61">
        <v>9163507583</v>
      </c>
      <c r="D28" s="61" t="s">
        <v>301</v>
      </c>
      <c r="E28" s="61">
        <v>340</v>
      </c>
      <c r="F28" s="28" t="s">
        <v>36</v>
      </c>
      <c r="G28" s="6">
        <v>777452</v>
      </c>
      <c r="H28" s="16" t="s">
        <v>167</v>
      </c>
      <c r="I28" s="16" t="s">
        <v>167</v>
      </c>
      <c r="J28" s="46"/>
      <c r="K28" s="43">
        <v>294.18398929527297</v>
      </c>
      <c r="L28" s="50">
        <f t="shared" si="0"/>
        <v>234.18398929527297</v>
      </c>
      <c r="M28" s="43"/>
      <c r="N28" s="129">
        <v>50</v>
      </c>
      <c r="O28" s="43">
        <v>10</v>
      </c>
      <c r="P28" s="43"/>
      <c r="Q28" s="43"/>
      <c r="R28" s="10">
        <f t="shared" si="1"/>
        <v>60</v>
      </c>
      <c r="S28" s="50" cm="1">
        <f t="array" ref="S28">+R28:R28</f>
        <v>60</v>
      </c>
      <c r="T28" s="50">
        <f t="shared" si="2"/>
        <v>1195.6170000000002</v>
      </c>
      <c r="U28" s="55">
        <f t="shared" si="3"/>
        <v>1429.8009892952732</v>
      </c>
      <c r="V28" s="50">
        <f t="shared" si="4"/>
        <v>107292.5</v>
      </c>
      <c r="W28" s="55">
        <f t="shared" si="5"/>
        <v>89.738185388799238</v>
      </c>
      <c r="X28" s="50">
        <f t="shared" si="6"/>
        <v>7203.1</v>
      </c>
      <c r="Y28" s="55">
        <f t="shared" si="7"/>
        <v>14.895322847107495</v>
      </c>
      <c r="Z28" s="56">
        <v>113757.29999999999</v>
      </c>
      <c r="AA28" s="50">
        <f t="shared" si="8"/>
        <v>120960.39999999998</v>
      </c>
      <c r="AB28" s="50">
        <f t="shared" si="9"/>
        <v>1220.8644067796611</v>
      </c>
      <c r="AC28" s="50">
        <f t="shared" si="10"/>
        <v>1220.8644067796611</v>
      </c>
      <c r="AD28" s="60">
        <f t="shared" si="73"/>
        <v>208.93658251561214</v>
      </c>
      <c r="AE28" s="57">
        <v>5.9</v>
      </c>
      <c r="AF28" s="57">
        <v>5.9</v>
      </c>
      <c r="AG28" s="24"/>
      <c r="AH28" s="10">
        <v>0</v>
      </c>
      <c r="AI28" s="10">
        <v>0</v>
      </c>
      <c r="AJ28" s="10">
        <v>0</v>
      </c>
      <c r="AK28" s="10">
        <v>0</v>
      </c>
      <c r="AL28" s="10">
        <f t="shared" si="11"/>
        <v>0</v>
      </c>
      <c r="AM28" s="10">
        <f t="shared" si="12"/>
        <v>0</v>
      </c>
      <c r="AN28" s="10">
        <v>442.4</v>
      </c>
      <c r="AO28" s="33"/>
      <c r="AP28" s="10">
        <v>79.998000000000005</v>
      </c>
      <c r="AQ28" s="10">
        <v>7031</v>
      </c>
      <c r="AR28" s="10">
        <v>0</v>
      </c>
      <c r="AS28" s="10">
        <v>0</v>
      </c>
      <c r="AT28" s="10">
        <f t="shared" si="13"/>
        <v>79.998000000000005</v>
      </c>
      <c r="AU28" s="10">
        <f t="shared" si="14"/>
        <v>7031</v>
      </c>
      <c r="AV28" s="10">
        <v>539.9</v>
      </c>
      <c r="AW28" s="22" t="s">
        <v>256</v>
      </c>
      <c r="AX28" s="161">
        <v>0</v>
      </c>
      <c r="AY28" s="161">
        <v>0</v>
      </c>
      <c r="AZ28" s="10">
        <v>0</v>
      </c>
      <c r="BA28" s="10">
        <v>0</v>
      </c>
      <c r="BB28" s="161">
        <f t="shared" si="15"/>
        <v>0</v>
      </c>
      <c r="BC28" s="161">
        <f t="shared" si="16"/>
        <v>0</v>
      </c>
      <c r="BD28" s="10">
        <v>77.8</v>
      </c>
      <c r="BE28" s="22"/>
      <c r="BF28" s="10">
        <v>237.26400000000001</v>
      </c>
      <c r="BG28" s="10">
        <v>20846</v>
      </c>
      <c r="BH28" s="10">
        <v>0</v>
      </c>
      <c r="BI28" s="10">
        <v>0</v>
      </c>
      <c r="BJ28" s="161">
        <f t="shared" si="17"/>
        <v>237.26400000000001</v>
      </c>
      <c r="BK28" s="161">
        <f t="shared" si="18"/>
        <v>20846</v>
      </c>
      <c r="BL28" s="10">
        <v>715.6</v>
      </c>
      <c r="BM28" s="22" t="s">
        <v>244</v>
      </c>
      <c r="BN28" s="161">
        <v>0</v>
      </c>
      <c r="BO28" s="161">
        <v>0</v>
      </c>
      <c r="BP28" s="10">
        <v>0</v>
      </c>
      <c r="BQ28" s="10">
        <v>0</v>
      </c>
      <c r="BR28" s="10">
        <f t="shared" si="19"/>
        <v>0</v>
      </c>
      <c r="BS28" s="10">
        <f t="shared" si="20"/>
        <v>0</v>
      </c>
      <c r="BT28" s="10">
        <v>33</v>
      </c>
      <c r="BU28" s="22"/>
      <c r="BV28" s="161">
        <v>0</v>
      </c>
      <c r="BW28" s="161">
        <v>0</v>
      </c>
      <c r="BX28" s="10">
        <v>0</v>
      </c>
      <c r="BY28" s="10">
        <v>0</v>
      </c>
      <c r="BZ28" s="161">
        <f t="shared" si="21"/>
        <v>0</v>
      </c>
      <c r="CA28" s="161">
        <f t="shared" si="22"/>
        <v>0</v>
      </c>
      <c r="CB28" s="10">
        <v>567</v>
      </c>
      <c r="CC28" s="22"/>
      <c r="CD28" s="10">
        <v>149.995</v>
      </c>
      <c r="CE28" s="10">
        <v>13906</v>
      </c>
      <c r="CF28" s="10">
        <v>0</v>
      </c>
      <c r="CG28" s="10">
        <v>0</v>
      </c>
      <c r="CH28" s="161">
        <f t="shared" si="23"/>
        <v>149.995</v>
      </c>
      <c r="CI28" s="161">
        <f t="shared" si="24"/>
        <v>13906</v>
      </c>
      <c r="CJ28" s="10">
        <v>306</v>
      </c>
      <c r="CK28" s="161" t="s">
        <v>411</v>
      </c>
      <c r="CL28" s="10">
        <v>100</v>
      </c>
      <c r="CM28" s="10">
        <v>8864</v>
      </c>
      <c r="CN28" s="10">
        <v>0</v>
      </c>
      <c r="CO28" s="10">
        <v>0</v>
      </c>
      <c r="CP28" s="161">
        <f t="shared" si="25"/>
        <v>100</v>
      </c>
      <c r="CQ28" s="161">
        <f t="shared" si="26"/>
        <v>8864</v>
      </c>
      <c r="CR28" s="10">
        <v>559.79999999999995</v>
      </c>
      <c r="CS28" s="22" t="s">
        <v>268</v>
      </c>
      <c r="CT28" s="161">
        <v>0</v>
      </c>
      <c r="CU28" s="161">
        <v>0</v>
      </c>
      <c r="CV28" s="10">
        <v>0</v>
      </c>
      <c r="CW28" s="161">
        <v>0</v>
      </c>
      <c r="CX28" s="161">
        <f t="shared" si="27"/>
        <v>0</v>
      </c>
      <c r="CY28" s="161">
        <f t="shared" si="28"/>
        <v>0</v>
      </c>
      <c r="CZ28" s="10">
        <v>508.3</v>
      </c>
      <c r="DA28" s="22"/>
      <c r="DB28" s="161">
        <v>0</v>
      </c>
      <c r="DC28" s="161">
        <v>0</v>
      </c>
      <c r="DD28" s="10">
        <v>0</v>
      </c>
      <c r="DE28" s="10">
        <v>0</v>
      </c>
      <c r="DF28" s="161">
        <f t="shared" si="29"/>
        <v>0</v>
      </c>
      <c r="DG28" s="161">
        <f t="shared" si="30"/>
        <v>0</v>
      </c>
      <c r="DH28" s="10">
        <v>306.39999999999998</v>
      </c>
      <c r="DI28" s="161"/>
      <c r="DJ28" s="161">
        <v>228.36</v>
      </c>
      <c r="DK28" s="10">
        <v>20064</v>
      </c>
      <c r="DL28" s="10">
        <v>0</v>
      </c>
      <c r="DM28" s="10">
        <v>0</v>
      </c>
      <c r="DN28" s="10">
        <f t="shared" si="31"/>
        <v>228.36</v>
      </c>
      <c r="DO28" s="10">
        <f t="shared" si="32"/>
        <v>20064</v>
      </c>
      <c r="DP28" s="10">
        <v>602.70000000000005</v>
      </c>
      <c r="DQ28" s="22" t="s">
        <v>244</v>
      </c>
      <c r="DR28" s="10">
        <v>150</v>
      </c>
      <c r="DS28" s="10">
        <v>13918.5</v>
      </c>
      <c r="DT28" s="161">
        <v>0</v>
      </c>
      <c r="DU28" s="161">
        <v>0</v>
      </c>
      <c r="DV28" s="161">
        <f t="shared" si="33"/>
        <v>150</v>
      </c>
      <c r="DW28" s="161">
        <f t="shared" si="34"/>
        <v>13918.5</v>
      </c>
      <c r="DX28" s="10">
        <v>483.3</v>
      </c>
      <c r="DY28" s="33" t="s">
        <v>427</v>
      </c>
      <c r="DZ28" s="161">
        <v>0</v>
      </c>
      <c r="EA28" s="161">
        <v>0</v>
      </c>
      <c r="EB28" s="161">
        <v>0</v>
      </c>
      <c r="EC28" s="161">
        <v>0</v>
      </c>
      <c r="ED28" s="161">
        <f t="shared" si="35"/>
        <v>0</v>
      </c>
      <c r="EE28" s="161">
        <f t="shared" si="36"/>
        <v>0</v>
      </c>
      <c r="EF28" s="10">
        <v>397.4</v>
      </c>
      <c r="EG28" s="161"/>
      <c r="EH28" s="161">
        <v>0</v>
      </c>
      <c r="EI28" s="161">
        <v>0</v>
      </c>
      <c r="EJ28" s="161">
        <v>0</v>
      </c>
      <c r="EK28" s="161">
        <v>0</v>
      </c>
      <c r="EL28" s="161">
        <f t="shared" si="37"/>
        <v>0</v>
      </c>
      <c r="EM28" s="161">
        <f t="shared" si="38"/>
        <v>0</v>
      </c>
      <c r="EN28" s="10">
        <v>64.2</v>
      </c>
      <c r="EO28" s="22"/>
      <c r="EP28" s="10">
        <v>150</v>
      </c>
      <c r="EQ28" s="161">
        <v>13914</v>
      </c>
      <c r="ER28" s="161">
        <v>0</v>
      </c>
      <c r="ES28" s="161">
        <v>0</v>
      </c>
      <c r="ET28" s="161">
        <f t="shared" si="39"/>
        <v>150</v>
      </c>
      <c r="EU28" s="161">
        <f t="shared" si="40"/>
        <v>13914</v>
      </c>
      <c r="EV28" s="10">
        <v>435.8</v>
      </c>
      <c r="EW28" s="161" t="s">
        <v>492</v>
      </c>
      <c r="EX28" s="10">
        <v>0</v>
      </c>
      <c r="EY28" s="161">
        <v>0</v>
      </c>
      <c r="EZ28" s="161">
        <v>0</v>
      </c>
      <c r="FA28" s="161">
        <v>0</v>
      </c>
      <c r="FB28" s="14">
        <f t="shared" si="41"/>
        <v>0</v>
      </c>
      <c r="FC28" s="14">
        <f t="shared" si="42"/>
        <v>0</v>
      </c>
      <c r="FD28" s="161">
        <v>630.5</v>
      </c>
      <c r="FE28" s="161"/>
      <c r="FF28" s="10">
        <v>100</v>
      </c>
      <c r="FG28" s="10">
        <v>8749</v>
      </c>
      <c r="FH28" s="10">
        <v>0</v>
      </c>
      <c r="FI28" s="10">
        <v>0</v>
      </c>
      <c r="FJ28" s="14">
        <f t="shared" si="43"/>
        <v>100</v>
      </c>
      <c r="FK28" s="14">
        <f t="shared" si="44"/>
        <v>8749</v>
      </c>
      <c r="FL28" s="10">
        <v>437.9</v>
      </c>
      <c r="FM28" s="167" t="s">
        <v>584</v>
      </c>
      <c r="FN28" s="14"/>
      <c r="FO28" s="14"/>
      <c r="FP28" s="14"/>
      <c r="FQ28" s="14"/>
      <c r="FR28" s="14">
        <f t="shared" si="45"/>
        <v>0</v>
      </c>
      <c r="FS28" s="14">
        <f t="shared" si="46"/>
        <v>0</v>
      </c>
      <c r="FT28" s="10">
        <v>95.1</v>
      </c>
      <c r="FU28" s="14"/>
      <c r="FV28" s="14"/>
      <c r="FW28" s="14"/>
      <c r="FX28" s="14"/>
      <c r="FY28" s="14"/>
      <c r="FZ28" s="14">
        <f t="shared" si="47"/>
        <v>0</v>
      </c>
      <c r="GA28" s="14">
        <f t="shared" si="48"/>
        <v>0</v>
      </c>
      <c r="GB28" s="14"/>
      <c r="GC28" s="14"/>
      <c r="GD28" s="14"/>
      <c r="GE28" s="14"/>
      <c r="GF28" s="14"/>
      <c r="GG28" s="14"/>
      <c r="GH28" s="14">
        <f t="shared" si="49"/>
        <v>0</v>
      </c>
      <c r="GI28" s="14">
        <f t="shared" si="50"/>
        <v>0</v>
      </c>
      <c r="GJ28" s="14"/>
      <c r="GK28" s="14"/>
      <c r="GL28" s="14"/>
      <c r="GM28" s="14"/>
      <c r="GN28" s="14"/>
      <c r="GO28" s="14"/>
      <c r="GP28" s="14">
        <f t="shared" si="51"/>
        <v>0</v>
      </c>
      <c r="GQ28" s="14">
        <f t="shared" si="52"/>
        <v>0</v>
      </c>
      <c r="GR28" s="14"/>
      <c r="GS28" s="14"/>
      <c r="GT28" s="14"/>
      <c r="GU28" s="14"/>
      <c r="GV28" s="14"/>
      <c r="GW28" s="14"/>
      <c r="GX28" s="14">
        <f t="shared" si="53"/>
        <v>0</v>
      </c>
      <c r="GY28" s="14">
        <f t="shared" si="54"/>
        <v>0</v>
      </c>
      <c r="GZ28" s="14"/>
      <c r="HA28" s="14"/>
      <c r="HB28" s="14"/>
      <c r="HC28" s="14"/>
      <c r="HD28" s="14"/>
      <c r="HE28" s="14"/>
      <c r="HF28" s="14">
        <f t="shared" si="55"/>
        <v>0</v>
      </c>
      <c r="HG28" s="14">
        <f t="shared" si="56"/>
        <v>0</v>
      </c>
      <c r="HH28" s="14"/>
      <c r="HI28" s="14"/>
      <c r="HJ28" s="14"/>
      <c r="HK28" s="14"/>
      <c r="HL28" s="14"/>
      <c r="HM28" s="14"/>
      <c r="HN28" s="14">
        <f t="shared" si="57"/>
        <v>0</v>
      </c>
      <c r="HO28" s="14">
        <f t="shared" si="58"/>
        <v>0</v>
      </c>
      <c r="HP28" s="14"/>
      <c r="HQ28" s="14"/>
      <c r="HR28" s="14"/>
      <c r="HS28" s="14"/>
      <c r="HT28" s="14"/>
      <c r="HU28" s="14"/>
      <c r="HV28" s="14">
        <f t="shared" si="59"/>
        <v>0</v>
      </c>
      <c r="HW28" s="14">
        <f t="shared" si="60"/>
        <v>0</v>
      </c>
      <c r="HX28" s="14"/>
      <c r="HY28" s="14"/>
      <c r="HZ28" s="14"/>
      <c r="IA28" s="14"/>
      <c r="IB28" s="14"/>
      <c r="IC28" s="14"/>
      <c r="ID28" s="14">
        <f t="shared" si="61"/>
        <v>0</v>
      </c>
      <c r="IE28" s="14">
        <f t="shared" si="62"/>
        <v>0</v>
      </c>
      <c r="IF28" s="14"/>
      <c r="IG28" s="14"/>
      <c r="IH28" s="14"/>
      <c r="II28" s="14"/>
      <c r="IJ28" s="14"/>
      <c r="IK28" s="14"/>
      <c r="IL28" s="14">
        <f t="shared" si="63"/>
        <v>0</v>
      </c>
      <c r="IM28" s="14">
        <f t="shared" si="64"/>
        <v>0</v>
      </c>
      <c r="IN28" s="14"/>
      <c r="IO28" s="14"/>
      <c r="IP28" s="14"/>
      <c r="IQ28" s="14"/>
      <c r="IR28" s="14"/>
      <c r="IS28" s="14"/>
      <c r="IT28" s="14">
        <f t="shared" si="65"/>
        <v>0</v>
      </c>
      <c r="IU28" s="14">
        <f t="shared" si="66"/>
        <v>0</v>
      </c>
      <c r="IV28" s="14"/>
      <c r="IW28" s="14"/>
      <c r="IX28" s="14"/>
      <c r="IY28" s="14"/>
      <c r="IZ28" s="14"/>
      <c r="JA28" s="14"/>
      <c r="JB28" s="14">
        <f t="shared" si="67"/>
        <v>0</v>
      </c>
      <c r="JC28" s="14">
        <f t="shared" si="68"/>
        <v>0</v>
      </c>
      <c r="JD28" s="14"/>
      <c r="JE28" s="14"/>
      <c r="JF28" s="14"/>
      <c r="JG28" s="14"/>
      <c r="JH28" s="14"/>
      <c r="JI28" s="14"/>
      <c r="JJ28" s="14">
        <f t="shared" si="69"/>
        <v>0</v>
      </c>
      <c r="JK28" s="14">
        <f t="shared" si="70"/>
        <v>0</v>
      </c>
      <c r="JL28" s="14"/>
      <c r="JM28" s="14"/>
      <c r="JN28" s="14"/>
      <c r="JO28" s="14"/>
      <c r="JP28" s="14"/>
      <c r="JQ28" s="14"/>
      <c r="JR28" s="14">
        <f t="shared" si="71"/>
        <v>0</v>
      </c>
      <c r="JS28" s="14">
        <f t="shared" si="72"/>
        <v>0</v>
      </c>
      <c r="JT28" s="14"/>
      <c r="JU28" s="14"/>
    </row>
    <row r="29" spans="1:281" ht="12" customHeight="1" x14ac:dyDescent="0.2">
      <c r="A29" s="3" t="s">
        <v>133</v>
      </c>
      <c r="B29" s="15" t="s">
        <v>202</v>
      </c>
      <c r="C29" s="61">
        <v>8600417094</v>
      </c>
      <c r="D29" s="61" t="s">
        <v>301</v>
      </c>
      <c r="E29" s="61">
        <v>340</v>
      </c>
      <c r="F29" s="28" t="s">
        <v>37</v>
      </c>
      <c r="G29" s="6">
        <v>494892</v>
      </c>
      <c r="H29" s="16" t="s">
        <v>167</v>
      </c>
      <c r="I29" s="16" t="s">
        <v>167</v>
      </c>
      <c r="J29" s="46"/>
      <c r="K29" s="43">
        <v>107.02599999999984</v>
      </c>
      <c r="L29" s="50">
        <f t="shared" si="0"/>
        <v>86.02599999999984</v>
      </c>
      <c r="M29" s="43"/>
      <c r="N29" s="43">
        <v>21</v>
      </c>
      <c r="O29" s="43"/>
      <c r="P29" s="43"/>
      <c r="Q29" s="43"/>
      <c r="R29" s="10">
        <f t="shared" si="1"/>
        <v>21</v>
      </c>
      <c r="S29" s="50" cm="1">
        <f t="array" ref="S29">+R29:R29</f>
        <v>21</v>
      </c>
      <c r="T29" s="50">
        <f t="shared" si="2"/>
        <v>901.48800000000006</v>
      </c>
      <c r="U29" s="55">
        <f t="shared" si="3"/>
        <v>987.5139999999999</v>
      </c>
      <c r="V29" s="50">
        <f t="shared" si="4"/>
        <v>80949</v>
      </c>
      <c r="W29" s="55">
        <f t="shared" si="5"/>
        <v>89.794872477503858</v>
      </c>
      <c r="X29" s="50">
        <f t="shared" si="6"/>
        <v>4615.2</v>
      </c>
      <c r="Y29" s="55">
        <f t="shared" si="7"/>
        <v>17.539651586063442</v>
      </c>
      <c r="Z29" s="56">
        <v>54298.500000000007</v>
      </c>
      <c r="AA29" s="50">
        <f t="shared" ref="AA29:AA60" si="74">+Z29+AN29+AV29+BD29+BL29+BT29+CB29+CJ29+CR29+CZ29+DH29+DP29+DX29+EF29+EN29+EV29+FD29+FL29+FT29+GB29+GJ29+GR29+GZ29+HH29+HP29+HX29+IF29+IN29+IV29+JD29+JL29+JT29</f>
        <v>58913.700000000004</v>
      </c>
      <c r="AB29" s="50">
        <f t="shared" ref="AB29:AB60" si="75">+IFERROR(X29/AE29,)</f>
        <v>839.12727272727273</v>
      </c>
      <c r="AC29" s="50">
        <f t="shared" ref="AC29:AC57" si="76">+X29/AE29</f>
        <v>839.12727272727273</v>
      </c>
      <c r="AD29" s="60">
        <f t="shared" si="73"/>
        <v>148.38672727272717</v>
      </c>
      <c r="AE29" s="57">
        <v>5.5</v>
      </c>
      <c r="AF29" s="57">
        <v>5.9</v>
      </c>
      <c r="AG29" s="24"/>
      <c r="AH29" s="10">
        <v>0</v>
      </c>
      <c r="AI29" s="10">
        <v>0</v>
      </c>
      <c r="AJ29" s="10">
        <v>0</v>
      </c>
      <c r="AK29" s="10">
        <v>0</v>
      </c>
      <c r="AL29" s="10">
        <f t="shared" si="11"/>
        <v>0</v>
      </c>
      <c r="AM29" s="10">
        <f t="shared" si="12"/>
        <v>0</v>
      </c>
      <c r="AN29" s="10">
        <v>36.799999999999997</v>
      </c>
      <c r="AO29" s="33"/>
      <c r="AP29" s="10">
        <v>277.90800000000002</v>
      </c>
      <c r="AQ29" s="10">
        <v>24417</v>
      </c>
      <c r="AR29" s="10">
        <v>0</v>
      </c>
      <c r="AS29" s="10">
        <v>0</v>
      </c>
      <c r="AT29" s="10">
        <f t="shared" si="13"/>
        <v>277.90800000000002</v>
      </c>
      <c r="AU29" s="10">
        <f t="shared" si="14"/>
        <v>24417</v>
      </c>
      <c r="AV29" s="10">
        <v>464.5</v>
      </c>
      <c r="AW29" s="22" t="s">
        <v>244</v>
      </c>
      <c r="AX29" s="161">
        <v>0</v>
      </c>
      <c r="AY29" s="161">
        <v>0</v>
      </c>
      <c r="AZ29" s="10">
        <v>0</v>
      </c>
      <c r="BA29" s="10">
        <v>0</v>
      </c>
      <c r="BB29" s="161">
        <f t="shared" si="15"/>
        <v>0</v>
      </c>
      <c r="BC29" s="161">
        <f t="shared" si="16"/>
        <v>0</v>
      </c>
      <c r="BD29" s="10">
        <v>561.29999999999995</v>
      </c>
      <c r="BE29" s="22"/>
      <c r="BF29" s="10">
        <v>150</v>
      </c>
      <c r="BG29" s="10">
        <v>13905</v>
      </c>
      <c r="BH29" s="10">
        <v>0</v>
      </c>
      <c r="BI29" s="10">
        <v>0</v>
      </c>
      <c r="BJ29" s="161">
        <f t="shared" si="17"/>
        <v>150</v>
      </c>
      <c r="BK29" s="161">
        <f t="shared" si="18"/>
        <v>13905</v>
      </c>
      <c r="BL29" s="10">
        <v>477.2</v>
      </c>
      <c r="BM29" s="22" t="s">
        <v>331</v>
      </c>
      <c r="BN29" s="161">
        <v>0</v>
      </c>
      <c r="BO29" s="161">
        <v>0</v>
      </c>
      <c r="BP29" s="10">
        <v>0</v>
      </c>
      <c r="BQ29" s="10">
        <v>0</v>
      </c>
      <c r="BR29" s="10">
        <f t="shared" si="19"/>
        <v>0</v>
      </c>
      <c r="BS29" s="10">
        <f t="shared" si="20"/>
        <v>0</v>
      </c>
      <c r="BT29" s="10">
        <v>145.30000000000001</v>
      </c>
      <c r="BU29" s="22"/>
      <c r="BV29" s="10">
        <v>200</v>
      </c>
      <c r="BW29" s="10">
        <v>18590</v>
      </c>
      <c r="BX29" s="10">
        <v>0</v>
      </c>
      <c r="BY29" s="10">
        <v>0</v>
      </c>
      <c r="BZ29" s="161">
        <f t="shared" si="21"/>
        <v>200</v>
      </c>
      <c r="CA29" s="161">
        <f t="shared" si="22"/>
        <v>18590</v>
      </c>
      <c r="CB29" s="10">
        <v>635.6</v>
      </c>
      <c r="CC29" s="22" t="s">
        <v>393</v>
      </c>
      <c r="CD29" s="161">
        <v>0</v>
      </c>
      <c r="CE29" s="161">
        <v>0</v>
      </c>
      <c r="CF29" s="10">
        <v>0</v>
      </c>
      <c r="CG29" s="10">
        <v>0</v>
      </c>
      <c r="CH29" s="161">
        <f t="shared" si="23"/>
        <v>0</v>
      </c>
      <c r="CI29" s="161">
        <f t="shared" si="24"/>
        <v>0</v>
      </c>
      <c r="CJ29" s="10">
        <v>616.4</v>
      </c>
      <c r="CK29" s="161"/>
      <c r="CL29" s="161">
        <v>0</v>
      </c>
      <c r="CM29" s="161">
        <v>0</v>
      </c>
      <c r="CN29" s="10">
        <v>0</v>
      </c>
      <c r="CO29" s="10">
        <v>0</v>
      </c>
      <c r="CP29" s="161">
        <f t="shared" si="25"/>
        <v>0</v>
      </c>
      <c r="CQ29" s="161">
        <f t="shared" si="26"/>
        <v>0</v>
      </c>
      <c r="CR29" s="10">
        <v>175</v>
      </c>
      <c r="CS29" s="22"/>
      <c r="CT29" s="161">
        <v>0</v>
      </c>
      <c r="CU29" s="161">
        <v>0</v>
      </c>
      <c r="CV29" s="10">
        <v>0</v>
      </c>
      <c r="CW29" s="161">
        <v>0</v>
      </c>
      <c r="CX29" s="161">
        <f t="shared" si="27"/>
        <v>0</v>
      </c>
      <c r="CY29" s="161">
        <f t="shared" si="28"/>
        <v>0</v>
      </c>
      <c r="CZ29" s="10">
        <v>0.6</v>
      </c>
      <c r="DA29" s="22"/>
      <c r="DB29" s="161">
        <v>0</v>
      </c>
      <c r="DC29" s="161">
        <v>0</v>
      </c>
      <c r="DD29" s="10">
        <v>0</v>
      </c>
      <c r="DE29" s="10">
        <v>0</v>
      </c>
      <c r="DF29" s="161">
        <f t="shared" si="29"/>
        <v>0</v>
      </c>
      <c r="DG29" s="161">
        <f t="shared" si="30"/>
        <v>0</v>
      </c>
      <c r="DH29" s="10">
        <v>44.7</v>
      </c>
      <c r="DI29" s="161"/>
      <c r="DJ29" s="161">
        <v>273.58</v>
      </c>
      <c r="DK29" s="10">
        <v>24037</v>
      </c>
      <c r="DL29" s="10">
        <v>0</v>
      </c>
      <c r="DM29" s="10">
        <v>0</v>
      </c>
      <c r="DN29" s="10">
        <f t="shared" si="31"/>
        <v>273.58</v>
      </c>
      <c r="DO29" s="10">
        <f t="shared" si="32"/>
        <v>24037</v>
      </c>
      <c r="DP29" s="10">
        <v>277.2</v>
      </c>
      <c r="DQ29" s="22" t="s">
        <v>244</v>
      </c>
      <c r="DR29" s="161">
        <v>0</v>
      </c>
      <c r="DS29" s="161">
        <v>0</v>
      </c>
      <c r="DT29" s="161">
        <v>0</v>
      </c>
      <c r="DU29" s="161">
        <v>0</v>
      </c>
      <c r="DV29" s="161">
        <f t="shared" si="33"/>
        <v>0</v>
      </c>
      <c r="DW29" s="161">
        <f t="shared" si="34"/>
        <v>0</v>
      </c>
      <c r="DX29" s="10">
        <v>80.5</v>
      </c>
      <c r="DY29" s="161"/>
      <c r="DZ29" s="161">
        <v>0</v>
      </c>
      <c r="EA29" s="161">
        <v>0</v>
      </c>
      <c r="EB29" s="161">
        <v>0</v>
      </c>
      <c r="EC29" s="161">
        <v>0</v>
      </c>
      <c r="ED29" s="161">
        <f t="shared" si="35"/>
        <v>0</v>
      </c>
      <c r="EE29" s="161">
        <f t="shared" si="36"/>
        <v>0</v>
      </c>
      <c r="EF29" s="10">
        <v>148.6</v>
      </c>
      <c r="EG29" s="161"/>
      <c r="EH29" s="161">
        <v>0</v>
      </c>
      <c r="EI29" s="161">
        <v>0</v>
      </c>
      <c r="EJ29" s="161">
        <v>0</v>
      </c>
      <c r="EK29" s="161">
        <v>0</v>
      </c>
      <c r="EL29" s="161">
        <f t="shared" si="37"/>
        <v>0</v>
      </c>
      <c r="EM29" s="161">
        <f t="shared" si="38"/>
        <v>0</v>
      </c>
      <c r="EN29" s="10">
        <v>220.6</v>
      </c>
      <c r="EO29" s="22"/>
      <c r="EP29" s="161">
        <v>0</v>
      </c>
      <c r="EQ29" s="161">
        <v>0</v>
      </c>
      <c r="ER29" s="161">
        <v>0</v>
      </c>
      <c r="ES29" s="161">
        <v>0</v>
      </c>
      <c r="ET29" s="161">
        <f t="shared" si="39"/>
        <v>0</v>
      </c>
      <c r="EU29" s="161">
        <f t="shared" si="40"/>
        <v>0</v>
      </c>
      <c r="EV29" s="10">
        <v>91.3</v>
      </c>
      <c r="EW29" s="161"/>
      <c r="EX29" s="10">
        <v>0</v>
      </c>
      <c r="EY29" s="161">
        <v>0</v>
      </c>
      <c r="EZ29" s="161">
        <v>0</v>
      </c>
      <c r="FA29" s="161">
        <v>0</v>
      </c>
      <c r="FB29" s="14">
        <f t="shared" si="41"/>
        <v>0</v>
      </c>
      <c r="FC29" s="14">
        <f t="shared" si="42"/>
        <v>0</v>
      </c>
      <c r="FD29" s="161">
        <v>327.10000000000002</v>
      </c>
      <c r="FE29" s="161"/>
      <c r="FF29" s="10">
        <v>0</v>
      </c>
      <c r="FG29" s="10">
        <v>0</v>
      </c>
      <c r="FH29" s="10">
        <v>0</v>
      </c>
      <c r="FI29" s="10">
        <v>0</v>
      </c>
      <c r="FJ29" s="14">
        <f t="shared" si="43"/>
        <v>0</v>
      </c>
      <c r="FK29" s="14">
        <f t="shared" si="44"/>
        <v>0</v>
      </c>
      <c r="FL29" s="10">
        <v>312.5</v>
      </c>
      <c r="FM29" s="167"/>
      <c r="FN29" s="14"/>
      <c r="FO29" s="14"/>
      <c r="FP29" s="14"/>
      <c r="FQ29" s="14"/>
      <c r="FR29" s="14">
        <f t="shared" si="45"/>
        <v>0</v>
      </c>
      <c r="FS29" s="14">
        <f t="shared" si="46"/>
        <v>0</v>
      </c>
      <c r="FT29" s="10">
        <v>0</v>
      </c>
      <c r="FU29" s="14"/>
      <c r="FV29" s="14"/>
      <c r="FW29" s="14"/>
      <c r="FX29" s="14"/>
      <c r="FY29" s="14"/>
      <c r="FZ29" s="14">
        <f t="shared" si="47"/>
        <v>0</v>
      </c>
      <c r="GA29" s="14">
        <f t="shared" si="48"/>
        <v>0</v>
      </c>
      <c r="GB29" s="14"/>
      <c r="GC29" s="14"/>
      <c r="GD29" s="14"/>
      <c r="GE29" s="14"/>
      <c r="GF29" s="14"/>
      <c r="GG29" s="14"/>
      <c r="GH29" s="14">
        <f t="shared" si="49"/>
        <v>0</v>
      </c>
      <c r="GI29" s="14">
        <f t="shared" si="50"/>
        <v>0</v>
      </c>
      <c r="GJ29" s="14"/>
      <c r="GK29" s="14"/>
      <c r="GL29" s="14"/>
      <c r="GM29" s="14"/>
      <c r="GN29" s="14"/>
      <c r="GO29" s="14"/>
      <c r="GP29" s="14">
        <f t="shared" si="51"/>
        <v>0</v>
      </c>
      <c r="GQ29" s="14">
        <f t="shared" si="52"/>
        <v>0</v>
      </c>
      <c r="GR29" s="14"/>
      <c r="GS29" s="14"/>
      <c r="GT29" s="14"/>
      <c r="GU29" s="14"/>
      <c r="GV29" s="14"/>
      <c r="GW29" s="14"/>
      <c r="GX29" s="14">
        <f t="shared" si="53"/>
        <v>0</v>
      </c>
      <c r="GY29" s="14">
        <f t="shared" si="54"/>
        <v>0</v>
      </c>
      <c r="GZ29" s="14"/>
      <c r="HA29" s="14"/>
      <c r="HB29" s="14"/>
      <c r="HC29" s="14"/>
      <c r="HD29" s="14"/>
      <c r="HE29" s="14"/>
      <c r="HF29" s="14">
        <f t="shared" si="55"/>
        <v>0</v>
      </c>
      <c r="HG29" s="14">
        <f t="shared" si="56"/>
        <v>0</v>
      </c>
      <c r="HH29" s="14"/>
      <c r="HI29" s="14"/>
      <c r="HJ29" s="14"/>
      <c r="HK29" s="14"/>
      <c r="HL29" s="14"/>
      <c r="HM29" s="14"/>
      <c r="HN29" s="14">
        <f t="shared" si="57"/>
        <v>0</v>
      </c>
      <c r="HO29" s="14">
        <f t="shared" si="58"/>
        <v>0</v>
      </c>
      <c r="HP29" s="14"/>
      <c r="HQ29" s="14"/>
      <c r="HR29" s="14"/>
      <c r="HS29" s="14"/>
      <c r="HT29" s="14"/>
      <c r="HU29" s="14"/>
      <c r="HV29" s="14">
        <f t="shared" si="59"/>
        <v>0</v>
      </c>
      <c r="HW29" s="14">
        <f t="shared" si="60"/>
        <v>0</v>
      </c>
      <c r="HX29" s="14"/>
      <c r="HY29" s="14"/>
      <c r="HZ29" s="14"/>
      <c r="IA29" s="14"/>
      <c r="IB29" s="14"/>
      <c r="IC29" s="14"/>
      <c r="ID29" s="14">
        <f t="shared" si="61"/>
        <v>0</v>
      </c>
      <c r="IE29" s="14">
        <f t="shared" si="62"/>
        <v>0</v>
      </c>
      <c r="IF29" s="14"/>
      <c r="IG29" s="14"/>
      <c r="IH29" s="14"/>
      <c r="II29" s="14"/>
      <c r="IJ29" s="14"/>
      <c r="IK29" s="14"/>
      <c r="IL29" s="14">
        <f t="shared" si="63"/>
        <v>0</v>
      </c>
      <c r="IM29" s="14">
        <f t="shared" si="64"/>
        <v>0</v>
      </c>
      <c r="IN29" s="14"/>
      <c r="IO29" s="14"/>
      <c r="IP29" s="14"/>
      <c r="IQ29" s="14"/>
      <c r="IR29" s="14"/>
      <c r="IS29" s="14"/>
      <c r="IT29" s="14">
        <f t="shared" si="65"/>
        <v>0</v>
      </c>
      <c r="IU29" s="14">
        <f t="shared" si="66"/>
        <v>0</v>
      </c>
      <c r="IV29" s="14"/>
      <c r="IW29" s="14"/>
      <c r="IX29" s="14"/>
      <c r="IY29" s="14"/>
      <c r="IZ29" s="14"/>
      <c r="JA29" s="14"/>
      <c r="JB29" s="14">
        <f t="shared" si="67"/>
        <v>0</v>
      </c>
      <c r="JC29" s="14">
        <f t="shared" si="68"/>
        <v>0</v>
      </c>
      <c r="JD29" s="14"/>
      <c r="JE29" s="14"/>
      <c r="JF29" s="14"/>
      <c r="JG29" s="14"/>
      <c r="JH29" s="14"/>
      <c r="JI29" s="14"/>
      <c r="JJ29" s="14">
        <f t="shared" si="69"/>
        <v>0</v>
      </c>
      <c r="JK29" s="14">
        <f t="shared" si="70"/>
        <v>0</v>
      </c>
      <c r="JL29" s="14"/>
      <c r="JM29" s="14"/>
      <c r="JN29" s="14"/>
      <c r="JO29" s="14"/>
      <c r="JP29" s="14"/>
      <c r="JQ29" s="14"/>
      <c r="JR29" s="14">
        <f t="shared" si="71"/>
        <v>0</v>
      </c>
      <c r="JS29" s="14">
        <f t="shared" si="72"/>
        <v>0</v>
      </c>
      <c r="JT29" s="14"/>
      <c r="JU29" s="14"/>
    </row>
    <row r="30" spans="1:281" ht="12" customHeight="1" x14ac:dyDescent="0.2">
      <c r="A30" s="9" t="s">
        <v>134</v>
      </c>
      <c r="B30" s="15" t="s">
        <v>203</v>
      </c>
      <c r="C30" s="61">
        <v>8755251873</v>
      </c>
      <c r="D30" s="61" t="s">
        <v>301</v>
      </c>
      <c r="E30" s="61">
        <v>340</v>
      </c>
      <c r="F30" s="28" t="s">
        <v>38</v>
      </c>
      <c r="G30" s="6">
        <v>777437</v>
      </c>
      <c r="H30" s="16" t="s">
        <v>167</v>
      </c>
      <c r="I30" s="16" t="s">
        <v>167</v>
      </c>
      <c r="J30" s="46"/>
      <c r="K30" s="43">
        <v>141.98823718386893</v>
      </c>
      <c r="L30" s="50">
        <f t="shared" si="0"/>
        <v>122.98823718386893</v>
      </c>
      <c r="M30" s="43"/>
      <c r="N30" s="43">
        <v>10</v>
      </c>
      <c r="O30" s="43">
        <v>9</v>
      </c>
      <c r="P30" s="43"/>
      <c r="Q30" s="43"/>
      <c r="R30" s="10">
        <f t="shared" si="1"/>
        <v>19</v>
      </c>
      <c r="S30" s="50" cm="1">
        <f t="array" ref="S30">+R30:R30</f>
        <v>19</v>
      </c>
      <c r="T30" s="50">
        <f t="shared" si="2"/>
        <v>1176.8620000000001</v>
      </c>
      <c r="U30" s="55">
        <f t="shared" si="3"/>
        <v>1299.850237183869</v>
      </c>
      <c r="V30" s="50">
        <f t="shared" si="4"/>
        <v>106491</v>
      </c>
      <c r="W30" s="55">
        <f t="shared" si="5"/>
        <v>90.487244893623881</v>
      </c>
      <c r="X30" s="50">
        <f t="shared" si="6"/>
        <v>7162.4000000000015</v>
      </c>
      <c r="Y30" s="55">
        <f t="shared" si="7"/>
        <v>14.868060985144641</v>
      </c>
      <c r="Z30" s="56">
        <v>121637.59999999999</v>
      </c>
      <c r="AA30" s="50">
        <f t="shared" si="74"/>
        <v>128800</v>
      </c>
      <c r="AB30" s="50">
        <f t="shared" si="75"/>
        <v>1213.9661016949153</v>
      </c>
      <c r="AC30" s="50">
        <f t="shared" si="76"/>
        <v>1213.9661016949153</v>
      </c>
      <c r="AD30" s="60">
        <f t="shared" si="73"/>
        <v>85.884135488953689</v>
      </c>
      <c r="AE30" s="57">
        <v>5.9</v>
      </c>
      <c r="AF30" s="57">
        <v>5.9</v>
      </c>
      <c r="AG30" s="24"/>
      <c r="AH30" s="10">
        <v>0</v>
      </c>
      <c r="AI30" s="10">
        <v>0</v>
      </c>
      <c r="AJ30" s="10">
        <v>0</v>
      </c>
      <c r="AK30" s="10">
        <v>0</v>
      </c>
      <c r="AL30" s="10">
        <f t="shared" si="11"/>
        <v>0</v>
      </c>
      <c r="AM30" s="10">
        <f t="shared" si="12"/>
        <v>0</v>
      </c>
      <c r="AN30" s="10">
        <v>167.6</v>
      </c>
      <c r="AO30" s="33"/>
      <c r="AP30" s="10">
        <v>232.916</v>
      </c>
      <c r="AQ30" s="10">
        <v>20464</v>
      </c>
      <c r="AR30" s="10">
        <v>0</v>
      </c>
      <c r="AS30" s="10">
        <v>0</v>
      </c>
      <c r="AT30" s="10">
        <f t="shared" si="13"/>
        <v>232.916</v>
      </c>
      <c r="AU30" s="10">
        <f t="shared" si="14"/>
        <v>20464</v>
      </c>
      <c r="AV30" s="10">
        <v>435.8</v>
      </c>
      <c r="AW30" s="22" t="s">
        <v>244</v>
      </c>
      <c r="AX30" s="161">
        <v>0</v>
      </c>
      <c r="AY30" s="161">
        <v>0</v>
      </c>
      <c r="AZ30" s="10">
        <v>0</v>
      </c>
      <c r="BA30" s="10">
        <v>0</v>
      </c>
      <c r="BB30" s="161">
        <f t="shared" si="15"/>
        <v>0</v>
      </c>
      <c r="BC30" s="161">
        <f t="shared" si="16"/>
        <v>0</v>
      </c>
      <c r="BD30" s="10">
        <v>538.5</v>
      </c>
      <c r="BE30" s="22"/>
      <c r="BF30" s="10">
        <v>0</v>
      </c>
      <c r="BG30" s="10">
        <v>0</v>
      </c>
      <c r="BH30" s="10">
        <v>0</v>
      </c>
      <c r="BI30" s="10">
        <v>0</v>
      </c>
      <c r="BJ30" s="161">
        <f t="shared" si="17"/>
        <v>0</v>
      </c>
      <c r="BK30" s="161">
        <f t="shared" si="18"/>
        <v>0</v>
      </c>
      <c r="BL30" s="10">
        <v>422.9</v>
      </c>
      <c r="BM30" s="22"/>
      <c r="BN30" s="161">
        <v>150</v>
      </c>
      <c r="BO30" s="10">
        <v>13879.5</v>
      </c>
      <c r="BP30" s="10">
        <v>0</v>
      </c>
      <c r="BQ30" s="10">
        <v>0</v>
      </c>
      <c r="BR30" s="10">
        <f t="shared" si="19"/>
        <v>150</v>
      </c>
      <c r="BS30" s="10">
        <f t="shared" si="20"/>
        <v>13879.5</v>
      </c>
      <c r="BT30" s="10">
        <v>329.3</v>
      </c>
      <c r="BU30" s="22" t="s">
        <v>376</v>
      </c>
      <c r="BV30" s="161">
        <v>0</v>
      </c>
      <c r="BW30" s="161">
        <v>0</v>
      </c>
      <c r="BX30" s="10">
        <v>0</v>
      </c>
      <c r="BY30" s="10">
        <v>0</v>
      </c>
      <c r="BZ30" s="161">
        <f t="shared" si="21"/>
        <v>0</v>
      </c>
      <c r="CA30" s="161">
        <f t="shared" si="22"/>
        <v>0</v>
      </c>
      <c r="CB30" s="10">
        <v>347.3</v>
      </c>
      <c r="CC30" s="22"/>
      <c r="CD30" s="10">
        <v>150</v>
      </c>
      <c r="CE30" s="10">
        <v>13969.5</v>
      </c>
      <c r="CF30" s="10">
        <v>0</v>
      </c>
      <c r="CG30" s="10">
        <v>0</v>
      </c>
      <c r="CH30" s="161">
        <f t="shared" si="23"/>
        <v>150</v>
      </c>
      <c r="CI30" s="161">
        <f t="shared" si="24"/>
        <v>13969.5</v>
      </c>
      <c r="CJ30" s="10">
        <v>693.7</v>
      </c>
      <c r="CK30" s="161" t="s">
        <v>412</v>
      </c>
      <c r="CL30" s="161">
        <v>0</v>
      </c>
      <c r="CM30" s="161">
        <v>0</v>
      </c>
      <c r="CN30" s="10">
        <v>0</v>
      </c>
      <c r="CO30" s="10">
        <v>0</v>
      </c>
      <c r="CP30" s="161">
        <f t="shared" si="25"/>
        <v>0</v>
      </c>
      <c r="CQ30" s="161">
        <f t="shared" si="26"/>
        <v>0</v>
      </c>
      <c r="CR30" s="10">
        <v>583.20000000000005</v>
      </c>
      <c r="CS30" s="22"/>
      <c r="CT30" s="10">
        <v>50</v>
      </c>
      <c r="CU30" s="10">
        <v>4424</v>
      </c>
      <c r="CV30" s="10">
        <v>0</v>
      </c>
      <c r="CW30" s="161">
        <v>0</v>
      </c>
      <c r="CX30" s="161">
        <f t="shared" si="27"/>
        <v>50</v>
      </c>
      <c r="CY30" s="161">
        <f t="shared" si="28"/>
        <v>4424</v>
      </c>
      <c r="CZ30" s="10">
        <v>155.4</v>
      </c>
      <c r="DA30" s="22" t="s">
        <v>430</v>
      </c>
      <c r="DB30" s="161">
        <v>0</v>
      </c>
      <c r="DC30" s="161">
        <v>0</v>
      </c>
      <c r="DD30" s="10">
        <v>0</v>
      </c>
      <c r="DE30" s="10">
        <v>0</v>
      </c>
      <c r="DF30" s="161">
        <f t="shared" si="29"/>
        <v>0</v>
      </c>
      <c r="DG30" s="161">
        <f t="shared" si="30"/>
        <v>0</v>
      </c>
      <c r="DH30" s="10">
        <v>524</v>
      </c>
      <c r="DI30" s="161"/>
      <c r="DJ30" s="161">
        <v>263.95</v>
      </c>
      <c r="DK30" s="10">
        <v>23191</v>
      </c>
      <c r="DL30" s="10">
        <v>0</v>
      </c>
      <c r="DM30" s="10">
        <v>0</v>
      </c>
      <c r="DN30" s="10">
        <f t="shared" si="31"/>
        <v>263.95</v>
      </c>
      <c r="DO30" s="10">
        <f t="shared" si="32"/>
        <v>23191</v>
      </c>
      <c r="DP30" s="10">
        <v>522</v>
      </c>
      <c r="DQ30" s="22" t="s">
        <v>244</v>
      </c>
      <c r="DR30" s="161">
        <v>0</v>
      </c>
      <c r="DS30" s="161">
        <v>0</v>
      </c>
      <c r="DT30" s="161">
        <v>0</v>
      </c>
      <c r="DU30" s="161">
        <v>0</v>
      </c>
      <c r="DV30" s="161">
        <f t="shared" si="33"/>
        <v>0</v>
      </c>
      <c r="DW30" s="161">
        <f t="shared" si="34"/>
        <v>0</v>
      </c>
      <c r="DX30" s="10">
        <v>484.6</v>
      </c>
      <c r="DY30" s="161"/>
      <c r="DZ30" s="10">
        <v>150</v>
      </c>
      <c r="EA30" s="10">
        <v>13818</v>
      </c>
      <c r="EB30" s="161">
        <v>0</v>
      </c>
      <c r="EC30" s="161">
        <v>0</v>
      </c>
      <c r="ED30" s="10">
        <f t="shared" si="35"/>
        <v>150</v>
      </c>
      <c r="EE30" s="10">
        <f t="shared" si="36"/>
        <v>13818</v>
      </c>
      <c r="EF30" s="10">
        <v>203</v>
      </c>
      <c r="EG30" s="161" t="s">
        <v>518</v>
      </c>
      <c r="EH30" s="161">
        <v>0</v>
      </c>
      <c r="EI30" s="161">
        <v>0</v>
      </c>
      <c r="EJ30" s="161">
        <v>0</v>
      </c>
      <c r="EK30" s="161">
        <v>0</v>
      </c>
      <c r="EL30" s="161">
        <f t="shared" si="37"/>
        <v>0</v>
      </c>
      <c r="EM30" s="161">
        <f t="shared" si="38"/>
        <v>0</v>
      </c>
      <c r="EN30" s="10">
        <v>225.2</v>
      </c>
      <c r="EO30" s="22"/>
      <c r="EP30" s="161">
        <v>0</v>
      </c>
      <c r="EQ30" s="161">
        <v>0</v>
      </c>
      <c r="ER30" s="161">
        <v>0</v>
      </c>
      <c r="ES30" s="161">
        <v>0</v>
      </c>
      <c r="ET30" s="161">
        <f t="shared" si="39"/>
        <v>0</v>
      </c>
      <c r="EU30" s="161">
        <f t="shared" si="40"/>
        <v>0</v>
      </c>
      <c r="EV30" s="10">
        <v>427.8</v>
      </c>
      <c r="EW30" s="161"/>
      <c r="EX30" s="10">
        <v>179.99600000000001</v>
      </c>
      <c r="EY30" s="161">
        <v>16745</v>
      </c>
      <c r="EZ30" s="161">
        <v>0</v>
      </c>
      <c r="FA30" s="161">
        <v>0</v>
      </c>
      <c r="FB30" s="14">
        <f t="shared" si="41"/>
        <v>179.99600000000001</v>
      </c>
      <c r="FC30" s="14">
        <f t="shared" si="42"/>
        <v>16745</v>
      </c>
      <c r="FD30" s="161">
        <v>351.1</v>
      </c>
      <c r="FE30" s="161" t="s">
        <v>570</v>
      </c>
      <c r="FF30" s="10">
        <v>0</v>
      </c>
      <c r="FG30" s="10">
        <v>0</v>
      </c>
      <c r="FH30" s="10">
        <v>0</v>
      </c>
      <c r="FI30" s="10">
        <v>0</v>
      </c>
      <c r="FJ30" s="14">
        <f t="shared" si="43"/>
        <v>0</v>
      </c>
      <c r="FK30" s="14">
        <f t="shared" si="44"/>
        <v>0</v>
      </c>
      <c r="FL30" s="10">
        <v>704.1</v>
      </c>
      <c r="FM30" s="167"/>
      <c r="FN30" s="14"/>
      <c r="FO30" s="14"/>
      <c r="FP30" s="14"/>
      <c r="FQ30" s="14"/>
      <c r="FR30" s="14">
        <f t="shared" si="45"/>
        <v>0</v>
      </c>
      <c r="FS30" s="14">
        <f t="shared" si="46"/>
        <v>0</v>
      </c>
      <c r="FT30" s="10">
        <v>46.9</v>
      </c>
      <c r="FU30" s="14"/>
      <c r="FV30" s="14"/>
      <c r="FW30" s="14"/>
      <c r="FX30" s="14"/>
      <c r="FY30" s="14"/>
      <c r="FZ30" s="14">
        <f t="shared" si="47"/>
        <v>0</v>
      </c>
      <c r="GA30" s="14">
        <f t="shared" si="48"/>
        <v>0</v>
      </c>
      <c r="GB30" s="14"/>
      <c r="GC30" s="14"/>
      <c r="GD30" s="14"/>
      <c r="GE30" s="14"/>
      <c r="GF30" s="14"/>
      <c r="GG30" s="14"/>
      <c r="GH30" s="14">
        <f t="shared" si="49"/>
        <v>0</v>
      </c>
      <c r="GI30" s="14">
        <f t="shared" si="50"/>
        <v>0</v>
      </c>
      <c r="GJ30" s="14"/>
      <c r="GK30" s="14"/>
      <c r="GL30" s="14"/>
      <c r="GM30" s="14"/>
      <c r="GN30" s="14"/>
      <c r="GO30" s="14"/>
      <c r="GP30" s="14">
        <f t="shared" si="51"/>
        <v>0</v>
      </c>
      <c r="GQ30" s="14">
        <f t="shared" si="52"/>
        <v>0</v>
      </c>
      <c r="GR30" s="14"/>
      <c r="GS30" s="14"/>
      <c r="GT30" s="14"/>
      <c r="GU30" s="14"/>
      <c r="GV30" s="14"/>
      <c r="GW30" s="14"/>
      <c r="GX30" s="14">
        <f t="shared" si="53"/>
        <v>0</v>
      </c>
      <c r="GY30" s="14">
        <f t="shared" si="54"/>
        <v>0</v>
      </c>
      <c r="GZ30" s="14"/>
      <c r="HA30" s="14"/>
      <c r="HB30" s="14"/>
      <c r="HC30" s="14"/>
      <c r="HD30" s="14"/>
      <c r="HE30" s="14"/>
      <c r="HF30" s="14">
        <f t="shared" si="55"/>
        <v>0</v>
      </c>
      <c r="HG30" s="14">
        <f t="shared" si="56"/>
        <v>0</v>
      </c>
      <c r="HH30" s="14"/>
      <c r="HI30" s="14"/>
      <c r="HJ30" s="14"/>
      <c r="HK30" s="14"/>
      <c r="HL30" s="14"/>
      <c r="HM30" s="14"/>
      <c r="HN30" s="14">
        <f t="shared" si="57"/>
        <v>0</v>
      </c>
      <c r="HO30" s="14">
        <f t="shared" si="58"/>
        <v>0</v>
      </c>
      <c r="HP30" s="14"/>
      <c r="HQ30" s="14"/>
      <c r="HR30" s="14"/>
      <c r="HS30" s="14"/>
      <c r="HT30" s="14"/>
      <c r="HU30" s="14"/>
      <c r="HV30" s="14">
        <f t="shared" si="59"/>
        <v>0</v>
      </c>
      <c r="HW30" s="14">
        <f t="shared" si="60"/>
        <v>0</v>
      </c>
      <c r="HX30" s="14"/>
      <c r="HY30" s="14"/>
      <c r="HZ30" s="14"/>
      <c r="IA30" s="14"/>
      <c r="IB30" s="14"/>
      <c r="IC30" s="14"/>
      <c r="ID30" s="14">
        <f t="shared" si="61"/>
        <v>0</v>
      </c>
      <c r="IE30" s="14">
        <f t="shared" si="62"/>
        <v>0</v>
      </c>
      <c r="IF30" s="14"/>
      <c r="IG30" s="14"/>
      <c r="IH30" s="14"/>
      <c r="II30" s="14"/>
      <c r="IJ30" s="14"/>
      <c r="IK30" s="14"/>
      <c r="IL30" s="14">
        <f t="shared" si="63"/>
        <v>0</v>
      </c>
      <c r="IM30" s="14">
        <f t="shared" si="64"/>
        <v>0</v>
      </c>
      <c r="IN30" s="14"/>
      <c r="IO30" s="14"/>
      <c r="IP30" s="14"/>
      <c r="IQ30" s="14"/>
      <c r="IR30" s="14"/>
      <c r="IS30" s="14"/>
      <c r="IT30" s="14">
        <f t="shared" si="65"/>
        <v>0</v>
      </c>
      <c r="IU30" s="14">
        <f t="shared" si="66"/>
        <v>0</v>
      </c>
      <c r="IV30" s="14"/>
      <c r="IW30" s="14"/>
      <c r="IX30" s="14"/>
      <c r="IY30" s="14"/>
      <c r="IZ30" s="14"/>
      <c r="JA30" s="14"/>
      <c r="JB30" s="14">
        <f t="shared" si="67"/>
        <v>0</v>
      </c>
      <c r="JC30" s="14">
        <f t="shared" si="68"/>
        <v>0</v>
      </c>
      <c r="JD30" s="14"/>
      <c r="JE30" s="14"/>
      <c r="JF30" s="14"/>
      <c r="JG30" s="14"/>
      <c r="JH30" s="14"/>
      <c r="JI30" s="14"/>
      <c r="JJ30" s="14">
        <f t="shared" si="69"/>
        <v>0</v>
      </c>
      <c r="JK30" s="14">
        <f t="shared" si="70"/>
        <v>0</v>
      </c>
      <c r="JL30" s="14"/>
      <c r="JM30" s="14"/>
      <c r="JN30" s="14"/>
      <c r="JO30" s="14"/>
      <c r="JP30" s="14"/>
      <c r="JQ30" s="14"/>
      <c r="JR30" s="14">
        <f t="shared" si="71"/>
        <v>0</v>
      </c>
      <c r="JS30" s="14">
        <f t="shared" si="72"/>
        <v>0</v>
      </c>
      <c r="JT30" s="14"/>
      <c r="JU30" s="14"/>
    </row>
    <row r="31" spans="1:281" ht="12" customHeight="1" x14ac:dyDescent="0.2">
      <c r="A31" s="9" t="s">
        <v>135</v>
      </c>
      <c r="B31" s="15" t="s">
        <v>204</v>
      </c>
      <c r="C31" s="61">
        <v>7258938237</v>
      </c>
      <c r="D31" s="61" t="s">
        <v>301</v>
      </c>
      <c r="E31" s="61">
        <v>340</v>
      </c>
      <c r="F31" s="41" t="s">
        <v>39</v>
      </c>
      <c r="G31" s="6">
        <v>221604</v>
      </c>
      <c r="H31" s="16" t="s">
        <v>167</v>
      </c>
      <c r="I31" s="16" t="s">
        <v>167</v>
      </c>
      <c r="J31" s="46"/>
      <c r="K31" s="43">
        <v>150.30152784503616</v>
      </c>
      <c r="L31" s="50">
        <f t="shared" si="0"/>
        <v>150.30152784503616</v>
      </c>
      <c r="M31" s="43"/>
      <c r="N31" s="43">
        <v>0</v>
      </c>
      <c r="O31" s="43"/>
      <c r="P31" s="43"/>
      <c r="Q31" s="43"/>
      <c r="R31" s="10">
        <f t="shared" si="1"/>
        <v>0</v>
      </c>
      <c r="S31" s="50" cm="1">
        <f t="array" ref="S31">+R31:R31</f>
        <v>0</v>
      </c>
      <c r="T31" s="50">
        <f t="shared" si="2"/>
        <v>968.03600000000006</v>
      </c>
      <c r="U31" s="55">
        <f t="shared" si="3"/>
        <v>1118.3375278450362</v>
      </c>
      <c r="V31" s="50">
        <f t="shared" si="4"/>
        <v>86311.5</v>
      </c>
      <c r="W31" s="55">
        <f t="shared" si="5"/>
        <v>89.161456805325415</v>
      </c>
      <c r="X31" s="50">
        <f t="shared" si="6"/>
        <v>5552.2</v>
      </c>
      <c r="Y31" s="55">
        <f t="shared" si="7"/>
        <v>15.545459457512338</v>
      </c>
      <c r="Z31" s="56">
        <v>119332.20000000001</v>
      </c>
      <c r="AA31" s="50">
        <f t="shared" si="74"/>
        <v>124884.40000000002</v>
      </c>
      <c r="AB31" s="50">
        <f t="shared" si="75"/>
        <v>941.05084745762701</v>
      </c>
      <c r="AC31" s="50">
        <f t="shared" si="76"/>
        <v>941.05084745762701</v>
      </c>
      <c r="AD31" s="60">
        <f t="shared" si="73"/>
        <v>177.28668038740921</v>
      </c>
      <c r="AE31" s="57">
        <v>5.9</v>
      </c>
      <c r="AF31" s="57">
        <v>5.9</v>
      </c>
      <c r="AG31" s="24"/>
      <c r="AH31" s="10">
        <v>0</v>
      </c>
      <c r="AI31" s="10">
        <v>0</v>
      </c>
      <c r="AJ31" s="10">
        <v>0</v>
      </c>
      <c r="AK31" s="10">
        <v>0</v>
      </c>
      <c r="AL31" s="10">
        <f t="shared" si="11"/>
        <v>0</v>
      </c>
      <c r="AM31" s="10">
        <f t="shared" si="12"/>
        <v>0</v>
      </c>
      <c r="AN31" s="10">
        <v>263</v>
      </c>
      <c r="AO31" s="33"/>
      <c r="AP31" s="10">
        <v>265.71800000000002</v>
      </c>
      <c r="AQ31" s="10">
        <v>23346</v>
      </c>
      <c r="AR31" s="10">
        <v>0</v>
      </c>
      <c r="AS31" s="10">
        <v>0</v>
      </c>
      <c r="AT31" s="10">
        <f t="shared" si="13"/>
        <v>265.71800000000002</v>
      </c>
      <c r="AU31" s="10">
        <f t="shared" si="14"/>
        <v>23346</v>
      </c>
      <c r="AV31" s="10">
        <v>454.5</v>
      </c>
      <c r="AW31" s="22" t="s">
        <v>244</v>
      </c>
      <c r="AX31" s="161">
        <v>0</v>
      </c>
      <c r="AY31" s="161">
        <v>0</v>
      </c>
      <c r="AZ31" s="10">
        <v>0</v>
      </c>
      <c r="BA31" s="10">
        <v>0</v>
      </c>
      <c r="BB31" s="161">
        <f t="shared" si="15"/>
        <v>0</v>
      </c>
      <c r="BC31" s="161">
        <f t="shared" si="16"/>
        <v>0</v>
      </c>
      <c r="BD31" s="10">
        <v>503.7</v>
      </c>
      <c r="BE31" s="22"/>
      <c r="BF31" s="10">
        <v>0</v>
      </c>
      <c r="BG31" s="10">
        <v>0</v>
      </c>
      <c r="BH31" s="10">
        <v>0</v>
      </c>
      <c r="BI31" s="10">
        <v>0</v>
      </c>
      <c r="BJ31" s="161">
        <f t="shared" si="17"/>
        <v>0</v>
      </c>
      <c r="BK31" s="161">
        <f t="shared" si="18"/>
        <v>0</v>
      </c>
      <c r="BL31" s="10">
        <v>393</v>
      </c>
      <c r="BM31" s="22"/>
      <c r="BN31" s="161">
        <v>0</v>
      </c>
      <c r="BO31" s="161">
        <v>0</v>
      </c>
      <c r="BP31" s="10">
        <v>0</v>
      </c>
      <c r="BQ31" s="10">
        <v>0</v>
      </c>
      <c r="BR31" s="75">
        <f t="shared" si="19"/>
        <v>0</v>
      </c>
      <c r="BS31" s="75">
        <f t="shared" si="20"/>
        <v>0</v>
      </c>
      <c r="BT31" s="10">
        <v>62.9</v>
      </c>
      <c r="BU31" s="22"/>
      <c r="BV31" s="10">
        <v>150</v>
      </c>
      <c r="BW31" s="10">
        <v>13906.5</v>
      </c>
      <c r="BX31" s="10">
        <v>0</v>
      </c>
      <c r="BY31" s="10">
        <v>0</v>
      </c>
      <c r="BZ31" s="161">
        <f t="shared" si="21"/>
        <v>150</v>
      </c>
      <c r="CA31" s="161">
        <f t="shared" si="22"/>
        <v>13906.5</v>
      </c>
      <c r="CB31" s="10">
        <v>82.3</v>
      </c>
      <c r="CC31" s="22" t="s">
        <v>394</v>
      </c>
      <c r="CD31" s="161">
        <v>0</v>
      </c>
      <c r="CE31" s="161">
        <v>0</v>
      </c>
      <c r="CF31" s="10">
        <v>0</v>
      </c>
      <c r="CG31" s="10">
        <v>0</v>
      </c>
      <c r="CH31" s="161">
        <f t="shared" si="23"/>
        <v>0</v>
      </c>
      <c r="CI31" s="161">
        <f t="shared" si="24"/>
        <v>0</v>
      </c>
      <c r="CJ31" s="10">
        <v>365.5</v>
      </c>
      <c r="CK31" s="161"/>
      <c r="CL31" s="10">
        <v>100</v>
      </c>
      <c r="CM31" s="10">
        <v>9318</v>
      </c>
      <c r="CN31" s="10">
        <v>0</v>
      </c>
      <c r="CO31" s="10">
        <v>0</v>
      </c>
      <c r="CP31" s="161">
        <f t="shared" si="25"/>
        <v>100</v>
      </c>
      <c r="CQ31" s="161">
        <f t="shared" si="26"/>
        <v>9318</v>
      </c>
      <c r="CR31" s="10">
        <v>491.6</v>
      </c>
      <c r="CS31" s="22" t="s">
        <v>264</v>
      </c>
      <c r="CT31" s="161">
        <v>0</v>
      </c>
      <c r="CU31" s="161">
        <v>0</v>
      </c>
      <c r="CV31" s="10">
        <v>0</v>
      </c>
      <c r="CW31" s="161">
        <v>0</v>
      </c>
      <c r="CX31" s="161">
        <f t="shared" si="27"/>
        <v>0</v>
      </c>
      <c r="CY31" s="161">
        <f t="shared" si="28"/>
        <v>0</v>
      </c>
      <c r="CZ31" s="10">
        <v>509.4</v>
      </c>
      <c r="DA31" s="22"/>
      <c r="DB31" s="161">
        <v>0</v>
      </c>
      <c r="DC31" s="161">
        <v>0</v>
      </c>
      <c r="DD31" s="10">
        <v>0</v>
      </c>
      <c r="DE31" s="10">
        <v>0</v>
      </c>
      <c r="DF31" s="161">
        <f t="shared" si="29"/>
        <v>0</v>
      </c>
      <c r="DG31" s="161">
        <f t="shared" si="30"/>
        <v>0</v>
      </c>
      <c r="DH31" s="10">
        <v>134.1</v>
      </c>
      <c r="DI31" s="161"/>
      <c r="DJ31" s="161">
        <v>0</v>
      </c>
      <c r="DK31" s="161">
        <v>0</v>
      </c>
      <c r="DL31" s="10">
        <v>0</v>
      </c>
      <c r="DM31" s="10">
        <v>0</v>
      </c>
      <c r="DN31" s="161">
        <f t="shared" si="31"/>
        <v>0</v>
      </c>
      <c r="DO31" s="161">
        <f t="shared" si="32"/>
        <v>0</v>
      </c>
      <c r="DP31" s="10">
        <v>31.7</v>
      </c>
      <c r="DQ31" s="22"/>
      <c r="DR31" s="10">
        <v>291.13</v>
      </c>
      <c r="DS31" s="10">
        <v>25579</v>
      </c>
      <c r="DT31" s="161">
        <v>0</v>
      </c>
      <c r="DU31" s="161">
        <v>0</v>
      </c>
      <c r="DV31" s="161">
        <f t="shared" si="33"/>
        <v>291.13</v>
      </c>
      <c r="DW31" s="161">
        <f t="shared" si="34"/>
        <v>25579</v>
      </c>
      <c r="DX31" s="10">
        <v>413.6</v>
      </c>
      <c r="DY31" s="33" t="s">
        <v>244</v>
      </c>
      <c r="DZ31" s="161">
        <v>0</v>
      </c>
      <c r="EA31" s="161">
        <v>0</v>
      </c>
      <c r="EB31" s="161">
        <v>0</v>
      </c>
      <c r="EC31" s="161">
        <v>0</v>
      </c>
      <c r="ED31" s="161">
        <f t="shared" si="35"/>
        <v>0</v>
      </c>
      <c r="EE31" s="161">
        <f t="shared" si="36"/>
        <v>0</v>
      </c>
      <c r="EF31" s="10">
        <v>131.69999999999999</v>
      </c>
      <c r="EG31" s="161"/>
      <c r="EH31" s="161">
        <v>0</v>
      </c>
      <c r="EI31" s="161">
        <v>0</v>
      </c>
      <c r="EJ31" s="161">
        <v>0</v>
      </c>
      <c r="EK31" s="161">
        <v>0</v>
      </c>
      <c r="EL31" s="161">
        <f t="shared" si="37"/>
        <v>0</v>
      </c>
      <c r="EM31" s="161">
        <f t="shared" si="38"/>
        <v>0</v>
      </c>
      <c r="EN31" s="10">
        <v>369.1</v>
      </c>
      <c r="EO31" s="22"/>
      <c r="EP31" s="161">
        <v>0</v>
      </c>
      <c r="EQ31" s="161">
        <v>0</v>
      </c>
      <c r="ER31" s="161">
        <v>0</v>
      </c>
      <c r="ES31" s="161">
        <v>0</v>
      </c>
      <c r="ET31" s="161">
        <f t="shared" si="39"/>
        <v>0</v>
      </c>
      <c r="EU31" s="161">
        <f t="shared" si="40"/>
        <v>0</v>
      </c>
      <c r="EV31" s="10">
        <v>532</v>
      </c>
      <c r="EW31" s="161"/>
      <c r="EX31" s="10">
        <v>161.18799999999999</v>
      </c>
      <c r="EY31" s="161">
        <v>14162</v>
      </c>
      <c r="EZ31" s="161">
        <v>0</v>
      </c>
      <c r="FA31" s="161">
        <v>0</v>
      </c>
      <c r="FB31" s="14">
        <f t="shared" si="41"/>
        <v>161.18799999999999</v>
      </c>
      <c r="FC31" s="14">
        <f t="shared" si="42"/>
        <v>14162</v>
      </c>
      <c r="FD31" s="161">
        <v>532.1</v>
      </c>
      <c r="FE31" s="161" t="s">
        <v>244</v>
      </c>
      <c r="FF31" s="10">
        <v>0</v>
      </c>
      <c r="FG31" s="10">
        <v>0</v>
      </c>
      <c r="FH31" s="10">
        <v>0</v>
      </c>
      <c r="FI31" s="10">
        <v>0</v>
      </c>
      <c r="FJ31" s="14">
        <f t="shared" si="43"/>
        <v>0</v>
      </c>
      <c r="FK31" s="14">
        <f t="shared" si="44"/>
        <v>0</v>
      </c>
      <c r="FL31" s="10">
        <v>282</v>
      </c>
      <c r="FM31" s="167"/>
      <c r="FN31" s="14"/>
      <c r="FO31" s="14"/>
      <c r="FP31" s="14"/>
      <c r="FQ31" s="14"/>
      <c r="FR31" s="14">
        <f t="shared" si="45"/>
        <v>0</v>
      </c>
      <c r="FS31" s="14">
        <f t="shared" si="46"/>
        <v>0</v>
      </c>
      <c r="FT31" s="10">
        <v>0</v>
      </c>
      <c r="FU31" s="14"/>
      <c r="FV31" s="14"/>
      <c r="FW31" s="14"/>
      <c r="FX31" s="14"/>
      <c r="FY31" s="14"/>
      <c r="FZ31" s="14">
        <f t="shared" si="47"/>
        <v>0</v>
      </c>
      <c r="GA31" s="14">
        <f t="shared" si="48"/>
        <v>0</v>
      </c>
      <c r="GB31" s="14"/>
      <c r="GC31" s="14"/>
      <c r="GD31" s="14"/>
      <c r="GE31" s="14"/>
      <c r="GF31" s="14"/>
      <c r="GG31" s="14"/>
      <c r="GH31" s="14">
        <f t="shared" si="49"/>
        <v>0</v>
      </c>
      <c r="GI31" s="14">
        <f t="shared" si="50"/>
        <v>0</v>
      </c>
      <c r="GJ31" s="14"/>
      <c r="GK31" s="14"/>
      <c r="GL31" s="14"/>
      <c r="GM31" s="14"/>
      <c r="GN31" s="14"/>
      <c r="GO31" s="14"/>
      <c r="GP31" s="14">
        <f t="shared" si="51"/>
        <v>0</v>
      </c>
      <c r="GQ31" s="14">
        <f t="shared" si="52"/>
        <v>0</v>
      </c>
      <c r="GR31" s="14"/>
      <c r="GS31" s="14"/>
      <c r="GT31" s="14"/>
      <c r="GU31" s="14"/>
      <c r="GV31" s="14"/>
      <c r="GW31" s="14"/>
      <c r="GX31" s="14">
        <f t="shared" si="53"/>
        <v>0</v>
      </c>
      <c r="GY31" s="14">
        <f t="shared" si="54"/>
        <v>0</v>
      </c>
      <c r="GZ31" s="14"/>
      <c r="HA31" s="14"/>
      <c r="HB31" s="14"/>
      <c r="HC31" s="14"/>
      <c r="HD31" s="14"/>
      <c r="HE31" s="14"/>
      <c r="HF31" s="14">
        <f t="shared" si="55"/>
        <v>0</v>
      </c>
      <c r="HG31" s="14">
        <f t="shared" si="56"/>
        <v>0</v>
      </c>
      <c r="HH31" s="14"/>
      <c r="HI31" s="14"/>
      <c r="HJ31" s="14"/>
      <c r="HK31" s="14"/>
      <c r="HL31" s="14"/>
      <c r="HM31" s="14"/>
      <c r="HN31" s="14">
        <f t="shared" si="57"/>
        <v>0</v>
      </c>
      <c r="HO31" s="14">
        <f t="shared" si="58"/>
        <v>0</v>
      </c>
      <c r="HP31" s="14"/>
      <c r="HQ31" s="14"/>
      <c r="HR31" s="14"/>
      <c r="HS31" s="14"/>
      <c r="HT31" s="14"/>
      <c r="HU31" s="14"/>
      <c r="HV31" s="14">
        <f t="shared" si="59"/>
        <v>0</v>
      </c>
      <c r="HW31" s="14">
        <f t="shared" si="60"/>
        <v>0</v>
      </c>
      <c r="HX31" s="14"/>
      <c r="HY31" s="14"/>
      <c r="HZ31" s="14"/>
      <c r="IA31" s="14"/>
      <c r="IB31" s="14"/>
      <c r="IC31" s="14"/>
      <c r="ID31" s="14">
        <f t="shared" si="61"/>
        <v>0</v>
      </c>
      <c r="IE31" s="14">
        <f t="shared" si="62"/>
        <v>0</v>
      </c>
      <c r="IF31" s="14"/>
      <c r="IG31" s="14"/>
      <c r="IH31" s="14"/>
      <c r="II31" s="14"/>
      <c r="IJ31" s="14"/>
      <c r="IK31" s="14"/>
      <c r="IL31" s="14">
        <f t="shared" si="63"/>
        <v>0</v>
      </c>
      <c r="IM31" s="14">
        <f t="shared" si="64"/>
        <v>0</v>
      </c>
      <c r="IN31" s="14"/>
      <c r="IO31" s="14"/>
      <c r="IP31" s="14"/>
      <c r="IQ31" s="14"/>
      <c r="IR31" s="14"/>
      <c r="IS31" s="14"/>
      <c r="IT31" s="14">
        <f t="shared" si="65"/>
        <v>0</v>
      </c>
      <c r="IU31" s="14">
        <f t="shared" si="66"/>
        <v>0</v>
      </c>
      <c r="IV31" s="14"/>
      <c r="IW31" s="14"/>
      <c r="IX31" s="14"/>
      <c r="IY31" s="14"/>
      <c r="IZ31" s="14"/>
      <c r="JA31" s="14"/>
      <c r="JB31" s="14">
        <f t="shared" si="67"/>
        <v>0</v>
      </c>
      <c r="JC31" s="14">
        <f t="shared" si="68"/>
        <v>0</v>
      </c>
      <c r="JD31" s="14"/>
      <c r="JE31" s="14"/>
      <c r="JF31" s="14"/>
      <c r="JG31" s="14"/>
      <c r="JH31" s="14"/>
      <c r="JI31" s="14"/>
      <c r="JJ31" s="14">
        <f t="shared" si="69"/>
        <v>0</v>
      </c>
      <c r="JK31" s="14">
        <f t="shared" si="70"/>
        <v>0</v>
      </c>
      <c r="JL31" s="14"/>
      <c r="JM31" s="14"/>
      <c r="JN31" s="14"/>
      <c r="JO31" s="14"/>
      <c r="JP31" s="14"/>
      <c r="JQ31" s="14"/>
      <c r="JR31" s="14">
        <f t="shared" si="71"/>
        <v>0</v>
      </c>
      <c r="JS31" s="14">
        <f t="shared" si="72"/>
        <v>0</v>
      </c>
      <c r="JT31" s="14"/>
      <c r="JU31" s="14"/>
    </row>
    <row r="32" spans="1:281" ht="12" customHeight="1" x14ac:dyDescent="0.2">
      <c r="A32" s="9" t="s">
        <v>136</v>
      </c>
      <c r="B32" s="15" t="s">
        <v>205</v>
      </c>
      <c r="C32" s="61">
        <v>9817126064</v>
      </c>
      <c r="D32" s="61" t="s">
        <v>301</v>
      </c>
      <c r="E32" s="61">
        <v>340</v>
      </c>
      <c r="F32" s="5" t="s">
        <v>40</v>
      </c>
      <c r="G32" s="6">
        <v>47896</v>
      </c>
      <c r="H32" s="16" t="s">
        <v>167</v>
      </c>
      <c r="I32" s="16" t="s">
        <v>167</v>
      </c>
      <c r="J32" s="46"/>
      <c r="K32" s="43">
        <f>191.530344802685</f>
        <v>191.53034480268499</v>
      </c>
      <c r="L32" s="50">
        <f t="shared" si="0"/>
        <v>177.53034480268499</v>
      </c>
      <c r="M32" s="43"/>
      <c r="N32" s="43">
        <v>0</v>
      </c>
      <c r="O32" s="43">
        <v>9</v>
      </c>
      <c r="P32" s="43"/>
      <c r="Q32" s="43">
        <v>5</v>
      </c>
      <c r="R32" s="10">
        <f t="shared" si="1"/>
        <v>14</v>
      </c>
      <c r="S32" s="50" cm="1">
        <f t="array" ref="S32">+R32:R32</f>
        <v>14</v>
      </c>
      <c r="T32" s="50">
        <f t="shared" si="2"/>
        <v>1128.92</v>
      </c>
      <c r="U32" s="55">
        <f t="shared" si="3"/>
        <v>1306.4503448026851</v>
      </c>
      <c r="V32" s="50">
        <f t="shared" si="4"/>
        <v>101697.5</v>
      </c>
      <c r="W32" s="55">
        <f t="shared" si="5"/>
        <v>90.083885483470922</v>
      </c>
      <c r="X32" s="50">
        <f t="shared" si="6"/>
        <v>6650.9000000000005</v>
      </c>
      <c r="Y32" s="55">
        <f t="shared" si="7"/>
        <v>15.290787712941105</v>
      </c>
      <c r="Z32" s="56">
        <v>113851.20000000001</v>
      </c>
      <c r="AA32" s="50">
        <f t="shared" si="74"/>
        <v>120502.10000000002</v>
      </c>
      <c r="AB32" s="50">
        <f t="shared" si="75"/>
        <v>1127.2711864406781</v>
      </c>
      <c r="AC32" s="50">
        <f t="shared" si="76"/>
        <v>1127.2711864406781</v>
      </c>
      <c r="AD32" s="60">
        <f t="shared" si="73"/>
        <v>179.179158362007</v>
      </c>
      <c r="AE32" s="57">
        <v>5.9</v>
      </c>
      <c r="AF32" s="57">
        <v>5.9</v>
      </c>
      <c r="AG32" s="24"/>
      <c r="AH32" s="10">
        <v>0</v>
      </c>
      <c r="AI32" s="10">
        <v>0</v>
      </c>
      <c r="AJ32" s="10">
        <v>0</v>
      </c>
      <c r="AK32" s="10">
        <v>0</v>
      </c>
      <c r="AL32" s="10">
        <f t="shared" si="11"/>
        <v>0</v>
      </c>
      <c r="AM32" s="10">
        <f t="shared" si="12"/>
        <v>0</v>
      </c>
      <c r="AN32" s="10">
        <v>238.4</v>
      </c>
      <c r="AO32" s="33"/>
      <c r="AP32" s="10">
        <v>0</v>
      </c>
      <c r="AQ32" s="10">
        <v>0</v>
      </c>
      <c r="AR32" s="10">
        <v>0</v>
      </c>
      <c r="AS32" s="10">
        <v>0</v>
      </c>
      <c r="AT32" s="10">
        <f t="shared" si="13"/>
        <v>0</v>
      </c>
      <c r="AU32" s="10">
        <f t="shared" si="14"/>
        <v>0</v>
      </c>
      <c r="AV32" s="10">
        <v>161.4</v>
      </c>
      <c r="AW32" s="22"/>
      <c r="AX32" s="10">
        <v>150</v>
      </c>
      <c r="AY32" s="10">
        <v>14101</v>
      </c>
      <c r="AZ32" s="10">
        <v>0</v>
      </c>
      <c r="BA32" s="10">
        <v>0</v>
      </c>
      <c r="BB32" s="161">
        <f t="shared" si="15"/>
        <v>150</v>
      </c>
      <c r="BC32" s="161">
        <f t="shared" si="16"/>
        <v>14101</v>
      </c>
      <c r="BD32" s="10">
        <v>617.1</v>
      </c>
      <c r="BE32" s="22" t="s">
        <v>313</v>
      </c>
      <c r="BF32" s="10">
        <v>50</v>
      </c>
      <c r="BG32" s="10">
        <v>4365.5</v>
      </c>
      <c r="BH32" s="10">
        <v>0</v>
      </c>
      <c r="BI32" s="10">
        <v>0</v>
      </c>
      <c r="BJ32" s="161">
        <f t="shared" si="17"/>
        <v>50</v>
      </c>
      <c r="BK32" s="161">
        <f t="shared" si="18"/>
        <v>4365.5</v>
      </c>
      <c r="BL32" s="10">
        <v>581.29999999999995</v>
      </c>
      <c r="BM32" s="22" t="s">
        <v>332</v>
      </c>
      <c r="BN32" s="161">
        <v>266.94</v>
      </c>
      <c r="BO32" s="10">
        <v>23453</v>
      </c>
      <c r="BP32" s="10">
        <v>0</v>
      </c>
      <c r="BQ32" s="10">
        <v>0</v>
      </c>
      <c r="BR32" s="10">
        <f t="shared" si="19"/>
        <v>266.94</v>
      </c>
      <c r="BS32" s="10">
        <f t="shared" si="20"/>
        <v>23453</v>
      </c>
      <c r="BT32" s="10">
        <v>121.7</v>
      </c>
      <c r="BU32" s="22" t="s">
        <v>244</v>
      </c>
      <c r="BV32" s="161">
        <v>0</v>
      </c>
      <c r="BW32" s="161">
        <v>0</v>
      </c>
      <c r="BX32" s="10">
        <v>0</v>
      </c>
      <c r="BY32" s="10">
        <v>0</v>
      </c>
      <c r="BZ32" s="161">
        <f t="shared" si="21"/>
        <v>0</v>
      </c>
      <c r="CA32" s="161">
        <f t="shared" si="22"/>
        <v>0</v>
      </c>
      <c r="CB32" s="10">
        <v>584.70000000000005</v>
      </c>
      <c r="CC32" s="22"/>
      <c r="CD32" s="161">
        <v>0</v>
      </c>
      <c r="CE32" s="161">
        <v>0</v>
      </c>
      <c r="CF32" s="10">
        <v>0</v>
      </c>
      <c r="CG32" s="10">
        <v>0</v>
      </c>
      <c r="CH32" s="161">
        <f t="shared" si="23"/>
        <v>0</v>
      </c>
      <c r="CI32" s="161">
        <f t="shared" si="24"/>
        <v>0</v>
      </c>
      <c r="CJ32" s="10">
        <v>297.39999999999998</v>
      </c>
      <c r="CK32" s="161"/>
      <c r="CL32" s="161">
        <v>150</v>
      </c>
      <c r="CM32" s="161">
        <v>13967</v>
      </c>
      <c r="CN32" s="10">
        <v>0</v>
      </c>
      <c r="CO32" s="10">
        <v>0</v>
      </c>
      <c r="CP32" s="161">
        <f t="shared" si="25"/>
        <v>150</v>
      </c>
      <c r="CQ32" s="161">
        <f t="shared" si="26"/>
        <v>13967</v>
      </c>
      <c r="CR32" s="10">
        <v>480.1</v>
      </c>
      <c r="CS32" s="22" t="s">
        <v>252</v>
      </c>
      <c r="CT32" s="161">
        <v>0</v>
      </c>
      <c r="CU32" s="161">
        <v>0</v>
      </c>
      <c r="CV32" s="10">
        <v>0</v>
      </c>
      <c r="CW32" s="161">
        <v>0</v>
      </c>
      <c r="CX32" s="161">
        <f t="shared" si="27"/>
        <v>0</v>
      </c>
      <c r="CY32" s="161">
        <f t="shared" si="28"/>
        <v>0</v>
      </c>
      <c r="CZ32" s="10">
        <v>282.60000000000002</v>
      </c>
      <c r="DA32" s="22"/>
      <c r="DB32" s="161">
        <v>0</v>
      </c>
      <c r="DC32" s="161">
        <v>0</v>
      </c>
      <c r="DD32" s="10">
        <v>0</v>
      </c>
      <c r="DE32" s="10">
        <v>0</v>
      </c>
      <c r="DF32" s="161">
        <f t="shared" si="29"/>
        <v>0</v>
      </c>
      <c r="DG32" s="161">
        <f t="shared" si="30"/>
        <v>0</v>
      </c>
      <c r="DH32" s="10">
        <v>599.5</v>
      </c>
      <c r="DI32" s="161"/>
      <c r="DJ32" s="161">
        <v>150</v>
      </c>
      <c r="DK32" s="10">
        <v>13967</v>
      </c>
      <c r="DL32" s="10">
        <v>0</v>
      </c>
      <c r="DM32" s="10">
        <v>0</v>
      </c>
      <c r="DN32" s="161">
        <f t="shared" si="31"/>
        <v>150</v>
      </c>
      <c r="DO32" s="161">
        <f t="shared" si="32"/>
        <v>13967</v>
      </c>
      <c r="DP32" s="10">
        <v>435.8</v>
      </c>
      <c r="DQ32" s="22" t="s">
        <v>252</v>
      </c>
      <c r="DR32" s="10">
        <v>100</v>
      </c>
      <c r="DS32" s="10">
        <v>8826</v>
      </c>
      <c r="DT32" s="161">
        <v>0</v>
      </c>
      <c r="DU32" s="161">
        <v>0</v>
      </c>
      <c r="DV32" s="161">
        <f t="shared" si="33"/>
        <v>100</v>
      </c>
      <c r="DW32" s="161">
        <f t="shared" si="34"/>
        <v>8826</v>
      </c>
      <c r="DX32" s="10">
        <v>533</v>
      </c>
      <c r="DY32" s="33" t="s">
        <v>371</v>
      </c>
      <c r="DZ32" s="161">
        <v>0</v>
      </c>
      <c r="EA32" s="161">
        <v>0</v>
      </c>
      <c r="EB32" s="161">
        <v>0</v>
      </c>
      <c r="EC32" s="161">
        <v>0</v>
      </c>
      <c r="ED32" s="161">
        <f t="shared" si="35"/>
        <v>0</v>
      </c>
      <c r="EE32" s="161">
        <f t="shared" si="36"/>
        <v>0</v>
      </c>
      <c r="EF32" s="10">
        <v>369.5</v>
      </c>
      <c r="EG32" s="161"/>
      <c r="EH32" s="10">
        <v>261.98</v>
      </c>
      <c r="EI32" s="161">
        <v>23018</v>
      </c>
      <c r="EJ32" s="161">
        <v>0</v>
      </c>
      <c r="EK32" s="161">
        <v>0</v>
      </c>
      <c r="EL32" s="161">
        <f t="shared" si="37"/>
        <v>261.98</v>
      </c>
      <c r="EM32" s="161">
        <f t="shared" si="38"/>
        <v>23018</v>
      </c>
      <c r="EN32" s="10">
        <v>439.2</v>
      </c>
      <c r="EO32" s="22" t="s">
        <v>244</v>
      </c>
      <c r="EP32" s="161">
        <v>0</v>
      </c>
      <c r="EQ32" s="161">
        <v>0</v>
      </c>
      <c r="ER32" s="161">
        <v>0</v>
      </c>
      <c r="ES32" s="161">
        <v>0</v>
      </c>
      <c r="ET32" s="161">
        <f t="shared" si="39"/>
        <v>0</v>
      </c>
      <c r="EU32" s="161">
        <f t="shared" si="40"/>
        <v>0</v>
      </c>
      <c r="EV32" s="10">
        <v>542.5</v>
      </c>
      <c r="EW32" s="161"/>
      <c r="EX32" s="10">
        <v>0</v>
      </c>
      <c r="EY32" s="161">
        <v>0</v>
      </c>
      <c r="EZ32" s="161">
        <v>0</v>
      </c>
      <c r="FA32" s="161">
        <v>0</v>
      </c>
      <c r="FB32" s="14">
        <f t="shared" si="41"/>
        <v>0</v>
      </c>
      <c r="FC32" s="14">
        <f t="shared" si="42"/>
        <v>0</v>
      </c>
      <c r="FD32" s="161">
        <v>365.6</v>
      </c>
      <c r="FE32" s="161"/>
      <c r="FF32" s="10">
        <v>0</v>
      </c>
      <c r="FG32" s="10">
        <v>0</v>
      </c>
      <c r="FH32" s="10">
        <v>0</v>
      </c>
      <c r="FI32" s="10">
        <v>0</v>
      </c>
      <c r="FJ32" s="14">
        <f t="shared" si="43"/>
        <v>0</v>
      </c>
      <c r="FK32" s="14">
        <f t="shared" si="44"/>
        <v>0</v>
      </c>
      <c r="FL32" s="10">
        <v>0.8</v>
      </c>
      <c r="FM32" s="167"/>
      <c r="FN32" s="14"/>
      <c r="FO32" s="14"/>
      <c r="FP32" s="14"/>
      <c r="FQ32" s="14"/>
      <c r="FR32" s="14">
        <f t="shared" si="45"/>
        <v>0</v>
      </c>
      <c r="FS32" s="14">
        <f t="shared" si="46"/>
        <v>0</v>
      </c>
      <c r="FT32" s="10">
        <v>0.3</v>
      </c>
      <c r="FU32" s="14"/>
      <c r="FV32" s="14"/>
      <c r="FW32" s="14"/>
      <c r="FX32" s="14"/>
      <c r="FY32" s="14"/>
      <c r="FZ32" s="14">
        <f t="shared" si="47"/>
        <v>0</v>
      </c>
      <c r="GA32" s="14">
        <f t="shared" si="48"/>
        <v>0</v>
      </c>
      <c r="GB32" s="14"/>
      <c r="GC32" s="14"/>
      <c r="GD32" s="14"/>
      <c r="GE32" s="14"/>
      <c r="GF32" s="14"/>
      <c r="GG32" s="14"/>
      <c r="GH32" s="14">
        <f t="shared" si="49"/>
        <v>0</v>
      </c>
      <c r="GI32" s="14">
        <f t="shared" si="50"/>
        <v>0</v>
      </c>
      <c r="GJ32" s="14"/>
      <c r="GK32" s="14"/>
      <c r="GL32" s="14"/>
      <c r="GM32" s="14"/>
      <c r="GN32" s="14"/>
      <c r="GO32" s="14"/>
      <c r="GP32" s="14">
        <f t="shared" si="51"/>
        <v>0</v>
      </c>
      <c r="GQ32" s="14">
        <f t="shared" si="52"/>
        <v>0</v>
      </c>
      <c r="GR32" s="14"/>
      <c r="GS32" s="14"/>
      <c r="GT32" s="14"/>
      <c r="GU32" s="14"/>
      <c r="GV32" s="14"/>
      <c r="GW32" s="14"/>
      <c r="GX32" s="14">
        <f t="shared" si="53"/>
        <v>0</v>
      </c>
      <c r="GY32" s="14">
        <f t="shared" si="54"/>
        <v>0</v>
      </c>
      <c r="GZ32" s="14"/>
      <c r="HA32" s="14"/>
      <c r="HB32" s="14"/>
      <c r="HC32" s="14"/>
      <c r="HD32" s="14"/>
      <c r="HE32" s="14"/>
      <c r="HF32" s="14">
        <f t="shared" si="55"/>
        <v>0</v>
      </c>
      <c r="HG32" s="14">
        <f t="shared" si="56"/>
        <v>0</v>
      </c>
      <c r="HH32" s="14"/>
      <c r="HI32" s="14"/>
      <c r="HJ32" s="14"/>
      <c r="HK32" s="14"/>
      <c r="HL32" s="14"/>
      <c r="HM32" s="14"/>
      <c r="HN32" s="14">
        <f t="shared" si="57"/>
        <v>0</v>
      </c>
      <c r="HO32" s="14">
        <f t="shared" si="58"/>
        <v>0</v>
      </c>
      <c r="HP32" s="14"/>
      <c r="HQ32" s="14"/>
      <c r="HR32" s="14"/>
      <c r="HS32" s="14"/>
      <c r="HT32" s="14"/>
      <c r="HU32" s="14"/>
      <c r="HV32" s="14">
        <f t="shared" si="59"/>
        <v>0</v>
      </c>
      <c r="HW32" s="14">
        <f t="shared" si="60"/>
        <v>0</v>
      </c>
      <c r="HX32" s="14"/>
      <c r="HY32" s="14"/>
      <c r="HZ32" s="14"/>
      <c r="IA32" s="14"/>
      <c r="IB32" s="14"/>
      <c r="IC32" s="14"/>
      <c r="ID32" s="14">
        <f t="shared" si="61"/>
        <v>0</v>
      </c>
      <c r="IE32" s="14">
        <f t="shared" si="62"/>
        <v>0</v>
      </c>
      <c r="IF32" s="14"/>
      <c r="IG32" s="14"/>
      <c r="IH32" s="14"/>
      <c r="II32" s="14"/>
      <c r="IJ32" s="14"/>
      <c r="IK32" s="14"/>
      <c r="IL32" s="14">
        <f t="shared" si="63"/>
        <v>0</v>
      </c>
      <c r="IM32" s="14">
        <f t="shared" si="64"/>
        <v>0</v>
      </c>
      <c r="IN32" s="14"/>
      <c r="IO32" s="14"/>
      <c r="IP32" s="14"/>
      <c r="IQ32" s="14"/>
      <c r="IR32" s="14"/>
      <c r="IS32" s="14"/>
      <c r="IT32" s="14">
        <f t="shared" si="65"/>
        <v>0</v>
      </c>
      <c r="IU32" s="14">
        <f t="shared" si="66"/>
        <v>0</v>
      </c>
      <c r="IV32" s="14"/>
      <c r="IW32" s="14"/>
      <c r="IX32" s="14"/>
      <c r="IY32" s="14"/>
      <c r="IZ32" s="14"/>
      <c r="JA32" s="14"/>
      <c r="JB32" s="14">
        <f t="shared" si="67"/>
        <v>0</v>
      </c>
      <c r="JC32" s="14">
        <f t="shared" si="68"/>
        <v>0</v>
      </c>
      <c r="JD32" s="14"/>
      <c r="JE32" s="14"/>
      <c r="JF32" s="14"/>
      <c r="JG32" s="14"/>
      <c r="JH32" s="14"/>
      <c r="JI32" s="14"/>
      <c r="JJ32" s="14">
        <f t="shared" si="69"/>
        <v>0</v>
      </c>
      <c r="JK32" s="14">
        <f t="shared" si="70"/>
        <v>0</v>
      </c>
      <c r="JL32" s="14"/>
      <c r="JM32" s="14"/>
      <c r="JN32" s="14"/>
      <c r="JO32" s="14"/>
      <c r="JP32" s="14"/>
      <c r="JQ32" s="14"/>
      <c r="JR32" s="14">
        <f t="shared" si="71"/>
        <v>0</v>
      </c>
      <c r="JS32" s="14">
        <f t="shared" si="72"/>
        <v>0</v>
      </c>
      <c r="JT32" s="14"/>
      <c r="JU32" s="14"/>
    </row>
    <row r="33" spans="1:281" ht="12" customHeight="1" x14ac:dyDescent="0.2">
      <c r="A33" s="9" t="s">
        <v>137</v>
      </c>
      <c r="B33" s="15" t="s">
        <v>206</v>
      </c>
      <c r="C33" s="61">
        <v>8107482342</v>
      </c>
      <c r="D33" s="61" t="s">
        <v>301</v>
      </c>
      <c r="E33" s="61">
        <v>340</v>
      </c>
      <c r="F33" s="28" t="s">
        <v>41</v>
      </c>
      <c r="G33" s="6">
        <v>47904</v>
      </c>
      <c r="H33" s="16" t="s">
        <v>167</v>
      </c>
      <c r="I33" s="16" t="s">
        <v>167</v>
      </c>
      <c r="J33" s="46"/>
      <c r="K33" s="43">
        <v>259.06977966101658</v>
      </c>
      <c r="L33" s="50">
        <f t="shared" si="0"/>
        <v>259.06977966101658</v>
      </c>
      <c r="M33" s="43"/>
      <c r="N33" s="43">
        <v>0</v>
      </c>
      <c r="O33" s="43"/>
      <c r="P33" s="43"/>
      <c r="Q33" s="43"/>
      <c r="R33" s="10">
        <f t="shared" si="1"/>
        <v>0</v>
      </c>
      <c r="S33" s="50" cm="1">
        <f t="array" ref="S33">+R33:R33</f>
        <v>0</v>
      </c>
      <c r="T33" s="50">
        <f t="shared" si="2"/>
        <v>960.23200000000008</v>
      </c>
      <c r="U33" s="55">
        <f t="shared" si="3"/>
        <v>1219.3017796610166</v>
      </c>
      <c r="V33" s="50">
        <f t="shared" si="4"/>
        <v>86937.5</v>
      </c>
      <c r="W33" s="55">
        <f t="shared" si="5"/>
        <v>90.538015812845217</v>
      </c>
      <c r="X33" s="50">
        <f t="shared" si="6"/>
        <v>5979.7000000000007</v>
      </c>
      <c r="Y33" s="55">
        <f t="shared" si="7"/>
        <v>14.538772848136192</v>
      </c>
      <c r="Z33" s="56">
        <v>114610.29999999999</v>
      </c>
      <c r="AA33" s="50">
        <f t="shared" si="74"/>
        <v>120589.99999999999</v>
      </c>
      <c r="AB33" s="50">
        <f t="shared" si="75"/>
        <v>1013.5084745762713</v>
      </c>
      <c r="AC33" s="50">
        <f t="shared" si="76"/>
        <v>1013.5084745762713</v>
      </c>
      <c r="AD33" s="60">
        <f t="shared" si="73"/>
        <v>205.79330508474527</v>
      </c>
      <c r="AE33" s="57">
        <v>5.9</v>
      </c>
      <c r="AF33" s="57">
        <v>5.9</v>
      </c>
      <c r="AG33" s="24"/>
      <c r="AH33" s="10">
        <v>0</v>
      </c>
      <c r="AI33" s="10">
        <v>0</v>
      </c>
      <c r="AJ33" s="10">
        <v>0</v>
      </c>
      <c r="AK33" s="10">
        <v>0</v>
      </c>
      <c r="AL33" s="10">
        <f t="shared" si="11"/>
        <v>0</v>
      </c>
      <c r="AM33" s="10">
        <f t="shared" si="12"/>
        <v>0</v>
      </c>
      <c r="AN33" s="10">
        <v>450.2</v>
      </c>
      <c r="AO33" s="33"/>
      <c r="AP33" s="10">
        <v>180</v>
      </c>
      <c r="AQ33" s="10">
        <v>16430.400000000001</v>
      </c>
      <c r="AR33" s="10">
        <v>0</v>
      </c>
      <c r="AS33" s="10">
        <v>0</v>
      </c>
      <c r="AT33" s="10">
        <f t="shared" si="13"/>
        <v>180</v>
      </c>
      <c r="AU33" s="10">
        <f t="shared" si="14"/>
        <v>16430.400000000001</v>
      </c>
      <c r="AV33" s="10">
        <v>635.29999999999995</v>
      </c>
      <c r="AW33" s="22" t="s">
        <v>266</v>
      </c>
      <c r="AX33" s="10">
        <v>200</v>
      </c>
      <c r="AY33" s="10">
        <v>18376</v>
      </c>
      <c r="AZ33" s="10">
        <v>0</v>
      </c>
      <c r="BA33" s="10">
        <v>0</v>
      </c>
      <c r="BB33" s="161">
        <f t="shared" si="15"/>
        <v>200</v>
      </c>
      <c r="BC33" s="161">
        <f t="shared" si="16"/>
        <v>18376</v>
      </c>
      <c r="BD33" s="10">
        <v>612.29999999999995</v>
      </c>
      <c r="BE33" s="22" t="s">
        <v>314</v>
      </c>
      <c r="BF33" s="10">
        <v>0</v>
      </c>
      <c r="BG33" s="10">
        <v>0</v>
      </c>
      <c r="BH33" s="10">
        <v>0</v>
      </c>
      <c r="BI33" s="10">
        <v>0</v>
      </c>
      <c r="BJ33" s="161">
        <f t="shared" si="17"/>
        <v>0</v>
      </c>
      <c r="BK33" s="161">
        <f t="shared" si="18"/>
        <v>0</v>
      </c>
      <c r="BL33" s="10">
        <v>422.1</v>
      </c>
      <c r="BM33" s="22"/>
      <c r="BN33" s="161">
        <v>0</v>
      </c>
      <c r="BO33" s="161">
        <v>0</v>
      </c>
      <c r="BP33" s="10">
        <v>0</v>
      </c>
      <c r="BQ33" s="10">
        <v>0</v>
      </c>
      <c r="BR33" s="75">
        <f t="shared" si="19"/>
        <v>0</v>
      </c>
      <c r="BS33" s="75">
        <f t="shared" si="20"/>
        <v>0</v>
      </c>
      <c r="BT33" s="10">
        <v>117.4</v>
      </c>
      <c r="BU33" s="22"/>
      <c r="BV33" s="161">
        <v>110</v>
      </c>
      <c r="BW33" s="161">
        <v>9956.1</v>
      </c>
      <c r="BX33" s="10">
        <v>0</v>
      </c>
      <c r="BY33" s="10">
        <v>0</v>
      </c>
      <c r="BZ33" s="161">
        <f t="shared" si="21"/>
        <v>110</v>
      </c>
      <c r="CA33" s="161">
        <f t="shared" si="22"/>
        <v>9956.1</v>
      </c>
      <c r="CB33" s="10">
        <v>603.4</v>
      </c>
      <c r="CC33" s="22" t="s">
        <v>395</v>
      </c>
      <c r="CD33" s="161">
        <v>0</v>
      </c>
      <c r="CE33" s="161">
        <v>0</v>
      </c>
      <c r="CF33" s="10">
        <v>0</v>
      </c>
      <c r="CG33" s="10">
        <v>0</v>
      </c>
      <c r="CH33" s="161">
        <f t="shared" si="23"/>
        <v>0</v>
      </c>
      <c r="CI33" s="161">
        <f t="shared" si="24"/>
        <v>0</v>
      </c>
      <c r="CJ33" s="10">
        <v>310.39999999999998</v>
      </c>
      <c r="CK33" s="161"/>
      <c r="CL33" s="10">
        <v>240.23400000000001</v>
      </c>
      <c r="CM33" s="10">
        <v>21107</v>
      </c>
      <c r="CN33" s="10">
        <v>0</v>
      </c>
      <c r="CO33" s="10">
        <v>0</v>
      </c>
      <c r="CP33" s="161">
        <f t="shared" si="25"/>
        <v>240.23400000000001</v>
      </c>
      <c r="CQ33" s="161">
        <f t="shared" si="26"/>
        <v>21107</v>
      </c>
      <c r="CR33" s="10">
        <v>0.9</v>
      </c>
      <c r="CS33" s="22" t="s">
        <v>244</v>
      </c>
      <c r="CT33" s="161">
        <v>0</v>
      </c>
      <c r="CU33" s="161">
        <v>0</v>
      </c>
      <c r="CV33" s="10">
        <v>0</v>
      </c>
      <c r="CW33" s="161">
        <v>0</v>
      </c>
      <c r="CX33" s="161">
        <f t="shared" si="27"/>
        <v>0</v>
      </c>
      <c r="CY33" s="161">
        <f t="shared" si="28"/>
        <v>0</v>
      </c>
      <c r="CZ33" s="10">
        <v>288.8</v>
      </c>
      <c r="DA33" s="22"/>
      <c r="DB33" s="161">
        <v>0</v>
      </c>
      <c r="DC33" s="161">
        <v>0</v>
      </c>
      <c r="DD33" s="10">
        <v>0</v>
      </c>
      <c r="DE33" s="10">
        <v>0</v>
      </c>
      <c r="DF33" s="161">
        <f t="shared" si="29"/>
        <v>0</v>
      </c>
      <c r="DG33" s="161">
        <f t="shared" si="30"/>
        <v>0</v>
      </c>
      <c r="DH33" s="10">
        <v>299.2</v>
      </c>
      <c r="DI33" s="161"/>
      <c r="DJ33" s="161">
        <v>0</v>
      </c>
      <c r="DK33" s="161">
        <v>0</v>
      </c>
      <c r="DL33" s="10">
        <v>0</v>
      </c>
      <c r="DM33" s="10">
        <v>0</v>
      </c>
      <c r="DN33" s="161">
        <f t="shared" si="31"/>
        <v>0</v>
      </c>
      <c r="DO33" s="161">
        <f t="shared" si="32"/>
        <v>0</v>
      </c>
      <c r="DP33" s="10">
        <v>434.6</v>
      </c>
      <c r="DQ33" s="22"/>
      <c r="DR33" s="161">
        <v>0</v>
      </c>
      <c r="DS33" s="161">
        <v>0</v>
      </c>
      <c r="DT33" s="161">
        <v>0</v>
      </c>
      <c r="DU33" s="161">
        <v>0</v>
      </c>
      <c r="DV33" s="161">
        <f t="shared" si="33"/>
        <v>0</v>
      </c>
      <c r="DW33" s="161">
        <f t="shared" si="34"/>
        <v>0</v>
      </c>
      <c r="DX33" s="10">
        <v>242.6</v>
      </c>
      <c r="DY33" s="161"/>
      <c r="DZ33" s="161">
        <v>0</v>
      </c>
      <c r="EA33" s="161">
        <v>0</v>
      </c>
      <c r="EB33" s="161">
        <v>0</v>
      </c>
      <c r="EC33" s="161">
        <v>0</v>
      </c>
      <c r="ED33" s="161">
        <f t="shared" si="35"/>
        <v>0</v>
      </c>
      <c r="EE33" s="161">
        <f t="shared" si="36"/>
        <v>0</v>
      </c>
      <c r="EF33" s="10">
        <v>171.2</v>
      </c>
      <c r="EG33" s="161"/>
      <c r="EH33" s="161">
        <v>0</v>
      </c>
      <c r="EI33" s="161">
        <v>0</v>
      </c>
      <c r="EJ33" s="161">
        <v>0</v>
      </c>
      <c r="EK33" s="161">
        <v>0</v>
      </c>
      <c r="EL33" s="161">
        <f t="shared" si="37"/>
        <v>0</v>
      </c>
      <c r="EM33" s="161">
        <f t="shared" si="38"/>
        <v>0</v>
      </c>
      <c r="EN33" s="10">
        <v>25.8</v>
      </c>
      <c r="EO33" s="22"/>
      <c r="EP33" s="10">
        <v>150</v>
      </c>
      <c r="EQ33" s="161">
        <v>14037</v>
      </c>
      <c r="ER33" s="161">
        <v>0</v>
      </c>
      <c r="ES33" s="161">
        <v>0</v>
      </c>
      <c r="ET33" s="161">
        <f t="shared" si="39"/>
        <v>150</v>
      </c>
      <c r="EU33" s="161">
        <f t="shared" si="40"/>
        <v>14037</v>
      </c>
      <c r="EV33" s="10">
        <v>632</v>
      </c>
      <c r="EW33" s="161" t="s">
        <v>245</v>
      </c>
      <c r="EX33" s="10">
        <v>79.998000000000005</v>
      </c>
      <c r="EY33" s="161">
        <v>7031</v>
      </c>
      <c r="EZ33" s="161">
        <v>0</v>
      </c>
      <c r="FA33" s="161">
        <v>0</v>
      </c>
      <c r="FB33" s="14">
        <f t="shared" si="41"/>
        <v>79.998000000000005</v>
      </c>
      <c r="FC33" s="14">
        <f t="shared" si="42"/>
        <v>7031</v>
      </c>
      <c r="FD33" s="161">
        <v>634.4</v>
      </c>
      <c r="FE33" s="161" t="s">
        <v>256</v>
      </c>
      <c r="FF33" s="10">
        <v>0</v>
      </c>
      <c r="FG33" s="10">
        <v>0</v>
      </c>
      <c r="FH33" s="10">
        <v>0</v>
      </c>
      <c r="FI33" s="10">
        <v>0</v>
      </c>
      <c r="FJ33" s="14">
        <f t="shared" si="43"/>
        <v>0</v>
      </c>
      <c r="FK33" s="14">
        <f t="shared" si="44"/>
        <v>0</v>
      </c>
      <c r="FL33" s="10">
        <v>99.1</v>
      </c>
      <c r="FM33" s="167"/>
      <c r="FN33" s="14"/>
      <c r="FO33" s="14"/>
      <c r="FP33" s="14"/>
      <c r="FQ33" s="14"/>
      <c r="FR33" s="14">
        <f t="shared" si="45"/>
        <v>0</v>
      </c>
      <c r="FS33" s="14">
        <f t="shared" si="46"/>
        <v>0</v>
      </c>
      <c r="FT33" s="10">
        <v>0</v>
      </c>
      <c r="FU33" s="14"/>
      <c r="FV33" s="14"/>
      <c r="FW33" s="14"/>
      <c r="FX33" s="14"/>
      <c r="FY33" s="14"/>
      <c r="FZ33" s="14">
        <f t="shared" si="47"/>
        <v>0</v>
      </c>
      <c r="GA33" s="14">
        <f t="shared" si="48"/>
        <v>0</v>
      </c>
      <c r="GB33" s="14"/>
      <c r="GC33" s="14"/>
      <c r="GD33" s="14"/>
      <c r="GE33" s="14"/>
      <c r="GF33" s="14"/>
      <c r="GG33" s="14"/>
      <c r="GH33" s="14">
        <f t="shared" si="49"/>
        <v>0</v>
      </c>
      <c r="GI33" s="14">
        <f t="shared" si="50"/>
        <v>0</v>
      </c>
      <c r="GJ33" s="14"/>
      <c r="GK33" s="14"/>
      <c r="GL33" s="14"/>
      <c r="GM33" s="14"/>
      <c r="GN33" s="14"/>
      <c r="GO33" s="14"/>
      <c r="GP33" s="14">
        <f t="shared" si="51"/>
        <v>0</v>
      </c>
      <c r="GQ33" s="14">
        <f t="shared" si="52"/>
        <v>0</v>
      </c>
      <c r="GR33" s="14"/>
      <c r="GS33" s="14"/>
      <c r="GT33" s="14"/>
      <c r="GU33" s="14"/>
      <c r="GV33" s="14"/>
      <c r="GW33" s="14"/>
      <c r="GX33" s="14">
        <f t="shared" si="53"/>
        <v>0</v>
      </c>
      <c r="GY33" s="14">
        <f t="shared" si="54"/>
        <v>0</v>
      </c>
      <c r="GZ33" s="14"/>
      <c r="HA33" s="14"/>
      <c r="HB33" s="14"/>
      <c r="HC33" s="14"/>
      <c r="HD33" s="14"/>
      <c r="HE33" s="14"/>
      <c r="HF33" s="14">
        <f t="shared" si="55"/>
        <v>0</v>
      </c>
      <c r="HG33" s="14">
        <f t="shared" si="56"/>
        <v>0</v>
      </c>
      <c r="HH33" s="14"/>
      <c r="HI33" s="14"/>
      <c r="HJ33" s="14"/>
      <c r="HK33" s="14"/>
      <c r="HL33" s="14"/>
      <c r="HM33" s="14"/>
      <c r="HN33" s="14">
        <f t="shared" si="57"/>
        <v>0</v>
      </c>
      <c r="HO33" s="14">
        <f t="shared" si="58"/>
        <v>0</v>
      </c>
      <c r="HP33" s="14"/>
      <c r="HQ33" s="14"/>
      <c r="HR33" s="14"/>
      <c r="HS33" s="14"/>
      <c r="HT33" s="14"/>
      <c r="HU33" s="14"/>
      <c r="HV33" s="14">
        <f t="shared" si="59"/>
        <v>0</v>
      </c>
      <c r="HW33" s="14">
        <f t="shared" si="60"/>
        <v>0</v>
      </c>
      <c r="HX33" s="14"/>
      <c r="HY33" s="14"/>
      <c r="HZ33" s="14"/>
      <c r="IA33" s="14"/>
      <c r="IB33" s="14"/>
      <c r="IC33" s="14"/>
      <c r="ID33" s="14">
        <f t="shared" si="61"/>
        <v>0</v>
      </c>
      <c r="IE33" s="14">
        <f t="shared" si="62"/>
        <v>0</v>
      </c>
      <c r="IF33" s="14"/>
      <c r="IG33" s="14"/>
      <c r="IH33" s="14"/>
      <c r="II33" s="14"/>
      <c r="IJ33" s="14"/>
      <c r="IK33" s="14"/>
      <c r="IL33" s="14">
        <f t="shared" si="63"/>
        <v>0</v>
      </c>
      <c r="IM33" s="14">
        <f t="shared" si="64"/>
        <v>0</v>
      </c>
      <c r="IN33" s="14"/>
      <c r="IO33" s="14"/>
      <c r="IP33" s="14"/>
      <c r="IQ33" s="14"/>
      <c r="IR33" s="14"/>
      <c r="IS33" s="14"/>
      <c r="IT33" s="14">
        <f t="shared" si="65"/>
        <v>0</v>
      </c>
      <c r="IU33" s="14">
        <f t="shared" si="66"/>
        <v>0</v>
      </c>
      <c r="IV33" s="14"/>
      <c r="IW33" s="14"/>
      <c r="IX33" s="14"/>
      <c r="IY33" s="14"/>
      <c r="IZ33" s="14"/>
      <c r="JA33" s="14"/>
      <c r="JB33" s="14">
        <f t="shared" si="67"/>
        <v>0</v>
      </c>
      <c r="JC33" s="14">
        <f t="shared" si="68"/>
        <v>0</v>
      </c>
      <c r="JD33" s="14"/>
      <c r="JE33" s="14"/>
      <c r="JF33" s="14"/>
      <c r="JG33" s="14"/>
      <c r="JH33" s="14"/>
      <c r="JI33" s="14"/>
      <c r="JJ33" s="14">
        <f t="shared" si="69"/>
        <v>0</v>
      </c>
      <c r="JK33" s="14">
        <f t="shared" si="70"/>
        <v>0</v>
      </c>
      <c r="JL33" s="14"/>
      <c r="JM33" s="14"/>
      <c r="JN33" s="14"/>
      <c r="JO33" s="14"/>
      <c r="JP33" s="14"/>
      <c r="JQ33" s="14"/>
      <c r="JR33" s="14">
        <f t="shared" si="71"/>
        <v>0</v>
      </c>
      <c r="JS33" s="14">
        <f t="shared" si="72"/>
        <v>0</v>
      </c>
      <c r="JT33" s="14"/>
      <c r="JU33" s="14"/>
    </row>
    <row r="34" spans="1:281" ht="12" customHeight="1" x14ac:dyDescent="0.2">
      <c r="A34" s="9" t="s">
        <v>138</v>
      </c>
      <c r="B34" s="15" t="s">
        <v>207</v>
      </c>
      <c r="C34" s="61">
        <v>9354607759</v>
      </c>
      <c r="D34" s="61" t="s">
        <v>301</v>
      </c>
      <c r="E34" s="61">
        <v>340</v>
      </c>
      <c r="F34" s="28" t="s">
        <v>42</v>
      </c>
      <c r="G34" s="6">
        <v>47912</v>
      </c>
      <c r="H34" s="16" t="s">
        <v>167</v>
      </c>
      <c r="I34" s="16" t="s">
        <v>167</v>
      </c>
      <c r="J34" s="46"/>
      <c r="K34" s="43">
        <v>316.93044827586255</v>
      </c>
      <c r="L34" s="50">
        <f t="shared" si="0"/>
        <v>316.93044827586255</v>
      </c>
      <c r="M34" s="43"/>
      <c r="N34" s="43">
        <v>0</v>
      </c>
      <c r="O34" s="43"/>
      <c r="P34" s="43"/>
      <c r="Q34" s="43"/>
      <c r="R34" s="10">
        <f t="shared" si="1"/>
        <v>0</v>
      </c>
      <c r="S34" s="50" cm="1">
        <f t="array" ref="S34">+R34:R34</f>
        <v>0</v>
      </c>
      <c r="T34" s="50">
        <f t="shared" si="2"/>
        <v>1206.3449999999998</v>
      </c>
      <c r="U34" s="55">
        <f t="shared" si="3"/>
        <v>1523.2754482758623</v>
      </c>
      <c r="V34" s="50">
        <f t="shared" si="4"/>
        <v>107219.5</v>
      </c>
      <c r="W34" s="55">
        <f t="shared" si="5"/>
        <v>88.879632277665195</v>
      </c>
      <c r="X34" s="50">
        <f t="shared" si="6"/>
        <v>7544.9</v>
      </c>
      <c r="Y34" s="55">
        <f t="shared" si="7"/>
        <v>14.210857665442882</v>
      </c>
      <c r="Z34" s="56">
        <v>112842.00000000001</v>
      </c>
      <c r="AA34" s="50">
        <f t="shared" si="74"/>
        <v>120386.90000000001</v>
      </c>
      <c r="AB34" s="50">
        <f t="shared" si="75"/>
        <v>1278.7966101694915</v>
      </c>
      <c r="AC34" s="50">
        <f t="shared" si="76"/>
        <v>1278.7966101694915</v>
      </c>
      <c r="AD34" s="60">
        <f t="shared" si="73"/>
        <v>244.47883810637086</v>
      </c>
      <c r="AE34" s="57">
        <v>5.9</v>
      </c>
      <c r="AF34" s="57">
        <v>5.9</v>
      </c>
      <c r="AG34" s="24"/>
      <c r="AH34" s="10">
        <v>0</v>
      </c>
      <c r="AI34" s="10">
        <v>0</v>
      </c>
      <c r="AJ34" s="10">
        <v>0</v>
      </c>
      <c r="AK34" s="10">
        <v>0</v>
      </c>
      <c r="AL34" s="10">
        <f t="shared" si="11"/>
        <v>0</v>
      </c>
      <c r="AM34" s="10">
        <f t="shared" si="12"/>
        <v>0</v>
      </c>
      <c r="AN34" s="10">
        <v>514</v>
      </c>
      <c r="AO34" s="33"/>
      <c r="AP34" s="10">
        <v>50</v>
      </c>
      <c r="AQ34" s="10">
        <v>4436.5</v>
      </c>
      <c r="AR34" s="10">
        <v>0</v>
      </c>
      <c r="AS34" s="10">
        <v>0</v>
      </c>
      <c r="AT34" s="10">
        <f t="shared" si="13"/>
        <v>50</v>
      </c>
      <c r="AU34" s="10">
        <f t="shared" si="14"/>
        <v>4436.5</v>
      </c>
      <c r="AV34" s="10">
        <v>574.70000000000005</v>
      </c>
      <c r="AW34" s="22" t="s">
        <v>267</v>
      </c>
      <c r="AX34" s="161">
        <v>0</v>
      </c>
      <c r="AY34" s="161">
        <v>0</v>
      </c>
      <c r="AZ34" s="10">
        <v>0</v>
      </c>
      <c r="BA34" s="10">
        <v>0</v>
      </c>
      <c r="BB34" s="161">
        <f t="shared" si="15"/>
        <v>0</v>
      </c>
      <c r="BC34" s="161">
        <f t="shared" si="16"/>
        <v>0</v>
      </c>
      <c r="BD34" s="10">
        <v>361.5</v>
      </c>
      <c r="BE34" s="22"/>
      <c r="BF34" s="10">
        <v>263.06</v>
      </c>
      <c r="BG34" s="10">
        <v>23113</v>
      </c>
      <c r="BH34" s="10">
        <v>0</v>
      </c>
      <c r="BI34" s="10">
        <v>0</v>
      </c>
      <c r="BJ34" s="161">
        <f t="shared" si="17"/>
        <v>263.06</v>
      </c>
      <c r="BK34" s="161">
        <f t="shared" si="18"/>
        <v>23113</v>
      </c>
      <c r="BL34" s="10">
        <v>452.7</v>
      </c>
      <c r="BM34" s="22" t="s">
        <v>244</v>
      </c>
      <c r="BN34" s="161">
        <v>0</v>
      </c>
      <c r="BO34" s="161">
        <v>0</v>
      </c>
      <c r="BP34" s="10">
        <v>0</v>
      </c>
      <c r="BQ34" s="10">
        <v>0</v>
      </c>
      <c r="BR34" s="10">
        <f t="shared" si="19"/>
        <v>0</v>
      </c>
      <c r="BS34" s="10">
        <f t="shared" si="20"/>
        <v>0</v>
      </c>
      <c r="BT34" s="10">
        <v>547.20000000000005</v>
      </c>
      <c r="BU34" s="22"/>
      <c r="BV34" s="10">
        <v>200</v>
      </c>
      <c r="BW34" s="10">
        <v>18612</v>
      </c>
      <c r="BX34" s="10">
        <v>0</v>
      </c>
      <c r="BY34" s="10">
        <v>0</v>
      </c>
      <c r="BZ34" s="161">
        <f t="shared" si="21"/>
        <v>200</v>
      </c>
      <c r="CA34" s="161">
        <f t="shared" si="22"/>
        <v>18612</v>
      </c>
      <c r="CB34" s="10">
        <v>539.6</v>
      </c>
      <c r="CC34" s="22" t="s">
        <v>396</v>
      </c>
      <c r="CD34" s="161">
        <v>0</v>
      </c>
      <c r="CE34" s="161">
        <v>0</v>
      </c>
      <c r="CF34" s="10">
        <v>0</v>
      </c>
      <c r="CG34" s="10">
        <v>0</v>
      </c>
      <c r="CH34" s="161">
        <f t="shared" si="23"/>
        <v>0</v>
      </c>
      <c r="CI34" s="161">
        <f t="shared" si="24"/>
        <v>0</v>
      </c>
      <c r="CJ34" s="10">
        <v>249</v>
      </c>
      <c r="CK34" s="161"/>
      <c r="CL34" s="161">
        <v>0</v>
      </c>
      <c r="CM34" s="161">
        <v>0</v>
      </c>
      <c r="CN34" s="10">
        <v>0</v>
      </c>
      <c r="CO34" s="10">
        <v>0</v>
      </c>
      <c r="CP34" s="161">
        <f t="shared" si="25"/>
        <v>0</v>
      </c>
      <c r="CQ34" s="161">
        <f t="shared" si="26"/>
        <v>0</v>
      </c>
      <c r="CR34" s="10">
        <v>523.1</v>
      </c>
      <c r="CS34" s="22"/>
      <c r="CT34" s="10">
        <v>150</v>
      </c>
      <c r="CU34" s="10">
        <v>13218</v>
      </c>
      <c r="CV34" s="10">
        <v>0</v>
      </c>
      <c r="CW34" s="161">
        <v>0</v>
      </c>
      <c r="CX34" s="161">
        <f t="shared" si="27"/>
        <v>150</v>
      </c>
      <c r="CY34" s="161">
        <f t="shared" si="28"/>
        <v>13218</v>
      </c>
      <c r="CZ34" s="10">
        <v>588.6</v>
      </c>
      <c r="DA34" s="22" t="s">
        <v>390</v>
      </c>
      <c r="DB34" s="161">
        <v>0</v>
      </c>
      <c r="DC34" s="161">
        <v>0</v>
      </c>
      <c r="DD34" s="10">
        <v>0</v>
      </c>
      <c r="DE34" s="10">
        <v>0</v>
      </c>
      <c r="DF34" s="161">
        <f t="shared" si="29"/>
        <v>0</v>
      </c>
      <c r="DG34" s="161">
        <f t="shared" si="30"/>
        <v>0</v>
      </c>
      <c r="DH34" s="10">
        <v>499.9</v>
      </c>
      <c r="DI34" s="161"/>
      <c r="DJ34" s="161">
        <v>0</v>
      </c>
      <c r="DK34" s="161">
        <v>0</v>
      </c>
      <c r="DL34" s="10">
        <v>0</v>
      </c>
      <c r="DM34" s="10">
        <v>0</v>
      </c>
      <c r="DN34" s="161">
        <f t="shared" si="31"/>
        <v>0</v>
      </c>
      <c r="DO34" s="161">
        <f t="shared" si="32"/>
        <v>0</v>
      </c>
      <c r="DP34" s="10">
        <v>277.89999999999998</v>
      </c>
      <c r="DQ34" s="22"/>
      <c r="DR34" s="10">
        <v>261.07</v>
      </c>
      <c r="DS34" s="10">
        <v>22938</v>
      </c>
      <c r="DT34" s="161">
        <v>0</v>
      </c>
      <c r="DU34" s="161">
        <v>0</v>
      </c>
      <c r="DV34" s="161">
        <f t="shared" si="33"/>
        <v>261.07</v>
      </c>
      <c r="DW34" s="161">
        <f t="shared" si="34"/>
        <v>22938</v>
      </c>
      <c r="DX34" s="10">
        <v>589.29999999999995</v>
      </c>
      <c r="DY34" s="33" t="s">
        <v>244</v>
      </c>
      <c r="DZ34" s="161">
        <v>0</v>
      </c>
      <c r="EA34" s="161">
        <v>0</v>
      </c>
      <c r="EB34" s="161">
        <v>0</v>
      </c>
      <c r="EC34" s="161">
        <v>0</v>
      </c>
      <c r="ED34" s="161">
        <f t="shared" si="35"/>
        <v>0</v>
      </c>
      <c r="EE34" s="161">
        <f t="shared" si="36"/>
        <v>0</v>
      </c>
      <c r="EF34" s="10">
        <v>356</v>
      </c>
      <c r="EG34" s="161"/>
      <c r="EH34" s="10">
        <v>40</v>
      </c>
      <c r="EI34" s="161">
        <v>3621</v>
      </c>
      <c r="EJ34" s="161">
        <v>0</v>
      </c>
      <c r="EK34" s="161">
        <v>0</v>
      </c>
      <c r="EL34" s="161">
        <f t="shared" si="37"/>
        <v>40</v>
      </c>
      <c r="EM34" s="161">
        <f t="shared" si="38"/>
        <v>3621</v>
      </c>
      <c r="EN34" s="10">
        <v>469</v>
      </c>
      <c r="EO34" s="22" t="s">
        <v>536</v>
      </c>
      <c r="EP34" s="161">
        <v>0</v>
      </c>
      <c r="EQ34" s="161">
        <v>0</v>
      </c>
      <c r="ER34" s="161">
        <v>0</v>
      </c>
      <c r="ES34" s="161">
        <v>0</v>
      </c>
      <c r="ET34" s="161">
        <f t="shared" si="39"/>
        <v>0</v>
      </c>
      <c r="EU34" s="161">
        <f t="shared" si="40"/>
        <v>0</v>
      </c>
      <c r="EV34" s="10">
        <v>0</v>
      </c>
      <c r="EW34" s="161"/>
      <c r="EX34" s="10">
        <v>242.215</v>
      </c>
      <c r="EY34" s="161">
        <v>21281</v>
      </c>
      <c r="EZ34" s="161">
        <v>0</v>
      </c>
      <c r="FA34" s="161">
        <v>0</v>
      </c>
      <c r="FB34" s="14">
        <f t="shared" si="41"/>
        <v>242.215</v>
      </c>
      <c r="FC34" s="14">
        <f t="shared" si="42"/>
        <v>21281</v>
      </c>
      <c r="FD34" s="161">
        <v>603.20000000000005</v>
      </c>
      <c r="FE34" s="161" t="s">
        <v>244</v>
      </c>
      <c r="FF34" s="10">
        <v>0</v>
      </c>
      <c r="FG34" s="10">
        <v>0</v>
      </c>
      <c r="FH34" s="10">
        <v>0</v>
      </c>
      <c r="FI34" s="10">
        <v>0</v>
      </c>
      <c r="FJ34" s="14">
        <f t="shared" si="43"/>
        <v>0</v>
      </c>
      <c r="FK34" s="14">
        <f t="shared" si="44"/>
        <v>0</v>
      </c>
      <c r="FL34" s="10">
        <v>347.3</v>
      </c>
      <c r="FM34" s="167"/>
      <c r="FN34" s="14"/>
      <c r="FO34" s="14"/>
      <c r="FP34" s="14"/>
      <c r="FQ34" s="14"/>
      <c r="FR34" s="14">
        <f t="shared" si="45"/>
        <v>0</v>
      </c>
      <c r="FS34" s="14">
        <f t="shared" si="46"/>
        <v>0</v>
      </c>
      <c r="FT34" s="10">
        <v>51.9</v>
      </c>
      <c r="FU34" s="14"/>
      <c r="FV34" s="14"/>
      <c r="FW34" s="14"/>
      <c r="FX34" s="14"/>
      <c r="FY34" s="14"/>
      <c r="FZ34" s="14">
        <f t="shared" si="47"/>
        <v>0</v>
      </c>
      <c r="GA34" s="14">
        <f t="shared" si="48"/>
        <v>0</v>
      </c>
      <c r="GB34" s="14"/>
      <c r="GC34" s="14"/>
      <c r="GD34" s="14"/>
      <c r="GE34" s="14"/>
      <c r="GF34" s="14"/>
      <c r="GG34" s="14"/>
      <c r="GH34" s="14">
        <f t="shared" si="49"/>
        <v>0</v>
      </c>
      <c r="GI34" s="14">
        <f t="shared" si="50"/>
        <v>0</v>
      </c>
      <c r="GJ34" s="14"/>
      <c r="GK34" s="14"/>
      <c r="GL34" s="14"/>
      <c r="GM34" s="14"/>
      <c r="GN34" s="14"/>
      <c r="GO34" s="14"/>
      <c r="GP34" s="14">
        <f t="shared" si="51"/>
        <v>0</v>
      </c>
      <c r="GQ34" s="14">
        <f t="shared" si="52"/>
        <v>0</v>
      </c>
      <c r="GR34" s="14"/>
      <c r="GS34" s="14"/>
      <c r="GT34" s="14"/>
      <c r="GU34" s="14"/>
      <c r="GV34" s="14"/>
      <c r="GW34" s="14"/>
      <c r="GX34" s="14">
        <f t="shared" si="53"/>
        <v>0</v>
      </c>
      <c r="GY34" s="14">
        <f t="shared" si="54"/>
        <v>0</v>
      </c>
      <c r="GZ34" s="14"/>
      <c r="HA34" s="14"/>
      <c r="HB34" s="14"/>
      <c r="HC34" s="14"/>
      <c r="HD34" s="14"/>
      <c r="HE34" s="14"/>
      <c r="HF34" s="14">
        <f t="shared" si="55"/>
        <v>0</v>
      </c>
      <c r="HG34" s="14">
        <f t="shared" si="56"/>
        <v>0</v>
      </c>
      <c r="HH34" s="14"/>
      <c r="HI34" s="14"/>
      <c r="HJ34" s="14"/>
      <c r="HK34" s="14"/>
      <c r="HL34" s="14"/>
      <c r="HM34" s="14"/>
      <c r="HN34" s="14">
        <f t="shared" si="57"/>
        <v>0</v>
      </c>
      <c r="HO34" s="14">
        <f t="shared" si="58"/>
        <v>0</v>
      </c>
      <c r="HP34" s="14"/>
      <c r="HQ34" s="14"/>
      <c r="HR34" s="14"/>
      <c r="HS34" s="14"/>
      <c r="HT34" s="14"/>
      <c r="HU34" s="14"/>
      <c r="HV34" s="14">
        <f t="shared" si="59"/>
        <v>0</v>
      </c>
      <c r="HW34" s="14">
        <f t="shared" si="60"/>
        <v>0</v>
      </c>
      <c r="HX34" s="14"/>
      <c r="HY34" s="14"/>
      <c r="HZ34" s="14"/>
      <c r="IA34" s="14"/>
      <c r="IB34" s="14"/>
      <c r="IC34" s="14"/>
      <c r="ID34" s="14">
        <f t="shared" si="61"/>
        <v>0</v>
      </c>
      <c r="IE34" s="14">
        <f t="shared" si="62"/>
        <v>0</v>
      </c>
      <c r="IF34" s="14"/>
      <c r="IG34" s="14"/>
      <c r="IH34" s="14"/>
      <c r="II34" s="14"/>
      <c r="IJ34" s="14"/>
      <c r="IK34" s="14"/>
      <c r="IL34" s="14">
        <f t="shared" si="63"/>
        <v>0</v>
      </c>
      <c r="IM34" s="14">
        <f t="shared" si="64"/>
        <v>0</v>
      </c>
      <c r="IN34" s="14"/>
      <c r="IO34" s="14"/>
      <c r="IP34" s="14"/>
      <c r="IQ34" s="14"/>
      <c r="IR34" s="14"/>
      <c r="IS34" s="14"/>
      <c r="IT34" s="14">
        <f t="shared" si="65"/>
        <v>0</v>
      </c>
      <c r="IU34" s="14">
        <f t="shared" si="66"/>
        <v>0</v>
      </c>
      <c r="IV34" s="14"/>
      <c r="IW34" s="14"/>
      <c r="IX34" s="14"/>
      <c r="IY34" s="14"/>
      <c r="IZ34" s="14"/>
      <c r="JA34" s="14"/>
      <c r="JB34" s="14">
        <f t="shared" si="67"/>
        <v>0</v>
      </c>
      <c r="JC34" s="14">
        <f t="shared" si="68"/>
        <v>0</v>
      </c>
      <c r="JD34" s="14"/>
      <c r="JE34" s="14"/>
      <c r="JF34" s="14"/>
      <c r="JG34" s="14"/>
      <c r="JH34" s="14"/>
      <c r="JI34" s="14"/>
      <c r="JJ34" s="14">
        <f t="shared" si="69"/>
        <v>0</v>
      </c>
      <c r="JK34" s="14">
        <f t="shared" si="70"/>
        <v>0</v>
      </c>
      <c r="JL34" s="14"/>
      <c r="JM34" s="14"/>
      <c r="JN34" s="14"/>
      <c r="JO34" s="14"/>
      <c r="JP34" s="14"/>
      <c r="JQ34" s="14"/>
      <c r="JR34" s="14">
        <f t="shared" si="71"/>
        <v>0</v>
      </c>
      <c r="JS34" s="14">
        <f t="shared" si="72"/>
        <v>0</v>
      </c>
      <c r="JT34" s="14"/>
      <c r="JU34" s="14"/>
    </row>
    <row r="35" spans="1:281" ht="12" customHeight="1" x14ac:dyDescent="0.2">
      <c r="A35" s="9" t="s">
        <v>139</v>
      </c>
      <c r="B35" s="15" t="s">
        <v>208</v>
      </c>
      <c r="C35" s="61">
        <v>8809043411</v>
      </c>
      <c r="D35" s="61" t="s">
        <v>301</v>
      </c>
      <c r="E35" s="61">
        <v>340</v>
      </c>
      <c r="F35" s="28" t="s">
        <v>43</v>
      </c>
      <c r="G35" s="6">
        <v>47871</v>
      </c>
      <c r="H35" s="16" t="s">
        <v>167</v>
      </c>
      <c r="I35" s="16" t="s">
        <v>167</v>
      </c>
      <c r="J35" s="46"/>
      <c r="K35" s="43">
        <v>257.48998257179574</v>
      </c>
      <c r="L35" s="50">
        <f t="shared" ref="L35:L66" si="77">+K35-S35</f>
        <v>237.48998257179574</v>
      </c>
      <c r="M35" s="43"/>
      <c r="N35" s="43">
        <v>20</v>
      </c>
      <c r="O35" s="43"/>
      <c r="P35" s="43"/>
      <c r="Q35" s="43"/>
      <c r="R35" s="10">
        <f t="shared" ref="R35:R66" si="78">+M35+N35+Q35+O35+P35</f>
        <v>20</v>
      </c>
      <c r="S35" s="50" cm="1">
        <f t="array" ref="S35">+R35:R35</f>
        <v>20</v>
      </c>
      <c r="T35" s="50">
        <f t="shared" si="2"/>
        <v>968.27199999999993</v>
      </c>
      <c r="U35" s="55">
        <f t="shared" ref="U35:U66" si="79">+(L35+T35)</f>
        <v>1205.7619825717957</v>
      </c>
      <c r="V35" s="50">
        <f t="shared" si="4"/>
        <v>86936</v>
      </c>
      <c r="W35" s="55">
        <f t="shared" ref="W35:W66" si="80">IFERROR(V35/T35,"")</f>
        <v>89.784688599897549</v>
      </c>
      <c r="X35" s="50">
        <f t="shared" si="6"/>
        <v>6122.5</v>
      </c>
      <c r="Y35" s="55">
        <f t="shared" si="7"/>
        <v>14.199428338097183</v>
      </c>
      <c r="Z35" s="56">
        <v>105954.09999999999</v>
      </c>
      <c r="AA35" s="50">
        <f t="shared" si="74"/>
        <v>112076.60000000002</v>
      </c>
      <c r="AB35" s="50">
        <f t="shared" si="75"/>
        <v>1037.7118644067796</v>
      </c>
      <c r="AC35" s="50">
        <f t="shared" si="76"/>
        <v>1037.7118644067796</v>
      </c>
      <c r="AD35" s="60">
        <f t="shared" si="73"/>
        <v>168.0501181650161</v>
      </c>
      <c r="AE35" s="57">
        <v>5.9</v>
      </c>
      <c r="AF35" s="57">
        <v>5.9</v>
      </c>
      <c r="AG35" s="24"/>
      <c r="AH35" s="10">
        <v>0</v>
      </c>
      <c r="AI35" s="10">
        <v>0</v>
      </c>
      <c r="AJ35" s="10">
        <v>0</v>
      </c>
      <c r="AK35" s="10">
        <v>0</v>
      </c>
      <c r="AL35" s="10">
        <f t="shared" si="11"/>
        <v>0</v>
      </c>
      <c r="AM35" s="10">
        <f t="shared" si="12"/>
        <v>0</v>
      </c>
      <c r="AN35" s="10">
        <v>373.6</v>
      </c>
      <c r="AO35" s="33"/>
      <c r="AP35" s="10">
        <v>100</v>
      </c>
      <c r="AQ35" s="10">
        <v>8864</v>
      </c>
      <c r="AR35" s="10">
        <v>0</v>
      </c>
      <c r="AS35" s="10">
        <v>0</v>
      </c>
      <c r="AT35" s="10">
        <f t="shared" si="13"/>
        <v>100</v>
      </c>
      <c r="AU35" s="10">
        <f t="shared" si="14"/>
        <v>8864</v>
      </c>
      <c r="AV35" s="10">
        <v>558.29999999999995</v>
      </c>
      <c r="AW35" s="22" t="s">
        <v>268</v>
      </c>
      <c r="AX35" s="161">
        <v>0</v>
      </c>
      <c r="AY35" s="161">
        <v>0</v>
      </c>
      <c r="AZ35" s="10">
        <v>0</v>
      </c>
      <c r="BA35" s="10">
        <v>0</v>
      </c>
      <c r="BB35" s="161">
        <f t="shared" si="15"/>
        <v>0</v>
      </c>
      <c r="BC35" s="161">
        <f t="shared" si="16"/>
        <v>0</v>
      </c>
      <c r="BD35" s="10">
        <v>403</v>
      </c>
      <c r="BE35" s="22"/>
      <c r="BF35" s="10">
        <v>275.12</v>
      </c>
      <c r="BG35" s="10">
        <v>24172</v>
      </c>
      <c r="BH35" s="10">
        <v>0</v>
      </c>
      <c r="BI35" s="10">
        <v>0</v>
      </c>
      <c r="BJ35" s="161">
        <f t="shared" si="17"/>
        <v>275.12</v>
      </c>
      <c r="BK35" s="161">
        <f t="shared" si="18"/>
        <v>24172</v>
      </c>
      <c r="BL35" s="10">
        <v>371.8</v>
      </c>
      <c r="BM35" s="22" t="s">
        <v>244</v>
      </c>
      <c r="BN35" s="161">
        <v>0</v>
      </c>
      <c r="BO35" s="161">
        <v>0</v>
      </c>
      <c r="BP35" s="10">
        <v>0</v>
      </c>
      <c r="BQ35" s="10">
        <v>0</v>
      </c>
      <c r="BR35" s="10">
        <f t="shared" si="19"/>
        <v>0</v>
      </c>
      <c r="BS35" s="10">
        <f t="shared" si="20"/>
        <v>0</v>
      </c>
      <c r="BT35" s="10">
        <v>289.39999999999998</v>
      </c>
      <c r="BU35" s="22"/>
      <c r="BV35" s="161">
        <v>0</v>
      </c>
      <c r="BW35" s="161">
        <v>0</v>
      </c>
      <c r="BX35" s="10">
        <v>0</v>
      </c>
      <c r="BY35" s="10">
        <v>0</v>
      </c>
      <c r="BZ35" s="161">
        <f t="shared" si="21"/>
        <v>0</v>
      </c>
      <c r="CA35" s="161">
        <f t="shared" si="22"/>
        <v>0</v>
      </c>
      <c r="CB35" s="10">
        <v>251.7</v>
      </c>
      <c r="CC35" s="22"/>
      <c r="CD35" s="161">
        <v>0</v>
      </c>
      <c r="CE35" s="161">
        <v>0</v>
      </c>
      <c r="CF35" s="10">
        <v>0</v>
      </c>
      <c r="CG35" s="10">
        <v>0</v>
      </c>
      <c r="CH35" s="161">
        <f t="shared" si="23"/>
        <v>0</v>
      </c>
      <c r="CI35" s="161">
        <f t="shared" si="24"/>
        <v>0</v>
      </c>
      <c r="CJ35" s="10">
        <v>290.8</v>
      </c>
      <c r="CK35" s="161"/>
      <c r="CL35" s="10">
        <v>213.14599999999999</v>
      </c>
      <c r="CM35" s="10">
        <v>18727</v>
      </c>
      <c r="CN35" s="10">
        <v>0</v>
      </c>
      <c r="CO35" s="10">
        <v>0</v>
      </c>
      <c r="CP35" s="161">
        <f t="shared" si="25"/>
        <v>213.14599999999999</v>
      </c>
      <c r="CQ35" s="161">
        <f t="shared" si="26"/>
        <v>18727</v>
      </c>
      <c r="CR35" s="10">
        <v>136.1</v>
      </c>
      <c r="CS35" s="22" t="s">
        <v>244</v>
      </c>
      <c r="CT35" s="161">
        <v>0</v>
      </c>
      <c r="CU35" s="161">
        <v>0</v>
      </c>
      <c r="CV35" s="10">
        <v>0</v>
      </c>
      <c r="CW35" s="161">
        <v>0</v>
      </c>
      <c r="CX35" s="161">
        <f t="shared" si="27"/>
        <v>0</v>
      </c>
      <c r="CY35" s="161">
        <f t="shared" si="28"/>
        <v>0</v>
      </c>
      <c r="CZ35" s="10">
        <v>412.6</v>
      </c>
      <c r="DA35" s="22"/>
      <c r="DB35" s="161">
        <v>0</v>
      </c>
      <c r="DC35" s="161">
        <v>0</v>
      </c>
      <c r="DD35" s="10">
        <v>0</v>
      </c>
      <c r="DE35" s="10">
        <v>0</v>
      </c>
      <c r="DF35" s="161">
        <f t="shared" si="29"/>
        <v>0</v>
      </c>
      <c r="DG35" s="161">
        <f t="shared" si="30"/>
        <v>0</v>
      </c>
      <c r="DH35" s="10">
        <v>431.8</v>
      </c>
      <c r="DI35" s="161"/>
      <c r="DJ35" s="161">
        <v>180</v>
      </c>
      <c r="DK35" s="10">
        <v>16702</v>
      </c>
      <c r="DL35" s="10">
        <v>0</v>
      </c>
      <c r="DM35" s="10">
        <v>0</v>
      </c>
      <c r="DN35" s="161">
        <f t="shared" si="31"/>
        <v>180</v>
      </c>
      <c r="DO35" s="161">
        <f t="shared" si="32"/>
        <v>16702</v>
      </c>
      <c r="DP35" s="10">
        <v>465.8</v>
      </c>
      <c r="DQ35" s="22" t="s">
        <v>470</v>
      </c>
      <c r="DR35" s="161">
        <v>0</v>
      </c>
      <c r="DS35" s="161">
        <v>0</v>
      </c>
      <c r="DT35" s="161">
        <v>0</v>
      </c>
      <c r="DU35" s="161">
        <v>0</v>
      </c>
      <c r="DV35" s="161">
        <f t="shared" si="33"/>
        <v>0</v>
      </c>
      <c r="DW35" s="161">
        <f t="shared" si="34"/>
        <v>0</v>
      </c>
      <c r="DX35" s="10">
        <v>353.8</v>
      </c>
      <c r="DY35" s="161"/>
      <c r="DZ35" s="161">
        <v>0</v>
      </c>
      <c r="EA35" s="161">
        <v>0</v>
      </c>
      <c r="EB35" s="161">
        <v>0</v>
      </c>
      <c r="EC35" s="161">
        <v>0</v>
      </c>
      <c r="ED35" s="161">
        <f t="shared" si="35"/>
        <v>0</v>
      </c>
      <c r="EE35" s="161">
        <f t="shared" si="36"/>
        <v>0</v>
      </c>
      <c r="EF35" s="10">
        <v>158.80000000000001</v>
      </c>
      <c r="EG35" s="161"/>
      <c r="EH35" s="161">
        <v>0</v>
      </c>
      <c r="EI35" s="161">
        <v>0</v>
      </c>
      <c r="EJ35" s="161">
        <v>0</v>
      </c>
      <c r="EK35" s="161">
        <v>0</v>
      </c>
      <c r="EL35" s="161">
        <f t="shared" si="37"/>
        <v>0</v>
      </c>
      <c r="EM35" s="161">
        <f t="shared" si="38"/>
        <v>0</v>
      </c>
      <c r="EN35" s="10">
        <v>381.1</v>
      </c>
      <c r="EO35" s="22"/>
      <c r="EP35" s="111">
        <v>150</v>
      </c>
      <c r="EQ35" s="161">
        <v>14062</v>
      </c>
      <c r="ER35" s="161">
        <v>0</v>
      </c>
      <c r="ES35" s="161">
        <v>0</v>
      </c>
      <c r="ET35" s="161">
        <f t="shared" si="39"/>
        <v>150</v>
      </c>
      <c r="EU35" s="161">
        <f t="shared" si="40"/>
        <v>14062</v>
      </c>
      <c r="EV35" s="10">
        <v>336.5</v>
      </c>
      <c r="EW35" s="161" t="s">
        <v>552</v>
      </c>
      <c r="EX35" s="10">
        <v>50.006</v>
      </c>
      <c r="EY35" s="161">
        <v>4409</v>
      </c>
      <c r="EZ35" s="161">
        <v>0</v>
      </c>
      <c r="FA35" s="161">
        <v>0</v>
      </c>
      <c r="FB35" s="14">
        <f t="shared" si="41"/>
        <v>50.006</v>
      </c>
      <c r="FC35" s="14">
        <f t="shared" si="42"/>
        <v>4409</v>
      </c>
      <c r="FD35" s="161">
        <v>605.5</v>
      </c>
      <c r="FE35" s="161" t="s">
        <v>571</v>
      </c>
      <c r="FF35" s="10">
        <v>0</v>
      </c>
      <c r="FG35" s="10">
        <v>0</v>
      </c>
      <c r="FH35" s="10">
        <v>0</v>
      </c>
      <c r="FI35" s="10">
        <v>0</v>
      </c>
      <c r="FJ35" s="14">
        <f t="shared" si="43"/>
        <v>0</v>
      </c>
      <c r="FK35" s="14">
        <f t="shared" si="44"/>
        <v>0</v>
      </c>
      <c r="FL35" s="10">
        <v>293.5</v>
      </c>
      <c r="FM35" s="167"/>
      <c r="FN35" s="14"/>
      <c r="FO35" s="14"/>
      <c r="FP35" s="14"/>
      <c r="FQ35" s="14"/>
      <c r="FR35" s="14">
        <f t="shared" si="45"/>
        <v>0</v>
      </c>
      <c r="FS35" s="14">
        <f t="shared" si="46"/>
        <v>0</v>
      </c>
      <c r="FT35" s="10">
        <v>8.4</v>
      </c>
      <c r="FU35" s="14"/>
      <c r="FV35" s="14"/>
      <c r="FW35" s="14"/>
      <c r="FX35" s="14"/>
      <c r="FY35" s="14"/>
      <c r="FZ35" s="14">
        <f t="shared" si="47"/>
        <v>0</v>
      </c>
      <c r="GA35" s="14">
        <f t="shared" si="48"/>
        <v>0</v>
      </c>
      <c r="GB35" s="14"/>
      <c r="GC35" s="14"/>
      <c r="GD35" s="14"/>
      <c r="GE35" s="14"/>
      <c r="GF35" s="14"/>
      <c r="GG35" s="14"/>
      <c r="GH35" s="14">
        <f t="shared" si="49"/>
        <v>0</v>
      </c>
      <c r="GI35" s="14">
        <f t="shared" si="50"/>
        <v>0</v>
      </c>
      <c r="GJ35" s="14"/>
      <c r="GK35" s="14"/>
      <c r="GL35" s="14"/>
      <c r="GM35" s="14"/>
      <c r="GN35" s="14"/>
      <c r="GO35" s="14"/>
      <c r="GP35" s="14">
        <f t="shared" si="51"/>
        <v>0</v>
      </c>
      <c r="GQ35" s="14">
        <f t="shared" si="52"/>
        <v>0</v>
      </c>
      <c r="GR35" s="14"/>
      <c r="GS35" s="14"/>
      <c r="GT35" s="14"/>
      <c r="GU35" s="14"/>
      <c r="GV35" s="14"/>
      <c r="GW35" s="14"/>
      <c r="GX35" s="14">
        <f t="shared" si="53"/>
        <v>0</v>
      </c>
      <c r="GY35" s="14">
        <f t="shared" si="54"/>
        <v>0</v>
      </c>
      <c r="GZ35" s="14"/>
      <c r="HA35" s="14"/>
      <c r="HB35" s="14"/>
      <c r="HC35" s="14"/>
      <c r="HD35" s="14"/>
      <c r="HE35" s="14"/>
      <c r="HF35" s="14">
        <f t="shared" si="55"/>
        <v>0</v>
      </c>
      <c r="HG35" s="14">
        <f t="shared" si="56"/>
        <v>0</v>
      </c>
      <c r="HH35" s="14"/>
      <c r="HI35" s="14"/>
      <c r="HJ35" s="14"/>
      <c r="HK35" s="14"/>
      <c r="HL35" s="14"/>
      <c r="HM35" s="14"/>
      <c r="HN35" s="14">
        <f t="shared" si="57"/>
        <v>0</v>
      </c>
      <c r="HO35" s="14">
        <f t="shared" si="58"/>
        <v>0</v>
      </c>
      <c r="HP35" s="14"/>
      <c r="HQ35" s="14"/>
      <c r="HR35" s="14"/>
      <c r="HS35" s="14"/>
      <c r="HT35" s="14"/>
      <c r="HU35" s="14"/>
      <c r="HV35" s="14">
        <f t="shared" si="59"/>
        <v>0</v>
      </c>
      <c r="HW35" s="14">
        <f t="shared" si="60"/>
        <v>0</v>
      </c>
      <c r="HX35" s="14"/>
      <c r="HY35" s="14"/>
      <c r="HZ35" s="14"/>
      <c r="IA35" s="14"/>
      <c r="IB35" s="14"/>
      <c r="IC35" s="14"/>
      <c r="ID35" s="14">
        <f t="shared" si="61"/>
        <v>0</v>
      </c>
      <c r="IE35" s="14">
        <f t="shared" si="62"/>
        <v>0</v>
      </c>
      <c r="IF35" s="14"/>
      <c r="IG35" s="14"/>
      <c r="IH35" s="14"/>
      <c r="II35" s="14"/>
      <c r="IJ35" s="14"/>
      <c r="IK35" s="14"/>
      <c r="IL35" s="14">
        <f t="shared" si="63"/>
        <v>0</v>
      </c>
      <c r="IM35" s="14">
        <f t="shared" si="64"/>
        <v>0</v>
      </c>
      <c r="IN35" s="14"/>
      <c r="IO35" s="14"/>
      <c r="IP35" s="14"/>
      <c r="IQ35" s="14"/>
      <c r="IR35" s="14"/>
      <c r="IS35" s="14"/>
      <c r="IT35" s="14">
        <f t="shared" si="65"/>
        <v>0</v>
      </c>
      <c r="IU35" s="14">
        <f t="shared" si="66"/>
        <v>0</v>
      </c>
      <c r="IV35" s="14"/>
      <c r="IW35" s="14"/>
      <c r="IX35" s="14"/>
      <c r="IY35" s="14"/>
      <c r="IZ35" s="14"/>
      <c r="JA35" s="14"/>
      <c r="JB35" s="14">
        <f t="shared" si="67"/>
        <v>0</v>
      </c>
      <c r="JC35" s="14">
        <f t="shared" si="68"/>
        <v>0</v>
      </c>
      <c r="JD35" s="14"/>
      <c r="JE35" s="14"/>
      <c r="JF35" s="14"/>
      <c r="JG35" s="14"/>
      <c r="JH35" s="14"/>
      <c r="JI35" s="14"/>
      <c r="JJ35" s="14">
        <f t="shared" si="69"/>
        <v>0</v>
      </c>
      <c r="JK35" s="14">
        <f t="shared" si="70"/>
        <v>0</v>
      </c>
      <c r="JL35" s="14"/>
      <c r="JM35" s="14"/>
      <c r="JN35" s="14"/>
      <c r="JO35" s="14"/>
      <c r="JP35" s="14"/>
      <c r="JQ35" s="14"/>
      <c r="JR35" s="14">
        <f t="shared" si="71"/>
        <v>0</v>
      </c>
      <c r="JS35" s="14">
        <f t="shared" si="72"/>
        <v>0</v>
      </c>
      <c r="JT35" s="14"/>
      <c r="JU35" s="14"/>
    </row>
    <row r="36" spans="1:281" ht="12" customHeight="1" x14ac:dyDescent="0.2">
      <c r="A36" s="9" t="s">
        <v>140</v>
      </c>
      <c r="B36" s="15" t="s">
        <v>209</v>
      </c>
      <c r="C36" s="61">
        <v>8126461040</v>
      </c>
      <c r="D36" s="61" t="s">
        <v>301</v>
      </c>
      <c r="E36" s="61">
        <v>340</v>
      </c>
      <c r="F36" s="28" t="s">
        <v>44</v>
      </c>
      <c r="G36" s="6">
        <v>894054</v>
      </c>
      <c r="H36" s="16" t="s">
        <v>167</v>
      </c>
      <c r="I36" s="16" t="s">
        <v>167</v>
      </c>
      <c r="J36" s="46"/>
      <c r="K36" s="43">
        <v>142.75028243705083</v>
      </c>
      <c r="L36" s="50">
        <f t="shared" si="77"/>
        <v>142.75028243705083</v>
      </c>
      <c r="M36" s="43"/>
      <c r="N36" s="43">
        <v>0</v>
      </c>
      <c r="O36" s="43"/>
      <c r="P36" s="43"/>
      <c r="Q36" s="43"/>
      <c r="R36" s="10">
        <f t="shared" si="78"/>
        <v>0</v>
      </c>
      <c r="S36" s="50" cm="1">
        <f t="array" ref="S36">+R36:R36</f>
        <v>0</v>
      </c>
      <c r="T36" s="50">
        <f t="shared" si="2"/>
        <v>1185.99</v>
      </c>
      <c r="U36" s="55">
        <f t="shared" si="79"/>
        <v>1328.7402824370508</v>
      </c>
      <c r="V36" s="50">
        <f t="shared" si="4"/>
        <v>106118.9</v>
      </c>
      <c r="W36" s="55">
        <f t="shared" si="80"/>
        <v>89.477061358021558</v>
      </c>
      <c r="X36" s="50">
        <f t="shared" si="6"/>
        <v>6083.1</v>
      </c>
      <c r="Y36" s="55">
        <f t="shared" si="7"/>
        <v>17.444871858098665</v>
      </c>
      <c r="Z36" s="56">
        <v>96028.599999999991</v>
      </c>
      <c r="AA36" s="50">
        <f t="shared" si="74"/>
        <v>102111.7</v>
      </c>
      <c r="AB36" s="50">
        <f t="shared" si="75"/>
        <v>1031.0338983050847</v>
      </c>
      <c r="AC36" s="50">
        <f t="shared" si="76"/>
        <v>1031.0338983050847</v>
      </c>
      <c r="AD36" s="60">
        <f t="shared" si="73"/>
        <v>297.70638413196616</v>
      </c>
      <c r="AE36" s="57">
        <v>5.9</v>
      </c>
      <c r="AF36" s="57">
        <v>5.9</v>
      </c>
      <c r="AG36" s="24"/>
      <c r="AH36" s="10">
        <v>150</v>
      </c>
      <c r="AI36" s="10">
        <v>13762.5</v>
      </c>
      <c r="AJ36" s="10">
        <v>0</v>
      </c>
      <c r="AK36" s="10">
        <v>0</v>
      </c>
      <c r="AL36" s="10">
        <f t="shared" si="11"/>
        <v>150</v>
      </c>
      <c r="AM36" s="10">
        <f t="shared" si="12"/>
        <v>13912.5</v>
      </c>
      <c r="AN36" s="10">
        <v>454</v>
      </c>
      <c r="AO36" s="33" t="s">
        <v>253</v>
      </c>
      <c r="AP36" s="10">
        <v>0</v>
      </c>
      <c r="AQ36" s="10">
        <v>0</v>
      </c>
      <c r="AR36" s="10">
        <v>0</v>
      </c>
      <c r="AS36" s="10">
        <v>0</v>
      </c>
      <c r="AT36" s="10">
        <f t="shared" si="13"/>
        <v>0</v>
      </c>
      <c r="AU36" s="10">
        <f t="shared" si="14"/>
        <v>0</v>
      </c>
      <c r="AV36" s="10">
        <v>225.2</v>
      </c>
      <c r="AW36" s="22"/>
      <c r="AX36" s="161">
        <v>0</v>
      </c>
      <c r="AY36" s="161">
        <v>0</v>
      </c>
      <c r="AZ36" s="10">
        <v>0</v>
      </c>
      <c r="BA36" s="10">
        <v>0</v>
      </c>
      <c r="BB36" s="161">
        <f t="shared" si="15"/>
        <v>0</v>
      </c>
      <c r="BC36" s="161">
        <f t="shared" si="16"/>
        <v>0</v>
      </c>
      <c r="BD36" s="10">
        <v>239</v>
      </c>
      <c r="BE36" s="22"/>
      <c r="BF36" s="10">
        <v>150</v>
      </c>
      <c r="BG36" s="10">
        <v>13578</v>
      </c>
      <c r="BH36" s="10">
        <v>0</v>
      </c>
      <c r="BI36" s="10">
        <v>0</v>
      </c>
      <c r="BJ36" s="161">
        <f t="shared" si="17"/>
        <v>150</v>
      </c>
      <c r="BK36" s="161">
        <f t="shared" si="18"/>
        <v>13578</v>
      </c>
      <c r="BL36" s="10">
        <v>226.2</v>
      </c>
      <c r="BM36" s="22" t="s">
        <v>333</v>
      </c>
      <c r="BN36" s="161">
        <v>0</v>
      </c>
      <c r="BO36" s="161">
        <v>0</v>
      </c>
      <c r="BP36" s="10">
        <v>0</v>
      </c>
      <c r="BQ36" s="10">
        <v>0</v>
      </c>
      <c r="BR36" s="10">
        <f t="shared" si="19"/>
        <v>0</v>
      </c>
      <c r="BS36" s="10">
        <f t="shared" si="20"/>
        <v>0</v>
      </c>
      <c r="BT36" s="10">
        <v>92.6</v>
      </c>
      <c r="BU36" s="22"/>
      <c r="BV36" s="161">
        <v>0</v>
      </c>
      <c r="BW36" s="161">
        <v>0</v>
      </c>
      <c r="BX36" s="10">
        <v>0</v>
      </c>
      <c r="BY36" s="10">
        <v>0</v>
      </c>
      <c r="BZ36" s="161">
        <f t="shared" si="21"/>
        <v>0</v>
      </c>
      <c r="CA36" s="161">
        <f t="shared" si="22"/>
        <v>0</v>
      </c>
      <c r="CB36" s="10">
        <v>427.6</v>
      </c>
      <c r="CC36" s="22"/>
      <c r="CD36" s="161">
        <v>150</v>
      </c>
      <c r="CE36" s="161">
        <v>13940</v>
      </c>
      <c r="CF36" s="10">
        <v>0</v>
      </c>
      <c r="CG36" s="10">
        <v>0</v>
      </c>
      <c r="CH36" s="161">
        <f t="shared" si="23"/>
        <v>150</v>
      </c>
      <c r="CI36" s="161">
        <f t="shared" si="24"/>
        <v>13940</v>
      </c>
      <c r="CJ36" s="10">
        <v>807.3</v>
      </c>
      <c r="CK36" s="161" t="s">
        <v>413</v>
      </c>
      <c r="CL36" s="161">
        <v>70</v>
      </c>
      <c r="CM36" s="161">
        <v>6149</v>
      </c>
      <c r="CN36" s="10">
        <v>0</v>
      </c>
      <c r="CO36" s="10">
        <v>0</v>
      </c>
      <c r="CP36" s="161">
        <f t="shared" si="25"/>
        <v>70</v>
      </c>
      <c r="CQ36" s="161">
        <f t="shared" si="26"/>
        <v>6149</v>
      </c>
      <c r="CR36" s="10">
        <v>556.9</v>
      </c>
      <c r="CS36" s="22" t="s">
        <v>378</v>
      </c>
      <c r="CT36" s="161">
        <v>0</v>
      </c>
      <c r="CU36" s="161">
        <v>0</v>
      </c>
      <c r="CV36" s="10">
        <v>0</v>
      </c>
      <c r="CW36" s="161">
        <v>0</v>
      </c>
      <c r="CX36" s="161">
        <f t="shared" si="27"/>
        <v>0</v>
      </c>
      <c r="CY36" s="161">
        <f t="shared" si="28"/>
        <v>0</v>
      </c>
      <c r="CZ36" s="10">
        <v>164.5</v>
      </c>
      <c r="DA36" s="22"/>
      <c r="DB36" s="161">
        <v>0</v>
      </c>
      <c r="DC36" s="161">
        <v>0</v>
      </c>
      <c r="DD36" s="10">
        <v>0</v>
      </c>
      <c r="DE36" s="10">
        <v>0</v>
      </c>
      <c r="DF36" s="161">
        <f t="shared" si="29"/>
        <v>0</v>
      </c>
      <c r="DG36" s="161">
        <f t="shared" si="30"/>
        <v>0</v>
      </c>
      <c r="DH36" s="10">
        <v>30.2</v>
      </c>
      <c r="DI36" s="161"/>
      <c r="DJ36" s="161">
        <v>291.63</v>
      </c>
      <c r="DK36" s="10">
        <v>25623</v>
      </c>
      <c r="DL36" s="10">
        <v>0</v>
      </c>
      <c r="DM36" s="10">
        <v>0</v>
      </c>
      <c r="DN36" s="10">
        <f t="shared" si="31"/>
        <v>291.63</v>
      </c>
      <c r="DO36" s="10">
        <f t="shared" si="32"/>
        <v>25623</v>
      </c>
      <c r="DP36" s="10">
        <v>521</v>
      </c>
      <c r="DQ36" s="22" t="s">
        <v>244</v>
      </c>
      <c r="DR36" s="161">
        <v>0</v>
      </c>
      <c r="DS36" s="161">
        <v>0</v>
      </c>
      <c r="DT36" s="161">
        <v>0</v>
      </c>
      <c r="DU36" s="161">
        <v>0</v>
      </c>
      <c r="DV36" s="161">
        <f t="shared" si="33"/>
        <v>0</v>
      </c>
      <c r="DW36" s="161">
        <f t="shared" si="34"/>
        <v>0</v>
      </c>
      <c r="DX36" s="10">
        <v>548.20000000000005</v>
      </c>
      <c r="DY36" s="161"/>
      <c r="DZ36" s="161">
        <v>0</v>
      </c>
      <c r="EA36" s="161">
        <v>0</v>
      </c>
      <c r="EB36" s="161">
        <v>0</v>
      </c>
      <c r="EC36" s="161">
        <v>0</v>
      </c>
      <c r="ED36" s="161">
        <f t="shared" si="35"/>
        <v>0</v>
      </c>
      <c r="EE36" s="161">
        <f t="shared" si="36"/>
        <v>0</v>
      </c>
      <c r="EF36" s="10">
        <v>14.7</v>
      </c>
      <c r="EG36" s="161"/>
      <c r="EH36" s="161">
        <v>0</v>
      </c>
      <c r="EI36" s="161">
        <v>0</v>
      </c>
      <c r="EJ36" s="161">
        <v>0</v>
      </c>
      <c r="EK36" s="161">
        <v>0</v>
      </c>
      <c r="EL36" s="161">
        <f t="shared" si="37"/>
        <v>0</v>
      </c>
      <c r="EM36" s="161">
        <f t="shared" si="38"/>
        <v>0</v>
      </c>
      <c r="EN36" s="10">
        <v>498.6</v>
      </c>
      <c r="EO36" s="22"/>
      <c r="EP36" s="10">
        <v>120</v>
      </c>
      <c r="EQ36" s="161">
        <v>10568.4</v>
      </c>
      <c r="ER36" s="161">
        <v>0</v>
      </c>
      <c r="ES36" s="161">
        <v>0</v>
      </c>
      <c r="ET36" s="161">
        <f t="shared" si="39"/>
        <v>120</v>
      </c>
      <c r="EU36" s="161">
        <f t="shared" si="40"/>
        <v>10568.4</v>
      </c>
      <c r="EV36" s="10">
        <v>463</v>
      </c>
      <c r="EW36" s="161" t="s">
        <v>254</v>
      </c>
      <c r="EX36" s="10">
        <v>0</v>
      </c>
      <c r="EY36" s="161">
        <v>0</v>
      </c>
      <c r="EZ36" s="161">
        <v>0</v>
      </c>
      <c r="FA36" s="161">
        <v>0</v>
      </c>
      <c r="FB36" s="14">
        <f t="shared" si="41"/>
        <v>0</v>
      </c>
      <c r="FC36" s="14">
        <f t="shared" si="42"/>
        <v>0</v>
      </c>
      <c r="FD36" s="161">
        <v>306.8</v>
      </c>
      <c r="FE36" s="161"/>
      <c r="FF36" s="10">
        <v>254.36</v>
      </c>
      <c r="FG36" s="10">
        <v>22348</v>
      </c>
      <c r="FH36" s="10">
        <v>0</v>
      </c>
      <c r="FI36" s="10">
        <v>0</v>
      </c>
      <c r="FJ36" s="14">
        <f t="shared" si="43"/>
        <v>254.36</v>
      </c>
      <c r="FK36" s="14">
        <f t="shared" si="44"/>
        <v>22348</v>
      </c>
      <c r="FL36" s="10">
        <v>430.2</v>
      </c>
      <c r="FM36" s="167" t="s">
        <v>244</v>
      </c>
      <c r="FN36" s="14"/>
      <c r="FO36" s="14"/>
      <c r="FP36" s="14"/>
      <c r="FQ36" s="14"/>
      <c r="FR36" s="14">
        <f t="shared" si="45"/>
        <v>0</v>
      </c>
      <c r="FS36" s="14">
        <f t="shared" si="46"/>
        <v>0</v>
      </c>
      <c r="FT36" s="10">
        <v>77.099999999999994</v>
      </c>
      <c r="FU36" s="14"/>
      <c r="FV36" s="14"/>
      <c r="FW36" s="14"/>
      <c r="FX36" s="14"/>
      <c r="FY36" s="14"/>
      <c r="FZ36" s="14">
        <f t="shared" si="47"/>
        <v>0</v>
      </c>
      <c r="GA36" s="14">
        <f t="shared" si="48"/>
        <v>0</v>
      </c>
      <c r="GB36" s="14"/>
      <c r="GC36" s="14"/>
      <c r="GD36" s="14"/>
      <c r="GE36" s="14"/>
      <c r="GF36" s="14"/>
      <c r="GG36" s="14"/>
      <c r="GH36" s="14">
        <f t="shared" si="49"/>
        <v>0</v>
      </c>
      <c r="GI36" s="14">
        <f t="shared" si="50"/>
        <v>0</v>
      </c>
      <c r="GJ36" s="14"/>
      <c r="GK36" s="14"/>
      <c r="GL36" s="14"/>
      <c r="GM36" s="14"/>
      <c r="GN36" s="14"/>
      <c r="GO36" s="14"/>
      <c r="GP36" s="14">
        <f t="shared" si="51"/>
        <v>0</v>
      </c>
      <c r="GQ36" s="14">
        <f t="shared" si="52"/>
        <v>0</v>
      </c>
      <c r="GR36" s="14"/>
      <c r="GS36" s="14"/>
      <c r="GT36" s="14"/>
      <c r="GU36" s="14"/>
      <c r="GV36" s="14"/>
      <c r="GW36" s="14"/>
      <c r="GX36" s="14">
        <f t="shared" si="53"/>
        <v>0</v>
      </c>
      <c r="GY36" s="14">
        <f t="shared" si="54"/>
        <v>0</v>
      </c>
      <c r="GZ36" s="14"/>
      <c r="HA36" s="14"/>
      <c r="HB36" s="14"/>
      <c r="HC36" s="14"/>
      <c r="HD36" s="14"/>
      <c r="HE36" s="14"/>
      <c r="HF36" s="14">
        <f t="shared" si="55"/>
        <v>0</v>
      </c>
      <c r="HG36" s="14">
        <f t="shared" si="56"/>
        <v>0</v>
      </c>
      <c r="HH36" s="14"/>
      <c r="HI36" s="14"/>
      <c r="HJ36" s="14"/>
      <c r="HK36" s="14"/>
      <c r="HL36" s="14"/>
      <c r="HM36" s="14"/>
      <c r="HN36" s="14">
        <f t="shared" si="57"/>
        <v>0</v>
      </c>
      <c r="HO36" s="14">
        <f t="shared" si="58"/>
        <v>0</v>
      </c>
      <c r="HP36" s="14"/>
      <c r="HQ36" s="14"/>
      <c r="HR36" s="14"/>
      <c r="HS36" s="14"/>
      <c r="HT36" s="14"/>
      <c r="HU36" s="14"/>
      <c r="HV36" s="14">
        <f t="shared" si="59"/>
        <v>0</v>
      </c>
      <c r="HW36" s="14">
        <f t="shared" si="60"/>
        <v>0</v>
      </c>
      <c r="HX36" s="14"/>
      <c r="HY36" s="14"/>
      <c r="HZ36" s="14"/>
      <c r="IA36" s="14"/>
      <c r="IB36" s="14"/>
      <c r="IC36" s="14"/>
      <c r="ID36" s="14">
        <f t="shared" si="61"/>
        <v>0</v>
      </c>
      <c r="IE36" s="14">
        <f t="shared" si="62"/>
        <v>0</v>
      </c>
      <c r="IF36" s="14"/>
      <c r="IG36" s="14"/>
      <c r="IH36" s="14"/>
      <c r="II36" s="14"/>
      <c r="IJ36" s="14"/>
      <c r="IK36" s="14"/>
      <c r="IL36" s="14">
        <f t="shared" si="63"/>
        <v>0</v>
      </c>
      <c r="IM36" s="14">
        <f t="shared" si="64"/>
        <v>0</v>
      </c>
      <c r="IN36" s="14"/>
      <c r="IO36" s="14"/>
      <c r="IP36" s="14"/>
      <c r="IQ36" s="14"/>
      <c r="IR36" s="14"/>
      <c r="IS36" s="14"/>
      <c r="IT36" s="14">
        <f t="shared" si="65"/>
        <v>0</v>
      </c>
      <c r="IU36" s="14">
        <f t="shared" si="66"/>
        <v>0</v>
      </c>
      <c r="IV36" s="14"/>
      <c r="IW36" s="14"/>
      <c r="IX36" s="14"/>
      <c r="IY36" s="14"/>
      <c r="IZ36" s="14"/>
      <c r="JA36" s="14"/>
      <c r="JB36" s="14">
        <f t="shared" si="67"/>
        <v>0</v>
      </c>
      <c r="JC36" s="14">
        <f t="shared" si="68"/>
        <v>0</v>
      </c>
      <c r="JD36" s="14"/>
      <c r="JE36" s="14"/>
      <c r="JF36" s="14"/>
      <c r="JG36" s="14"/>
      <c r="JH36" s="14"/>
      <c r="JI36" s="14"/>
      <c r="JJ36" s="14">
        <f t="shared" si="69"/>
        <v>0</v>
      </c>
      <c r="JK36" s="14">
        <f t="shared" si="70"/>
        <v>0</v>
      </c>
      <c r="JL36" s="14"/>
      <c r="JM36" s="14"/>
      <c r="JN36" s="14"/>
      <c r="JO36" s="14"/>
      <c r="JP36" s="14"/>
      <c r="JQ36" s="14"/>
      <c r="JR36" s="14">
        <f t="shared" si="71"/>
        <v>0</v>
      </c>
      <c r="JS36" s="14">
        <f t="shared" si="72"/>
        <v>0</v>
      </c>
      <c r="JT36" s="14"/>
      <c r="JU36" s="14"/>
    </row>
    <row r="37" spans="1:281" ht="12" customHeight="1" x14ac:dyDescent="0.2">
      <c r="A37" s="9" t="s">
        <v>141</v>
      </c>
      <c r="B37" s="15" t="s">
        <v>504</v>
      </c>
      <c r="C37" s="61">
        <v>8219490057</v>
      </c>
      <c r="D37" s="61" t="s">
        <v>301</v>
      </c>
      <c r="E37" s="61">
        <v>340</v>
      </c>
      <c r="F37" s="32" t="s">
        <v>45</v>
      </c>
      <c r="G37" s="6">
        <v>777098</v>
      </c>
      <c r="H37" s="16" t="s">
        <v>167</v>
      </c>
      <c r="I37" s="16" t="s">
        <v>167</v>
      </c>
      <c r="J37" s="46"/>
      <c r="K37" s="43">
        <v>260.69915185999753</v>
      </c>
      <c r="L37" s="50">
        <f t="shared" si="77"/>
        <v>242.73165060800579</v>
      </c>
      <c r="M37" s="43"/>
      <c r="N37" s="43">
        <v>17.967501251991735</v>
      </c>
      <c r="O37" s="43"/>
      <c r="P37" s="43"/>
      <c r="Q37" s="43"/>
      <c r="R37" s="10">
        <f t="shared" si="78"/>
        <v>17.967501251991735</v>
      </c>
      <c r="S37" s="50" cm="1">
        <f t="array" ref="S37">+R37:R37</f>
        <v>17.967501251991735</v>
      </c>
      <c r="T37" s="50">
        <f t="shared" si="2"/>
        <v>850.8</v>
      </c>
      <c r="U37" s="55">
        <f t="shared" si="79"/>
        <v>1093.5316506080057</v>
      </c>
      <c r="V37" s="50">
        <f t="shared" si="4"/>
        <v>76309.899999999994</v>
      </c>
      <c r="W37" s="55">
        <f t="shared" si="80"/>
        <v>89.691937000470148</v>
      </c>
      <c r="X37" s="50">
        <f t="shared" si="6"/>
        <v>5002.4000000000005</v>
      </c>
      <c r="Y37" s="55">
        <f t="shared" si="7"/>
        <v>15.254657764273146</v>
      </c>
      <c r="Z37" s="56">
        <v>102768.99999999999</v>
      </c>
      <c r="AA37" s="50">
        <f t="shared" si="74"/>
        <v>107771.39999999998</v>
      </c>
      <c r="AB37" s="50">
        <f t="shared" si="75"/>
        <v>847.86440677966107</v>
      </c>
      <c r="AC37" s="50">
        <f t="shared" si="76"/>
        <v>847.86440677966107</v>
      </c>
      <c r="AD37" s="60">
        <f t="shared" si="73"/>
        <v>245.66724382834468</v>
      </c>
      <c r="AE37" s="57">
        <v>5.9</v>
      </c>
      <c r="AF37" s="57">
        <v>5.9</v>
      </c>
      <c r="AG37" s="24"/>
      <c r="AH37" s="10">
        <v>0</v>
      </c>
      <c r="AI37" s="10">
        <v>0</v>
      </c>
      <c r="AJ37" s="10">
        <v>0</v>
      </c>
      <c r="AK37" s="10">
        <v>0</v>
      </c>
      <c r="AL37" s="10">
        <f t="shared" si="11"/>
        <v>0</v>
      </c>
      <c r="AM37" s="10">
        <f t="shared" si="12"/>
        <v>0</v>
      </c>
      <c r="AN37" s="10">
        <v>589</v>
      </c>
      <c r="AO37" s="33"/>
      <c r="AP37" s="10">
        <v>0</v>
      </c>
      <c r="AQ37" s="10">
        <v>0</v>
      </c>
      <c r="AR37" s="10">
        <v>0</v>
      </c>
      <c r="AS37" s="10">
        <v>0</v>
      </c>
      <c r="AT37" s="10">
        <f t="shared" si="13"/>
        <v>0</v>
      </c>
      <c r="AU37" s="10">
        <f t="shared" si="14"/>
        <v>0</v>
      </c>
      <c r="AV37" s="10">
        <v>52.7</v>
      </c>
      <c r="AW37" s="22"/>
      <c r="AX37" s="161">
        <v>0</v>
      </c>
      <c r="AY37" s="161">
        <v>0</v>
      </c>
      <c r="AZ37" s="10">
        <v>0</v>
      </c>
      <c r="BA37" s="10">
        <v>0</v>
      </c>
      <c r="BB37" s="161">
        <f t="shared" si="15"/>
        <v>0</v>
      </c>
      <c r="BC37" s="161">
        <f t="shared" si="16"/>
        <v>0</v>
      </c>
      <c r="BD37" s="10">
        <v>4.9000000000000004</v>
      </c>
      <c r="BE37" s="22"/>
      <c r="BF37" s="10">
        <v>0</v>
      </c>
      <c r="BG37" s="10">
        <v>0</v>
      </c>
      <c r="BH37" s="10">
        <v>0</v>
      </c>
      <c r="BI37" s="10">
        <v>0</v>
      </c>
      <c r="BJ37" s="161">
        <f t="shared" si="17"/>
        <v>0</v>
      </c>
      <c r="BK37" s="161">
        <f t="shared" si="18"/>
        <v>0</v>
      </c>
      <c r="BL37" s="10">
        <v>32.6</v>
      </c>
      <c r="BM37" s="22"/>
      <c r="BN37" s="161">
        <v>0</v>
      </c>
      <c r="BO37" s="161">
        <v>0</v>
      </c>
      <c r="BP37" s="10">
        <v>0</v>
      </c>
      <c r="BQ37" s="10">
        <v>0</v>
      </c>
      <c r="BR37" s="10">
        <f t="shared" si="19"/>
        <v>0</v>
      </c>
      <c r="BS37" s="10">
        <f t="shared" si="20"/>
        <v>0</v>
      </c>
      <c r="BT37" s="10">
        <v>92</v>
      </c>
      <c r="BU37" s="22"/>
      <c r="BV37" s="161">
        <v>150</v>
      </c>
      <c r="BW37" s="161">
        <v>13184</v>
      </c>
      <c r="BX37" s="10">
        <v>0</v>
      </c>
      <c r="BY37" s="10">
        <v>0</v>
      </c>
      <c r="BZ37" s="161">
        <f t="shared" si="21"/>
        <v>150</v>
      </c>
      <c r="CA37" s="161">
        <f t="shared" si="22"/>
        <v>13184</v>
      </c>
      <c r="CB37" s="10">
        <v>775.6</v>
      </c>
      <c r="CC37" s="22" t="s">
        <v>335</v>
      </c>
      <c r="CD37" s="161">
        <v>0</v>
      </c>
      <c r="CE37" s="161">
        <v>0</v>
      </c>
      <c r="CF37" s="10">
        <v>0</v>
      </c>
      <c r="CG37" s="10">
        <v>0</v>
      </c>
      <c r="CH37" s="161">
        <f t="shared" si="23"/>
        <v>0</v>
      </c>
      <c r="CI37" s="161">
        <f t="shared" si="24"/>
        <v>0</v>
      </c>
      <c r="CJ37" s="10">
        <v>301.2</v>
      </c>
      <c r="CK37" s="161"/>
      <c r="CL37" s="161">
        <v>0</v>
      </c>
      <c r="CM37" s="161">
        <v>0</v>
      </c>
      <c r="CN37" s="10">
        <v>0</v>
      </c>
      <c r="CO37" s="10">
        <v>0</v>
      </c>
      <c r="CP37" s="161">
        <f t="shared" si="25"/>
        <v>0</v>
      </c>
      <c r="CQ37" s="161">
        <f t="shared" si="26"/>
        <v>0</v>
      </c>
      <c r="CR37" s="10">
        <v>0.1</v>
      </c>
      <c r="CS37" s="22"/>
      <c r="CT37" s="10">
        <v>270.8</v>
      </c>
      <c r="CU37" s="10">
        <v>23796</v>
      </c>
      <c r="CV37" s="10">
        <v>0</v>
      </c>
      <c r="CW37" s="161">
        <v>0</v>
      </c>
      <c r="CX37" s="161">
        <f t="shared" si="27"/>
        <v>270.8</v>
      </c>
      <c r="CY37" s="161">
        <f t="shared" si="28"/>
        <v>23796</v>
      </c>
      <c r="CZ37" s="10">
        <v>297.2</v>
      </c>
      <c r="DA37" s="22" t="s">
        <v>244</v>
      </c>
      <c r="DB37" s="161">
        <v>0</v>
      </c>
      <c r="DC37" s="161">
        <v>0</v>
      </c>
      <c r="DD37" s="10">
        <v>0</v>
      </c>
      <c r="DE37" s="10">
        <v>0</v>
      </c>
      <c r="DF37" s="161">
        <f t="shared" si="29"/>
        <v>0</v>
      </c>
      <c r="DG37" s="161">
        <f t="shared" si="30"/>
        <v>0</v>
      </c>
      <c r="DH37" s="10">
        <v>495.4</v>
      </c>
      <c r="DI37" s="161"/>
      <c r="DJ37" s="161">
        <v>0</v>
      </c>
      <c r="DK37" s="161">
        <v>0</v>
      </c>
      <c r="DL37" s="10">
        <v>0</v>
      </c>
      <c r="DM37" s="10">
        <v>0</v>
      </c>
      <c r="DN37" s="161">
        <f t="shared" si="31"/>
        <v>0</v>
      </c>
      <c r="DO37" s="161">
        <f t="shared" si="32"/>
        <v>0</v>
      </c>
      <c r="DP37" s="10">
        <v>288.3</v>
      </c>
      <c r="DQ37" s="22"/>
      <c r="DR37" s="10">
        <v>150</v>
      </c>
      <c r="DS37" s="161">
        <v>13943</v>
      </c>
      <c r="DT37" s="161">
        <v>0</v>
      </c>
      <c r="DU37" s="161">
        <v>0</v>
      </c>
      <c r="DV37" s="161">
        <f t="shared" si="33"/>
        <v>150</v>
      </c>
      <c r="DW37" s="161">
        <f t="shared" si="34"/>
        <v>13943</v>
      </c>
      <c r="DX37" s="10">
        <v>486.6</v>
      </c>
      <c r="DY37" s="33" t="s">
        <v>497</v>
      </c>
      <c r="DZ37" s="161">
        <v>0</v>
      </c>
      <c r="EA37" s="161">
        <v>0</v>
      </c>
      <c r="EB37" s="161">
        <v>0</v>
      </c>
      <c r="EC37" s="161">
        <v>0</v>
      </c>
      <c r="ED37" s="161">
        <f t="shared" si="35"/>
        <v>0</v>
      </c>
      <c r="EE37" s="161">
        <f t="shared" si="36"/>
        <v>0</v>
      </c>
      <c r="EF37" s="10">
        <v>301.89999999999998</v>
      </c>
      <c r="EG37" s="161"/>
      <c r="EH37" s="161">
        <v>0</v>
      </c>
      <c r="EI37" s="161">
        <v>0</v>
      </c>
      <c r="EJ37" s="161">
        <v>0</v>
      </c>
      <c r="EK37" s="161">
        <v>0</v>
      </c>
      <c r="EL37" s="161">
        <f t="shared" si="37"/>
        <v>0</v>
      </c>
      <c r="EM37" s="161">
        <f t="shared" si="38"/>
        <v>0</v>
      </c>
      <c r="EN37" s="10">
        <v>119.7</v>
      </c>
      <c r="EO37" s="22"/>
      <c r="EP37" s="161">
        <v>0</v>
      </c>
      <c r="EQ37" s="161">
        <v>0</v>
      </c>
      <c r="ER37" s="161">
        <v>0</v>
      </c>
      <c r="ES37" s="161">
        <v>0</v>
      </c>
      <c r="ET37" s="161">
        <f t="shared" si="39"/>
        <v>0</v>
      </c>
      <c r="EU37" s="161">
        <f t="shared" si="40"/>
        <v>0</v>
      </c>
      <c r="EV37" s="10">
        <v>165.9</v>
      </c>
      <c r="EW37" s="161"/>
      <c r="EX37" s="10">
        <v>150</v>
      </c>
      <c r="EY37" s="161">
        <v>13917</v>
      </c>
      <c r="EZ37" s="161">
        <v>0</v>
      </c>
      <c r="FA37" s="161">
        <v>0</v>
      </c>
      <c r="FB37" s="14">
        <f t="shared" si="41"/>
        <v>150</v>
      </c>
      <c r="FC37" s="14">
        <f t="shared" si="42"/>
        <v>13917</v>
      </c>
      <c r="FD37" s="161">
        <v>280.7</v>
      </c>
      <c r="FE37" s="161" t="s">
        <v>320</v>
      </c>
      <c r="FF37" s="10">
        <v>0</v>
      </c>
      <c r="FG37" s="10">
        <v>0</v>
      </c>
      <c r="FH37" s="10">
        <v>0</v>
      </c>
      <c r="FI37" s="10">
        <v>0</v>
      </c>
      <c r="FJ37" s="14">
        <f t="shared" si="43"/>
        <v>0</v>
      </c>
      <c r="FK37" s="14">
        <f t="shared" si="44"/>
        <v>0</v>
      </c>
      <c r="FL37" s="10">
        <v>610.5</v>
      </c>
      <c r="FM37" s="167"/>
      <c r="FN37" s="14">
        <v>130</v>
      </c>
      <c r="FO37" s="14">
        <v>11469.9</v>
      </c>
      <c r="FP37" s="14"/>
      <c r="FQ37" s="14"/>
      <c r="FR37" s="14">
        <f t="shared" si="45"/>
        <v>130</v>
      </c>
      <c r="FS37" s="14">
        <f t="shared" si="46"/>
        <v>11469.9</v>
      </c>
      <c r="FT37" s="10">
        <v>108.1</v>
      </c>
      <c r="FU37" s="14"/>
      <c r="FV37" s="14"/>
      <c r="FW37" s="14"/>
      <c r="FX37" s="14"/>
      <c r="FY37" s="14"/>
      <c r="FZ37" s="14">
        <f t="shared" si="47"/>
        <v>0</v>
      </c>
      <c r="GA37" s="14">
        <f t="shared" si="48"/>
        <v>0</v>
      </c>
      <c r="GB37" s="14"/>
      <c r="GC37" s="14"/>
      <c r="GD37" s="14"/>
      <c r="GE37" s="14"/>
      <c r="GF37" s="14"/>
      <c r="GG37" s="14"/>
      <c r="GH37" s="14">
        <f t="shared" si="49"/>
        <v>0</v>
      </c>
      <c r="GI37" s="14">
        <f t="shared" si="50"/>
        <v>0</v>
      </c>
      <c r="GJ37" s="14"/>
      <c r="GK37" s="14"/>
      <c r="GL37" s="14"/>
      <c r="GM37" s="14"/>
      <c r="GN37" s="14"/>
      <c r="GO37" s="14"/>
      <c r="GP37" s="14">
        <f t="shared" si="51"/>
        <v>0</v>
      </c>
      <c r="GQ37" s="14">
        <f t="shared" si="52"/>
        <v>0</v>
      </c>
      <c r="GR37" s="14"/>
      <c r="GS37" s="14"/>
      <c r="GT37" s="14"/>
      <c r="GU37" s="14"/>
      <c r="GV37" s="14"/>
      <c r="GW37" s="14"/>
      <c r="GX37" s="14">
        <f t="shared" si="53"/>
        <v>0</v>
      </c>
      <c r="GY37" s="14">
        <f t="shared" si="54"/>
        <v>0</v>
      </c>
      <c r="GZ37" s="14"/>
      <c r="HA37" s="14"/>
      <c r="HB37" s="14"/>
      <c r="HC37" s="14"/>
      <c r="HD37" s="14"/>
      <c r="HE37" s="14"/>
      <c r="HF37" s="14">
        <f t="shared" si="55"/>
        <v>0</v>
      </c>
      <c r="HG37" s="14">
        <f t="shared" si="56"/>
        <v>0</v>
      </c>
      <c r="HH37" s="14"/>
      <c r="HI37" s="14"/>
      <c r="HJ37" s="14"/>
      <c r="HK37" s="14"/>
      <c r="HL37" s="14"/>
      <c r="HM37" s="14"/>
      <c r="HN37" s="14">
        <f t="shared" si="57"/>
        <v>0</v>
      </c>
      <c r="HO37" s="14">
        <f t="shared" si="58"/>
        <v>0</v>
      </c>
      <c r="HP37" s="14"/>
      <c r="HQ37" s="14"/>
      <c r="HR37" s="14"/>
      <c r="HS37" s="14"/>
      <c r="HT37" s="14"/>
      <c r="HU37" s="14"/>
      <c r="HV37" s="14">
        <f t="shared" si="59"/>
        <v>0</v>
      </c>
      <c r="HW37" s="14">
        <f t="shared" si="60"/>
        <v>0</v>
      </c>
      <c r="HX37" s="14"/>
      <c r="HY37" s="14"/>
      <c r="HZ37" s="14"/>
      <c r="IA37" s="14"/>
      <c r="IB37" s="14"/>
      <c r="IC37" s="14"/>
      <c r="ID37" s="14">
        <f t="shared" si="61"/>
        <v>0</v>
      </c>
      <c r="IE37" s="14">
        <f t="shared" si="62"/>
        <v>0</v>
      </c>
      <c r="IF37" s="14"/>
      <c r="IG37" s="14"/>
      <c r="IH37" s="14"/>
      <c r="II37" s="14"/>
      <c r="IJ37" s="14"/>
      <c r="IK37" s="14"/>
      <c r="IL37" s="14">
        <f t="shared" si="63"/>
        <v>0</v>
      </c>
      <c r="IM37" s="14">
        <f t="shared" si="64"/>
        <v>0</v>
      </c>
      <c r="IN37" s="14"/>
      <c r="IO37" s="14"/>
      <c r="IP37" s="14"/>
      <c r="IQ37" s="14"/>
      <c r="IR37" s="14"/>
      <c r="IS37" s="14"/>
      <c r="IT37" s="14">
        <f t="shared" si="65"/>
        <v>0</v>
      </c>
      <c r="IU37" s="14">
        <f t="shared" si="66"/>
        <v>0</v>
      </c>
      <c r="IV37" s="14"/>
      <c r="IW37" s="14"/>
      <c r="IX37" s="14"/>
      <c r="IY37" s="14"/>
      <c r="IZ37" s="14"/>
      <c r="JA37" s="14"/>
      <c r="JB37" s="14">
        <f t="shared" si="67"/>
        <v>0</v>
      </c>
      <c r="JC37" s="14">
        <f t="shared" si="68"/>
        <v>0</v>
      </c>
      <c r="JD37" s="14"/>
      <c r="JE37" s="14"/>
      <c r="JF37" s="14"/>
      <c r="JG37" s="14"/>
      <c r="JH37" s="14"/>
      <c r="JI37" s="14"/>
      <c r="JJ37" s="14">
        <f t="shared" si="69"/>
        <v>0</v>
      </c>
      <c r="JK37" s="14">
        <f t="shared" si="70"/>
        <v>0</v>
      </c>
      <c r="JL37" s="14"/>
      <c r="JM37" s="14"/>
      <c r="JN37" s="14"/>
      <c r="JO37" s="14"/>
      <c r="JP37" s="14"/>
      <c r="JQ37" s="14"/>
      <c r="JR37" s="14">
        <f t="shared" si="71"/>
        <v>0</v>
      </c>
      <c r="JS37" s="14">
        <f t="shared" si="72"/>
        <v>0</v>
      </c>
      <c r="JT37" s="14"/>
      <c r="JU37" s="14"/>
    </row>
    <row r="38" spans="1:281" ht="12" customHeight="1" x14ac:dyDescent="0.2">
      <c r="A38" s="9" t="s">
        <v>142</v>
      </c>
      <c r="B38" s="15" t="s">
        <v>210</v>
      </c>
      <c r="C38" s="61">
        <v>8521473979</v>
      </c>
      <c r="D38" s="61" t="s">
        <v>301</v>
      </c>
      <c r="E38" s="61">
        <v>340</v>
      </c>
      <c r="F38" s="5" t="s">
        <v>46</v>
      </c>
      <c r="G38" s="6">
        <v>47888</v>
      </c>
      <c r="H38" s="16" t="s">
        <v>167</v>
      </c>
      <c r="I38" s="16" t="s">
        <v>167</v>
      </c>
      <c r="J38" s="46"/>
      <c r="K38" s="43">
        <f>253.23510845295</f>
        <v>253.23510845294999</v>
      </c>
      <c r="L38" s="50">
        <f t="shared" si="77"/>
        <v>216.68200692779632</v>
      </c>
      <c r="M38" s="43"/>
      <c r="N38" s="43">
        <v>19.093101525153656</v>
      </c>
      <c r="O38" s="43">
        <v>17.46</v>
      </c>
      <c r="P38" s="43"/>
      <c r="Q38" s="43"/>
      <c r="R38" s="10">
        <f t="shared" si="78"/>
        <v>36.553101525153657</v>
      </c>
      <c r="S38" s="50" cm="1">
        <f t="array" ref="S38">+R38:R38</f>
        <v>36.553101525153657</v>
      </c>
      <c r="T38" s="50">
        <f t="shared" si="2"/>
        <v>1154.55</v>
      </c>
      <c r="U38" s="55">
        <f t="shared" si="79"/>
        <v>1371.2320069277962</v>
      </c>
      <c r="V38" s="50">
        <f t="shared" si="4"/>
        <v>103531.5</v>
      </c>
      <c r="W38" s="55">
        <f t="shared" si="80"/>
        <v>89.672599714174353</v>
      </c>
      <c r="X38" s="50">
        <f t="shared" si="6"/>
        <v>6903.8</v>
      </c>
      <c r="Y38" s="55">
        <f t="shared" si="7"/>
        <v>14.996306381992525</v>
      </c>
      <c r="Z38" s="56">
        <v>90397.700000000012</v>
      </c>
      <c r="AA38" s="50">
        <f t="shared" si="74"/>
        <v>97301.500000000015</v>
      </c>
      <c r="AB38" s="50">
        <f t="shared" si="75"/>
        <v>1170.1355932203389</v>
      </c>
      <c r="AC38" s="50">
        <f t="shared" si="76"/>
        <v>1170.1355932203389</v>
      </c>
      <c r="AD38" s="60">
        <f t="shared" si="73"/>
        <v>201.09641370745726</v>
      </c>
      <c r="AE38" s="57">
        <v>5.9</v>
      </c>
      <c r="AF38" s="57">
        <v>5.9</v>
      </c>
      <c r="AG38" s="24"/>
      <c r="AH38" s="10">
        <v>0</v>
      </c>
      <c r="AI38" s="10">
        <v>0</v>
      </c>
      <c r="AJ38" s="10">
        <v>0</v>
      </c>
      <c r="AK38" s="10">
        <v>0</v>
      </c>
      <c r="AL38" s="10">
        <f t="shared" si="11"/>
        <v>0</v>
      </c>
      <c r="AM38" s="10">
        <f t="shared" si="12"/>
        <v>0</v>
      </c>
      <c r="AN38" s="10">
        <v>24.9</v>
      </c>
      <c r="AO38" s="33"/>
      <c r="AP38" s="10">
        <v>0</v>
      </c>
      <c r="AQ38" s="10">
        <v>0</v>
      </c>
      <c r="AR38" s="10">
        <v>0</v>
      </c>
      <c r="AS38" s="10">
        <v>0</v>
      </c>
      <c r="AT38" s="10">
        <f t="shared" si="13"/>
        <v>0</v>
      </c>
      <c r="AU38" s="10">
        <f t="shared" si="14"/>
        <v>0</v>
      </c>
      <c r="AV38" s="10">
        <v>430.7</v>
      </c>
      <c r="AW38" s="22"/>
      <c r="AX38" s="10">
        <v>120</v>
      </c>
      <c r="AY38" s="10">
        <v>10607</v>
      </c>
      <c r="AZ38" s="10">
        <v>0</v>
      </c>
      <c r="BA38" s="10">
        <v>0</v>
      </c>
      <c r="BB38" s="161">
        <f t="shared" si="15"/>
        <v>120</v>
      </c>
      <c r="BC38" s="161">
        <f t="shared" si="16"/>
        <v>10607</v>
      </c>
      <c r="BD38" s="10">
        <v>411.1</v>
      </c>
      <c r="BE38" s="22" t="s">
        <v>315</v>
      </c>
      <c r="BF38" s="10">
        <v>0</v>
      </c>
      <c r="BG38" s="10">
        <v>0</v>
      </c>
      <c r="BH38" s="10">
        <v>0</v>
      </c>
      <c r="BI38" s="10">
        <v>0</v>
      </c>
      <c r="BJ38" s="161">
        <f t="shared" si="17"/>
        <v>0</v>
      </c>
      <c r="BK38" s="161">
        <f t="shared" si="18"/>
        <v>0</v>
      </c>
      <c r="BL38" s="10">
        <v>654.20000000000005</v>
      </c>
      <c r="BM38" s="22"/>
      <c r="BN38" s="161">
        <v>281.76</v>
      </c>
      <c r="BO38" s="10">
        <v>24755</v>
      </c>
      <c r="BP38" s="10">
        <v>0</v>
      </c>
      <c r="BQ38" s="10">
        <v>0</v>
      </c>
      <c r="BR38" s="10">
        <f t="shared" si="19"/>
        <v>281.76</v>
      </c>
      <c r="BS38" s="10">
        <f t="shared" si="20"/>
        <v>24755</v>
      </c>
      <c r="BT38" s="10">
        <v>7</v>
      </c>
      <c r="BU38" s="22" t="s">
        <v>244</v>
      </c>
      <c r="BV38" s="161">
        <v>0</v>
      </c>
      <c r="BW38" s="161">
        <v>0</v>
      </c>
      <c r="BX38" s="10">
        <v>0</v>
      </c>
      <c r="BY38" s="10">
        <v>0</v>
      </c>
      <c r="BZ38" s="161">
        <f t="shared" si="21"/>
        <v>0</v>
      </c>
      <c r="CA38" s="161">
        <f t="shared" si="22"/>
        <v>0</v>
      </c>
      <c r="CB38" s="10">
        <v>478</v>
      </c>
      <c r="CC38" s="22"/>
      <c r="CD38" s="161">
        <v>0</v>
      </c>
      <c r="CE38" s="161">
        <v>0</v>
      </c>
      <c r="CF38" s="10">
        <v>0</v>
      </c>
      <c r="CG38" s="10">
        <v>0</v>
      </c>
      <c r="CH38" s="161">
        <f t="shared" si="23"/>
        <v>0</v>
      </c>
      <c r="CI38" s="161">
        <f t="shared" si="24"/>
        <v>0</v>
      </c>
      <c r="CJ38" s="10">
        <v>463.1</v>
      </c>
      <c r="CK38" s="161"/>
      <c r="CL38" s="161">
        <v>0</v>
      </c>
      <c r="CM38" s="161">
        <v>0</v>
      </c>
      <c r="CN38" s="10">
        <v>0</v>
      </c>
      <c r="CO38" s="10">
        <v>0</v>
      </c>
      <c r="CP38" s="161">
        <f t="shared" si="25"/>
        <v>0</v>
      </c>
      <c r="CQ38" s="161">
        <f t="shared" si="26"/>
        <v>0</v>
      </c>
      <c r="CR38" s="10">
        <v>222.7</v>
      </c>
      <c r="CS38" s="22"/>
      <c r="CT38" s="10">
        <v>150</v>
      </c>
      <c r="CU38" s="10">
        <v>13879.5</v>
      </c>
      <c r="CV38" s="10">
        <v>0</v>
      </c>
      <c r="CW38" s="161">
        <v>0</v>
      </c>
      <c r="CX38" s="161">
        <f t="shared" si="27"/>
        <v>150</v>
      </c>
      <c r="CY38" s="161">
        <f t="shared" si="28"/>
        <v>13879.5</v>
      </c>
      <c r="CZ38" s="10">
        <v>486.6</v>
      </c>
      <c r="DA38" s="22" t="s">
        <v>376</v>
      </c>
      <c r="DB38" s="161">
        <v>0</v>
      </c>
      <c r="DC38" s="161">
        <v>0</v>
      </c>
      <c r="DD38" s="10">
        <v>0</v>
      </c>
      <c r="DE38" s="10">
        <v>0</v>
      </c>
      <c r="DF38" s="161">
        <f t="shared" si="29"/>
        <v>0</v>
      </c>
      <c r="DG38" s="161">
        <f t="shared" si="30"/>
        <v>0</v>
      </c>
      <c r="DH38" s="10">
        <v>247</v>
      </c>
      <c r="DI38" s="161"/>
      <c r="DJ38" s="161">
        <v>180</v>
      </c>
      <c r="DK38" s="10">
        <v>16759</v>
      </c>
      <c r="DL38" s="10">
        <v>0</v>
      </c>
      <c r="DM38" s="10">
        <v>0</v>
      </c>
      <c r="DN38" s="161">
        <f t="shared" si="31"/>
        <v>180</v>
      </c>
      <c r="DO38" s="161">
        <f t="shared" si="32"/>
        <v>16759</v>
      </c>
      <c r="DP38" s="10">
        <v>392.3</v>
      </c>
      <c r="DQ38" s="22" t="s">
        <v>252</v>
      </c>
      <c r="DR38" s="161">
        <v>0</v>
      </c>
      <c r="DS38" s="161">
        <v>0</v>
      </c>
      <c r="DT38" s="161">
        <v>0</v>
      </c>
      <c r="DU38" s="161">
        <v>0</v>
      </c>
      <c r="DV38" s="161">
        <f t="shared" si="33"/>
        <v>0</v>
      </c>
      <c r="DW38" s="161">
        <f t="shared" si="34"/>
        <v>0</v>
      </c>
      <c r="DX38" s="10">
        <v>470.7</v>
      </c>
      <c r="DY38" s="161"/>
      <c r="DZ38" s="161">
        <v>0</v>
      </c>
      <c r="EA38" s="161">
        <v>0</v>
      </c>
      <c r="EB38" s="161">
        <v>0</v>
      </c>
      <c r="EC38" s="161">
        <v>0</v>
      </c>
      <c r="ED38" s="161">
        <f t="shared" si="35"/>
        <v>0</v>
      </c>
      <c r="EE38" s="161">
        <f t="shared" si="36"/>
        <v>0</v>
      </c>
      <c r="EF38" s="10">
        <v>665.7</v>
      </c>
      <c r="EG38" s="161"/>
      <c r="EH38" s="10">
        <v>272.79000000000002</v>
      </c>
      <c r="EI38" s="161">
        <v>23968</v>
      </c>
      <c r="EJ38" s="161">
        <v>0</v>
      </c>
      <c r="EK38" s="161">
        <v>0</v>
      </c>
      <c r="EL38" s="161">
        <f t="shared" si="37"/>
        <v>272.79000000000002</v>
      </c>
      <c r="EM38" s="161">
        <f t="shared" si="38"/>
        <v>23968</v>
      </c>
      <c r="EN38" s="10">
        <v>326</v>
      </c>
      <c r="EO38" s="22" t="s">
        <v>244</v>
      </c>
      <c r="EP38" s="161">
        <v>0</v>
      </c>
      <c r="EQ38" s="161">
        <v>0</v>
      </c>
      <c r="ER38" s="161">
        <v>0</v>
      </c>
      <c r="ES38" s="161">
        <v>0</v>
      </c>
      <c r="ET38" s="161">
        <f t="shared" si="39"/>
        <v>0</v>
      </c>
      <c r="EU38" s="161">
        <f t="shared" si="40"/>
        <v>0</v>
      </c>
      <c r="EV38" s="10">
        <v>569.5</v>
      </c>
      <c r="EW38" s="161"/>
      <c r="EX38" s="10">
        <v>150</v>
      </c>
      <c r="EY38" s="161">
        <v>13563</v>
      </c>
      <c r="EZ38" s="161">
        <v>0</v>
      </c>
      <c r="FA38" s="161">
        <v>0</v>
      </c>
      <c r="FB38" s="14">
        <f t="shared" si="41"/>
        <v>150</v>
      </c>
      <c r="FC38" s="14">
        <f t="shared" si="42"/>
        <v>13563</v>
      </c>
      <c r="FD38" s="161">
        <v>487.3</v>
      </c>
      <c r="FE38" s="161" t="s">
        <v>528</v>
      </c>
      <c r="FF38" s="10">
        <v>0</v>
      </c>
      <c r="FG38" s="10">
        <v>0</v>
      </c>
      <c r="FH38" s="10">
        <v>0</v>
      </c>
      <c r="FI38" s="10">
        <v>0</v>
      </c>
      <c r="FJ38" s="14">
        <f t="shared" si="43"/>
        <v>0</v>
      </c>
      <c r="FK38" s="14">
        <f t="shared" si="44"/>
        <v>0</v>
      </c>
      <c r="FL38" s="10">
        <v>474.7</v>
      </c>
      <c r="FM38" s="167"/>
      <c r="FN38" s="14"/>
      <c r="FO38" s="14"/>
      <c r="FP38" s="14"/>
      <c r="FQ38" s="14"/>
      <c r="FR38" s="14">
        <f t="shared" si="45"/>
        <v>0</v>
      </c>
      <c r="FS38" s="14">
        <f t="shared" si="46"/>
        <v>0</v>
      </c>
      <c r="FT38" s="10">
        <v>92.3</v>
      </c>
      <c r="FU38" s="14"/>
      <c r="FV38" s="14"/>
      <c r="FW38" s="14"/>
      <c r="FX38" s="14"/>
      <c r="FY38" s="14"/>
      <c r="FZ38" s="14">
        <f t="shared" si="47"/>
        <v>0</v>
      </c>
      <c r="GA38" s="14">
        <f t="shared" si="48"/>
        <v>0</v>
      </c>
      <c r="GB38" s="14"/>
      <c r="GC38" s="14"/>
      <c r="GD38" s="14"/>
      <c r="GE38" s="14"/>
      <c r="GF38" s="14"/>
      <c r="GG38" s="14"/>
      <c r="GH38" s="14">
        <f t="shared" si="49"/>
        <v>0</v>
      </c>
      <c r="GI38" s="14">
        <f t="shared" si="50"/>
        <v>0</v>
      </c>
      <c r="GJ38" s="14"/>
      <c r="GK38" s="14"/>
      <c r="GL38" s="14"/>
      <c r="GM38" s="14"/>
      <c r="GN38" s="14"/>
      <c r="GO38" s="14"/>
      <c r="GP38" s="14">
        <f t="shared" si="51"/>
        <v>0</v>
      </c>
      <c r="GQ38" s="14">
        <f t="shared" si="52"/>
        <v>0</v>
      </c>
      <c r="GR38" s="14"/>
      <c r="GS38" s="14"/>
      <c r="GT38" s="14"/>
      <c r="GU38" s="14"/>
      <c r="GV38" s="14"/>
      <c r="GW38" s="14"/>
      <c r="GX38" s="14">
        <f t="shared" si="53"/>
        <v>0</v>
      </c>
      <c r="GY38" s="14">
        <f t="shared" si="54"/>
        <v>0</v>
      </c>
      <c r="GZ38" s="14"/>
      <c r="HA38" s="14"/>
      <c r="HB38" s="14"/>
      <c r="HC38" s="14"/>
      <c r="HD38" s="14"/>
      <c r="HE38" s="14"/>
      <c r="HF38" s="14">
        <f t="shared" si="55"/>
        <v>0</v>
      </c>
      <c r="HG38" s="14">
        <f t="shared" si="56"/>
        <v>0</v>
      </c>
      <c r="HH38" s="14"/>
      <c r="HI38" s="14"/>
      <c r="HJ38" s="14"/>
      <c r="HK38" s="14"/>
      <c r="HL38" s="14"/>
      <c r="HM38" s="14"/>
      <c r="HN38" s="14">
        <f t="shared" si="57"/>
        <v>0</v>
      </c>
      <c r="HO38" s="14">
        <f t="shared" si="58"/>
        <v>0</v>
      </c>
      <c r="HP38" s="14"/>
      <c r="HQ38" s="14"/>
      <c r="HR38" s="14"/>
      <c r="HS38" s="14"/>
      <c r="HT38" s="14"/>
      <c r="HU38" s="14"/>
      <c r="HV38" s="14">
        <f t="shared" si="59"/>
        <v>0</v>
      </c>
      <c r="HW38" s="14">
        <f t="shared" si="60"/>
        <v>0</v>
      </c>
      <c r="HX38" s="14"/>
      <c r="HY38" s="14"/>
      <c r="HZ38" s="14"/>
      <c r="IA38" s="14"/>
      <c r="IB38" s="14"/>
      <c r="IC38" s="14"/>
      <c r="ID38" s="14">
        <f t="shared" si="61"/>
        <v>0</v>
      </c>
      <c r="IE38" s="14">
        <f t="shared" si="62"/>
        <v>0</v>
      </c>
      <c r="IF38" s="14"/>
      <c r="IG38" s="14"/>
      <c r="IH38" s="14"/>
      <c r="II38" s="14"/>
      <c r="IJ38" s="14"/>
      <c r="IK38" s="14"/>
      <c r="IL38" s="14">
        <f t="shared" si="63"/>
        <v>0</v>
      </c>
      <c r="IM38" s="14">
        <f t="shared" si="64"/>
        <v>0</v>
      </c>
      <c r="IN38" s="14"/>
      <c r="IO38" s="14"/>
      <c r="IP38" s="14"/>
      <c r="IQ38" s="14"/>
      <c r="IR38" s="14"/>
      <c r="IS38" s="14"/>
      <c r="IT38" s="14">
        <f t="shared" si="65"/>
        <v>0</v>
      </c>
      <c r="IU38" s="14">
        <f t="shared" si="66"/>
        <v>0</v>
      </c>
      <c r="IV38" s="14"/>
      <c r="IW38" s="14"/>
      <c r="IX38" s="14"/>
      <c r="IY38" s="14"/>
      <c r="IZ38" s="14"/>
      <c r="JA38" s="14"/>
      <c r="JB38" s="14">
        <f t="shared" si="67"/>
        <v>0</v>
      </c>
      <c r="JC38" s="14">
        <f t="shared" si="68"/>
        <v>0</v>
      </c>
      <c r="JD38" s="14"/>
      <c r="JE38" s="14"/>
      <c r="JF38" s="14"/>
      <c r="JG38" s="14"/>
      <c r="JH38" s="14"/>
      <c r="JI38" s="14"/>
      <c r="JJ38" s="14">
        <f t="shared" si="69"/>
        <v>0</v>
      </c>
      <c r="JK38" s="14">
        <f t="shared" si="70"/>
        <v>0</v>
      </c>
      <c r="JL38" s="14"/>
      <c r="JM38" s="14"/>
      <c r="JN38" s="14"/>
      <c r="JO38" s="14"/>
      <c r="JP38" s="14"/>
      <c r="JQ38" s="14"/>
      <c r="JR38" s="14">
        <f t="shared" si="71"/>
        <v>0</v>
      </c>
      <c r="JS38" s="14">
        <f t="shared" si="72"/>
        <v>0</v>
      </c>
      <c r="JT38" s="14"/>
      <c r="JU38" s="14"/>
    </row>
    <row r="39" spans="1:281" ht="12" customHeight="1" x14ac:dyDescent="0.2">
      <c r="A39" s="128" t="s">
        <v>104</v>
      </c>
      <c r="B39" s="15" t="s">
        <v>241</v>
      </c>
      <c r="C39" s="61">
        <v>7895161109</v>
      </c>
      <c r="D39" s="61" t="s">
        <v>299</v>
      </c>
      <c r="E39" s="61">
        <v>200</v>
      </c>
      <c r="F39" s="28" t="s">
        <v>8</v>
      </c>
      <c r="G39" s="6">
        <v>221513</v>
      </c>
      <c r="H39" s="16" t="s">
        <v>167</v>
      </c>
      <c r="I39" s="16" t="s">
        <v>167</v>
      </c>
      <c r="J39" s="46"/>
      <c r="K39" s="43">
        <v>90.029496503497057</v>
      </c>
      <c r="L39" s="50">
        <f t="shared" si="77"/>
        <v>51.043503332543253</v>
      </c>
      <c r="M39" s="43"/>
      <c r="N39" s="43">
        <v>38.985993170953805</v>
      </c>
      <c r="O39" s="43"/>
      <c r="P39" s="43"/>
      <c r="Q39" s="43"/>
      <c r="R39" s="10">
        <f t="shared" si="78"/>
        <v>38.985993170953805</v>
      </c>
      <c r="S39" s="50" cm="1">
        <f t="array" ref="S39">+R39:R39</f>
        <v>38.985993170953805</v>
      </c>
      <c r="T39" s="50">
        <f>+SUM(AL39+AT39+BB39+BJ39+BR39+BZ39+CH39+CP39+CX39+DF39+DN39+DV39+ED39+EL39+ET39+FB39+FJ39+FR39+FZ39+GH39+GP39+GX39+HF39+HN39+HV39+ID39+IL39+IT39+JB39+JJ39+JR39)</f>
        <v>720.54500000000007</v>
      </c>
      <c r="U39" s="55">
        <f t="shared" si="79"/>
        <v>771.58850333254327</v>
      </c>
      <c r="V39" s="50">
        <f>+SUM(AM39+AU39+BC39+BK39+BS39+CA39+CI39+CQ39+CY39+DG39+DO39+DW39+EE39+EM39+EU39+FC39+FK39+FS39+GA39+GI39+GQ39+GY39+HG39+HO39+HW39+IE39+IM39+IU39+JC39+JK39+JS39)</f>
        <v>64737.995000000003</v>
      </c>
      <c r="W39" s="55">
        <f t="shared" si="80"/>
        <v>89.845873609559419</v>
      </c>
      <c r="X39" s="50">
        <f>+AN39+AV39+BD39+BL39+BT39+CB39+CJ39+CR39+CZ39+DH39+DP39+DX39+EF39+EN39+EV39+FD39+FL39+FT39+GB39+GJ39+GR39+GZ39+HH39+HP39+HX39+IF39+IN39+IV39+JD39+JL39+JT39</f>
        <v>4673.5999999999985</v>
      </c>
      <c r="Y39" s="55">
        <f>+IFERROR(V39/X39,"")</f>
        <v>13.851847612119142</v>
      </c>
      <c r="Z39" s="56">
        <v>635085.09999999974</v>
      </c>
      <c r="AA39" s="50">
        <f>+Z39+AN39+AV39+BD39+BL39+BT39+CB39+CJ39+CR39+CZ39+DH39+DP39+DX39+EF39+EN39+EV39+FD39+FL39+FT39+GB39+GJ39+GR39+GZ39+HH39+HP39+HX39+IF39+IN39+IV39+JD39+JL39+JT39</f>
        <v>639758.6999999996</v>
      </c>
      <c r="AB39" s="50">
        <f>+IFERROR(X39/AE39,)</f>
        <v>653.65034965034943</v>
      </c>
      <c r="AC39" s="50">
        <f>+X39/AE39</f>
        <v>653.65034965034943</v>
      </c>
      <c r="AD39" s="60">
        <f t="shared" si="73"/>
        <v>117.93815368219384</v>
      </c>
      <c r="AE39" s="57">
        <v>7.15</v>
      </c>
      <c r="AF39" s="57">
        <v>7.15</v>
      </c>
      <c r="AG39" s="24"/>
      <c r="AH39" s="10">
        <v>129.995</v>
      </c>
      <c r="AI39" s="10">
        <v>11229</v>
      </c>
      <c r="AJ39" s="10">
        <v>0</v>
      </c>
      <c r="AK39" s="10">
        <v>0</v>
      </c>
      <c r="AL39" s="10">
        <f>+AH39+AJ39</f>
        <v>129.995</v>
      </c>
      <c r="AM39" s="10">
        <f>+AI39+AL39</f>
        <v>11358.995000000001</v>
      </c>
      <c r="AN39" s="10">
        <v>222.6</v>
      </c>
      <c r="AO39" s="33" t="s">
        <v>248</v>
      </c>
      <c r="AP39" s="10">
        <v>0</v>
      </c>
      <c r="AQ39" s="10">
        <v>0</v>
      </c>
      <c r="AR39" s="10">
        <v>0</v>
      </c>
      <c r="AS39" s="10">
        <v>0</v>
      </c>
      <c r="AT39" s="10">
        <f>+AP39+AR39</f>
        <v>0</v>
      </c>
      <c r="AU39" s="10">
        <f>+AQ39+AS39</f>
        <v>0</v>
      </c>
      <c r="AV39" s="10">
        <v>99.2</v>
      </c>
      <c r="AW39" s="22"/>
      <c r="AX39" s="161">
        <v>0</v>
      </c>
      <c r="AY39" s="161">
        <v>0</v>
      </c>
      <c r="AZ39" s="10">
        <v>0</v>
      </c>
      <c r="BA39" s="10">
        <v>0</v>
      </c>
      <c r="BB39" s="161">
        <f>+AX39+AZ39</f>
        <v>0</v>
      </c>
      <c r="BC39" s="161">
        <f>+AY39+BA39</f>
        <v>0</v>
      </c>
      <c r="BD39" s="10">
        <v>20</v>
      </c>
      <c r="BE39" s="22"/>
      <c r="BF39" s="10">
        <v>0</v>
      </c>
      <c r="BG39" s="10">
        <v>0</v>
      </c>
      <c r="BH39" s="10">
        <v>0</v>
      </c>
      <c r="BI39" s="10">
        <v>0</v>
      </c>
      <c r="BJ39" s="161">
        <f>+BF39+BH39</f>
        <v>0</v>
      </c>
      <c r="BK39" s="161">
        <f>+BG39+BI39</f>
        <v>0</v>
      </c>
      <c r="BL39" s="10">
        <v>84.8</v>
      </c>
      <c r="BM39" s="22"/>
      <c r="BN39" s="161">
        <v>0</v>
      </c>
      <c r="BO39" s="161">
        <v>0</v>
      </c>
      <c r="BP39" s="10">
        <v>0</v>
      </c>
      <c r="BQ39" s="10">
        <v>0</v>
      </c>
      <c r="BR39" s="75">
        <f>+BN39+BP39</f>
        <v>0</v>
      </c>
      <c r="BS39" s="75">
        <f>+BO39+BQ39</f>
        <v>0</v>
      </c>
      <c r="BT39" s="10">
        <v>498.7</v>
      </c>
      <c r="BU39" s="22"/>
      <c r="BV39" s="10">
        <v>135.55000000000001</v>
      </c>
      <c r="BW39" s="10">
        <v>11910</v>
      </c>
      <c r="BX39" s="10">
        <v>0</v>
      </c>
      <c r="BY39" s="10">
        <v>0</v>
      </c>
      <c r="BZ39" s="161">
        <f>+BV39+BX39</f>
        <v>135.55000000000001</v>
      </c>
      <c r="CA39" s="161">
        <f>+BW39+BY39</f>
        <v>11910</v>
      </c>
      <c r="CB39" s="10">
        <v>32</v>
      </c>
      <c r="CC39" s="22" t="s">
        <v>244</v>
      </c>
      <c r="CD39" s="161">
        <v>0</v>
      </c>
      <c r="CE39" s="161">
        <v>0</v>
      </c>
      <c r="CF39" s="10">
        <v>0</v>
      </c>
      <c r="CG39" s="10">
        <v>0</v>
      </c>
      <c r="CH39" s="161">
        <f>+CD39+CF39</f>
        <v>0</v>
      </c>
      <c r="CI39" s="161">
        <f>+CE39+CG39</f>
        <v>0</v>
      </c>
      <c r="CJ39" s="10">
        <v>547</v>
      </c>
      <c r="CK39" s="161"/>
      <c r="CL39" s="161">
        <v>0</v>
      </c>
      <c r="CM39" s="161">
        <v>0</v>
      </c>
      <c r="CN39" s="10">
        <v>0</v>
      </c>
      <c r="CO39" s="10">
        <v>0</v>
      </c>
      <c r="CP39" s="161">
        <f>+CL39+CN39</f>
        <v>0</v>
      </c>
      <c r="CQ39" s="161">
        <f>+CM39+CO39</f>
        <v>0</v>
      </c>
      <c r="CR39" s="10">
        <v>433</v>
      </c>
      <c r="CS39" s="22"/>
      <c r="CT39" s="10">
        <v>140</v>
      </c>
      <c r="CU39" s="10">
        <v>12991</v>
      </c>
      <c r="CV39" s="10">
        <v>0</v>
      </c>
      <c r="CW39" s="161">
        <v>0</v>
      </c>
      <c r="CX39" s="161">
        <f>+CT39+CV39</f>
        <v>140</v>
      </c>
      <c r="CY39" s="161">
        <f>+CU39+CW39</f>
        <v>12991</v>
      </c>
      <c r="CZ39" s="10">
        <v>304.39999999999998</v>
      </c>
      <c r="DA39" s="22" t="s">
        <v>427</v>
      </c>
      <c r="DB39" s="161">
        <v>0</v>
      </c>
      <c r="DC39" s="161">
        <v>0</v>
      </c>
      <c r="DD39" s="10">
        <v>0</v>
      </c>
      <c r="DE39" s="10">
        <v>0</v>
      </c>
      <c r="DF39" s="161">
        <f>+DB39+DD39</f>
        <v>0</v>
      </c>
      <c r="DG39" s="161">
        <f>+DC39+DE39</f>
        <v>0</v>
      </c>
      <c r="DH39" s="10">
        <v>206.1</v>
      </c>
      <c r="DI39" s="161"/>
      <c r="DJ39" s="161">
        <v>0</v>
      </c>
      <c r="DK39" s="161">
        <v>0</v>
      </c>
      <c r="DL39" s="10">
        <v>0</v>
      </c>
      <c r="DM39" s="10">
        <v>0</v>
      </c>
      <c r="DN39" s="161">
        <f>+DJ39+DL39</f>
        <v>0</v>
      </c>
      <c r="DO39" s="161">
        <f>+DK39+DM39</f>
        <v>0</v>
      </c>
      <c r="DP39" s="10">
        <v>25.1</v>
      </c>
      <c r="DQ39" s="22"/>
      <c r="DR39" s="161">
        <v>0</v>
      </c>
      <c r="DS39" s="161">
        <v>0</v>
      </c>
      <c r="DT39" s="161">
        <v>0</v>
      </c>
      <c r="DU39" s="161">
        <v>0</v>
      </c>
      <c r="DV39" s="161">
        <f>+DR39+DT39</f>
        <v>0</v>
      </c>
      <c r="DW39" s="161">
        <f>+DS39+DU39</f>
        <v>0</v>
      </c>
      <c r="DX39" s="10">
        <v>88.2</v>
      </c>
      <c r="DY39" s="161"/>
      <c r="DZ39" s="10">
        <v>140</v>
      </c>
      <c r="EA39" s="161">
        <v>13102</v>
      </c>
      <c r="EB39" s="161">
        <v>0</v>
      </c>
      <c r="EC39" s="161">
        <v>0</v>
      </c>
      <c r="ED39" s="10">
        <f>+DZ39+EB39</f>
        <v>140</v>
      </c>
      <c r="EE39" s="10">
        <f>+EA39+EC39</f>
        <v>13102</v>
      </c>
      <c r="EF39" s="10">
        <v>531.70000000000005</v>
      </c>
      <c r="EG39" s="161" t="s">
        <v>500</v>
      </c>
      <c r="EH39" s="161">
        <v>0</v>
      </c>
      <c r="EI39" s="161">
        <v>0</v>
      </c>
      <c r="EJ39" s="161">
        <v>0</v>
      </c>
      <c r="EK39" s="161">
        <v>0</v>
      </c>
      <c r="EL39" s="161">
        <f>+EH39+EJ39</f>
        <v>0</v>
      </c>
      <c r="EM39" s="161">
        <f>+EI39+EK39</f>
        <v>0</v>
      </c>
      <c r="EN39" s="10">
        <v>759.2</v>
      </c>
      <c r="EO39" s="22"/>
      <c r="EP39" s="161">
        <v>0</v>
      </c>
      <c r="EQ39" s="161">
        <v>0</v>
      </c>
      <c r="ER39" s="161">
        <v>0</v>
      </c>
      <c r="ES39" s="161">
        <v>0</v>
      </c>
      <c r="ET39" s="161">
        <f>+EP39+ER39</f>
        <v>0</v>
      </c>
      <c r="EU39" s="161">
        <f>+EQ39+ES39</f>
        <v>0</v>
      </c>
      <c r="EV39" s="10">
        <v>144.80000000000001</v>
      </c>
      <c r="EW39" s="161"/>
      <c r="EX39" s="10">
        <v>0</v>
      </c>
      <c r="EY39" s="161">
        <v>0</v>
      </c>
      <c r="EZ39" s="161">
        <v>0</v>
      </c>
      <c r="FA39" s="161">
        <v>0</v>
      </c>
      <c r="FB39" s="14">
        <f>+EX39+EZ39</f>
        <v>0</v>
      </c>
      <c r="FC39" s="14">
        <f>+EY39+FA39</f>
        <v>0</v>
      </c>
      <c r="FD39" s="161">
        <v>164.9</v>
      </c>
      <c r="FE39" s="161"/>
      <c r="FF39" s="10">
        <v>175</v>
      </c>
      <c r="FG39" s="10">
        <v>15376</v>
      </c>
      <c r="FH39" s="10">
        <v>0</v>
      </c>
      <c r="FI39" s="10">
        <v>0</v>
      </c>
      <c r="FJ39" s="14">
        <f>+FF39+FH39</f>
        <v>175</v>
      </c>
      <c r="FK39" s="14">
        <f>+FG39+FI39</f>
        <v>15376</v>
      </c>
      <c r="FL39" s="10">
        <v>460</v>
      </c>
      <c r="FM39" s="167" t="s">
        <v>244</v>
      </c>
      <c r="FN39" s="14"/>
      <c r="FO39" s="14"/>
      <c r="FP39" s="14"/>
      <c r="FQ39" s="14"/>
      <c r="FR39" s="14">
        <f>+FN39+FP39</f>
        <v>0</v>
      </c>
      <c r="FS39" s="14">
        <f>+FO39+FQ39</f>
        <v>0</v>
      </c>
      <c r="FT39" s="10">
        <v>51.9</v>
      </c>
      <c r="FU39" s="14"/>
      <c r="FV39" s="14"/>
      <c r="FW39" s="14"/>
      <c r="FX39" s="14"/>
      <c r="FY39" s="14"/>
      <c r="FZ39" s="14">
        <f>+FV39+FX39</f>
        <v>0</v>
      </c>
      <c r="GA39" s="14">
        <f>+FW39+FY39</f>
        <v>0</v>
      </c>
      <c r="GB39" s="14"/>
      <c r="GC39" s="14"/>
      <c r="GD39" s="14"/>
      <c r="GE39" s="14"/>
      <c r="GF39" s="14"/>
      <c r="GG39" s="14"/>
      <c r="GH39" s="14">
        <f>+GD39+GF39</f>
        <v>0</v>
      </c>
      <c r="GI39" s="14">
        <f>+GE39+GG39</f>
        <v>0</v>
      </c>
      <c r="GJ39" s="14"/>
      <c r="GK39" s="14"/>
      <c r="GL39" s="14"/>
      <c r="GM39" s="14"/>
      <c r="GN39" s="14"/>
      <c r="GO39" s="14"/>
      <c r="GP39" s="14">
        <f>+GL39+GN39</f>
        <v>0</v>
      </c>
      <c r="GQ39" s="14">
        <f>+GM39+GO39</f>
        <v>0</v>
      </c>
      <c r="GR39" s="14"/>
      <c r="GS39" s="14"/>
      <c r="GT39" s="14"/>
      <c r="GU39" s="14"/>
      <c r="GV39" s="14"/>
      <c r="GW39" s="14"/>
      <c r="GX39" s="14">
        <f>+GT39+GV39</f>
        <v>0</v>
      </c>
      <c r="GY39" s="14">
        <f>+GU39+GW39</f>
        <v>0</v>
      </c>
      <c r="GZ39" s="14"/>
      <c r="HA39" s="14"/>
      <c r="HB39" s="14"/>
      <c r="HC39" s="14"/>
      <c r="HD39" s="14"/>
      <c r="HE39" s="14"/>
      <c r="HF39" s="14">
        <f>+HB39+HD39</f>
        <v>0</v>
      </c>
      <c r="HG39" s="14">
        <f>+HC39+HE39</f>
        <v>0</v>
      </c>
      <c r="HH39" s="14"/>
      <c r="HI39" s="14"/>
      <c r="HJ39" s="14"/>
      <c r="HK39" s="14"/>
      <c r="HL39" s="14"/>
      <c r="HM39" s="14"/>
      <c r="HN39" s="14">
        <f>+HJ39+HL39</f>
        <v>0</v>
      </c>
      <c r="HO39" s="14">
        <f>+HK39+HM39</f>
        <v>0</v>
      </c>
      <c r="HP39" s="14"/>
      <c r="HQ39" s="14"/>
      <c r="HR39" s="14"/>
      <c r="HS39" s="14"/>
      <c r="HT39" s="14"/>
      <c r="HU39" s="14"/>
      <c r="HV39" s="14">
        <f>+HR39+HT39</f>
        <v>0</v>
      </c>
      <c r="HW39" s="14">
        <f>+HS39+HU39</f>
        <v>0</v>
      </c>
      <c r="HX39" s="14"/>
      <c r="HY39" s="14"/>
      <c r="HZ39" s="14"/>
      <c r="IA39" s="14"/>
      <c r="IB39" s="14"/>
      <c r="IC39" s="14"/>
      <c r="ID39" s="14">
        <f>+HZ39+IB39</f>
        <v>0</v>
      </c>
      <c r="IE39" s="14">
        <f>+IA39+IC39</f>
        <v>0</v>
      </c>
      <c r="IF39" s="14"/>
      <c r="IG39" s="14"/>
      <c r="IH39" s="14"/>
      <c r="II39" s="14"/>
      <c r="IJ39" s="14"/>
      <c r="IK39" s="14"/>
      <c r="IL39" s="14">
        <f>+IH39+IJ39</f>
        <v>0</v>
      </c>
      <c r="IM39" s="14">
        <f>+II39+IK39</f>
        <v>0</v>
      </c>
      <c r="IN39" s="14"/>
      <c r="IO39" s="14"/>
      <c r="IP39" s="14"/>
      <c r="IQ39" s="14"/>
      <c r="IR39" s="14"/>
      <c r="IS39" s="14"/>
      <c r="IT39" s="14">
        <f>+IP39+IR39</f>
        <v>0</v>
      </c>
      <c r="IU39" s="14">
        <f>+IQ39+IS39</f>
        <v>0</v>
      </c>
      <c r="IV39" s="14"/>
      <c r="IW39" s="14"/>
      <c r="IX39" s="14"/>
      <c r="IY39" s="14"/>
      <c r="IZ39" s="14"/>
      <c r="JA39" s="14"/>
      <c r="JB39" s="14">
        <f>+IX39+IZ39</f>
        <v>0</v>
      </c>
      <c r="JC39" s="14">
        <f>+IY39+JA39</f>
        <v>0</v>
      </c>
      <c r="JD39" s="14"/>
      <c r="JE39" s="14"/>
      <c r="JF39" s="14"/>
      <c r="JG39" s="14"/>
      <c r="JH39" s="14"/>
      <c r="JI39" s="14"/>
      <c r="JJ39" s="14">
        <f>+JF39+JH39</f>
        <v>0</v>
      </c>
      <c r="JK39" s="14">
        <f>+JG39+JI39</f>
        <v>0</v>
      </c>
      <c r="JL39" s="14"/>
      <c r="JM39" s="14"/>
      <c r="JN39" s="14"/>
      <c r="JO39" s="14"/>
      <c r="JP39" s="14"/>
      <c r="JQ39" s="14"/>
      <c r="JR39" s="14">
        <f>+JN39+JP39</f>
        <v>0</v>
      </c>
      <c r="JS39" s="14">
        <f>+JO39+JQ39</f>
        <v>0</v>
      </c>
      <c r="JT39" s="14"/>
      <c r="JU39" s="14"/>
    </row>
    <row r="40" spans="1:281" ht="12" customHeight="1" x14ac:dyDescent="0.2">
      <c r="A40" s="9" t="s">
        <v>143</v>
      </c>
      <c r="B40" s="15" t="s">
        <v>211</v>
      </c>
      <c r="C40" s="61">
        <v>7000180776</v>
      </c>
      <c r="D40" s="61" t="s">
        <v>301</v>
      </c>
      <c r="E40" s="61">
        <v>340</v>
      </c>
      <c r="F40" s="28" t="s">
        <v>47</v>
      </c>
      <c r="G40" s="6">
        <v>47921</v>
      </c>
      <c r="H40" s="16" t="s">
        <v>167</v>
      </c>
      <c r="I40" s="16" t="s">
        <v>167</v>
      </c>
      <c r="J40" s="46"/>
      <c r="K40" s="43">
        <v>106.36700000000019</v>
      </c>
      <c r="L40" s="50">
        <f t="shared" si="77"/>
        <v>88.386759845208474</v>
      </c>
      <c r="M40" s="43"/>
      <c r="N40" s="43">
        <v>17.980240154791716</v>
      </c>
      <c r="O40" s="43"/>
      <c r="P40" s="43"/>
      <c r="Q40" s="43"/>
      <c r="R40" s="10">
        <f t="shared" si="78"/>
        <v>17.980240154791716</v>
      </c>
      <c r="S40" s="50" cm="1">
        <f t="array" ref="S40">+R40:R40</f>
        <v>17.980240154791716</v>
      </c>
      <c r="T40" s="50">
        <f t="shared" si="2"/>
        <v>739.02499999999998</v>
      </c>
      <c r="U40" s="55">
        <f t="shared" si="79"/>
        <v>827.41175984520851</v>
      </c>
      <c r="V40" s="50">
        <f t="shared" si="4"/>
        <v>65939</v>
      </c>
      <c r="W40" s="55">
        <f t="shared" si="80"/>
        <v>89.2243158215216</v>
      </c>
      <c r="X40" s="50">
        <f t="shared" si="6"/>
        <v>4277.6000000000004</v>
      </c>
      <c r="Y40" s="55">
        <f t="shared" si="7"/>
        <v>15.414952309706376</v>
      </c>
      <c r="Z40" s="56">
        <v>116066.80000000002</v>
      </c>
      <c r="AA40" s="50">
        <f t="shared" si="74"/>
        <v>120344.40000000002</v>
      </c>
      <c r="AB40" s="50">
        <f t="shared" si="75"/>
        <v>725.01694915254234</v>
      </c>
      <c r="AC40" s="50">
        <f t="shared" si="76"/>
        <v>725.01694915254234</v>
      </c>
      <c r="AD40" s="60">
        <f t="shared" si="73"/>
        <v>102.39481069266617</v>
      </c>
      <c r="AE40" s="57">
        <v>5.9</v>
      </c>
      <c r="AF40" s="57">
        <v>5.9</v>
      </c>
      <c r="AG40" s="24"/>
      <c r="AH40" s="10">
        <v>150</v>
      </c>
      <c r="AI40" s="10">
        <v>14037</v>
      </c>
      <c r="AJ40" s="10">
        <v>0</v>
      </c>
      <c r="AK40" s="10">
        <v>0</v>
      </c>
      <c r="AL40" s="10">
        <f t="shared" si="11"/>
        <v>150</v>
      </c>
      <c r="AM40" s="10">
        <f t="shared" si="12"/>
        <v>14187</v>
      </c>
      <c r="AN40" s="10">
        <v>464.2</v>
      </c>
      <c r="AO40" s="33" t="s">
        <v>245</v>
      </c>
      <c r="AP40" s="10">
        <v>59.997999999999998</v>
      </c>
      <c r="AQ40" s="10">
        <v>5272</v>
      </c>
      <c r="AR40" s="10">
        <v>0</v>
      </c>
      <c r="AS40" s="10">
        <v>0</v>
      </c>
      <c r="AT40" s="10">
        <f t="shared" si="13"/>
        <v>59.997999999999998</v>
      </c>
      <c r="AU40" s="10">
        <f t="shared" si="14"/>
        <v>5272</v>
      </c>
      <c r="AV40" s="10">
        <v>606.20000000000005</v>
      </c>
      <c r="AW40" s="22" t="s">
        <v>261</v>
      </c>
      <c r="AX40" s="161">
        <v>0</v>
      </c>
      <c r="AY40" s="161">
        <v>0</v>
      </c>
      <c r="AZ40" s="10">
        <v>0</v>
      </c>
      <c r="BA40" s="10">
        <v>0</v>
      </c>
      <c r="BB40" s="161">
        <f t="shared" si="15"/>
        <v>0</v>
      </c>
      <c r="BC40" s="161">
        <f t="shared" si="16"/>
        <v>0</v>
      </c>
      <c r="BD40" s="10">
        <v>375.9</v>
      </c>
      <c r="BE40" s="22"/>
      <c r="BF40" s="10">
        <v>259.03699999999998</v>
      </c>
      <c r="BG40" s="10">
        <v>22759</v>
      </c>
      <c r="BH40" s="10">
        <v>0</v>
      </c>
      <c r="BI40" s="10">
        <v>0</v>
      </c>
      <c r="BJ40" s="161">
        <f t="shared" si="17"/>
        <v>259.03699999999998</v>
      </c>
      <c r="BK40" s="161">
        <f t="shared" si="18"/>
        <v>22759</v>
      </c>
      <c r="BL40" s="10">
        <v>435.6</v>
      </c>
      <c r="BM40" s="22" t="s">
        <v>244</v>
      </c>
      <c r="BN40" s="161">
        <v>0</v>
      </c>
      <c r="BO40" s="161">
        <v>0</v>
      </c>
      <c r="BP40" s="10">
        <v>0</v>
      </c>
      <c r="BQ40" s="10">
        <v>0</v>
      </c>
      <c r="BR40" s="75">
        <f t="shared" si="19"/>
        <v>0</v>
      </c>
      <c r="BS40" s="75">
        <f t="shared" si="20"/>
        <v>0</v>
      </c>
      <c r="BT40" s="10">
        <v>210</v>
      </c>
      <c r="BU40" s="22"/>
      <c r="BV40" s="161">
        <v>0</v>
      </c>
      <c r="BW40" s="161">
        <v>0</v>
      </c>
      <c r="BX40" s="10">
        <v>0</v>
      </c>
      <c r="BY40" s="10">
        <v>0</v>
      </c>
      <c r="BZ40" s="161">
        <f t="shared" si="21"/>
        <v>0</v>
      </c>
      <c r="CA40" s="161">
        <f t="shared" si="22"/>
        <v>0</v>
      </c>
      <c r="CB40" s="10">
        <v>77.099999999999994</v>
      </c>
      <c r="CC40" s="22"/>
      <c r="CD40" s="161">
        <v>0</v>
      </c>
      <c r="CE40" s="161">
        <v>0</v>
      </c>
      <c r="CF40" s="10">
        <v>0</v>
      </c>
      <c r="CG40" s="10">
        <v>0</v>
      </c>
      <c r="CH40" s="161">
        <f t="shared" si="23"/>
        <v>0</v>
      </c>
      <c r="CI40" s="161">
        <f t="shared" si="24"/>
        <v>0</v>
      </c>
      <c r="CJ40" s="10">
        <v>500.6</v>
      </c>
      <c r="CK40" s="161"/>
      <c r="CL40" s="161">
        <v>0</v>
      </c>
      <c r="CM40" s="161">
        <v>0</v>
      </c>
      <c r="CN40" s="10">
        <v>0</v>
      </c>
      <c r="CO40" s="10">
        <v>0</v>
      </c>
      <c r="CP40" s="161">
        <f t="shared" si="25"/>
        <v>0</v>
      </c>
      <c r="CQ40" s="161">
        <f t="shared" si="26"/>
        <v>0</v>
      </c>
      <c r="CR40" s="10">
        <v>96.5</v>
      </c>
      <c r="CS40" s="22"/>
      <c r="CT40" s="161">
        <v>0</v>
      </c>
      <c r="CU40" s="161">
        <v>0</v>
      </c>
      <c r="CV40" s="10">
        <v>0</v>
      </c>
      <c r="CW40" s="161">
        <v>0</v>
      </c>
      <c r="CX40" s="161">
        <f t="shared" si="27"/>
        <v>0</v>
      </c>
      <c r="CY40" s="161">
        <f t="shared" si="28"/>
        <v>0</v>
      </c>
      <c r="CZ40" s="10">
        <v>93.5</v>
      </c>
      <c r="DA40" s="22"/>
      <c r="DB40" s="161">
        <v>0</v>
      </c>
      <c r="DC40" s="161">
        <v>0</v>
      </c>
      <c r="DD40" s="10">
        <v>0</v>
      </c>
      <c r="DE40" s="10">
        <v>0</v>
      </c>
      <c r="DF40" s="161">
        <f t="shared" si="29"/>
        <v>0</v>
      </c>
      <c r="DG40" s="161">
        <f t="shared" si="30"/>
        <v>0</v>
      </c>
      <c r="DH40" s="10">
        <v>73.7</v>
      </c>
      <c r="DI40" s="161"/>
      <c r="DJ40" s="161">
        <v>269.99</v>
      </c>
      <c r="DK40" s="10">
        <v>23721</v>
      </c>
      <c r="DL40" s="10">
        <v>0</v>
      </c>
      <c r="DM40" s="10">
        <v>0</v>
      </c>
      <c r="DN40" s="10">
        <f t="shared" si="31"/>
        <v>269.99</v>
      </c>
      <c r="DO40" s="10">
        <f t="shared" si="32"/>
        <v>23721</v>
      </c>
      <c r="DP40" s="10">
        <v>532.4</v>
      </c>
      <c r="DQ40" s="22" t="s">
        <v>244</v>
      </c>
      <c r="DR40" s="161">
        <v>0</v>
      </c>
      <c r="DS40" s="161">
        <v>0</v>
      </c>
      <c r="DT40" s="161">
        <v>0</v>
      </c>
      <c r="DU40" s="161">
        <v>0</v>
      </c>
      <c r="DV40" s="161">
        <f t="shared" si="33"/>
        <v>0</v>
      </c>
      <c r="DW40" s="161">
        <f t="shared" si="34"/>
        <v>0</v>
      </c>
      <c r="DX40" s="10">
        <v>530</v>
      </c>
      <c r="DY40" s="161"/>
      <c r="DZ40" s="161">
        <v>0</v>
      </c>
      <c r="EA40" s="161">
        <v>0</v>
      </c>
      <c r="EB40" s="161">
        <v>0</v>
      </c>
      <c r="EC40" s="161">
        <v>0</v>
      </c>
      <c r="ED40" s="161">
        <f t="shared" si="35"/>
        <v>0</v>
      </c>
      <c r="EE40" s="161">
        <f t="shared" si="36"/>
        <v>0</v>
      </c>
      <c r="EF40" s="10">
        <v>281.60000000000002</v>
      </c>
      <c r="EG40" s="161"/>
      <c r="EH40" s="161">
        <v>0</v>
      </c>
      <c r="EI40" s="161">
        <v>0</v>
      </c>
      <c r="EJ40" s="161">
        <v>0</v>
      </c>
      <c r="EK40" s="161">
        <v>0</v>
      </c>
      <c r="EL40" s="161">
        <f t="shared" si="37"/>
        <v>0</v>
      </c>
      <c r="EM40" s="161">
        <f t="shared" si="38"/>
        <v>0</v>
      </c>
      <c r="EN40" s="10">
        <v>0</v>
      </c>
      <c r="EO40" s="22"/>
      <c r="EP40" s="161">
        <v>0</v>
      </c>
      <c r="EQ40" s="161">
        <v>0</v>
      </c>
      <c r="ER40" s="161">
        <v>0</v>
      </c>
      <c r="ES40" s="161">
        <v>0</v>
      </c>
      <c r="ET40" s="161">
        <f t="shared" si="39"/>
        <v>0</v>
      </c>
      <c r="EU40" s="161">
        <f t="shared" si="40"/>
        <v>0</v>
      </c>
      <c r="EV40" s="10">
        <v>0</v>
      </c>
      <c r="EW40" s="161"/>
      <c r="EX40" s="10">
        <v>0</v>
      </c>
      <c r="EY40" s="161">
        <v>0</v>
      </c>
      <c r="EZ40" s="161">
        <v>0</v>
      </c>
      <c r="FA40" s="161">
        <v>0</v>
      </c>
      <c r="FB40" s="14">
        <f t="shared" si="41"/>
        <v>0</v>
      </c>
      <c r="FC40" s="14">
        <f t="shared" si="42"/>
        <v>0</v>
      </c>
      <c r="FD40" s="161">
        <v>0</v>
      </c>
      <c r="FE40" s="161"/>
      <c r="FF40" s="10">
        <v>0</v>
      </c>
      <c r="FG40" s="10">
        <v>0</v>
      </c>
      <c r="FH40" s="10">
        <v>0</v>
      </c>
      <c r="FI40" s="10">
        <v>0</v>
      </c>
      <c r="FJ40" s="14">
        <f t="shared" si="43"/>
        <v>0</v>
      </c>
      <c r="FK40" s="14">
        <f t="shared" si="44"/>
        <v>0</v>
      </c>
      <c r="FL40" s="10">
        <v>0</v>
      </c>
      <c r="FM40" s="167"/>
      <c r="FN40" s="14"/>
      <c r="FO40" s="14"/>
      <c r="FP40" s="14"/>
      <c r="FQ40" s="14"/>
      <c r="FR40" s="14">
        <f t="shared" si="45"/>
        <v>0</v>
      </c>
      <c r="FS40" s="14">
        <f t="shared" si="46"/>
        <v>0</v>
      </c>
      <c r="FT40" s="10">
        <v>0.3</v>
      </c>
      <c r="FU40" s="14"/>
      <c r="FV40" s="14"/>
      <c r="FW40" s="14"/>
      <c r="FX40" s="14"/>
      <c r="FY40" s="14"/>
      <c r="FZ40" s="14">
        <f t="shared" si="47"/>
        <v>0</v>
      </c>
      <c r="GA40" s="14">
        <f t="shared" si="48"/>
        <v>0</v>
      </c>
      <c r="GB40" s="14"/>
      <c r="GC40" s="14"/>
      <c r="GD40" s="14"/>
      <c r="GE40" s="14"/>
      <c r="GF40" s="14"/>
      <c r="GG40" s="14"/>
      <c r="GH40" s="14">
        <f t="shared" si="49"/>
        <v>0</v>
      </c>
      <c r="GI40" s="14">
        <f t="shared" si="50"/>
        <v>0</v>
      </c>
      <c r="GJ40" s="14"/>
      <c r="GK40" s="14"/>
      <c r="GL40" s="14"/>
      <c r="GM40" s="14"/>
      <c r="GN40" s="14"/>
      <c r="GO40" s="14"/>
      <c r="GP40" s="14">
        <f t="shared" si="51"/>
        <v>0</v>
      </c>
      <c r="GQ40" s="14">
        <f t="shared" si="52"/>
        <v>0</v>
      </c>
      <c r="GR40" s="14"/>
      <c r="GS40" s="14"/>
      <c r="GT40" s="14"/>
      <c r="GU40" s="14"/>
      <c r="GV40" s="14"/>
      <c r="GW40" s="14"/>
      <c r="GX40" s="14">
        <f t="shared" si="53"/>
        <v>0</v>
      </c>
      <c r="GY40" s="14">
        <f t="shared" si="54"/>
        <v>0</v>
      </c>
      <c r="GZ40" s="14"/>
      <c r="HA40" s="14"/>
      <c r="HB40" s="14"/>
      <c r="HC40" s="14"/>
      <c r="HD40" s="14"/>
      <c r="HE40" s="14"/>
      <c r="HF40" s="14">
        <f t="shared" si="55"/>
        <v>0</v>
      </c>
      <c r="HG40" s="14">
        <f t="shared" si="56"/>
        <v>0</v>
      </c>
      <c r="HH40" s="14"/>
      <c r="HI40" s="14"/>
      <c r="HJ40" s="14"/>
      <c r="HK40" s="14"/>
      <c r="HL40" s="14"/>
      <c r="HM40" s="14"/>
      <c r="HN40" s="14">
        <f t="shared" si="57"/>
        <v>0</v>
      </c>
      <c r="HO40" s="14">
        <f t="shared" si="58"/>
        <v>0</v>
      </c>
      <c r="HP40" s="14"/>
      <c r="HQ40" s="14"/>
      <c r="HR40" s="14"/>
      <c r="HS40" s="14"/>
      <c r="HT40" s="14"/>
      <c r="HU40" s="14"/>
      <c r="HV40" s="14">
        <f t="shared" si="59"/>
        <v>0</v>
      </c>
      <c r="HW40" s="14">
        <f t="shared" si="60"/>
        <v>0</v>
      </c>
      <c r="HX40" s="14"/>
      <c r="HY40" s="14"/>
      <c r="HZ40" s="14"/>
      <c r="IA40" s="14"/>
      <c r="IB40" s="14"/>
      <c r="IC40" s="14"/>
      <c r="ID40" s="14">
        <f t="shared" si="61"/>
        <v>0</v>
      </c>
      <c r="IE40" s="14">
        <f t="shared" si="62"/>
        <v>0</v>
      </c>
      <c r="IF40" s="14"/>
      <c r="IG40" s="14"/>
      <c r="IH40" s="14"/>
      <c r="II40" s="14"/>
      <c r="IJ40" s="14"/>
      <c r="IK40" s="14"/>
      <c r="IL40" s="14">
        <f t="shared" si="63"/>
        <v>0</v>
      </c>
      <c r="IM40" s="14">
        <f t="shared" si="64"/>
        <v>0</v>
      </c>
      <c r="IN40" s="14"/>
      <c r="IO40" s="14"/>
      <c r="IP40" s="14"/>
      <c r="IQ40" s="14"/>
      <c r="IR40" s="14"/>
      <c r="IS40" s="14"/>
      <c r="IT40" s="14">
        <f t="shared" si="65"/>
        <v>0</v>
      </c>
      <c r="IU40" s="14">
        <f t="shared" si="66"/>
        <v>0</v>
      </c>
      <c r="IV40" s="14"/>
      <c r="IW40" s="14"/>
      <c r="IX40" s="14"/>
      <c r="IY40" s="14"/>
      <c r="IZ40" s="14"/>
      <c r="JA40" s="14"/>
      <c r="JB40" s="14">
        <f t="shared" si="67"/>
        <v>0</v>
      </c>
      <c r="JC40" s="14">
        <f t="shared" si="68"/>
        <v>0</v>
      </c>
      <c r="JD40" s="14"/>
      <c r="JE40" s="14"/>
      <c r="JF40" s="14"/>
      <c r="JG40" s="14"/>
      <c r="JH40" s="14"/>
      <c r="JI40" s="14"/>
      <c r="JJ40" s="14">
        <f t="shared" si="69"/>
        <v>0</v>
      </c>
      <c r="JK40" s="14">
        <f t="shared" si="70"/>
        <v>0</v>
      </c>
      <c r="JL40" s="14"/>
      <c r="JM40" s="14"/>
      <c r="JN40" s="14"/>
      <c r="JO40" s="14"/>
      <c r="JP40" s="14"/>
      <c r="JQ40" s="14"/>
      <c r="JR40" s="14">
        <f t="shared" si="71"/>
        <v>0</v>
      </c>
      <c r="JS40" s="14">
        <f t="shared" si="72"/>
        <v>0</v>
      </c>
      <c r="JT40" s="14"/>
      <c r="JU40" s="14"/>
    </row>
    <row r="41" spans="1:281" ht="12" customHeight="1" x14ac:dyDescent="0.2">
      <c r="A41" s="9" t="s">
        <v>144</v>
      </c>
      <c r="B41" s="15" t="s">
        <v>212</v>
      </c>
      <c r="C41" s="61">
        <v>7321939515</v>
      </c>
      <c r="D41" s="61" t="s">
        <v>301</v>
      </c>
      <c r="E41" s="61">
        <v>340</v>
      </c>
      <c r="F41" s="23" t="s">
        <v>48</v>
      </c>
      <c r="G41" s="6">
        <v>47854</v>
      </c>
      <c r="H41" s="16" t="s">
        <v>167</v>
      </c>
      <c r="I41" s="16" t="s">
        <v>167</v>
      </c>
      <c r="J41" s="46"/>
      <c r="K41" s="43">
        <v>114.56604715617141</v>
      </c>
      <c r="L41" s="50">
        <f t="shared" si="77"/>
        <v>114.56604715617141</v>
      </c>
      <c r="M41" s="43"/>
      <c r="N41" s="43">
        <v>0</v>
      </c>
      <c r="O41" s="43"/>
      <c r="P41" s="43"/>
      <c r="Q41" s="43"/>
      <c r="R41" s="10">
        <f t="shared" si="78"/>
        <v>0</v>
      </c>
      <c r="S41" s="50" cm="1">
        <f t="array" ref="S41">+R41:R41</f>
        <v>0</v>
      </c>
      <c r="T41" s="50">
        <f t="shared" si="2"/>
        <v>1156.6160000000002</v>
      </c>
      <c r="U41" s="55">
        <f t="shared" si="79"/>
        <v>1271.1820471561716</v>
      </c>
      <c r="V41" s="50">
        <f t="shared" si="4"/>
        <v>103561.74</v>
      </c>
      <c r="W41" s="55">
        <f t="shared" si="80"/>
        <v>89.538567683656453</v>
      </c>
      <c r="X41" s="50">
        <f t="shared" si="6"/>
        <v>6296.4000000000015</v>
      </c>
      <c r="Y41" s="55">
        <f t="shared" si="7"/>
        <v>16.447770154373924</v>
      </c>
      <c r="Z41" s="56">
        <v>102787.49999999999</v>
      </c>
      <c r="AA41" s="50">
        <f t="shared" si="74"/>
        <v>109083.90000000002</v>
      </c>
      <c r="AB41" s="50">
        <f t="shared" si="75"/>
        <v>1067.1864406779662</v>
      </c>
      <c r="AC41" s="50">
        <f t="shared" si="76"/>
        <v>1067.1864406779662</v>
      </c>
      <c r="AD41" s="60">
        <f t="shared" si="73"/>
        <v>203.99560647820545</v>
      </c>
      <c r="AE41" s="57">
        <v>5.9</v>
      </c>
      <c r="AF41" s="57">
        <v>5.9</v>
      </c>
      <c r="AG41" s="24"/>
      <c r="AH41" s="10">
        <v>279.24</v>
      </c>
      <c r="AI41" s="10">
        <v>24534</v>
      </c>
      <c r="AJ41" s="10">
        <v>0</v>
      </c>
      <c r="AK41" s="10">
        <v>0</v>
      </c>
      <c r="AL41" s="10">
        <f t="shared" si="11"/>
        <v>279.24</v>
      </c>
      <c r="AM41" s="10">
        <f t="shared" si="12"/>
        <v>24813.24</v>
      </c>
      <c r="AN41" s="10">
        <v>331.1</v>
      </c>
      <c r="AO41" s="33" t="s">
        <v>244</v>
      </c>
      <c r="AP41" s="10">
        <v>0</v>
      </c>
      <c r="AQ41" s="10">
        <v>0</v>
      </c>
      <c r="AR41" s="10">
        <v>0</v>
      </c>
      <c r="AS41" s="10">
        <v>0</v>
      </c>
      <c r="AT41" s="10">
        <f t="shared" si="13"/>
        <v>0</v>
      </c>
      <c r="AU41" s="10">
        <f t="shared" si="14"/>
        <v>0</v>
      </c>
      <c r="AV41" s="10">
        <v>587.1</v>
      </c>
      <c r="AW41" s="22"/>
      <c r="AX41" s="161">
        <v>0</v>
      </c>
      <c r="AY41" s="161">
        <v>0</v>
      </c>
      <c r="AZ41" s="10">
        <v>0</v>
      </c>
      <c r="BA41" s="10">
        <v>0</v>
      </c>
      <c r="BB41" s="161">
        <f t="shared" si="15"/>
        <v>0</v>
      </c>
      <c r="BC41" s="161">
        <f t="shared" si="16"/>
        <v>0</v>
      </c>
      <c r="BD41" s="10">
        <v>176.6</v>
      </c>
      <c r="BE41" s="22"/>
      <c r="BF41" s="10">
        <v>150</v>
      </c>
      <c r="BG41" s="10">
        <v>13321.5</v>
      </c>
      <c r="BH41" s="10">
        <v>0</v>
      </c>
      <c r="BI41" s="10">
        <v>0</v>
      </c>
      <c r="BJ41" s="161">
        <f t="shared" si="17"/>
        <v>150</v>
      </c>
      <c r="BK41" s="161">
        <f t="shared" si="18"/>
        <v>13321.5</v>
      </c>
      <c r="BL41" s="10">
        <v>514.5</v>
      </c>
      <c r="BM41" s="22" t="s">
        <v>334</v>
      </c>
      <c r="BN41" s="161">
        <v>0</v>
      </c>
      <c r="BO41" s="161">
        <v>0</v>
      </c>
      <c r="BP41" s="10">
        <v>0</v>
      </c>
      <c r="BQ41" s="10">
        <v>0</v>
      </c>
      <c r="BR41" s="10">
        <f t="shared" si="19"/>
        <v>0</v>
      </c>
      <c r="BS41" s="10">
        <f t="shared" si="20"/>
        <v>0</v>
      </c>
      <c r="BT41" s="10">
        <v>340.7</v>
      </c>
      <c r="BU41" s="22"/>
      <c r="BV41" s="10">
        <v>227.37</v>
      </c>
      <c r="BW41" s="10">
        <v>19977</v>
      </c>
      <c r="BX41" s="10">
        <v>0</v>
      </c>
      <c r="BY41" s="10">
        <v>0</v>
      </c>
      <c r="BZ41" s="161">
        <f t="shared" si="21"/>
        <v>227.37</v>
      </c>
      <c r="CA41" s="161">
        <f t="shared" si="22"/>
        <v>19977</v>
      </c>
      <c r="CB41" s="10">
        <v>134.30000000000001</v>
      </c>
      <c r="CC41" s="22" t="s">
        <v>244</v>
      </c>
      <c r="CD41" s="161">
        <v>0</v>
      </c>
      <c r="CE41" s="161">
        <v>0</v>
      </c>
      <c r="CF41" s="10">
        <v>0</v>
      </c>
      <c r="CG41" s="10">
        <v>0</v>
      </c>
      <c r="CH41" s="161">
        <f t="shared" si="23"/>
        <v>0</v>
      </c>
      <c r="CI41" s="161">
        <f t="shared" si="24"/>
        <v>0</v>
      </c>
      <c r="CJ41" s="10">
        <v>517.5</v>
      </c>
      <c r="CK41" s="161"/>
      <c r="CL41" s="161">
        <v>0</v>
      </c>
      <c r="CM41" s="161">
        <v>0</v>
      </c>
      <c r="CN41" s="10">
        <v>0</v>
      </c>
      <c r="CO41" s="10">
        <v>0</v>
      </c>
      <c r="CP41" s="161">
        <f t="shared" si="25"/>
        <v>0</v>
      </c>
      <c r="CQ41" s="161">
        <f t="shared" si="26"/>
        <v>0</v>
      </c>
      <c r="CR41" s="10">
        <v>468.7</v>
      </c>
      <c r="CS41" s="22"/>
      <c r="CT41" s="10">
        <v>150</v>
      </c>
      <c r="CU41" s="10">
        <v>13594</v>
      </c>
      <c r="CV41" s="10">
        <v>0</v>
      </c>
      <c r="CW41" s="161">
        <v>0</v>
      </c>
      <c r="CX41" s="161">
        <f t="shared" si="27"/>
        <v>150</v>
      </c>
      <c r="CY41" s="161">
        <f t="shared" si="28"/>
        <v>13594</v>
      </c>
      <c r="CZ41" s="10">
        <v>392.5</v>
      </c>
      <c r="DA41" s="22" t="s">
        <v>431</v>
      </c>
      <c r="DB41" s="161">
        <v>0</v>
      </c>
      <c r="DC41" s="161">
        <v>0</v>
      </c>
      <c r="DD41" s="10">
        <v>0</v>
      </c>
      <c r="DE41" s="10">
        <v>0</v>
      </c>
      <c r="DF41" s="161">
        <f t="shared" si="29"/>
        <v>0</v>
      </c>
      <c r="DG41" s="161">
        <f t="shared" si="30"/>
        <v>0</v>
      </c>
      <c r="DH41" s="10">
        <v>462.3</v>
      </c>
      <c r="DI41" s="161"/>
      <c r="DJ41" s="161">
        <v>150</v>
      </c>
      <c r="DK41" s="10">
        <v>13728</v>
      </c>
      <c r="DL41" s="10">
        <v>0</v>
      </c>
      <c r="DM41" s="10">
        <v>0</v>
      </c>
      <c r="DN41" s="161">
        <f t="shared" si="31"/>
        <v>150</v>
      </c>
      <c r="DO41" s="161">
        <f t="shared" si="32"/>
        <v>13728</v>
      </c>
      <c r="DP41" s="10">
        <v>305</v>
      </c>
      <c r="DQ41" s="22" t="s">
        <v>471</v>
      </c>
      <c r="DR41" s="161">
        <v>0</v>
      </c>
      <c r="DS41" s="161">
        <v>0</v>
      </c>
      <c r="DT41" s="161">
        <v>0</v>
      </c>
      <c r="DU41" s="161">
        <v>0</v>
      </c>
      <c r="DV41" s="161">
        <f t="shared" si="33"/>
        <v>0</v>
      </c>
      <c r="DW41" s="161">
        <f t="shared" si="34"/>
        <v>0</v>
      </c>
      <c r="DX41" s="10">
        <v>540</v>
      </c>
      <c r="DY41" s="161"/>
      <c r="DZ41" s="161">
        <v>150</v>
      </c>
      <c r="EA41" s="161">
        <v>13608</v>
      </c>
      <c r="EB41" s="161">
        <v>0</v>
      </c>
      <c r="EC41" s="161">
        <v>0</v>
      </c>
      <c r="ED41" s="10">
        <f t="shared" si="35"/>
        <v>150</v>
      </c>
      <c r="EE41" s="10">
        <f t="shared" si="36"/>
        <v>13608</v>
      </c>
      <c r="EF41" s="10">
        <v>372.5</v>
      </c>
      <c r="EG41" s="161" t="s">
        <v>519</v>
      </c>
      <c r="EH41" s="161">
        <v>0</v>
      </c>
      <c r="EI41" s="161">
        <v>0</v>
      </c>
      <c r="EJ41" s="161">
        <v>0</v>
      </c>
      <c r="EK41" s="161">
        <v>0</v>
      </c>
      <c r="EL41" s="161">
        <f t="shared" si="37"/>
        <v>0</v>
      </c>
      <c r="EM41" s="161">
        <f t="shared" si="38"/>
        <v>0</v>
      </c>
      <c r="EN41" s="10">
        <v>252.1</v>
      </c>
      <c r="EO41" s="22"/>
      <c r="EP41" s="161">
        <v>0</v>
      </c>
      <c r="EQ41" s="161">
        <v>0</v>
      </c>
      <c r="ER41" s="161">
        <v>0</v>
      </c>
      <c r="ES41" s="161">
        <v>0</v>
      </c>
      <c r="ET41" s="161">
        <f t="shared" si="39"/>
        <v>0</v>
      </c>
      <c r="EU41" s="161">
        <f t="shared" si="40"/>
        <v>0</v>
      </c>
      <c r="EV41" s="10">
        <v>0</v>
      </c>
      <c r="EW41" s="161"/>
      <c r="EX41" s="10">
        <v>50.006</v>
      </c>
      <c r="EY41" s="161">
        <v>4520</v>
      </c>
      <c r="EZ41" s="161">
        <v>0</v>
      </c>
      <c r="FA41" s="161">
        <v>0</v>
      </c>
      <c r="FB41" s="14">
        <f t="shared" si="41"/>
        <v>50.006</v>
      </c>
      <c r="FC41" s="14">
        <f t="shared" si="42"/>
        <v>4520</v>
      </c>
      <c r="FD41" s="161">
        <v>547.6</v>
      </c>
      <c r="FE41" s="161" t="s">
        <v>307</v>
      </c>
      <c r="FF41" s="10">
        <v>0</v>
      </c>
      <c r="FG41" s="10">
        <v>0</v>
      </c>
      <c r="FH41" s="10">
        <v>0</v>
      </c>
      <c r="FI41" s="10">
        <v>0</v>
      </c>
      <c r="FJ41" s="14">
        <f t="shared" si="43"/>
        <v>0</v>
      </c>
      <c r="FK41" s="14">
        <f t="shared" si="44"/>
        <v>0</v>
      </c>
      <c r="FL41" s="10">
        <v>353.3</v>
      </c>
      <c r="FM41" s="167"/>
      <c r="FN41" s="14"/>
      <c r="FO41" s="14"/>
      <c r="FP41" s="14"/>
      <c r="FQ41" s="14"/>
      <c r="FR41" s="14">
        <f t="shared" si="45"/>
        <v>0</v>
      </c>
      <c r="FS41" s="14">
        <f t="shared" si="46"/>
        <v>0</v>
      </c>
      <c r="FT41" s="10">
        <v>0.6</v>
      </c>
      <c r="FU41" s="14"/>
      <c r="FV41" s="14"/>
      <c r="FW41" s="14"/>
      <c r="FX41" s="14"/>
      <c r="FY41" s="14"/>
      <c r="FZ41" s="14">
        <f t="shared" si="47"/>
        <v>0</v>
      </c>
      <c r="GA41" s="14">
        <f t="shared" si="48"/>
        <v>0</v>
      </c>
      <c r="GB41" s="14"/>
      <c r="GC41" s="14"/>
      <c r="GD41" s="14"/>
      <c r="GE41" s="14"/>
      <c r="GF41" s="14"/>
      <c r="GG41" s="14"/>
      <c r="GH41" s="14">
        <f t="shared" si="49"/>
        <v>0</v>
      </c>
      <c r="GI41" s="14">
        <f t="shared" si="50"/>
        <v>0</v>
      </c>
      <c r="GJ41" s="14"/>
      <c r="GK41" s="14"/>
      <c r="GL41" s="14"/>
      <c r="GM41" s="14"/>
      <c r="GN41" s="14"/>
      <c r="GO41" s="14"/>
      <c r="GP41" s="14">
        <f t="shared" si="51"/>
        <v>0</v>
      </c>
      <c r="GQ41" s="14">
        <f t="shared" si="52"/>
        <v>0</v>
      </c>
      <c r="GR41" s="14"/>
      <c r="GS41" s="14"/>
      <c r="GT41" s="14"/>
      <c r="GU41" s="14"/>
      <c r="GV41" s="14"/>
      <c r="GW41" s="14"/>
      <c r="GX41" s="14">
        <f t="shared" si="53"/>
        <v>0</v>
      </c>
      <c r="GY41" s="14">
        <f t="shared" si="54"/>
        <v>0</v>
      </c>
      <c r="GZ41" s="14"/>
      <c r="HA41" s="14"/>
      <c r="HB41" s="14"/>
      <c r="HC41" s="14"/>
      <c r="HD41" s="14"/>
      <c r="HE41" s="14"/>
      <c r="HF41" s="14">
        <f t="shared" si="55"/>
        <v>0</v>
      </c>
      <c r="HG41" s="14">
        <f t="shared" si="56"/>
        <v>0</v>
      </c>
      <c r="HH41" s="14"/>
      <c r="HI41" s="14"/>
      <c r="HJ41" s="14"/>
      <c r="HK41" s="14"/>
      <c r="HL41" s="14"/>
      <c r="HM41" s="14"/>
      <c r="HN41" s="14">
        <f t="shared" si="57"/>
        <v>0</v>
      </c>
      <c r="HO41" s="14">
        <f t="shared" si="58"/>
        <v>0</v>
      </c>
      <c r="HP41" s="14"/>
      <c r="HQ41" s="14"/>
      <c r="HR41" s="14"/>
      <c r="HS41" s="14"/>
      <c r="HT41" s="14"/>
      <c r="HU41" s="14"/>
      <c r="HV41" s="14">
        <f t="shared" si="59"/>
        <v>0</v>
      </c>
      <c r="HW41" s="14">
        <f t="shared" si="60"/>
        <v>0</v>
      </c>
      <c r="HX41" s="14"/>
      <c r="HY41" s="14"/>
      <c r="HZ41" s="14"/>
      <c r="IA41" s="14"/>
      <c r="IB41" s="14"/>
      <c r="IC41" s="14"/>
      <c r="ID41" s="14">
        <f t="shared" si="61"/>
        <v>0</v>
      </c>
      <c r="IE41" s="14">
        <f t="shared" si="62"/>
        <v>0</v>
      </c>
      <c r="IF41" s="14"/>
      <c r="IG41" s="14"/>
      <c r="IH41" s="14"/>
      <c r="II41" s="14"/>
      <c r="IJ41" s="14"/>
      <c r="IK41" s="14"/>
      <c r="IL41" s="14">
        <f t="shared" si="63"/>
        <v>0</v>
      </c>
      <c r="IM41" s="14">
        <f t="shared" si="64"/>
        <v>0</v>
      </c>
      <c r="IN41" s="14"/>
      <c r="IO41" s="14"/>
      <c r="IP41" s="14"/>
      <c r="IQ41" s="14"/>
      <c r="IR41" s="14"/>
      <c r="IS41" s="14"/>
      <c r="IT41" s="14">
        <f t="shared" si="65"/>
        <v>0</v>
      </c>
      <c r="IU41" s="14">
        <f t="shared" si="66"/>
        <v>0</v>
      </c>
      <c r="IV41" s="14"/>
      <c r="IW41" s="14"/>
      <c r="IX41" s="14"/>
      <c r="IY41" s="14"/>
      <c r="IZ41" s="14"/>
      <c r="JA41" s="14"/>
      <c r="JB41" s="14">
        <f t="shared" si="67"/>
        <v>0</v>
      </c>
      <c r="JC41" s="14">
        <f t="shared" si="68"/>
        <v>0</v>
      </c>
      <c r="JD41" s="14"/>
      <c r="JE41" s="14"/>
      <c r="JF41" s="14"/>
      <c r="JG41" s="14"/>
      <c r="JH41" s="14"/>
      <c r="JI41" s="14"/>
      <c r="JJ41" s="14">
        <f t="shared" si="69"/>
        <v>0</v>
      </c>
      <c r="JK41" s="14">
        <f t="shared" si="70"/>
        <v>0</v>
      </c>
      <c r="JL41" s="14"/>
      <c r="JM41" s="14"/>
      <c r="JN41" s="14"/>
      <c r="JO41" s="14"/>
      <c r="JP41" s="14"/>
      <c r="JQ41" s="14"/>
      <c r="JR41" s="14">
        <f t="shared" si="71"/>
        <v>0</v>
      </c>
      <c r="JS41" s="14">
        <f t="shared" si="72"/>
        <v>0</v>
      </c>
      <c r="JT41" s="14"/>
      <c r="JU41" s="14"/>
    </row>
    <row r="42" spans="1:281" ht="12" customHeight="1" x14ac:dyDescent="0.2">
      <c r="A42" s="9" t="s">
        <v>145</v>
      </c>
      <c r="B42" s="15" t="s">
        <v>213</v>
      </c>
      <c r="C42" s="61">
        <v>9680513532</v>
      </c>
      <c r="D42" s="61" t="s">
        <v>301</v>
      </c>
      <c r="E42" s="61">
        <v>340</v>
      </c>
      <c r="F42" s="28" t="s">
        <v>49</v>
      </c>
      <c r="G42" s="6">
        <v>47847</v>
      </c>
      <c r="H42" s="16" t="s">
        <v>167</v>
      </c>
      <c r="I42" s="16" t="s">
        <v>167</v>
      </c>
      <c r="J42" s="46"/>
      <c r="K42" s="43">
        <v>253</v>
      </c>
      <c r="L42" s="50">
        <f t="shared" si="77"/>
        <v>180.02400000000006</v>
      </c>
      <c r="M42" s="43"/>
      <c r="N42" s="43">
        <v>23.785999999999945</v>
      </c>
      <c r="O42" s="43">
        <v>35.19</v>
      </c>
      <c r="P42" s="43">
        <v>14</v>
      </c>
      <c r="Q42" s="43"/>
      <c r="R42" s="10">
        <f t="shared" si="78"/>
        <v>72.975999999999942</v>
      </c>
      <c r="S42" s="50" cm="1">
        <f t="array" ref="S42">+R42:R42</f>
        <v>72.975999999999942</v>
      </c>
      <c r="T42" s="50">
        <f t="shared" si="2"/>
        <v>860.42000000000007</v>
      </c>
      <c r="U42" s="55">
        <f t="shared" si="79"/>
        <v>1040.4440000000002</v>
      </c>
      <c r="V42" s="50">
        <f t="shared" si="4"/>
        <v>76341</v>
      </c>
      <c r="W42" s="55">
        <f t="shared" si="80"/>
        <v>88.725273703540125</v>
      </c>
      <c r="X42" s="50">
        <f t="shared" si="6"/>
        <v>5150</v>
      </c>
      <c r="Y42" s="55">
        <f t="shared" si="7"/>
        <v>14.823495145631068</v>
      </c>
      <c r="Z42" s="56">
        <v>113458.79999999999</v>
      </c>
      <c r="AA42" s="50">
        <f t="shared" si="74"/>
        <v>118608.79999999999</v>
      </c>
      <c r="AB42" s="50">
        <f t="shared" si="75"/>
        <v>936.36363636363637</v>
      </c>
      <c r="AC42" s="50">
        <f t="shared" si="76"/>
        <v>936.36363636363637</v>
      </c>
      <c r="AD42" s="60">
        <f t="shared" si="73"/>
        <v>104.08036363636381</v>
      </c>
      <c r="AE42" s="57">
        <v>5.5</v>
      </c>
      <c r="AF42" s="57">
        <v>5.9</v>
      </c>
      <c r="AG42" s="24"/>
      <c r="AH42" s="10">
        <v>0</v>
      </c>
      <c r="AI42" s="10">
        <v>0</v>
      </c>
      <c r="AJ42" s="10">
        <v>0</v>
      </c>
      <c r="AK42" s="10">
        <v>0</v>
      </c>
      <c r="AL42" s="10">
        <f t="shared" si="11"/>
        <v>0</v>
      </c>
      <c r="AM42" s="10">
        <f t="shared" si="12"/>
        <v>0</v>
      </c>
      <c r="AN42" s="10">
        <v>353.6</v>
      </c>
      <c r="AO42" s="33"/>
      <c r="AP42" s="10">
        <v>0</v>
      </c>
      <c r="AQ42" s="10">
        <v>0</v>
      </c>
      <c r="AR42" s="10">
        <v>0</v>
      </c>
      <c r="AS42" s="10">
        <v>0</v>
      </c>
      <c r="AT42" s="10">
        <f t="shared" si="13"/>
        <v>0</v>
      </c>
      <c r="AU42" s="10">
        <f t="shared" si="14"/>
        <v>0</v>
      </c>
      <c r="AV42" s="10">
        <v>0</v>
      </c>
      <c r="AW42" s="22"/>
      <c r="AX42" s="161">
        <v>0</v>
      </c>
      <c r="AY42" s="161">
        <v>0</v>
      </c>
      <c r="AZ42" s="10">
        <v>0</v>
      </c>
      <c r="BA42" s="10">
        <v>0</v>
      </c>
      <c r="BB42" s="161">
        <f t="shared" si="15"/>
        <v>0</v>
      </c>
      <c r="BC42" s="161">
        <f t="shared" si="16"/>
        <v>0</v>
      </c>
      <c r="BD42" s="10">
        <v>0.2</v>
      </c>
      <c r="BE42" s="22"/>
      <c r="BF42" s="10">
        <v>150</v>
      </c>
      <c r="BG42" s="10">
        <v>13374</v>
      </c>
      <c r="BH42" s="10">
        <v>0</v>
      </c>
      <c r="BI42" s="10">
        <v>0</v>
      </c>
      <c r="BJ42" s="161">
        <f t="shared" si="17"/>
        <v>150</v>
      </c>
      <c r="BK42" s="161">
        <f t="shared" si="18"/>
        <v>13374</v>
      </c>
      <c r="BL42" s="10">
        <v>600.29999999999995</v>
      </c>
      <c r="BM42" s="22" t="s">
        <v>309</v>
      </c>
      <c r="BN42" s="161">
        <v>0</v>
      </c>
      <c r="BO42" s="161">
        <v>0</v>
      </c>
      <c r="BP42" s="10">
        <v>0</v>
      </c>
      <c r="BQ42" s="10">
        <v>0</v>
      </c>
      <c r="BR42" s="10">
        <f t="shared" si="19"/>
        <v>0</v>
      </c>
      <c r="BS42" s="10">
        <f t="shared" si="20"/>
        <v>0</v>
      </c>
      <c r="BT42" s="10">
        <v>445.7</v>
      </c>
      <c r="BU42" s="22"/>
      <c r="BV42" s="10">
        <v>262.88</v>
      </c>
      <c r="BW42" s="10">
        <v>23097</v>
      </c>
      <c r="BX42" s="10">
        <v>0</v>
      </c>
      <c r="BY42" s="10">
        <v>0</v>
      </c>
      <c r="BZ42" s="161">
        <f t="shared" si="21"/>
        <v>262.88</v>
      </c>
      <c r="CA42" s="161">
        <f t="shared" si="22"/>
        <v>23097</v>
      </c>
      <c r="CB42" s="10">
        <v>27.7</v>
      </c>
      <c r="CC42" s="22" t="s">
        <v>244</v>
      </c>
      <c r="CD42" s="161">
        <v>0</v>
      </c>
      <c r="CE42" s="161">
        <v>0</v>
      </c>
      <c r="CF42" s="10">
        <v>0</v>
      </c>
      <c r="CG42" s="10">
        <v>0</v>
      </c>
      <c r="CH42" s="161">
        <f t="shared" si="23"/>
        <v>0</v>
      </c>
      <c r="CI42" s="161">
        <f t="shared" si="24"/>
        <v>0</v>
      </c>
      <c r="CJ42" s="10">
        <v>412.8</v>
      </c>
      <c r="CK42" s="161"/>
      <c r="CL42" s="161">
        <v>0</v>
      </c>
      <c r="CM42" s="161">
        <v>0</v>
      </c>
      <c r="CN42" s="10">
        <v>0</v>
      </c>
      <c r="CO42" s="10">
        <v>0</v>
      </c>
      <c r="CP42" s="161">
        <f t="shared" si="25"/>
        <v>0</v>
      </c>
      <c r="CQ42" s="161">
        <f t="shared" si="26"/>
        <v>0</v>
      </c>
      <c r="CR42" s="10">
        <v>554.79999999999995</v>
      </c>
      <c r="CS42" s="22"/>
      <c r="CT42" s="161">
        <v>0</v>
      </c>
      <c r="CU42" s="161">
        <v>0</v>
      </c>
      <c r="CV42" s="10">
        <v>0</v>
      </c>
      <c r="CW42" s="161">
        <v>0</v>
      </c>
      <c r="CX42" s="161">
        <f t="shared" si="27"/>
        <v>0</v>
      </c>
      <c r="CY42" s="161">
        <f t="shared" si="28"/>
        <v>0</v>
      </c>
      <c r="CZ42" s="10">
        <v>304.2</v>
      </c>
      <c r="DA42" s="22"/>
      <c r="DB42" s="161">
        <v>0</v>
      </c>
      <c r="DC42" s="161">
        <v>0</v>
      </c>
      <c r="DD42" s="10">
        <v>0</v>
      </c>
      <c r="DE42" s="10">
        <v>0</v>
      </c>
      <c r="DF42" s="161">
        <f t="shared" si="29"/>
        <v>0</v>
      </c>
      <c r="DG42" s="161">
        <f t="shared" si="30"/>
        <v>0</v>
      </c>
      <c r="DH42" s="10">
        <v>191.1</v>
      </c>
      <c r="DI42" s="161"/>
      <c r="DJ42" s="161">
        <v>0</v>
      </c>
      <c r="DK42" s="161">
        <v>0</v>
      </c>
      <c r="DL42" s="10">
        <v>0</v>
      </c>
      <c r="DM42" s="10">
        <v>0</v>
      </c>
      <c r="DN42" s="161">
        <f t="shared" si="31"/>
        <v>0</v>
      </c>
      <c r="DO42" s="161">
        <f t="shared" si="32"/>
        <v>0</v>
      </c>
      <c r="DP42" s="10">
        <v>15.8</v>
      </c>
      <c r="DQ42" s="22"/>
      <c r="DR42" s="10">
        <v>150</v>
      </c>
      <c r="DS42" s="10">
        <v>13734</v>
      </c>
      <c r="DT42" s="161">
        <v>0</v>
      </c>
      <c r="DU42" s="161">
        <v>0</v>
      </c>
      <c r="DV42" s="161">
        <f t="shared" si="33"/>
        <v>150</v>
      </c>
      <c r="DW42" s="161">
        <f t="shared" si="34"/>
        <v>13734</v>
      </c>
      <c r="DX42" s="10">
        <v>581.5</v>
      </c>
      <c r="DY42" s="33" t="s">
        <v>498</v>
      </c>
      <c r="DZ42" s="10">
        <v>20</v>
      </c>
      <c r="EA42" s="161">
        <v>1751</v>
      </c>
      <c r="EB42" s="161">
        <v>0</v>
      </c>
      <c r="EC42" s="161">
        <v>0</v>
      </c>
      <c r="ED42" s="10">
        <f t="shared" si="35"/>
        <v>20</v>
      </c>
      <c r="EE42" s="10">
        <f t="shared" si="36"/>
        <v>1751</v>
      </c>
      <c r="EF42" s="10">
        <v>314.39999999999998</v>
      </c>
      <c r="EG42" s="161" t="s">
        <v>520</v>
      </c>
      <c r="EH42" s="10">
        <v>277.54000000000002</v>
      </c>
      <c r="EI42" s="161">
        <v>24385</v>
      </c>
      <c r="EJ42" s="161">
        <v>0</v>
      </c>
      <c r="EK42" s="161">
        <v>0</v>
      </c>
      <c r="EL42" s="161">
        <f t="shared" si="37"/>
        <v>277.54000000000002</v>
      </c>
      <c r="EM42" s="161">
        <f t="shared" si="38"/>
        <v>24385</v>
      </c>
      <c r="EN42" s="10">
        <v>440.7</v>
      </c>
      <c r="EO42" s="22" t="s">
        <v>244</v>
      </c>
      <c r="EP42" s="161">
        <v>0</v>
      </c>
      <c r="EQ42" s="161">
        <v>0</v>
      </c>
      <c r="ER42" s="161">
        <v>0</v>
      </c>
      <c r="ES42" s="161">
        <v>0</v>
      </c>
      <c r="ET42" s="161">
        <f t="shared" si="39"/>
        <v>0</v>
      </c>
      <c r="EU42" s="161">
        <f t="shared" si="40"/>
        <v>0</v>
      </c>
      <c r="EV42" s="10">
        <v>643.70000000000005</v>
      </c>
      <c r="EW42" s="161"/>
      <c r="EX42" s="10">
        <v>0</v>
      </c>
      <c r="EY42" s="161">
        <v>0</v>
      </c>
      <c r="EZ42" s="161">
        <v>0</v>
      </c>
      <c r="FA42" s="161">
        <v>0</v>
      </c>
      <c r="FB42" s="14">
        <f t="shared" si="41"/>
        <v>0</v>
      </c>
      <c r="FC42" s="14">
        <f t="shared" si="42"/>
        <v>0</v>
      </c>
      <c r="FD42" s="161">
        <v>263.5</v>
      </c>
      <c r="FE42" s="161"/>
      <c r="FF42" s="10">
        <v>0</v>
      </c>
      <c r="FG42" s="10">
        <v>0</v>
      </c>
      <c r="FH42" s="10">
        <v>0</v>
      </c>
      <c r="FI42" s="10">
        <v>0</v>
      </c>
      <c r="FJ42" s="14">
        <f t="shared" si="43"/>
        <v>0</v>
      </c>
      <c r="FK42" s="14">
        <f t="shared" si="44"/>
        <v>0</v>
      </c>
      <c r="FL42" s="10">
        <v>0</v>
      </c>
      <c r="FM42" s="167"/>
      <c r="FN42" s="14"/>
      <c r="FO42" s="14"/>
      <c r="FP42" s="14"/>
      <c r="FQ42" s="14"/>
      <c r="FR42" s="14">
        <f t="shared" si="45"/>
        <v>0</v>
      </c>
      <c r="FS42" s="14">
        <f t="shared" si="46"/>
        <v>0</v>
      </c>
      <c r="FT42" s="10">
        <v>0</v>
      </c>
      <c r="FU42" s="14"/>
      <c r="FV42" s="14"/>
      <c r="FW42" s="14"/>
      <c r="FX42" s="14"/>
      <c r="FY42" s="14"/>
      <c r="FZ42" s="14">
        <f t="shared" si="47"/>
        <v>0</v>
      </c>
      <c r="GA42" s="14">
        <f t="shared" si="48"/>
        <v>0</v>
      </c>
      <c r="GB42" s="14"/>
      <c r="GC42" s="14"/>
      <c r="GD42" s="14"/>
      <c r="GE42" s="14"/>
      <c r="GF42" s="14"/>
      <c r="GG42" s="14"/>
      <c r="GH42" s="14">
        <f t="shared" si="49"/>
        <v>0</v>
      </c>
      <c r="GI42" s="14">
        <f t="shared" si="50"/>
        <v>0</v>
      </c>
      <c r="GJ42" s="14"/>
      <c r="GK42" s="14"/>
      <c r="GL42" s="14"/>
      <c r="GM42" s="14"/>
      <c r="GN42" s="14"/>
      <c r="GO42" s="14"/>
      <c r="GP42" s="14">
        <f t="shared" si="51"/>
        <v>0</v>
      </c>
      <c r="GQ42" s="14">
        <f t="shared" si="52"/>
        <v>0</v>
      </c>
      <c r="GR42" s="14"/>
      <c r="GS42" s="14"/>
      <c r="GT42" s="14"/>
      <c r="GU42" s="14"/>
      <c r="GV42" s="14"/>
      <c r="GW42" s="14"/>
      <c r="GX42" s="14">
        <f t="shared" si="53"/>
        <v>0</v>
      </c>
      <c r="GY42" s="14">
        <f t="shared" si="54"/>
        <v>0</v>
      </c>
      <c r="GZ42" s="14"/>
      <c r="HA42" s="14"/>
      <c r="HB42" s="14"/>
      <c r="HC42" s="14"/>
      <c r="HD42" s="14"/>
      <c r="HE42" s="14"/>
      <c r="HF42" s="14">
        <f t="shared" si="55"/>
        <v>0</v>
      </c>
      <c r="HG42" s="14">
        <f t="shared" si="56"/>
        <v>0</v>
      </c>
      <c r="HH42" s="14"/>
      <c r="HI42" s="14"/>
      <c r="HJ42" s="14"/>
      <c r="HK42" s="14"/>
      <c r="HL42" s="14"/>
      <c r="HM42" s="14"/>
      <c r="HN42" s="14">
        <f t="shared" si="57"/>
        <v>0</v>
      </c>
      <c r="HO42" s="14">
        <f t="shared" si="58"/>
        <v>0</v>
      </c>
      <c r="HP42" s="14"/>
      <c r="HQ42" s="14"/>
      <c r="HR42" s="14"/>
      <c r="HS42" s="14"/>
      <c r="HT42" s="14"/>
      <c r="HU42" s="14"/>
      <c r="HV42" s="14">
        <f t="shared" si="59"/>
        <v>0</v>
      </c>
      <c r="HW42" s="14">
        <f t="shared" si="60"/>
        <v>0</v>
      </c>
      <c r="HX42" s="14"/>
      <c r="HY42" s="14"/>
      <c r="HZ42" s="14"/>
      <c r="IA42" s="14"/>
      <c r="IB42" s="14"/>
      <c r="IC42" s="14"/>
      <c r="ID42" s="14">
        <f t="shared" si="61"/>
        <v>0</v>
      </c>
      <c r="IE42" s="14">
        <f t="shared" si="62"/>
        <v>0</v>
      </c>
      <c r="IF42" s="14"/>
      <c r="IG42" s="14"/>
      <c r="IH42" s="14"/>
      <c r="II42" s="14"/>
      <c r="IJ42" s="14"/>
      <c r="IK42" s="14"/>
      <c r="IL42" s="14">
        <f t="shared" si="63"/>
        <v>0</v>
      </c>
      <c r="IM42" s="14">
        <f t="shared" si="64"/>
        <v>0</v>
      </c>
      <c r="IN42" s="14"/>
      <c r="IO42" s="14"/>
      <c r="IP42" s="14"/>
      <c r="IQ42" s="14"/>
      <c r="IR42" s="14"/>
      <c r="IS42" s="14"/>
      <c r="IT42" s="14">
        <f t="shared" si="65"/>
        <v>0</v>
      </c>
      <c r="IU42" s="14">
        <f t="shared" si="66"/>
        <v>0</v>
      </c>
      <c r="IV42" s="14"/>
      <c r="IW42" s="14"/>
      <c r="IX42" s="14"/>
      <c r="IY42" s="14"/>
      <c r="IZ42" s="14"/>
      <c r="JA42" s="14"/>
      <c r="JB42" s="14">
        <f t="shared" si="67"/>
        <v>0</v>
      </c>
      <c r="JC42" s="14">
        <f t="shared" si="68"/>
        <v>0</v>
      </c>
      <c r="JD42" s="14"/>
      <c r="JE42" s="14"/>
      <c r="JF42" s="14"/>
      <c r="JG42" s="14"/>
      <c r="JH42" s="14"/>
      <c r="JI42" s="14"/>
      <c r="JJ42" s="14">
        <f t="shared" si="69"/>
        <v>0</v>
      </c>
      <c r="JK42" s="14">
        <f t="shared" si="70"/>
        <v>0</v>
      </c>
      <c r="JL42" s="14"/>
      <c r="JM42" s="14"/>
      <c r="JN42" s="14"/>
      <c r="JO42" s="14"/>
      <c r="JP42" s="14"/>
      <c r="JQ42" s="14"/>
      <c r="JR42" s="14">
        <f t="shared" si="71"/>
        <v>0</v>
      </c>
      <c r="JS42" s="14">
        <f t="shared" si="72"/>
        <v>0</v>
      </c>
      <c r="JT42" s="14"/>
      <c r="JU42" s="14"/>
    </row>
    <row r="43" spans="1:281" ht="12" customHeight="1" x14ac:dyDescent="0.2">
      <c r="A43" s="9" t="s">
        <v>146</v>
      </c>
      <c r="B43" s="15" t="s">
        <v>214</v>
      </c>
      <c r="C43" s="61"/>
      <c r="D43" s="4" t="s">
        <v>300</v>
      </c>
      <c r="E43" s="4">
        <v>600</v>
      </c>
      <c r="F43" s="23" t="s">
        <v>50</v>
      </c>
      <c r="G43" s="14">
        <v>221455</v>
      </c>
      <c r="H43" s="16" t="s">
        <v>167</v>
      </c>
      <c r="I43" s="16" t="s">
        <v>167</v>
      </c>
      <c r="J43" s="47"/>
      <c r="K43" s="10">
        <v>391</v>
      </c>
      <c r="L43" s="50">
        <f t="shared" si="77"/>
        <v>280</v>
      </c>
      <c r="M43" s="43"/>
      <c r="N43" s="43">
        <v>31</v>
      </c>
      <c r="O43" s="43">
        <v>80</v>
      </c>
      <c r="P43" s="43"/>
      <c r="Q43" s="43"/>
      <c r="R43" s="10">
        <f t="shared" si="78"/>
        <v>111</v>
      </c>
      <c r="S43" s="50" cm="1">
        <f t="array" ref="S43">+R43:R43</f>
        <v>111</v>
      </c>
      <c r="T43" s="50">
        <f t="shared" si="2"/>
        <v>875.88300000000004</v>
      </c>
      <c r="U43" s="55">
        <f t="shared" si="79"/>
        <v>1155.883</v>
      </c>
      <c r="V43" s="50">
        <f t="shared" si="4"/>
        <v>77729</v>
      </c>
      <c r="W43" s="55">
        <f t="shared" si="80"/>
        <v>88.743587899297054</v>
      </c>
      <c r="X43" s="50">
        <f t="shared" si="6"/>
        <v>4383.2</v>
      </c>
      <c r="Y43" s="55">
        <f t="shared" si="7"/>
        <v>17.733391129768208</v>
      </c>
      <c r="Z43" s="56">
        <v>73987.899999999994</v>
      </c>
      <c r="AA43" s="50">
        <f t="shared" si="74"/>
        <v>78371.099999999977</v>
      </c>
      <c r="AB43" s="50">
        <f t="shared" si="75"/>
        <v>617.35211267605632</v>
      </c>
      <c r="AC43" s="50">
        <f t="shared" si="76"/>
        <v>617.35211267605632</v>
      </c>
      <c r="AD43" s="60">
        <f t="shared" si="73"/>
        <v>538.53088732394372</v>
      </c>
      <c r="AE43" s="57">
        <v>7.1</v>
      </c>
      <c r="AF43" s="57">
        <v>7.1</v>
      </c>
      <c r="AG43" s="24"/>
      <c r="AH43" s="10">
        <v>150</v>
      </c>
      <c r="AI43" s="10">
        <v>13803</v>
      </c>
      <c r="AJ43" s="10">
        <v>0</v>
      </c>
      <c r="AK43" s="10">
        <v>0</v>
      </c>
      <c r="AL43" s="10">
        <f t="shared" si="11"/>
        <v>150</v>
      </c>
      <c r="AM43" s="10">
        <f t="shared" si="12"/>
        <v>13953</v>
      </c>
      <c r="AN43" s="10">
        <v>0.2</v>
      </c>
      <c r="AO43" s="33"/>
      <c r="AP43" s="10">
        <v>0</v>
      </c>
      <c r="AQ43" s="10">
        <v>0</v>
      </c>
      <c r="AR43" s="10">
        <v>0</v>
      </c>
      <c r="AS43" s="10">
        <v>0</v>
      </c>
      <c r="AT43" s="10">
        <f t="shared" si="13"/>
        <v>0</v>
      </c>
      <c r="AU43" s="10">
        <f t="shared" si="14"/>
        <v>0</v>
      </c>
      <c r="AV43" s="10">
        <v>1.5</v>
      </c>
      <c r="AW43" s="22"/>
      <c r="AX43" s="161">
        <v>0</v>
      </c>
      <c r="AY43" s="161">
        <v>0</v>
      </c>
      <c r="AZ43" s="10">
        <v>0</v>
      </c>
      <c r="BA43" s="10">
        <v>0</v>
      </c>
      <c r="BB43" s="161">
        <f t="shared" si="15"/>
        <v>0</v>
      </c>
      <c r="BC43" s="161">
        <f t="shared" si="16"/>
        <v>0</v>
      </c>
      <c r="BD43" s="10">
        <v>438.8</v>
      </c>
      <c r="BE43" s="22"/>
      <c r="BF43" s="10">
        <v>194.173</v>
      </c>
      <c r="BG43" s="10">
        <v>17060</v>
      </c>
      <c r="BH43" s="10">
        <v>0</v>
      </c>
      <c r="BI43" s="10">
        <v>0</v>
      </c>
      <c r="BJ43" s="161">
        <f t="shared" si="17"/>
        <v>194.173</v>
      </c>
      <c r="BK43" s="161">
        <f t="shared" si="18"/>
        <v>17060</v>
      </c>
      <c r="BL43" s="10">
        <v>256.3</v>
      </c>
      <c r="BM43" s="22" t="s">
        <v>244</v>
      </c>
      <c r="BN43" s="161">
        <v>0</v>
      </c>
      <c r="BO43" s="161">
        <v>0</v>
      </c>
      <c r="BP43" s="10">
        <v>0</v>
      </c>
      <c r="BQ43" s="10">
        <v>0</v>
      </c>
      <c r="BR43" s="10">
        <f t="shared" si="19"/>
        <v>0</v>
      </c>
      <c r="BS43" s="10">
        <f t="shared" si="20"/>
        <v>0</v>
      </c>
      <c r="BT43" s="10">
        <v>408.8</v>
      </c>
      <c r="BU43" s="22"/>
      <c r="BV43" s="161">
        <v>0</v>
      </c>
      <c r="BW43" s="161">
        <v>0</v>
      </c>
      <c r="BX43" s="10">
        <v>0</v>
      </c>
      <c r="BY43" s="10">
        <v>0</v>
      </c>
      <c r="BZ43" s="161">
        <f t="shared" si="21"/>
        <v>0</v>
      </c>
      <c r="CA43" s="161">
        <f t="shared" si="22"/>
        <v>0</v>
      </c>
      <c r="CB43" s="10">
        <v>395</v>
      </c>
      <c r="CC43" s="22"/>
      <c r="CD43" s="161">
        <v>0</v>
      </c>
      <c r="CE43" s="161">
        <v>0</v>
      </c>
      <c r="CF43" s="10">
        <v>0</v>
      </c>
      <c r="CG43" s="10">
        <v>0</v>
      </c>
      <c r="CH43" s="161">
        <f t="shared" si="23"/>
        <v>0</v>
      </c>
      <c r="CI43" s="161">
        <f t="shared" si="24"/>
        <v>0</v>
      </c>
      <c r="CJ43" s="10">
        <v>35</v>
      </c>
      <c r="CK43" s="161"/>
      <c r="CL43" s="161">
        <v>0</v>
      </c>
      <c r="CM43" s="161">
        <v>0</v>
      </c>
      <c r="CN43" s="10">
        <v>0</v>
      </c>
      <c r="CO43" s="10">
        <v>0</v>
      </c>
      <c r="CP43" s="161">
        <f t="shared" si="25"/>
        <v>0</v>
      </c>
      <c r="CQ43" s="161">
        <f t="shared" si="26"/>
        <v>0</v>
      </c>
      <c r="CR43" s="10">
        <v>160.4</v>
      </c>
      <c r="CS43" s="22"/>
      <c r="CT43" s="161">
        <v>0</v>
      </c>
      <c r="CU43" s="161">
        <v>0</v>
      </c>
      <c r="CV43" s="10">
        <v>0</v>
      </c>
      <c r="CW43" s="161">
        <v>0</v>
      </c>
      <c r="CX43" s="161">
        <f t="shared" si="27"/>
        <v>0</v>
      </c>
      <c r="CY43" s="161">
        <f t="shared" si="28"/>
        <v>0</v>
      </c>
      <c r="CZ43" s="10">
        <v>94.1</v>
      </c>
      <c r="DA43" s="22"/>
      <c r="DB43" s="161">
        <v>0</v>
      </c>
      <c r="DC43" s="161">
        <v>0</v>
      </c>
      <c r="DD43" s="10">
        <v>0</v>
      </c>
      <c r="DE43" s="10">
        <v>0</v>
      </c>
      <c r="DF43" s="161">
        <f t="shared" si="29"/>
        <v>0</v>
      </c>
      <c r="DG43" s="161">
        <f t="shared" si="30"/>
        <v>0</v>
      </c>
      <c r="DH43" s="10">
        <v>403.4</v>
      </c>
      <c r="DI43" s="161"/>
      <c r="DJ43" s="161">
        <v>0</v>
      </c>
      <c r="DK43" s="161">
        <v>0</v>
      </c>
      <c r="DL43" s="10">
        <v>0</v>
      </c>
      <c r="DM43" s="10">
        <v>0</v>
      </c>
      <c r="DN43" s="161">
        <f t="shared" si="31"/>
        <v>0</v>
      </c>
      <c r="DO43" s="161">
        <f t="shared" si="32"/>
        <v>0</v>
      </c>
      <c r="DP43" s="10">
        <v>714.4</v>
      </c>
      <c r="DQ43" s="22"/>
      <c r="DR43" s="161">
        <v>0</v>
      </c>
      <c r="DS43" s="161">
        <v>0</v>
      </c>
      <c r="DT43" s="161">
        <v>0</v>
      </c>
      <c r="DU43" s="161">
        <v>0</v>
      </c>
      <c r="DV43" s="161">
        <f t="shared" si="33"/>
        <v>0</v>
      </c>
      <c r="DW43" s="161">
        <f t="shared" si="34"/>
        <v>0</v>
      </c>
      <c r="DX43" s="10">
        <v>330.9</v>
      </c>
      <c r="DY43" s="161"/>
      <c r="DZ43" s="10">
        <v>531.71</v>
      </c>
      <c r="EA43" s="161">
        <v>46716</v>
      </c>
      <c r="EB43" s="161">
        <v>0</v>
      </c>
      <c r="EC43" s="161">
        <v>0</v>
      </c>
      <c r="ED43" s="10">
        <f t="shared" si="35"/>
        <v>531.71</v>
      </c>
      <c r="EE43" s="10">
        <f t="shared" si="36"/>
        <v>46716</v>
      </c>
      <c r="EF43" s="10">
        <v>500.4</v>
      </c>
      <c r="EG43" s="161" t="s">
        <v>244</v>
      </c>
      <c r="EH43" s="161">
        <v>0</v>
      </c>
      <c r="EI43" s="161">
        <v>0</v>
      </c>
      <c r="EJ43" s="161">
        <v>0</v>
      </c>
      <c r="EK43" s="161">
        <v>0</v>
      </c>
      <c r="EL43" s="161">
        <f t="shared" si="37"/>
        <v>0</v>
      </c>
      <c r="EM43" s="161">
        <f t="shared" si="38"/>
        <v>0</v>
      </c>
      <c r="EN43" s="10">
        <v>521.1</v>
      </c>
      <c r="EO43" s="22"/>
      <c r="EP43" s="161">
        <v>0</v>
      </c>
      <c r="EQ43" s="161">
        <v>0</v>
      </c>
      <c r="ER43" s="161">
        <v>0</v>
      </c>
      <c r="ES43" s="161">
        <v>0</v>
      </c>
      <c r="ET43" s="161">
        <f t="shared" si="39"/>
        <v>0</v>
      </c>
      <c r="EU43" s="161">
        <f t="shared" si="40"/>
        <v>0</v>
      </c>
      <c r="EV43" s="10">
        <v>84.7</v>
      </c>
      <c r="EW43" s="161"/>
      <c r="EX43" s="10">
        <v>0</v>
      </c>
      <c r="EY43" s="161">
        <v>0</v>
      </c>
      <c r="EZ43" s="161">
        <v>0</v>
      </c>
      <c r="FA43" s="161">
        <v>0</v>
      </c>
      <c r="FB43" s="14">
        <f t="shared" si="41"/>
        <v>0</v>
      </c>
      <c r="FC43" s="14">
        <f t="shared" si="42"/>
        <v>0</v>
      </c>
      <c r="FD43" s="161">
        <v>15.3</v>
      </c>
      <c r="FE43" s="161"/>
      <c r="FF43" s="10">
        <v>0</v>
      </c>
      <c r="FG43" s="10">
        <v>0</v>
      </c>
      <c r="FH43" s="10">
        <v>0</v>
      </c>
      <c r="FI43" s="10">
        <v>0</v>
      </c>
      <c r="FJ43" s="14">
        <f t="shared" si="43"/>
        <v>0</v>
      </c>
      <c r="FK43" s="14">
        <f t="shared" si="44"/>
        <v>0</v>
      </c>
      <c r="FL43" s="10">
        <v>22.9</v>
      </c>
      <c r="FM43" s="167"/>
      <c r="FN43" s="14"/>
      <c r="FO43" s="14"/>
      <c r="FP43" s="14"/>
      <c r="FQ43" s="14"/>
      <c r="FR43" s="14">
        <f t="shared" si="45"/>
        <v>0</v>
      </c>
      <c r="FS43" s="14">
        <f t="shared" si="46"/>
        <v>0</v>
      </c>
      <c r="FT43" s="10">
        <v>0</v>
      </c>
      <c r="FU43" s="14"/>
      <c r="FV43" s="14"/>
      <c r="FW43" s="14"/>
      <c r="FX43" s="14"/>
      <c r="FY43" s="14"/>
      <c r="FZ43" s="14">
        <f t="shared" si="47"/>
        <v>0</v>
      </c>
      <c r="GA43" s="14">
        <f t="shared" si="48"/>
        <v>0</v>
      </c>
      <c r="GB43" s="14"/>
      <c r="GC43" s="14"/>
      <c r="GD43" s="14"/>
      <c r="GE43" s="14"/>
      <c r="GF43" s="14"/>
      <c r="GG43" s="14"/>
      <c r="GH43" s="14">
        <f t="shared" si="49"/>
        <v>0</v>
      </c>
      <c r="GI43" s="14">
        <f t="shared" si="50"/>
        <v>0</v>
      </c>
      <c r="GJ43" s="14"/>
      <c r="GK43" s="14"/>
      <c r="GL43" s="14"/>
      <c r="GM43" s="14"/>
      <c r="GN43" s="14"/>
      <c r="GO43" s="14"/>
      <c r="GP43" s="14">
        <f t="shared" si="51"/>
        <v>0</v>
      </c>
      <c r="GQ43" s="14">
        <f t="shared" si="52"/>
        <v>0</v>
      </c>
      <c r="GR43" s="14"/>
      <c r="GS43" s="14"/>
      <c r="GT43" s="14"/>
      <c r="GU43" s="14"/>
      <c r="GV43" s="14"/>
      <c r="GW43" s="14"/>
      <c r="GX43" s="14">
        <f t="shared" si="53"/>
        <v>0</v>
      </c>
      <c r="GY43" s="14">
        <f t="shared" si="54"/>
        <v>0</v>
      </c>
      <c r="GZ43" s="14"/>
      <c r="HA43" s="14"/>
      <c r="HB43" s="14"/>
      <c r="HC43" s="14"/>
      <c r="HD43" s="14"/>
      <c r="HE43" s="14"/>
      <c r="HF43" s="14">
        <f t="shared" si="55"/>
        <v>0</v>
      </c>
      <c r="HG43" s="14">
        <f t="shared" si="56"/>
        <v>0</v>
      </c>
      <c r="HH43" s="14"/>
      <c r="HI43" s="14"/>
      <c r="HJ43" s="14"/>
      <c r="HK43" s="14"/>
      <c r="HL43" s="14"/>
      <c r="HM43" s="14"/>
      <c r="HN43" s="14">
        <f t="shared" si="57"/>
        <v>0</v>
      </c>
      <c r="HO43" s="14">
        <f t="shared" si="58"/>
        <v>0</v>
      </c>
      <c r="HP43" s="14"/>
      <c r="HQ43" s="14"/>
      <c r="HR43" s="14"/>
      <c r="HS43" s="14"/>
      <c r="HT43" s="14"/>
      <c r="HU43" s="14"/>
      <c r="HV43" s="14">
        <f t="shared" si="59"/>
        <v>0</v>
      </c>
      <c r="HW43" s="14">
        <f t="shared" si="60"/>
        <v>0</v>
      </c>
      <c r="HX43" s="14"/>
      <c r="HY43" s="14"/>
      <c r="HZ43" s="14"/>
      <c r="IA43" s="14"/>
      <c r="IB43" s="14"/>
      <c r="IC43" s="14"/>
      <c r="ID43" s="14">
        <f t="shared" si="61"/>
        <v>0</v>
      </c>
      <c r="IE43" s="14">
        <f t="shared" si="62"/>
        <v>0</v>
      </c>
      <c r="IF43" s="14"/>
      <c r="IG43" s="14"/>
      <c r="IH43" s="14"/>
      <c r="II43" s="14"/>
      <c r="IJ43" s="14"/>
      <c r="IK43" s="14"/>
      <c r="IL43" s="14">
        <f t="shared" si="63"/>
        <v>0</v>
      </c>
      <c r="IM43" s="14">
        <f t="shared" si="64"/>
        <v>0</v>
      </c>
      <c r="IN43" s="14"/>
      <c r="IO43" s="14"/>
      <c r="IP43" s="14"/>
      <c r="IQ43" s="14"/>
      <c r="IR43" s="14"/>
      <c r="IS43" s="14"/>
      <c r="IT43" s="14">
        <f t="shared" si="65"/>
        <v>0</v>
      </c>
      <c r="IU43" s="14">
        <f t="shared" si="66"/>
        <v>0</v>
      </c>
      <c r="IV43" s="14"/>
      <c r="IW43" s="14"/>
      <c r="IX43" s="14"/>
      <c r="IY43" s="14"/>
      <c r="IZ43" s="14"/>
      <c r="JA43" s="14"/>
      <c r="JB43" s="14">
        <f t="shared" si="67"/>
        <v>0</v>
      </c>
      <c r="JC43" s="14">
        <f t="shared" si="68"/>
        <v>0</v>
      </c>
      <c r="JD43" s="14"/>
      <c r="JE43" s="14"/>
      <c r="JF43" s="14"/>
      <c r="JG43" s="14"/>
      <c r="JH43" s="14"/>
      <c r="JI43" s="14"/>
      <c r="JJ43" s="14">
        <f t="shared" si="69"/>
        <v>0</v>
      </c>
      <c r="JK43" s="14">
        <f t="shared" si="70"/>
        <v>0</v>
      </c>
      <c r="JL43" s="14"/>
      <c r="JM43" s="14"/>
      <c r="JN43" s="14"/>
      <c r="JO43" s="14"/>
      <c r="JP43" s="14"/>
      <c r="JQ43" s="14"/>
      <c r="JR43" s="14">
        <f t="shared" si="71"/>
        <v>0</v>
      </c>
      <c r="JS43" s="14">
        <f t="shared" si="72"/>
        <v>0</v>
      </c>
      <c r="JT43" s="14"/>
      <c r="JU43" s="14"/>
    </row>
    <row r="44" spans="1:281" ht="12" customHeight="1" x14ac:dyDescent="0.2">
      <c r="A44" s="3" t="s">
        <v>147</v>
      </c>
      <c r="B44" s="15" t="s">
        <v>215</v>
      </c>
      <c r="C44" s="61">
        <v>8383892585</v>
      </c>
      <c r="D44" s="61" t="s">
        <v>301</v>
      </c>
      <c r="E44" s="61">
        <v>760</v>
      </c>
      <c r="F44" s="28" t="s">
        <v>51</v>
      </c>
      <c r="G44" s="6">
        <v>47862</v>
      </c>
      <c r="H44" s="16" t="s">
        <v>167</v>
      </c>
      <c r="I44" s="16" t="s">
        <v>167</v>
      </c>
      <c r="J44" s="46"/>
      <c r="K44" s="43">
        <v>490.20041199478601</v>
      </c>
      <c r="L44" s="50">
        <f t="shared" si="77"/>
        <v>490.20041199478601</v>
      </c>
      <c r="M44" s="43"/>
      <c r="N44" s="43">
        <v>0</v>
      </c>
      <c r="O44" s="43"/>
      <c r="P44" s="43"/>
      <c r="Q44" s="43"/>
      <c r="R44" s="10">
        <f t="shared" si="78"/>
        <v>0</v>
      </c>
      <c r="S44" s="50" cm="1">
        <f t="array" ref="S44">+R44:R44</f>
        <v>0</v>
      </c>
      <c r="T44" s="50">
        <f t="shared" si="2"/>
        <v>994.47</v>
      </c>
      <c r="U44" s="55">
        <f t="shared" si="79"/>
        <v>1484.670411994786</v>
      </c>
      <c r="V44" s="50">
        <f t="shared" si="4"/>
        <v>87509</v>
      </c>
      <c r="W44" s="55">
        <f t="shared" si="80"/>
        <v>87.99561575512584</v>
      </c>
      <c r="X44" s="50">
        <f t="shared" si="6"/>
        <v>6053.4999999999991</v>
      </c>
      <c r="Y44" s="55">
        <f t="shared" si="7"/>
        <v>14.455934583298919</v>
      </c>
      <c r="Z44" s="56">
        <v>74734.5</v>
      </c>
      <c r="AA44" s="50">
        <f t="shared" si="74"/>
        <v>80788.000000000029</v>
      </c>
      <c r="AB44" s="50">
        <f t="shared" si="75"/>
        <v>1026.0169491525421</v>
      </c>
      <c r="AC44" s="50">
        <f t="shared" si="76"/>
        <v>1026.0169491525421</v>
      </c>
      <c r="AD44" s="60">
        <f t="shared" si="73"/>
        <v>458.65346284224393</v>
      </c>
      <c r="AE44" s="57">
        <v>5.9</v>
      </c>
      <c r="AF44" s="57">
        <v>5.9</v>
      </c>
      <c r="AG44" s="24"/>
      <c r="AH44" s="10">
        <v>100</v>
      </c>
      <c r="AI44" s="10">
        <v>8807</v>
      </c>
      <c r="AJ44" s="10">
        <v>0</v>
      </c>
      <c r="AK44" s="10">
        <v>0</v>
      </c>
      <c r="AL44" s="10">
        <f t="shared" si="11"/>
        <v>100</v>
      </c>
      <c r="AM44" s="10">
        <f t="shared" si="12"/>
        <v>8907</v>
      </c>
      <c r="AN44" s="10">
        <v>883.1</v>
      </c>
      <c r="AO44" s="33" t="s">
        <v>254</v>
      </c>
      <c r="AP44" s="10">
        <v>0</v>
      </c>
      <c r="AQ44" s="10">
        <v>0</v>
      </c>
      <c r="AR44" s="10">
        <v>0</v>
      </c>
      <c r="AS44" s="10">
        <v>0</v>
      </c>
      <c r="AT44" s="10">
        <f t="shared" si="13"/>
        <v>0</v>
      </c>
      <c r="AU44" s="10">
        <f t="shared" si="14"/>
        <v>0</v>
      </c>
      <c r="AV44" s="10">
        <v>384.6</v>
      </c>
      <c r="AW44" s="22"/>
      <c r="AX44" s="161">
        <v>0</v>
      </c>
      <c r="AY44" s="161">
        <v>0</v>
      </c>
      <c r="AZ44" s="10">
        <v>0</v>
      </c>
      <c r="BA44" s="10">
        <v>0</v>
      </c>
      <c r="BB44" s="161">
        <f t="shared" si="15"/>
        <v>0</v>
      </c>
      <c r="BC44" s="161">
        <f t="shared" si="16"/>
        <v>0</v>
      </c>
      <c r="BD44" s="10">
        <v>1.8</v>
      </c>
      <c r="BE44" s="22"/>
      <c r="BF44" s="10">
        <v>0</v>
      </c>
      <c r="BG44" s="10">
        <v>0</v>
      </c>
      <c r="BH44" s="10">
        <v>0</v>
      </c>
      <c r="BI44" s="10">
        <v>0</v>
      </c>
      <c r="BJ44" s="161">
        <f t="shared" si="17"/>
        <v>0</v>
      </c>
      <c r="BK44" s="161">
        <f t="shared" si="18"/>
        <v>0</v>
      </c>
      <c r="BL44" s="10">
        <v>16.8</v>
      </c>
      <c r="BM44" s="22"/>
      <c r="BN44" s="161">
        <v>0</v>
      </c>
      <c r="BO44" s="161">
        <v>0</v>
      </c>
      <c r="BP44" s="10">
        <v>0</v>
      </c>
      <c r="BQ44" s="10">
        <v>0</v>
      </c>
      <c r="BR44" s="10">
        <f t="shared" si="19"/>
        <v>0</v>
      </c>
      <c r="BS44" s="10">
        <f t="shared" si="20"/>
        <v>0</v>
      </c>
      <c r="BT44" s="10">
        <v>35.5</v>
      </c>
      <c r="BU44" s="22"/>
      <c r="BV44" s="10">
        <v>277.8</v>
      </c>
      <c r="BW44" s="10">
        <v>24408</v>
      </c>
      <c r="BX44" s="10">
        <v>0</v>
      </c>
      <c r="BY44" s="10">
        <v>0</v>
      </c>
      <c r="BZ44" s="161">
        <f t="shared" si="21"/>
        <v>277.8</v>
      </c>
      <c r="CA44" s="161">
        <f t="shared" si="22"/>
        <v>24408</v>
      </c>
      <c r="CB44" s="10">
        <v>411.6</v>
      </c>
      <c r="CC44" s="22" t="s">
        <v>244</v>
      </c>
      <c r="CD44" s="161">
        <v>0</v>
      </c>
      <c r="CE44" s="161">
        <v>0</v>
      </c>
      <c r="CF44" s="10">
        <v>0</v>
      </c>
      <c r="CG44" s="10">
        <v>0</v>
      </c>
      <c r="CH44" s="161">
        <f t="shared" si="23"/>
        <v>0</v>
      </c>
      <c r="CI44" s="161">
        <f t="shared" si="24"/>
        <v>0</v>
      </c>
      <c r="CJ44" s="10">
        <v>520.1</v>
      </c>
      <c r="CK44" s="161"/>
      <c r="CL44" s="161">
        <v>0</v>
      </c>
      <c r="CM44" s="161">
        <v>0</v>
      </c>
      <c r="CN44" s="10">
        <v>0</v>
      </c>
      <c r="CO44" s="10">
        <v>0</v>
      </c>
      <c r="CP44" s="161">
        <f t="shared" si="25"/>
        <v>0</v>
      </c>
      <c r="CQ44" s="161">
        <f t="shared" si="26"/>
        <v>0</v>
      </c>
      <c r="CR44" s="10">
        <v>282.5</v>
      </c>
      <c r="CS44" s="22"/>
      <c r="CT44" s="161">
        <v>0</v>
      </c>
      <c r="CU44" s="161">
        <v>0</v>
      </c>
      <c r="CV44" s="10">
        <v>0</v>
      </c>
      <c r="CW44" s="161">
        <v>0</v>
      </c>
      <c r="CX44" s="161">
        <f t="shared" si="27"/>
        <v>0</v>
      </c>
      <c r="CY44" s="161">
        <f t="shared" si="28"/>
        <v>0</v>
      </c>
      <c r="CZ44" s="10">
        <v>86.7</v>
      </c>
      <c r="DA44" s="22"/>
      <c r="DB44" s="161">
        <v>0</v>
      </c>
      <c r="DC44" s="161">
        <v>0</v>
      </c>
      <c r="DD44" s="10">
        <v>0</v>
      </c>
      <c r="DE44" s="10">
        <v>0</v>
      </c>
      <c r="DF44" s="161">
        <f t="shared" si="29"/>
        <v>0</v>
      </c>
      <c r="DG44" s="161">
        <f t="shared" si="30"/>
        <v>0</v>
      </c>
      <c r="DH44" s="10">
        <v>567.70000000000005</v>
      </c>
      <c r="DI44" s="161"/>
      <c r="DJ44" s="161">
        <v>20</v>
      </c>
      <c r="DK44" s="10">
        <v>1770</v>
      </c>
      <c r="DL44" s="10">
        <v>0</v>
      </c>
      <c r="DM44" s="10">
        <v>0</v>
      </c>
      <c r="DN44" s="161">
        <f t="shared" si="31"/>
        <v>20</v>
      </c>
      <c r="DO44" s="161">
        <f t="shared" si="32"/>
        <v>1770</v>
      </c>
      <c r="DP44" s="10">
        <v>594.5</v>
      </c>
      <c r="DQ44" s="22" t="s">
        <v>430</v>
      </c>
      <c r="DR44" s="161">
        <v>0</v>
      </c>
      <c r="DS44" s="161">
        <v>0</v>
      </c>
      <c r="DT44" s="161">
        <v>0</v>
      </c>
      <c r="DU44" s="161">
        <v>0</v>
      </c>
      <c r="DV44" s="161">
        <f t="shared" si="33"/>
        <v>0</v>
      </c>
      <c r="DW44" s="161">
        <f t="shared" si="34"/>
        <v>0</v>
      </c>
      <c r="DX44" s="10">
        <v>30.6</v>
      </c>
      <c r="DY44" s="161"/>
      <c r="DZ44" s="161">
        <v>0</v>
      </c>
      <c r="EA44" s="161">
        <v>0</v>
      </c>
      <c r="EB44" s="161">
        <v>0</v>
      </c>
      <c r="EC44" s="161">
        <v>0</v>
      </c>
      <c r="ED44" s="161">
        <f t="shared" si="35"/>
        <v>0</v>
      </c>
      <c r="EE44" s="161">
        <f t="shared" si="36"/>
        <v>0</v>
      </c>
      <c r="EF44" s="10">
        <v>156.80000000000001</v>
      </c>
      <c r="EG44" s="161"/>
      <c r="EH44" s="10">
        <v>596.66999999999996</v>
      </c>
      <c r="EI44" s="161">
        <v>52424</v>
      </c>
      <c r="EJ44" s="161">
        <v>0</v>
      </c>
      <c r="EK44" s="161">
        <v>0</v>
      </c>
      <c r="EL44" s="161">
        <f t="shared" si="37"/>
        <v>596.66999999999996</v>
      </c>
      <c r="EM44" s="161">
        <f t="shared" si="38"/>
        <v>52424</v>
      </c>
      <c r="EN44" s="10">
        <v>712.8</v>
      </c>
      <c r="EO44" s="22" t="s">
        <v>244</v>
      </c>
      <c r="EP44" s="161">
        <v>0</v>
      </c>
      <c r="EQ44" s="161">
        <v>0</v>
      </c>
      <c r="ER44" s="161">
        <v>0</v>
      </c>
      <c r="ES44" s="161">
        <v>0</v>
      </c>
      <c r="ET44" s="161">
        <f t="shared" si="39"/>
        <v>0</v>
      </c>
      <c r="EU44" s="161">
        <f t="shared" si="40"/>
        <v>0</v>
      </c>
      <c r="EV44" s="10">
        <v>522.1</v>
      </c>
      <c r="EW44" s="161"/>
      <c r="EX44" s="10">
        <v>0</v>
      </c>
      <c r="EY44" s="161">
        <v>0</v>
      </c>
      <c r="EZ44" s="161">
        <v>0</v>
      </c>
      <c r="FA44" s="161">
        <v>0</v>
      </c>
      <c r="FB44" s="14">
        <f t="shared" si="41"/>
        <v>0</v>
      </c>
      <c r="FC44" s="14">
        <f t="shared" si="42"/>
        <v>0</v>
      </c>
      <c r="FD44" s="161">
        <v>234.4</v>
      </c>
      <c r="FE44" s="161"/>
      <c r="FF44" s="10">
        <v>0</v>
      </c>
      <c r="FG44" s="10">
        <v>0</v>
      </c>
      <c r="FH44" s="10">
        <v>0</v>
      </c>
      <c r="FI44" s="10">
        <v>0</v>
      </c>
      <c r="FJ44" s="14">
        <f t="shared" si="43"/>
        <v>0</v>
      </c>
      <c r="FK44" s="14">
        <f t="shared" si="44"/>
        <v>0</v>
      </c>
      <c r="FL44" s="10">
        <v>471.5</v>
      </c>
      <c r="FM44" s="167"/>
      <c r="FN44" s="14"/>
      <c r="FO44" s="14"/>
      <c r="FP44" s="14"/>
      <c r="FQ44" s="14"/>
      <c r="FR44" s="14">
        <f t="shared" si="45"/>
        <v>0</v>
      </c>
      <c r="FS44" s="14">
        <f t="shared" si="46"/>
        <v>0</v>
      </c>
      <c r="FT44" s="10">
        <v>140.4</v>
      </c>
      <c r="FU44" s="14"/>
      <c r="FV44" s="14"/>
      <c r="FW44" s="14"/>
      <c r="FX44" s="14"/>
      <c r="FY44" s="14"/>
      <c r="FZ44" s="14">
        <f t="shared" si="47"/>
        <v>0</v>
      </c>
      <c r="GA44" s="14">
        <f t="shared" si="48"/>
        <v>0</v>
      </c>
      <c r="GB44" s="14"/>
      <c r="GC44" s="14"/>
      <c r="GD44" s="14"/>
      <c r="GE44" s="14"/>
      <c r="GF44" s="14"/>
      <c r="GG44" s="14"/>
      <c r="GH44" s="14">
        <f t="shared" si="49"/>
        <v>0</v>
      </c>
      <c r="GI44" s="14">
        <f t="shared" si="50"/>
        <v>0</v>
      </c>
      <c r="GJ44" s="14"/>
      <c r="GK44" s="14"/>
      <c r="GL44" s="14"/>
      <c r="GM44" s="14"/>
      <c r="GN44" s="14"/>
      <c r="GO44" s="14"/>
      <c r="GP44" s="14">
        <f t="shared" si="51"/>
        <v>0</v>
      </c>
      <c r="GQ44" s="14">
        <f t="shared" si="52"/>
        <v>0</v>
      </c>
      <c r="GR44" s="14"/>
      <c r="GS44" s="14"/>
      <c r="GT44" s="14"/>
      <c r="GU44" s="14"/>
      <c r="GV44" s="14"/>
      <c r="GW44" s="14"/>
      <c r="GX44" s="14">
        <f t="shared" si="53"/>
        <v>0</v>
      </c>
      <c r="GY44" s="14">
        <f t="shared" si="54"/>
        <v>0</v>
      </c>
      <c r="GZ44" s="14"/>
      <c r="HA44" s="14"/>
      <c r="HB44" s="14"/>
      <c r="HC44" s="14"/>
      <c r="HD44" s="14"/>
      <c r="HE44" s="14"/>
      <c r="HF44" s="14">
        <f t="shared" si="55"/>
        <v>0</v>
      </c>
      <c r="HG44" s="14">
        <f t="shared" si="56"/>
        <v>0</v>
      </c>
      <c r="HH44" s="14"/>
      <c r="HI44" s="14"/>
      <c r="HJ44" s="14"/>
      <c r="HK44" s="14"/>
      <c r="HL44" s="14"/>
      <c r="HM44" s="14"/>
      <c r="HN44" s="14">
        <f t="shared" si="57"/>
        <v>0</v>
      </c>
      <c r="HO44" s="14">
        <f t="shared" si="58"/>
        <v>0</v>
      </c>
      <c r="HP44" s="14"/>
      <c r="HQ44" s="14"/>
      <c r="HR44" s="14"/>
      <c r="HS44" s="14"/>
      <c r="HT44" s="14"/>
      <c r="HU44" s="14"/>
      <c r="HV44" s="14">
        <f t="shared" si="59"/>
        <v>0</v>
      </c>
      <c r="HW44" s="14">
        <f t="shared" si="60"/>
        <v>0</v>
      </c>
      <c r="HX44" s="14"/>
      <c r="HY44" s="14"/>
      <c r="HZ44" s="14"/>
      <c r="IA44" s="14"/>
      <c r="IB44" s="14"/>
      <c r="IC44" s="14"/>
      <c r="ID44" s="14">
        <f t="shared" si="61"/>
        <v>0</v>
      </c>
      <c r="IE44" s="14">
        <f t="shared" si="62"/>
        <v>0</v>
      </c>
      <c r="IF44" s="14"/>
      <c r="IG44" s="14"/>
      <c r="IH44" s="14"/>
      <c r="II44" s="14"/>
      <c r="IJ44" s="14"/>
      <c r="IK44" s="14"/>
      <c r="IL44" s="14">
        <f t="shared" si="63"/>
        <v>0</v>
      </c>
      <c r="IM44" s="14">
        <f t="shared" si="64"/>
        <v>0</v>
      </c>
      <c r="IN44" s="14"/>
      <c r="IO44" s="14"/>
      <c r="IP44" s="14"/>
      <c r="IQ44" s="14"/>
      <c r="IR44" s="14"/>
      <c r="IS44" s="14"/>
      <c r="IT44" s="14">
        <f t="shared" si="65"/>
        <v>0</v>
      </c>
      <c r="IU44" s="14">
        <f t="shared" si="66"/>
        <v>0</v>
      </c>
      <c r="IV44" s="14"/>
      <c r="IW44" s="14"/>
      <c r="IX44" s="14"/>
      <c r="IY44" s="14"/>
      <c r="IZ44" s="14"/>
      <c r="JA44" s="14"/>
      <c r="JB44" s="14">
        <f t="shared" si="67"/>
        <v>0</v>
      </c>
      <c r="JC44" s="14">
        <f t="shared" si="68"/>
        <v>0</v>
      </c>
      <c r="JD44" s="14"/>
      <c r="JE44" s="14"/>
      <c r="JF44" s="14"/>
      <c r="JG44" s="14"/>
      <c r="JH44" s="14"/>
      <c r="JI44" s="14"/>
      <c r="JJ44" s="14">
        <f t="shared" si="69"/>
        <v>0</v>
      </c>
      <c r="JK44" s="14">
        <f t="shared" si="70"/>
        <v>0</v>
      </c>
      <c r="JL44" s="14"/>
      <c r="JM44" s="14"/>
      <c r="JN44" s="14"/>
      <c r="JO44" s="14"/>
      <c r="JP44" s="14"/>
      <c r="JQ44" s="14"/>
      <c r="JR44" s="14">
        <f t="shared" si="71"/>
        <v>0</v>
      </c>
      <c r="JS44" s="14">
        <f t="shared" si="72"/>
        <v>0</v>
      </c>
      <c r="JT44" s="14"/>
      <c r="JU44" s="14"/>
    </row>
    <row r="45" spans="1:281" ht="12" customHeight="1" x14ac:dyDescent="0.2">
      <c r="A45" s="3" t="s">
        <v>148</v>
      </c>
      <c r="B45" s="15" t="s">
        <v>216</v>
      </c>
      <c r="C45" s="61">
        <v>8273603582</v>
      </c>
      <c r="D45" s="61" t="s">
        <v>301</v>
      </c>
      <c r="E45" s="61">
        <v>360</v>
      </c>
      <c r="F45" s="5" t="s">
        <v>52</v>
      </c>
      <c r="G45" s="6">
        <v>777213</v>
      </c>
      <c r="H45" s="16" t="s">
        <v>167</v>
      </c>
      <c r="I45" s="16" t="s">
        <v>167</v>
      </c>
      <c r="J45" s="46"/>
      <c r="K45" s="43">
        <f>302</f>
        <v>302</v>
      </c>
      <c r="L45" s="50">
        <f t="shared" si="77"/>
        <v>258.45999999999998</v>
      </c>
      <c r="M45" s="43"/>
      <c r="N45" s="43">
        <v>22.54000000000002</v>
      </c>
      <c r="O45" s="43">
        <v>21</v>
      </c>
      <c r="P45" s="43"/>
      <c r="Q45" s="43"/>
      <c r="R45" s="10">
        <f t="shared" si="78"/>
        <v>43.54000000000002</v>
      </c>
      <c r="S45" s="50" cm="1">
        <f t="array" ref="S45">+R45:R45</f>
        <v>43.54000000000002</v>
      </c>
      <c r="T45" s="50">
        <f t="shared" si="2"/>
        <v>905.43299999999999</v>
      </c>
      <c r="U45" s="55">
        <f t="shared" si="79"/>
        <v>1163.893</v>
      </c>
      <c r="V45" s="50">
        <f t="shared" si="4"/>
        <v>80429.5</v>
      </c>
      <c r="W45" s="55">
        <f t="shared" si="80"/>
        <v>88.829874767100378</v>
      </c>
      <c r="X45" s="50">
        <f t="shared" si="6"/>
        <v>5396.4000000000015</v>
      </c>
      <c r="Y45" s="55">
        <f t="shared" si="7"/>
        <v>14.904288043881103</v>
      </c>
      <c r="Z45" s="56">
        <v>79320.899999999994</v>
      </c>
      <c r="AA45" s="50">
        <f t="shared" si="74"/>
        <v>84717.300000000017</v>
      </c>
      <c r="AB45" s="50">
        <f t="shared" si="75"/>
        <v>1016.2711864406783</v>
      </c>
      <c r="AC45" s="50">
        <f t="shared" si="76"/>
        <v>1016.2711864406783</v>
      </c>
      <c r="AD45" s="60">
        <f t="shared" si="73"/>
        <v>147.62181355932171</v>
      </c>
      <c r="AE45" s="151">
        <v>5.31</v>
      </c>
      <c r="AF45" s="57">
        <v>5.2</v>
      </c>
      <c r="AG45" s="24"/>
      <c r="AH45" s="10">
        <v>0</v>
      </c>
      <c r="AI45" s="10">
        <v>0</v>
      </c>
      <c r="AJ45" s="10">
        <v>0</v>
      </c>
      <c r="AK45" s="10">
        <v>0</v>
      </c>
      <c r="AL45" s="10">
        <f t="shared" si="11"/>
        <v>0</v>
      </c>
      <c r="AM45" s="10">
        <f t="shared" si="12"/>
        <v>0</v>
      </c>
      <c r="AN45" s="10">
        <v>411.3</v>
      </c>
      <c r="AO45" s="33"/>
      <c r="AP45" s="10">
        <v>0</v>
      </c>
      <c r="AQ45" s="10">
        <v>0</v>
      </c>
      <c r="AR45" s="10">
        <v>0</v>
      </c>
      <c r="AS45" s="10">
        <v>0</v>
      </c>
      <c r="AT45" s="10">
        <f t="shared" si="13"/>
        <v>0</v>
      </c>
      <c r="AU45" s="10">
        <f t="shared" si="14"/>
        <v>0</v>
      </c>
      <c r="AV45" s="10">
        <v>162.69999999999999</v>
      </c>
      <c r="AW45" s="22"/>
      <c r="AX45" s="161">
        <v>0</v>
      </c>
      <c r="AY45" s="161">
        <v>0</v>
      </c>
      <c r="AZ45" s="10">
        <v>0</v>
      </c>
      <c r="BA45" s="10">
        <v>0</v>
      </c>
      <c r="BB45" s="161">
        <f t="shared" si="15"/>
        <v>0</v>
      </c>
      <c r="BC45" s="161">
        <f t="shared" si="16"/>
        <v>0</v>
      </c>
      <c r="BD45" s="10">
        <v>423.4</v>
      </c>
      <c r="BE45" s="22"/>
      <c r="BF45" s="10">
        <v>221.773</v>
      </c>
      <c r="BG45" s="10">
        <v>19485</v>
      </c>
      <c r="BH45" s="10">
        <v>0</v>
      </c>
      <c r="BI45" s="10">
        <v>0</v>
      </c>
      <c r="BJ45" s="161">
        <f t="shared" si="17"/>
        <v>221.773</v>
      </c>
      <c r="BK45" s="161">
        <f t="shared" si="18"/>
        <v>19485</v>
      </c>
      <c r="BL45" s="10">
        <v>291.60000000000002</v>
      </c>
      <c r="BM45" s="22" t="s">
        <v>244</v>
      </c>
      <c r="BN45" s="161">
        <v>0</v>
      </c>
      <c r="BO45" s="161">
        <v>0</v>
      </c>
      <c r="BP45" s="10">
        <v>0</v>
      </c>
      <c r="BQ45" s="10">
        <v>0</v>
      </c>
      <c r="BR45" s="10">
        <f t="shared" si="19"/>
        <v>0</v>
      </c>
      <c r="BS45" s="10">
        <f t="shared" si="20"/>
        <v>0</v>
      </c>
      <c r="BT45" s="10">
        <v>225.9</v>
      </c>
      <c r="BU45" s="22"/>
      <c r="BV45" s="10">
        <v>208.83</v>
      </c>
      <c r="BW45" s="10">
        <v>18348</v>
      </c>
      <c r="BX45" s="10">
        <v>0</v>
      </c>
      <c r="BY45" s="10">
        <v>0</v>
      </c>
      <c r="BZ45" s="161">
        <f t="shared" si="21"/>
        <v>208.83</v>
      </c>
      <c r="CA45" s="161">
        <f t="shared" si="22"/>
        <v>18348</v>
      </c>
      <c r="CB45" s="10">
        <v>523.6</v>
      </c>
      <c r="CC45" s="22" t="s">
        <v>244</v>
      </c>
      <c r="CD45" s="161">
        <v>0</v>
      </c>
      <c r="CE45" s="161">
        <v>0</v>
      </c>
      <c r="CF45" s="10">
        <v>0</v>
      </c>
      <c r="CG45" s="10">
        <v>0</v>
      </c>
      <c r="CH45" s="161">
        <f t="shared" si="23"/>
        <v>0</v>
      </c>
      <c r="CI45" s="161">
        <f t="shared" si="24"/>
        <v>0</v>
      </c>
      <c r="CJ45" s="10">
        <v>551.1</v>
      </c>
      <c r="CK45" s="161"/>
      <c r="CL45" s="161">
        <v>0</v>
      </c>
      <c r="CM45" s="161">
        <v>0</v>
      </c>
      <c r="CN45" s="10">
        <v>0</v>
      </c>
      <c r="CO45" s="10">
        <v>0</v>
      </c>
      <c r="CP45" s="161">
        <f t="shared" si="25"/>
        <v>0</v>
      </c>
      <c r="CQ45" s="161">
        <f t="shared" si="26"/>
        <v>0</v>
      </c>
      <c r="CR45" s="10">
        <v>26.8</v>
      </c>
      <c r="CS45" s="22"/>
      <c r="CT45" s="161">
        <v>0</v>
      </c>
      <c r="CU45" s="161">
        <v>0</v>
      </c>
      <c r="CV45" s="10">
        <v>0</v>
      </c>
      <c r="CW45" s="161">
        <v>0</v>
      </c>
      <c r="CX45" s="161">
        <f t="shared" si="27"/>
        <v>0</v>
      </c>
      <c r="CY45" s="161">
        <f t="shared" si="28"/>
        <v>0</v>
      </c>
      <c r="CZ45" s="10">
        <v>0</v>
      </c>
      <c r="DA45" s="22"/>
      <c r="DB45" s="161">
        <v>0</v>
      </c>
      <c r="DC45" s="161">
        <v>0</v>
      </c>
      <c r="DD45" s="10">
        <v>0</v>
      </c>
      <c r="DE45" s="10">
        <v>0</v>
      </c>
      <c r="DF45" s="161">
        <f t="shared" si="29"/>
        <v>0</v>
      </c>
      <c r="DG45" s="161">
        <f t="shared" si="30"/>
        <v>0</v>
      </c>
      <c r="DH45" s="10">
        <v>139.80000000000001</v>
      </c>
      <c r="DI45" s="161"/>
      <c r="DJ45" s="161">
        <v>150</v>
      </c>
      <c r="DK45" s="10">
        <v>13923</v>
      </c>
      <c r="DL45" s="10">
        <v>0</v>
      </c>
      <c r="DM45" s="10">
        <v>0</v>
      </c>
      <c r="DN45" s="161">
        <f t="shared" si="31"/>
        <v>150</v>
      </c>
      <c r="DO45" s="161">
        <f t="shared" si="32"/>
        <v>13923</v>
      </c>
      <c r="DP45" s="10">
        <v>426.9</v>
      </c>
      <c r="DQ45" s="22" t="s">
        <v>472</v>
      </c>
      <c r="DR45" s="161">
        <v>0</v>
      </c>
      <c r="DS45" s="161">
        <v>0</v>
      </c>
      <c r="DT45" s="161">
        <v>0</v>
      </c>
      <c r="DU45" s="161">
        <v>0</v>
      </c>
      <c r="DV45" s="161">
        <f t="shared" si="33"/>
        <v>0</v>
      </c>
      <c r="DW45" s="161">
        <f t="shared" si="34"/>
        <v>0</v>
      </c>
      <c r="DX45" s="10">
        <v>525.9</v>
      </c>
      <c r="DY45" s="161"/>
      <c r="DZ45" s="161">
        <v>0</v>
      </c>
      <c r="EA45" s="161">
        <v>0</v>
      </c>
      <c r="EB45" s="161">
        <v>0</v>
      </c>
      <c r="EC45" s="161">
        <v>0</v>
      </c>
      <c r="ED45" s="161">
        <f t="shared" si="35"/>
        <v>0</v>
      </c>
      <c r="EE45" s="161">
        <f t="shared" si="36"/>
        <v>0</v>
      </c>
      <c r="EF45" s="10">
        <v>1.6</v>
      </c>
      <c r="EG45" s="161"/>
      <c r="EH45" s="10">
        <v>274.83</v>
      </c>
      <c r="EI45" s="161">
        <v>24147</v>
      </c>
      <c r="EJ45" s="161">
        <v>0</v>
      </c>
      <c r="EK45" s="161">
        <v>0</v>
      </c>
      <c r="EL45" s="161">
        <f t="shared" si="37"/>
        <v>274.83</v>
      </c>
      <c r="EM45" s="161">
        <f t="shared" si="38"/>
        <v>24147</v>
      </c>
      <c r="EN45" s="10">
        <v>541.6</v>
      </c>
      <c r="EO45" s="22" t="s">
        <v>244</v>
      </c>
      <c r="EP45" s="161">
        <v>0</v>
      </c>
      <c r="EQ45" s="161">
        <v>0</v>
      </c>
      <c r="ER45" s="161">
        <v>0</v>
      </c>
      <c r="ES45" s="161">
        <v>0</v>
      </c>
      <c r="ET45" s="161">
        <f t="shared" si="39"/>
        <v>0</v>
      </c>
      <c r="EU45" s="161">
        <f t="shared" si="40"/>
        <v>0</v>
      </c>
      <c r="EV45" s="10">
        <v>416</v>
      </c>
      <c r="EW45" s="161"/>
      <c r="EX45" s="10">
        <v>50</v>
      </c>
      <c r="EY45" s="161">
        <v>4526.5</v>
      </c>
      <c r="EZ45" s="161">
        <v>0</v>
      </c>
      <c r="FA45" s="161">
        <v>0</v>
      </c>
      <c r="FB45" s="14">
        <f t="shared" si="41"/>
        <v>50</v>
      </c>
      <c r="FC45" s="14">
        <f t="shared" si="42"/>
        <v>4526.5</v>
      </c>
      <c r="FD45" s="161">
        <v>635.6</v>
      </c>
      <c r="FE45" s="161" t="s">
        <v>572</v>
      </c>
      <c r="FF45" s="10">
        <v>0</v>
      </c>
      <c r="FG45" s="10">
        <v>0</v>
      </c>
      <c r="FH45" s="10">
        <v>0</v>
      </c>
      <c r="FI45" s="10">
        <v>0</v>
      </c>
      <c r="FJ45" s="14">
        <f t="shared" si="43"/>
        <v>0</v>
      </c>
      <c r="FK45" s="14">
        <f t="shared" si="44"/>
        <v>0</v>
      </c>
      <c r="FL45" s="10">
        <v>92.6</v>
      </c>
      <c r="FM45" s="167"/>
      <c r="FN45" s="14"/>
      <c r="FO45" s="14"/>
      <c r="FP45" s="14"/>
      <c r="FQ45" s="14"/>
      <c r="FR45" s="14">
        <f t="shared" si="45"/>
        <v>0</v>
      </c>
      <c r="FS45" s="14">
        <f t="shared" si="46"/>
        <v>0</v>
      </c>
      <c r="FT45" s="10">
        <v>0</v>
      </c>
      <c r="FU45" s="14"/>
      <c r="FV45" s="14"/>
      <c r="FW45" s="14"/>
      <c r="FX45" s="14"/>
      <c r="FY45" s="14"/>
      <c r="FZ45" s="14">
        <f t="shared" si="47"/>
        <v>0</v>
      </c>
      <c r="GA45" s="14">
        <f t="shared" si="48"/>
        <v>0</v>
      </c>
      <c r="GB45" s="14"/>
      <c r="GC45" s="14"/>
      <c r="GD45" s="14"/>
      <c r="GE45" s="14"/>
      <c r="GF45" s="14"/>
      <c r="GG45" s="14"/>
      <c r="GH45" s="14">
        <f t="shared" si="49"/>
        <v>0</v>
      </c>
      <c r="GI45" s="14">
        <f t="shared" si="50"/>
        <v>0</v>
      </c>
      <c r="GJ45" s="14"/>
      <c r="GK45" s="14"/>
      <c r="GL45" s="14"/>
      <c r="GM45" s="14"/>
      <c r="GN45" s="14"/>
      <c r="GO45" s="14"/>
      <c r="GP45" s="14">
        <f t="shared" si="51"/>
        <v>0</v>
      </c>
      <c r="GQ45" s="14">
        <f t="shared" si="52"/>
        <v>0</v>
      </c>
      <c r="GR45" s="14"/>
      <c r="GS45" s="14"/>
      <c r="GT45" s="14"/>
      <c r="GU45" s="14"/>
      <c r="GV45" s="14"/>
      <c r="GW45" s="14"/>
      <c r="GX45" s="14">
        <f t="shared" si="53"/>
        <v>0</v>
      </c>
      <c r="GY45" s="14">
        <f t="shared" si="54"/>
        <v>0</v>
      </c>
      <c r="GZ45" s="14"/>
      <c r="HA45" s="14"/>
      <c r="HB45" s="14"/>
      <c r="HC45" s="14"/>
      <c r="HD45" s="14"/>
      <c r="HE45" s="14"/>
      <c r="HF45" s="14">
        <f t="shared" si="55"/>
        <v>0</v>
      </c>
      <c r="HG45" s="14">
        <f t="shared" si="56"/>
        <v>0</v>
      </c>
      <c r="HH45" s="14"/>
      <c r="HI45" s="14"/>
      <c r="HJ45" s="14"/>
      <c r="HK45" s="14"/>
      <c r="HL45" s="14"/>
      <c r="HM45" s="14"/>
      <c r="HN45" s="14">
        <f t="shared" si="57"/>
        <v>0</v>
      </c>
      <c r="HO45" s="14">
        <f t="shared" si="58"/>
        <v>0</v>
      </c>
      <c r="HP45" s="14"/>
      <c r="HQ45" s="14"/>
      <c r="HR45" s="14"/>
      <c r="HS45" s="14"/>
      <c r="HT45" s="14"/>
      <c r="HU45" s="14"/>
      <c r="HV45" s="14">
        <f t="shared" si="59"/>
        <v>0</v>
      </c>
      <c r="HW45" s="14">
        <f t="shared" si="60"/>
        <v>0</v>
      </c>
      <c r="HX45" s="14"/>
      <c r="HY45" s="14"/>
      <c r="HZ45" s="14"/>
      <c r="IA45" s="14"/>
      <c r="IB45" s="14"/>
      <c r="IC45" s="14"/>
      <c r="ID45" s="14">
        <f t="shared" si="61"/>
        <v>0</v>
      </c>
      <c r="IE45" s="14">
        <f t="shared" si="62"/>
        <v>0</v>
      </c>
      <c r="IF45" s="14"/>
      <c r="IG45" s="14"/>
      <c r="IH45" s="14"/>
      <c r="II45" s="14"/>
      <c r="IJ45" s="14"/>
      <c r="IK45" s="14"/>
      <c r="IL45" s="14">
        <f t="shared" si="63"/>
        <v>0</v>
      </c>
      <c r="IM45" s="14">
        <f t="shared" si="64"/>
        <v>0</v>
      </c>
      <c r="IN45" s="14"/>
      <c r="IO45" s="14"/>
      <c r="IP45" s="14"/>
      <c r="IQ45" s="14"/>
      <c r="IR45" s="14"/>
      <c r="IS45" s="14"/>
      <c r="IT45" s="14">
        <f t="shared" si="65"/>
        <v>0</v>
      </c>
      <c r="IU45" s="14">
        <f t="shared" si="66"/>
        <v>0</v>
      </c>
      <c r="IV45" s="14"/>
      <c r="IW45" s="14"/>
      <c r="IX45" s="14"/>
      <c r="IY45" s="14"/>
      <c r="IZ45" s="14"/>
      <c r="JA45" s="14"/>
      <c r="JB45" s="14">
        <f t="shared" si="67"/>
        <v>0</v>
      </c>
      <c r="JC45" s="14">
        <f t="shared" si="68"/>
        <v>0</v>
      </c>
      <c r="JD45" s="14"/>
      <c r="JE45" s="14"/>
      <c r="JF45" s="14"/>
      <c r="JG45" s="14"/>
      <c r="JH45" s="14"/>
      <c r="JI45" s="14"/>
      <c r="JJ45" s="14">
        <f t="shared" si="69"/>
        <v>0</v>
      </c>
      <c r="JK45" s="14">
        <f t="shared" si="70"/>
        <v>0</v>
      </c>
      <c r="JL45" s="14"/>
      <c r="JM45" s="14"/>
      <c r="JN45" s="14"/>
      <c r="JO45" s="14"/>
      <c r="JP45" s="14"/>
      <c r="JQ45" s="14"/>
      <c r="JR45" s="14">
        <f t="shared" si="71"/>
        <v>0</v>
      </c>
      <c r="JS45" s="14">
        <f t="shared" si="72"/>
        <v>0</v>
      </c>
      <c r="JT45" s="14"/>
      <c r="JU45" s="14"/>
    </row>
    <row r="46" spans="1:281" ht="12" customHeight="1" x14ac:dyDescent="0.2">
      <c r="A46" s="3" t="s">
        <v>149</v>
      </c>
      <c r="B46" s="15" t="s">
        <v>217</v>
      </c>
      <c r="C46" s="61" t="s">
        <v>325</v>
      </c>
      <c r="D46" s="4" t="s">
        <v>301</v>
      </c>
      <c r="E46" s="4">
        <v>360</v>
      </c>
      <c r="F46" s="5" t="s">
        <v>53</v>
      </c>
      <c r="G46" s="6">
        <v>777072</v>
      </c>
      <c r="H46" s="16" t="s">
        <v>167</v>
      </c>
      <c r="I46" s="16" t="s">
        <v>167</v>
      </c>
      <c r="J46" s="46"/>
      <c r="K46" s="43">
        <f>307.163631808279</f>
        <v>307.16363180827898</v>
      </c>
      <c r="L46" s="50">
        <f t="shared" si="77"/>
        <v>294.16363180827898</v>
      </c>
      <c r="M46" s="43"/>
      <c r="N46" s="43">
        <v>13</v>
      </c>
      <c r="O46" s="43"/>
      <c r="P46" s="43"/>
      <c r="Q46" s="43"/>
      <c r="R46" s="10">
        <f t="shared" si="78"/>
        <v>13</v>
      </c>
      <c r="S46" s="50" cm="1">
        <f t="array" ref="S46">+R46:R46</f>
        <v>13</v>
      </c>
      <c r="T46" s="50">
        <f t="shared" si="2"/>
        <v>925.99</v>
      </c>
      <c r="U46" s="55">
        <f t="shared" si="79"/>
        <v>1220.153631808279</v>
      </c>
      <c r="V46" s="50">
        <f t="shared" si="4"/>
        <v>82788.3</v>
      </c>
      <c r="W46" s="55">
        <f t="shared" si="80"/>
        <v>89.405177161740411</v>
      </c>
      <c r="X46" s="50">
        <f t="shared" si="6"/>
        <v>5454.9</v>
      </c>
      <c r="Y46" s="55">
        <f t="shared" si="7"/>
        <v>15.17686850354727</v>
      </c>
      <c r="Z46" s="56">
        <v>80074.600000000006</v>
      </c>
      <c r="AA46" s="50">
        <f t="shared" si="74"/>
        <v>85529.499999999971</v>
      </c>
      <c r="AB46" s="50">
        <f t="shared" si="75"/>
        <v>1010.1666666666665</v>
      </c>
      <c r="AC46" s="50">
        <f t="shared" si="76"/>
        <v>1010.1666666666665</v>
      </c>
      <c r="AD46" s="60">
        <f t="shared" si="73"/>
        <v>209.98696514161247</v>
      </c>
      <c r="AE46" s="57">
        <v>5.4</v>
      </c>
      <c r="AF46" s="57">
        <v>5.4</v>
      </c>
      <c r="AG46" s="24"/>
      <c r="AH46" s="10">
        <v>0</v>
      </c>
      <c r="AI46" s="10">
        <v>0</v>
      </c>
      <c r="AJ46" s="10">
        <v>0</v>
      </c>
      <c r="AK46" s="10">
        <v>0</v>
      </c>
      <c r="AL46" s="10">
        <f t="shared" si="11"/>
        <v>0</v>
      </c>
      <c r="AM46" s="10">
        <f t="shared" si="12"/>
        <v>0</v>
      </c>
      <c r="AN46" s="10">
        <v>88.7</v>
      </c>
      <c r="AO46" s="33"/>
      <c r="AP46" s="10">
        <v>0</v>
      </c>
      <c r="AQ46" s="10">
        <v>0</v>
      </c>
      <c r="AR46" s="10">
        <v>0</v>
      </c>
      <c r="AS46" s="10">
        <v>0</v>
      </c>
      <c r="AT46" s="10">
        <f t="shared" si="13"/>
        <v>0</v>
      </c>
      <c r="AU46" s="10">
        <f t="shared" si="14"/>
        <v>0</v>
      </c>
      <c r="AV46" s="10">
        <v>289.39999999999998</v>
      </c>
      <c r="AW46" s="22"/>
      <c r="AX46" s="10">
        <v>50</v>
      </c>
      <c r="AY46" s="10">
        <v>4392</v>
      </c>
      <c r="AZ46" s="10">
        <v>0</v>
      </c>
      <c r="BA46" s="10">
        <v>0</v>
      </c>
      <c r="BB46" s="161">
        <f t="shared" si="15"/>
        <v>50</v>
      </c>
      <c r="BC46" s="161">
        <f t="shared" si="16"/>
        <v>4392</v>
      </c>
      <c r="BD46" s="10">
        <v>352.2</v>
      </c>
      <c r="BE46" s="22" t="s">
        <v>316</v>
      </c>
      <c r="BF46" s="10">
        <v>0</v>
      </c>
      <c r="BG46" s="10">
        <v>0</v>
      </c>
      <c r="BH46" s="10">
        <v>0</v>
      </c>
      <c r="BI46" s="10">
        <v>0</v>
      </c>
      <c r="BJ46" s="161">
        <f t="shared" si="17"/>
        <v>0</v>
      </c>
      <c r="BK46" s="161">
        <f t="shared" si="18"/>
        <v>0</v>
      </c>
      <c r="BL46" s="10">
        <v>32</v>
      </c>
      <c r="BM46" s="22"/>
      <c r="BN46" s="161">
        <v>268.89999999999998</v>
      </c>
      <c r="BO46" s="10">
        <v>23626</v>
      </c>
      <c r="BP46" s="10">
        <v>0</v>
      </c>
      <c r="BQ46" s="10">
        <v>0</v>
      </c>
      <c r="BR46" s="10">
        <f t="shared" si="19"/>
        <v>268.89999999999998</v>
      </c>
      <c r="BS46" s="10">
        <f t="shared" si="20"/>
        <v>23626</v>
      </c>
      <c r="BT46" s="10">
        <v>148.9</v>
      </c>
      <c r="BU46" s="22" t="s">
        <v>244</v>
      </c>
      <c r="BV46" s="161">
        <v>0</v>
      </c>
      <c r="BW46" s="161">
        <v>0</v>
      </c>
      <c r="BX46" s="10">
        <v>0</v>
      </c>
      <c r="BY46" s="10">
        <v>0</v>
      </c>
      <c r="BZ46" s="161">
        <f t="shared" si="21"/>
        <v>0</v>
      </c>
      <c r="CA46" s="161">
        <f t="shared" si="22"/>
        <v>0</v>
      </c>
      <c r="CB46" s="10">
        <v>351.7</v>
      </c>
      <c r="CC46" s="22"/>
      <c r="CD46" s="161">
        <v>0</v>
      </c>
      <c r="CE46" s="161">
        <v>0</v>
      </c>
      <c r="CF46" s="10">
        <v>0</v>
      </c>
      <c r="CG46" s="10">
        <v>0</v>
      </c>
      <c r="CH46" s="161">
        <f t="shared" si="23"/>
        <v>0</v>
      </c>
      <c r="CI46" s="161">
        <f t="shared" si="24"/>
        <v>0</v>
      </c>
      <c r="CJ46" s="10">
        <v>515.79999999999995</v>
      </c>
      <c r="CK46" s="161"/>
      <c r="CL46" s="161">
        <v>0</v>
      </c>
      <c r="CM46" s="161">
        <v>0</v>
      </c>
      <c r="CN46" s="10">
        <v>0</v>
      </c>
      <c r="CO46" s="10">
        <v>0</v>
      </c>
      <c r="CP46" s="161">
        <f t="shared" si="25"/>
        <v>0</v>
      </c>
      <c r="CQ46" s="161">
        <f t="shared" si="26"/>
        <v>0</v>
      </c>
      <c r="CR46" s="10">
        <v>130.1</v>
      </c>
      <c r="CS46" s="22"/>
      <c r="CT46" s="161">
        <v>0</v>
      </c>
      <c r="CU46" s="161">
        <v>0</v>
      </c>
      <c r="CV46" s="10">
        <v>0</v>
      </c>
      <c r="CW46" s="161">
        <v>0</v>
      </c>
      <c r="CX46" s="161">
        <f t="shared" si="27"/>
        <v>0</v>
      </c>
      <c r="CY46" s="161">
        <f t="shared" si="28"/>
        <v>0</v>
      </c>
      <c r="CZ46" s="10">
        <v>296.39999999999998</v>
      </c>
      <c r="DA46" s="22"/>
      <c r="DB46" s="161">
        <v>150</v>
      </c>
      <c r="DC46" s="10">
        <v>13915.5</v>
      </c>
      <c r="DD46" s="10">
        <v>0</v>
      </c>
      <c r="DE46" s="10">
        <v>0</v>
      </c>
      <c r="DF46" s="161">
        <f t="shared" si="29"/>
        <v>150</v>
      </c>
      <c r="DG46" s="161">
        <f t="shared" si="30"/>
        <v>13915.5</v>
      </c>
      <c r="DH46" s="10">
        <v>416.9</v>
      </c>
      <c r="DI46" s="161" t="s">
        <v>455</v>
      </c>
      <c r="DJ46" s="161">
        <v>0</v>
      </c>
      <c r="DK46" s="161">
        <v>0</v>
      </c>
      <c r="DL46" s="10">
        <v>0</v>
      </c>
      <c r="DM46" s="10">
        <v>0</v>
      </c>
      <c r="DN46" s="161">
        <f t="shared" si="31"/>
        <v>0</v>
      </c>
      <c r="DO46" s="161">
        <f t="shared" si="32"/>
        <v>0</v>
      </c>
      <c r="DP46" s="10">
        <v>368.4</v>
      </c>
      <c r="DQ46" s="22"/>
      <c r="DR46" s="161">
        <v>0</v>
      </c>
      <c r="DS46" s="161">
        <v>0</v>
      </c>
      <c r="DT46" s="161">
        <v>0</v>
      </c>
      <c r="DU46" s="161">
        <v>0</v>
      </c>
      <c r="DV46" s="161">
        <f t="shared" si="33"/>
        <v>0</v>
      </c>
      <c r="DW46" s="161">
        <f t="shared" si="34"/>
        <v>0</v>
      </c>
      <c r="DX46" s="10">
        <v>251.1</v>
      </c>
      <c r="DY46" s="161"/>
      <c r="DZ46" s="10">
        <v>317.08999999999997</v>
      </c>
      <c r="EA46" s="161">
        <v>27860</v>
      </c>
      <c r="EB46" s="161">
        <v>0</v>
      </c>
      <c r="EC46" s="161">
        <v>0</v>
      </c>
      <c r="ED46" s="10">
        <f t="shared" si="35"/>
        <v>317.08999999999997</v>
      </c>
      <c r="EE46" s="10">
        <f t="shared" si="36"/>
        <v>27860</v>
      </c>
      <c r="EF46" s="10">
        <v>246.2</v>
      </c>
      <c r="EG46" s="161" t="s">
        <v>244</v>
      </c>
      <c r="EH46" s="161">
        <v>0</v>
      </c>
      <c r="EI46" s="161">
        <v>0</v>
      </c>
      <c r="EJ46" s="161">
        <v>0</v>
      </c>
      <c r="EK46" s="161">
        <v>0</v>
      </c>
      <c r="EL46" s="161">
        <f t="shared" si="37"/>
        <v>0</v>
      </c>
      <c r="EM46" s="161">
        <f t="shared" si="38"/>
        <v>0</v>
      </c>
      <c r="EN46" s="10">
        <v>575.4</v>
      </c>
      <c r="EO46" s="22"/>
      <c r="EP46" s="161">
        <v>0</v>
      </c>
      <c r="EQ46" s="161">
        <v>0</v>
      </c>
      <c r="ER46" s="161">
        <v>0</v>
      </c>
      <c r="ES46" s="161">
        <v>0</v>
      </c>
      <c r="ET46" s="161">
        <f t="shared" si="39"/>
        <v>0</v>
      </c>
      <c r="EU46" s="161">
        <f t="shared" si="40"/>
        <v>0</v>
      </c>
      <c r="EV46" s="10">
        <v>305.3</v>
      </c>
      <c r="EW46" s="161"/>
      <c r="EX46" s="10">
        <v>140</v>
      </c>
      <c r="EY46" s="161">
        <v>12994.8</v>
      </c>
      <c r="EZ46" s="161">
        <v>0</v>
      </c>
      <c r="FA46" s="161">
        <v>0</v>
      </c>
      <c r="FB46" s="14">
        <f t="shared" si="41"/>
        <v>140</v>
      </c>
      <c r="FC46" s="14">
        <f t="shared" si="42"/>
        <v>12994.8</v>
      </c>
      <c r="FD46" s="161">
        <v>394.2</v>
      </c>
      <c r="FE46" s="161" t="s">
        <v>472</v>
      </c>
      <c r="FF46" s="10">
        <v>0</v>
      </c>
      <c r="FG46" s="10">
        <v>0</v>
      </c>
      <c r="FH46" s="10">
        <v>0</v>
      </c>
      <c r="FI46" s="10">
        <v>0</v>
      </c>
      <c r="FJ46" s="14">
        <f t="shared" si="43"/>
        <v>0</v>
      </c>
      <c r="FK46" s="14">
        <f t="shared" si="44"/>
        <v>0</v>
      </c>
      <c r="FL46" s="10">
        <v>692.2</v>
      </c>
      <c r="FM46" s="167"/>
      <c r="FN46" s="14"/>
      <c r="FO46" s="14"/>
      <c r="FP46" s="14"/>
      <c r="FQ46" s="14"/>
      <c r="FR46" s="14">
        <f t="shared" si="45"/>
        <v>0</v>
      </c>
      <c r="FS46" s="14">
        <f t="shared" si="46"/>
        <v>0</v>
      </c>
      <c r="FT46" s="10">
        <v>0</v>
      </c>
      <c r="FU46" s="14"/>
      <c r="FV46" s="14"/>
      <c r="FW46" s="14"/>
      <c r="FX46" s="14"/>
      <c r="FY46" s="14"/>
      <c r="FZ46" s="14">
        <f t="shared" si="47"/>
        <v>0</v>
      </c>
      <c r="GA46" s="14">
        <f t="shared" si="48"/>
        <v>0</v>
      </c>
      <c r="GB46" s="14"/>
      <c r="GC46" s="14"/>
      <c r="GD46" s="14"/>
      <c r="GE46" s="14"/>
      <c r="GF46" s="14"/>
      <c r="GG46" s="14"/>
      <c r="GH46" s="14">
        <f t="shared" si="49"/>
        <v>0</v>
      </c>
      <c r="GI46" s="14">
        <f t="shared" si="50"/>
        <v>0</v>
      </c>
      <c r="GJ46" s="14"/>
      <c r="GK46" s="14"/>
      <c r="GL46" s="14"/>
      <c r="GM46" s="14"/>
      <c r="GN46" s="14"/>
      <c r="GO46" s="14"/>
      <c r="GP46" s="14">
        <f t="shared" si="51"/>
        <v>0</v>
      </c>
      <c r="GQ46" s="14">
        <f t="shared" si="52"/>
        <v>0</v>
      </c>
      <c r="GR46" s="14"/>
      <c r="GS46" s="14"/>
      <c r="GT46" s="14"/>
      <c r="GU46" s="14"/>
      <c r="GV46" s="14"/>
      <c r="GW46" s="14"/>
      <c r="GX46" s="14">
        <f t="shared" si="53"/>
        <v>0</v>
      </c>
      <c r="GY46" s="14">
        <f t="shared" si="54"/>
        <v>0</v>
      </c>
      <c r="GZ46" s="14"/>
      <c r="HA46" s="14"/>
      <c r="HB46" s="14"/>
      <c r="HC46" s="14"/>
      <c r="HD46" s="14"/>
      <c r="HE46" s="14"/>
      <c r="HF46" s="14">
        <f t="shared" si="55"/>
        <v>0</v>
      </c>
      <c r="HG46" s="14">
        <f t="shared" si="56"/>
        <v>0</v>
      </c>
      <c r="HH46" s="14"/>
      <c r="HI46" s="14"/>
      <c r="HJ46" s="14"/>
      <c r="HK46" s="14"/>
      <c r="HL46" s="14"/>
      <c r="HM46" s="14"/>
      <c r="HN46" s="14">
        <f t="shared" si="57"/>
        <v>0</v>
      </c>
      <c r="HO46" s="14">
        <f t="shared" si="58"/>
        <v>0</v>
      </c>
      <c r="HP46" s="14"/>
      <c r="HQ46" s="14"/>
      <c r="HR46" s="14"/>
      <c r="HS46" s="14"/>
      <c r="HT46" s="14"/>
      <c r="HU46" s="14"/>
      <c r="HV46" s="14">
        <f t="shared" si="59"/>
        <v>0</v>
      </c>
      <c r="HW46" s="14">
        <f t="shared" si="60"/>
        <v>0</v>
      </c>
      <c r="HX46" s="14"/>
      <c r="HY46" s="14"/>
      <c r="HZ46" s="14"/>
      <c r="IA46" s="14"/>
      <c r="IB46" s="14"/>
      <c r="IC46" s="14"/>
      <c r="ID46" s="14">
        <f t="shared" si="61"/>
        <v>0</v>
      </c>
      <c r="IE46" s="14">
        <f t="shared" si="62"/>
        <v>0</v>
      </c>
      <c r="IF46" s="14"/>
      <c r="IG46" s="14"/>
      <c r="IH46" s="14"/>
      <c r="II46" s="14"/>
      <c r="IJ46" s="14"/>
      <c r="IK46" s="14"/>
      <c r="IL46" s="14">
        <f t="shared" si="63"/>
        <v>0</v>
      </c>
      <c r="IM46" s="14">
        <f t="shared" si="64"/>
        <v>0</v>
      </c>
      <c r="IN46" s="14"/>
      <c r="IO46" s="14"/>
      <c r="IP46" s="14"/>
      <c r="IQ46" s="14"/>
      <c r="IR46" s="14"/>
      <c r="IS46" s="14"/>
      <c r="IT46" s="14">
        <f t="shared" si="65"/>
        <v>0</v>
      </c>
      <c r="IU46" s="14">
        <f t="shared" si="66"/>
        <v>0</v>
      </c>
      <c r="IV46" s="14"/>
      <c r="IW46" s="14"/>
      <c r="IX46" s="14"/>
      <c r="IY46" s="14"/>
      <c r="IZ46" s="14"/>
      <c r="JA46" s="14"/>
      <c r="JB46" s="14">
        <f t="shared" si="67"/>
        <v>0</v>
      </c>
      <c r="JC46" s="14">
        <f t="shared" si="68"/>
        <v>0</v>
      </c>
      <c r="JD46" s="14"/>
      <c r="JE46" s="14"/>
      <c r="JF46" s="14"/>
      <c r="JG46" s="14"/>
      <c r="JH46" s="14"/>
      <c r="JI46" s="14"/>
      <c r="JJ46" s="14">
        <f t="shared" si="69"/>
        <v>0</v>
      </c>
      <c r="JK46" s="14">
        <f t="shared" si="70"/>
        <v>0</v>
      </c>
      <c r="JL46" s="14"/>
      <c r="JM46" s="14"/>
      <c r="JN46" s="14"/>
      <c r="JO46" s="14"/>
      <c r="JP46" s="14"/>
      <c r="JQ46" s="14"/>
      <c r="JR46" s="14">
        <f t="shared" si="71"/>
        <v>0</v>
      </c>
      <c r="JS46" s="14">
        <f t="shared" si="72"/>
        <v>0</v>
      </c>
      <c r="JT46" s="14"/>
      <c r="JU46" s="14"/>
    </row>
    <row r="47" spans="1:281" ht="12" customHeight="1" x14ac:dyDescent="0.2">
      <c r="A47" s="3" t="s">
        <v>150</v>
      </c>
      <c r="B47" s="15" t="s">
        <v>490</v>
      </c>
      <c r="C47" s="61">
        <v>8400725556</v>
      </c>
      <c r="D47" s="61" t="s">
        <v>301</v>
      </c>
      <c r="E47" s="61">
        <v>360</v>
      </c>
      <c r="F47" s="28" t="s">
        <v>54</v>
      </c>
      <c r="G47" s="6">
        <v>777189</v>
      </c>
      <c r="H47" s="16" t="s">
        <v>167</v>
      </c>
      <c r="I47" s="16" t="s">
        <v>167</v>
      </c>
      <c r="J47" s="46"/>
      <c r="K47" s="43">
        <v>195.07224183006588</v>
      </c>
      <c r="L47" s="50">
        <f t="shared" si="77"/>
        <v>-27.173758169934104</v>
      </c>
      <c r="M47" s="43"/>
      <c r="N47" s="43">
        <v>222.24599999999998</v>
      </c>
      <c r="O47" s="43"/>
      <c r="P47" s="43"/>
      <c r="Q47" s="43"/>
      <c r="R47" s="10">
        <f t="shared" si="78"/>
        <v>222.24599999999998</v>
      </c>
      <c r="S47" s="50" cm="1">
        <f t="array" ref="S47">+R47:R47</f>
        <v>222.24599999999998</v>
      </c>
      <c r="T47" s="50">
        <f t="shared" si="2"/>
        <v>916.63099999999997</v>
      </c>
      <c r="U47" s="55">
        <f t="shared" si="79"/>
        <v>889.45724183006587</v>
      </c>
      <c r="V47" s="50">
        <f t="shared" si="4"/>
        <v>81432</v>
      </c>
      <c r="W47" s="55">
        <f t="shared" si="80"/>
        <v>88.838365710956751</v>
      </c>
      <c r="X47" s="50">
        <f t="shared" si="6"/>
        <v>3377.6000000000008</v>
      </c>
      <c r="Y47" s="55">
        <f t="shared" si="7"/>
        <v>24.109426811937464</v>
      </c>
      <c r="Z47" s="56">
        <v>50999.199999999997</v>
      </c>
      <c r="AA47" s="50">
        <f t="shared" si="74"/>
        <v>54376.800000000003</v>
      </c>
      <c r="AB47" s="50">
        <f t="shared" si="75"/>
        <v>625.48148148148164</v>
      </c>
      <c r="AC47" s="50">
        <f t="shared" si="76"/>
        <v>625.48148148148164</v>
      </c>
      <c r="AD47" s="60">
        <f t="shared" si="73"/>
        <v>263.97576034858423</v>
      </c>
      <c r="AE47" s="57">
        <v>5.4</v>
      </c>
      <c r="AF47" s="57">
        <v>5.4</v>
      </c>
      <c r="AG47" s="24"/>
      <c r="AH47" s="10">
        <v>0</v>
      </c>
      <c r="AI47" s="10">
        <v>0</v>
      </c>
      <c r="AJ47" s="10">
        <v>0</v>
      </c>
      <c r="AK47" s="10">
        <v>0</v>
      </c>
      <c r="AL47" s="10">
        <f t="shared" si="11"/>
        <v>0</v>
      </c>
      <c r="AM47" s="10">
        <f t="shared" si="12"/>
        <v>0</v>
      </c>
      <c r="AN47" s="10">
        <v>31.3</v>
      </c>
      <c r="AO47" s="33"/>
      <c r="AP47" s="10">
        <v>0</v>
      </c>
      <c r="AQ47" s="10">
        <v>0</v>
      </c>
      <c r="AR47" s="10">
        <v>0</v>
      </c>
      <c r="AS47" s="10">
        <v>0</v>
      </c>
      <c r="AT47" s="10">
        <f t="shared" si="13"/>
        <v>0</v>
      </c>
      <c r="AU47" s="10">
        <f t="shared" si="14"/>
        <v>0</v>
      </c>
      <c r="AV47" s="10">
        <v>14.6</v>
      </c>
      <c r="AW47" s="22"/>
      <c r="AX47" s="161">
        <v>0</v>
      </c>
      <c r="AY47" s="161">
        <v>0</v>
      </c>
      <c r="AZ47" s="10">
        <v>0</v>
      </c>
      <c r="BA47" s="10">
        <v>0</v>
      </c>
      <c r="BB47" s="161">
        <f t="shared" si="15"/>
        <v>0</v>
      </c>
      <c r="BC47" s="161">
        <f t="shared" si="16"/>
        <v>0</v>
      </c>
      <c r="BD47" s="10">
        <v>140.1</v>
      </c>
      <c r="BE47" s="22"/>
      <c r="BF47" s="10">
        <v>322.04599999999999</v>
      </c>
      <c r="BG47" s="10">
        <v>28295</v>
      </c>
      <c r="BH47" s="10">
        <v>0</v>
      </c>
      <c r="BI47" s="10">
        <v>0</v>
      </c>
      <c r="BJ47" s="161">
        <f t="shared" si="17"/>
        <v>322.04599999999999</v>
      </c>
      <c r="BK47" s="161">
        <f t="shared" si="18"/>
        <v>28295</v>
      </c>
      <c r="BL47" s="10">
        <v>409.3</v>
      </c>
      <c r="BM47" s="22" t="s">
        <v>244</v>
      </c>
      <c r="BN47" s="161">
        <v>0</v>
      </c>
      <c r="BO47" s="161">
        <v>0</v>
      </c>
      <c r="BP47" s="10">
        <v>0</v>
      </c>
      <c r="BQ47" s="10">
        <v>0</v>
      </c>
      <c r="BR47" s="75">
        <f t="shared" si="19"/>
        <v>0</v>
      </c>
      <c r="BS47" s="75">
        <f t="shared" si="20"/>
        <v>0</v>
      </c>
      <c r="BT47" s="10">
        <v>234.3</v>
      </c>
      <c r="BU47" s="22"/>
      <c r="BV47" s="10">
        <v>278.77999999999997</v>
      </c>
      <c r="BW47" s="10">
        <v>24494</v>
      </c>
      <c r="BX47" s="10">
        <v>0</v>
      </c>
      <c r="BY47" s="10">
        <v>0</v>
      </c>
      <c r="BZ47" s="161">
        <f t="shared" si="21"/>
        <v>278.77999999999997</v>
      </c>
      <c r="CA47" s="161">
        <f t="shared" si="22"/>
        <v>24494</v>
      </c>
      <c r="CB47" s="10">
        <v>255</v>
      </c>
      <c r="CC47" s="22" t="s">
        <v>244</v>
      </c>
      <c r="CD47" s="161">
        <v>0</v>
      </c>
      <c r="CE47" s="161">
        <v>0</v>
      </c>
      <c r="CF47" s="10">
        <v>0</v>
      </c>
      <c r="CG47" s="10">
        <v>0</v>
      </c>
      <c r="CH47" s="161">
        <f t="shared" si="23"/>
        <v>0</v>
      </c>
      <c r="CI47" s="161">
        <f t="shared" si="24"/>
        <v>0</v>
      </c>
      <c r="CJ47" s="10">
        <v>0</v>
      </c>
      <c r="CK47" s="161"/>
      <c r="CL47" s="161">
        <v>0</v>
      </c>
      <c r="CM47" s="161">
        <v>0</v>
      </c>
      <c r="CN47" s="10">
        <v>0</v>
      </c>
      <c r="CO47" s="10">
        <v>0</v>
      </c>
      <c r="CP47" s="161">
        <f t="shared" si="25"/>
        <v>0</v>
      </c>
      <c r="CQ47" s="161">
        <f t="shared" si="26"/>
        <v>0</v>
      </c>
      <c r="CR47" s="10">
        <v>0</v>
      </c>
      <c r="CS47" s="22"/>
      <c r="CT47" s="161">
        <v>0</v>
      </c>
      <c r="CU47" s="161">
        <v>0</v>
      </c>
      <c r="CV47" s="10">
        <v>0</v>
      </c>
      <c r="CW47" s="161">
        <v>0</v>
      </c>
      <c r="CX47" s="161">
        <f t="shared" si="27"/>
        <v>0</v>
      </c>
      <c r="CY47" s="161">
        <f t="shared" si="28"/>
        <v>0</v>
      </c>
      <c r="CZ47" s="10">
        <v>27.2</v>
      </c>
      <c r="DA47" s="22"/>
      <c r="DB47" s="161">
        <v>0</v>
      </c>
      <c r="DC47" s="161">
        <v>0</v>
      </c>
      <c r="DD47" s="10">
        <v>0</v>
      </c>
      <c r="DE47" s="10">
        <v>0</v>
      </c>
      <c r="DF47" s="161">
        <f t="shared" si="29"/>
        <v>0</v>
      </c>
      <c r="DG47" s="161">
        <f t="shared" si="30"/>
        <v>0</v>
      </c>
      <c r="DH47" s="10">
        <v>26.7</v>
      </c>
      <c r="DI47" s="161"/>
      <c r="DJ47" s="161">
        <v>0</v>
      </c>
      <c r="DK47" s="161">
        <v>0</v>
      </c>
      <c r="DL47" s="10">
        <v>0</v>
      </c>
      <c r="DM47" s="10">
        <v>0</v>
      </c>
      <c r="DN47" s="161">
        <f t="shared" si="31"/>
        <v>0</v>
      </c>
      <c r="DO47" s="161">
        <f t="shared" si="32"/>
        <v>0</v>
      </c>
      <c r="DP47" s="10">
        <v>2.5</v>
      </c>
      <c r="DQ47" s="22"/>
      <c r="DR47" s="10">
        <v>15.81</v>
      </c>
      <c r="DS47" s="10">
        <v>1389</v>
      </c>
      <c r="DT47" s="161">
        <v>0</v>
      </c>
      <c r="DU47" s="161">
        <v>0</v>
      </c>
      <c r="DV47" s="161">
        <f t="shared" si="33"/>
        <v>15.81</v>
      </c>
      <c r="DW47" s="161">
        <f t="shared" si="34"/>
        <v>1389</v>
      </c>
      <c r="DX47" s="10">
        <v>276.5</v>
      </c>
      <c r="DY47" s="33" t="s">
        <v>244</v>
      </c>
      <c r="DZ47" s="161">
        <v>0</v>
      </c>
      <c r="EA47" s="161">
        <v>0</v>
      </c>
      <c r="EB47" s="161">
        <v>0</v>
      </c>
      <c r="EC47" s="161">
        <v>0</v>
      </c>
      <c r="ED47" s="161">
        <f t="shared" si="35"/>
        <v>0</v>
      </c>
      <c r="EE47" s="161">
        <f t="shared" si="36"/>
        <v>0</v>
      </c>
      <c r="EF47" s="10">
        <v>447.2</v>
      </c>
      <c r="EG47" s="161"/>
      <c r="EH47" s="161">
        <v>0</v>
      </c>
      <c r="EI47" s="161">
        <v>0</v>
      </c>
      <c r="EJ47" s="161">
        <v>0</v>
      </c>
      <c r="EK47" s="161">
        <v>0</v>
      </c>
      <c r="EL47" s="161">
        <f t="shared" si="37"/>
        <v>0</v>
      </c>
      <c r="EM47" s="161">
        <f t="shared" si="38"/>
        <v>0</v>
      </c>
      <c r="EN47" s="10">
        <v>438.1</v>
      </c>
      <c r="EO47" s="22"/>
      <c r="EP47" s="10">
        <v>150</v>
      </c>
      <c r="EQ47" s="161">
        <v>13594</v>
      </c>
      <c r="ER47" s="161">
        <v>0</v>
      </c>
      <c r="ES47" s="161">
        <v>0</v>
      </c>
      <c r="ET47" s="161">
        <f t="shared" si="39"/>
        <v>150</v>
      </c>
      <c r="EU47" s="161">
        <f t="shared" si="40"/>
        <v>13594</v>
      </c>
      <c r="EV47" s="10">
        <v>444.3</v>
      </c>
      <c r="EW47" s="161" t="s">
        <v>431</v>
      </c>
      <c r="EX47" s="10">
        <v>149.995</v>
      </c>
      <c r="EY47" s="161">
        <v>13660</v>
      </c>
      <c r="EZ47" s="161">
        <v>0</v>
      </c>
      <c r="FA47" s="161">
        <v>0</v>
      </c>
      <c r="FB47" s="14">
        <f t="shared" si="41"/>
        <v>149.995</v>
      </c>
      <c r="FC47" s="14">
        <f t="shared" si="42"/>
        <v>13660</v>
      </c>
      <c r="FD47" s="161">
        <v>346.3</v>
      </c>
      <c r="FE47" s="161" t="s">
        <v>573</v>
      </c>
      <c r="FF47" s="10">
        <v>0</v>
      </c>
      <c r="FG47" s="10">
        <v>0</v>
      </c>
      <c r="FH47" s="10">
        <v>0</v>
      </c>
      <c r="FI47" s="10">
        <v>0</v>
      </c>
      <c r="FJ47" s="14">
        <f t="shared" si="43"/>
        <v>0</v>
      </c>
      <c r="FK47" s="14">
        <f t="shared" si="44"/>
        <v>0</v>
      </c>
      <c r="FL47" s="10">
        <v>233.4</v>
      </c>
      <c r="FM47" s="167"/>
      <c r="FN47" s="14"/>
      <c r="FO47" s="14"/>
      <c r="FP47" s="14"/>
      <c r="FQ47" s="14"/>
      <c r="FR47" s="14">
        <f t="shared" si="45"/>
        <v>0</v>
      </c>
      <c r="FS47" s="14">
        <f t="shared" si="46"/>
        <v>0</v>
      </c>
      <c r="FT47" s="10">
        <v>50.8</v>
      </c>
      <c r="FU47" s="14"/>
      <c r="FV47" s="14"/>
      <c r="FW47" s="14"/>
      <c r="FX47" s="14"/>
      <c r="FY47" s="14"/>
      <c r="FZ47" s="14">
        <f t="shared" si="47"/>
        <v>0</v>
      </c>
      <c r="GA47" s="14">
        <f t="shared" si="48"/>
        <v>0</v>
      </c>
      <c r="GB47" s="14"/>
      <c r="GC47" s="14"/>
      <c r="GD47" s="14"/>
      <c r="GE47" s="14"/>
      <c r="GF47" s="14"/>
      <c r="GG47" s="14"/>
      <c r="GH47" s="14">
        <f t="shared" si="49"/>
        <v>0</v>
      </c>
      <c r="GI47" s="14">
        <f t="shared" si="50"/>
        <v>0</v>
      </c>
      <c r="GJ47" s="14"/>
      <c r="GK47" s="14"/>
      <c r="GL47" s="14"/>
      <c r="GM47" s="14"/>
      <c r="GN47" s="14"/>
      <c r="GO47" s="14"/>
      <c r="GP47" s="14">
        <f t="shared" si="51"/>
        <v>0</v>
      </c>
      <c r="GQ47" s="14">
        <f t="shared" si="52"/>
        <v>0</v>
      </c>
      <c r="GR47" s="14"/>
      <c r="GS47" s="14"/>
      <c r="GT47" s="14"/>
      <c r="GU47" s="14"/>
      <c r="GV47" s="14"/>
      <c r="GW47" s="14"/>
      <c r="GX47" s="14">
        <f t="shared" si="53"/>
        <v>0</v>
      </c>
      <c r="GY47" s="14">
        <f t="shared" si="54"/>
        <v>0</v>
      </c>
      <c r="GZ47" s="14"/>
      <c r="HA47" s="14"/>
      <c r="HB47" s="14"/>
      <c r="HC47" s="14"/>
      <c r="HD47" s="14"/>
      <c r="HE47" s="14"/>
      <c r="HF47" s="14">
        <f t="shared" si="55"/>
        <v>0</v>
      </c>
      <c r="HG47" s="14">
        <f t="shared" si="56"/>
        <v>0</v>
      </c>
      <c r="HH47" s="14"/>
      <c r="HI47" s="14"/>
      <c r="HJ47" s="14"/>
      <c r="HK47" s="14"/>
      <c r="HL47" s="14"/>
      <c r="HM47" s="14"/>
      <c r="HN47" s="14">
        <f t="shared" si="57"/>
        <v>0</v>
      </c>
      <c r="HO47" s="14">
        <f t="shared" si="58"/>
        <v>0</v>
      </c>
      <c r="HP47" s="14"/>
      <c r="HQ47" s="14"/>
      <c r="HR47" s="14"/>
      <c r="HS47" s="14"/>
      <c r="HT47" s="14"/>
      <c r="HU47" s="14"/>
      <c r="HV47" s="14">
        <f t="shared" si="59"/>
        <v>0</v>
      </c>
      <c r="HW47" s="14">
        <f t="shared" si="60"/>
        <v>0</v>
      </c>
      <c r="HX47" s="14"/>
      <c r="HY47" s="14"/>
      <c r="HZ47" s="14"/>
      <c r="IA47" s="14"/>
      <c r="IB47" s="14"/>
      <c r="IC47" s="14"/>
      <c r="ID47" s="14">
        <f t="shared" si="61"/>
        <v>0</v>
      </c>
      <c r="IE47" s="14">
        <f t="shared" si="62"/>
        <v>0</v>
      </c>
      <c r="IF47" s="14"/>
      <c r="IG47" s="14"/>
      <c r="IH47" s="14"/>
      <c r="II47" s="14"/>
      <c r="IJ47" s="14"/>
      <c r="IK47" s="14"/>
      <c r="IL47" s="14">
        <f t="shared" si="63"/>
        <v>0</v>
      </c>
      <c r="IM47" s="14">
        <f t="shared" si="64"/>
        <v>0</v>
      </c>
      <c r="IN47" s="14"/>
      <c r="IO47" s="14"/>
      <c r="IP47" s="14"/>
      <c r="IQ47" s="14"/>
      <c r="IR47" s="14"/>
      <c r="IS47" s="14"/>
      <c r="IT47" s="14">
        <f t="shared" si="65"/>
        <v>0</v>
      </c>
      <c r="IU47" s="14">
        <f t="shared" si="66"/>
        <v>0</v>
      </c>
      <c r="IV47" s="14"/>
      <c r="IW47" s="14"/>
      <c r="IX47" s="14"/>
      <c r="IY47" s="14"/>
      <c r="IZ47" s="14"/>
      <c r="JA47" s="14"/>
      <c r="JB47" s="14">
        <f t="shared" si="67"/>
        <v>0</v>
      </c>
      <c r="JC47" s="14">
        <f t="shared" si="68"/>
        <v>0</v>
      </c>
      <c r="JD47" s="14"/>
      <c r="JE47" s="14"/>
      <c r="JF47" s="14"/>
      <c r="JG47" s="14"/>
      <c r="JH47" s="14"/>
      <c r="JI47" s="14"/>
      <c r="JJ47" s="14">
        <f t="shared" si="69"/>
        <v>0</v>
      </c>
      <c r="JK47" s="14">
        <f t="shared" si="70"/>
        <v>0</v>
      </c>
      <c r="JL47" s="14"/>
      <c r="JM47" s="14"/>
      <c r="JN47" s="14"/>
      <c r="JO47" s="14"/>
      <c r="JP47" s="14"/>
      <c r="JQ47" s="14"/>
      <c r="JR47" s="14">
        <f t="shared" si="71"/>
        <v>0</v>
      </c>
      <c r="JS47" s="14">
        <f t="shared" si="72"/>
        <v>0</v>
      </c>
      <c r="JT47" s="14"/>
      <c r="JU47" s="14"/>
    </row>
    <row r="48" spans="1:281" ht="12" customHeight="1" x14ac:dyDescent="0.2">
      <c r="A48" s="7" t="s">
        <v>151</v>
      </c>
      <c r="B48" s="15" t="s">
        <v>218</v>
      </c>
      <c r="C48" s="61">
        <v>8002823397</v>
      </c>
      <c r="D48" s="61" t="s">
        <v>301</v>
      </c>
      <c r="E48" s="61">
        <v>360</v>
      </c>
      <c r="F48" s="28" t="s">
        <v>55</v>
      </c>
      <c r="G48" s="14">
        <v>777197</v>
      </c>
      <c r="H48" s="16" t="s">
        <v>167</v>
      </c>
      <c r="I48" s="16" t="s">
        <v>167</v>
      </c>
      <c r="J48" s="47"/>
      <c r="K48" s="43">
        <v>294.10167521367566</v>
      </c>
      <c r="L48" s="50">
        <f t="shared" si="77"/>
        <v>266.10167521367566</v>
      </c>
      <c r="M48" s="43"/>
      <c r="N48" s="43">
        <v>28</v>
      </c>
      <c r="O48" s="43"/>
      <c r="P48" s="43"/>
      <c r="Q48" s="43"/>
      <c r="R48" s="10">
        <f t="shared" si="78"/>
        <v>28</v>
      </c>
      <c r="S48" s="50" cm="1">
        <f t="array" ref="S48">+R48:R48</f>
        <v>28</v>
      </c>
      <c r="T48" s="50">
        <f t="shared" si="2"/>
        <v>985.30000000000007</v>
      </c>
      <c r="U48" s="55">
        <f t="shared" si="79"/>
        <v>1251.4016752136758</v>
      </c>
      <c r="V48" s="50">
        <f t="shared" si="4"/>
        <v>88218</v>
      </c>
      <c r="W48" s="55">
        <f t="shared" si="80"/>
        <v>89.53415203491322</v>
      </c>
      <c r="X48" s="50">
        <f t="shared" si="6"/>
        <v>5367.0999999999995</v>
      </c>
      <c r="Y48" s="55">
        <f t="shared" si="7"/>
        <v>16.436809450168621</v>
      </c>
      <c r="Z48" s="56">
        <v>63545.2</v>
      </c>
      <c r="AA48" s="50">
        <f t="shared" si="74"/>
        <v>68912.3</v>
      </c>
      <c r="AB48" s="50">
        <f t="shared" si="75"/>
        <v>993.90740740740728</v>
      </c>
      <c r="AC48" s="50">
        <f t="shared" si="76"/>
        <v>993.90740740740728</v>
      </c>
      <c r="AD48" s="60">
        <f t="shared" si="73"/>
        <v>257.49426780626857</v>
      </c>
      <c r="AE48" s="57">
        <v>5.4</v>
      </c>
      <c r="AF48" s="57">
        <v>5.4</v>
      </c>
      <c r="AG48" s="24"/>
      <c r="AH48" s="10">
        <v>0</v>
      </c>
      <c r="AI48" s="10">
        <v>0</v>
      </c>
      <c r="AJ48" s="10">
        <v>0</v>
      </c>
      <c r="AK48" s="10">
        <v>0</v>
      </c>
      <c r="AL48" s="10">
        <f t="shared" si="11"/>
        <v>0</v>
      </c>
      <c r="AM48" s="10">
        <f t="shared" si="12"/>
        <v>0</v>
      </c>
      <c r="AN48" s="10">
        <v>407.2</v>
      </c>
      <c r="AO48" s="33"/>
      <c r="AP48" s="10">
        <v>0</v>
      </c>
      <c r="AQ48" s="10">
        <v>0</v>
      </c>
      <c r="AR48" s="10">
        <v>0</v>
      </c>
      <c r="AS48" s="10">
        <v>0</v>
      </c>
      <c r="AT48" s="10">
        <f t="shared" si="13"/>
        <v>0</v>
      </c>
      <c r="AU48" s="10">
        <f t="shared" si="14"/>
        <v>0</v>
      </c>
      <c r="AV48" s="10">
        <v>3.6</v>
      </c>
      <c r="AW48" s="22"/>
      <c r="AX48" s="161">
        <v>0</v>
      </c>
      <c r="AY48" s="161">
        <v>0</v>
      </c>
      <c r="AZ48" s="10">
        <v>0</v>
      </c>
      <c r="BA48" s="10">
        <v>0</v>
      </c>
      <c r="BB48" s="161">
        <f t="shared" si="15"/>
        <v>0</v>
      </c>
      <c r="BC48" s="161">
        <f t="shared" si="16"/>
        <v>0</v>
      </c>
      <c r="BD48" s="10">
        <v>380.5</v>
      </c>
      <c r="BE48" s="22"/>
      <c r="BF48" s="10">
        <v>285.18</v>
      </c>
      <c r="BG48" s="10">
        <v>25056</v>
      </c>
      <c r="BH48" s="10">
        <v>0</v>
      </c>
      <c r="BI48" s="10">
        <v>0</v>
      </c>
      <c r="BJ48" s="161">
        <f t="shared" si="17"/>
        <v>285.18</v>
      </c>
      <c r="BK48" s="161">
        <f t="shared" si="18"/>
        <v>25056</v>
      </c>
      <c r="BL48" s="10">
        <v>548.9</v>
      </c>
      <c r="BM48" s="22" t="s">
        <v>244</v>
      </c>
      <c r="BN48" s="161">
        <v>0</v>
      </c>
      <c r="BO48" s="161">
        <v>0</v>
      </c>
      <c r="BP48" s="10">
        <v>0</v>
      </c>
      <c r="BQ48" s="10">
        <v>0</v>
      </c>
      <c r="BR48" s="10">
        <f t="shared" si="19"/>
        <v>0</v>
      </c>
      <c r="BS48" s="10">
        <f t="shared" si="20"/>
        <v>0</v>
      </c>
      <c r="BT48" s="10">
        <v>461.6</v>
      </c>
      <c r="BU48" s="22"/>
      <c r="BV48" s="161">
        <v>0</v>
      </c>
      <c r="BW48" s="161">
        <v>0</v>
      </c>
      <c r="BX48" s="10">
        <v>0</v>
      </c>
      <c r="BY48" s="10">
        <v>0</v>
      </c>
      <c r="BZ48" s="161">
        <f t="shared" si="21"/>
        <v>0</v>
      </c>
      <c r="CA48" s="161">
        <f t="shared" si="22"/>
        <v>0</v>
      </c>
      <c r="CB48" s="10">
        <v>22.5</v>
      </c>
      <c r="CC48" s="22"/>
      <c r="CD48" s="161">
        <v>200</v>
      </c>
      <c r="CE48" s="161">
        <v>18532</v>
      </c>
      <c r="CF48" s="10">
        <v>0</v>
      </c>
      <c r="CG48" s="10">
        <v>0</v>
      </c>
      <c r="CH48" s="161">
        <f t="shared" si="23"/>
        <v>200</v>
      </c>
      <c r="CI48" s="161">
        <f t="shared" si="24"/>
        <v>18532</v>
      </c>
      <c r="CJ48" s="10">
        <v>371.5</v>
      </c>
      <c r="CK48" s="161" t="s">
        <v>269</v>
      </c>
      <c r="CL48" s="161">
        <v>0</v>
      </c>
      <c r="CM48" s="161">
        <v>0</v>
      </c>
      <c r="CN48" s="10">
        <v>0</v>
      </c>
      <c r="CO48" s="10">
        <v>0</v>
      </c>
      <c r="CP48" s="161">
        <f t="shared" si="25"/>
        <v>0</v>
      </c>
      <c r="CQ48" s="161">
        <f t="shared" si="26"/>
        <v>0</v>
      </c>
      <c r="CR48" s="10">
        <v>542.6</v>
      </c>
      <c r="CS48" s="22"/>
      <c r="CT48" s="10">
        <v>100</v>
      </c>
      <c r="CU48" s="10">
        <v>8731</v>
      </c>
      <c r="CV48" s="10">
        <v>0</v>
      </c>
      <c r="CW48" s="161">
        <v>0</v>
      </c>
      <c r="CX48" s="161">
        <f t="shared" si="27"/>
        <v>100</v>
      </c>
      <c r="CY48" s="161">
        <f t="shared" si="28"/>
        <v>8731</v>
      </c>
      <c r="CZ48" s="10">
        <v>440.2</v>
      </c>
      <c r="DA48" s="22" t="s">
        <v>332</v>
      </c>
      <c r="DB48" s="161">
        <v>0</v>
      </c>
      <c r="DC48" s="161">
        <v>0</v>
      </c>
      <c r="DD48" s="10">
        <v>0</v>
      </c>
      <c r="DE48" s="10">
        <v>0</v>
      </c>
      <c r="DF48" s="161">
        <f t="shared" si="29"/>
        <v>0</v>
      </c>
      <c r="DG48" s="161">
        <f t="shared" si="30"/>
        <v>0</v>
      </c>
      <c r="DH48" s="10">
        <v>1</v>
      </c>
      <c r="DI48" s="161"/>
      <c r="DJ48" s="161">
        <v>250.12</v>
      </c>
      <c r="DK48" s="10">
        <v>21976</v>
      </c>
      <c r="DL48" s="10">
        <v>0</v>
      </c>
      <c r="DM48" s="10">
        <v>0</v>
      </c>
      <c r="DN48" s="10">
        <f t="shared" si="31"/>
        <v>250.12</v>
      </c>
      <c r="DO48" s="10">
        <f t="shared" si="32"/>
        <v>21976</v>
      </c>
      <c r="DP48" s="10">
        <v>529</v>
      </c>
      <c r="DQ48" s="22" t="s">
        <v>244</v>
      </c>
      <c r="DR48" s="161">
        <v>0</v>
      </c>
      <c r="DS48" s="161">
        <v>0</v>
      </c>
      <c r="DT48" s="161">
        <v>0</v>
      </c>
      <c r="DU48" s="161">
        <v>0</v>
      </c>
      <c r="DV48" s="161">
        <f t="shared" si="33"/>
        <v>0</v>
      </c>
      <c r="DW48" s="161">
        <f t="shared" si="34"/>
        <v>0</v>
      </c>
      <c r="DX48" s="10">
        <v>424.5</v>
      </c>
      <c r="DY48" s="161"/>
      <c r="DZ48" s="161">
        <v>0</v>
      </c>
      <c r="EA48" s="161">
        <v>0</v>
      </c>
      <c r="EB48" s="161">
        <v>0</v>
      </c>
      <c r="EC48" s="161">
        <v>0</v>
      </c>
      <c r="ED48" s="161">
        <f t="shared" si="35"/>
        <v>0</v>
      </c>
      <c r="EE48" s="161">
        <f t="shared" si="36"/>
        <v>0</v>
      </c>
      <c r="EF48" s="10">
        <v>138.1</v>
      </c>
      <c r="EG48" s="161"/>
      <c r="EH48" s="161">
        <v>0</v>
      </c>
      <c r="EI48" s="161">
        <v>0</v>
      </c>
      <c r="EJ48" s="161">
        <v>0</v>
      </c>
      <c r="EK48" s="161">
        <v>0</v>
      </c>
      <c r="EL48" s="161">
        <f t="shared" si="37"/>
        <v>0</v>
      </c>
      <c r="EM48" s="161">
        <f t="shared" si="38"/>
        <v>0</v>
      </c>
      <c r="EN48" s="10">
        <v>7.5</v>
      </c>
      <c r="EO48" s="22"/>
      <c r="EP48" s="161">
        <v>0</v>
      </c>
      <c r="EQ48" s="161">
        <v>0</v>
      </c>
      <c r="ER48" s="161">
        <v>0</v>
      </c>
      <c r="ES48" s="161">
        <v>0</v>
      </c>
      <c r="ET48" s="161">
        <f t="shared" si="39"/>
        <v>0</v>
      </c>
      <c r="EU48" s="161">
        <f t="shared" si="40"/>
        <v>0</v>
      </c>
      <c r="EV48" s="10">
        <v>0</v>
      </c>
      <c r="EW48" s="161"/>
      <c r="EX48" s="10">
        <v>150</v>
      </c>
      <c r="EY48" s="161">
        <v>13923</v>
      </c>
      <c r="EZ48" s="161">
        <v>0</v>
      </c>
      <c r="FA48" s="161">
        <v>0</v>
      </c>
      <c r="FB48" s="14">
        <f t="shared" si="41"/>
        <v>150</v>
      </c>
      <c r="FC48" s="14">
        <f t="shared" si="42"/>
        <v>13923</v>
      </c>
      <c r="FD48" s="161">
        <v>567.20000000000005</v>
      </c>
      <c r="FE48" s="161" t="s">
        <v>472</v>
      </c>
      <c r="FF48" s="10">
        <v>0</v>
      </c>
      <c r="FG48" s="10">
        <v>0</v>
      </c>
      <c r="FH48" s="10">
        <v>0</v>
      </c>
      <c r="FI48" s="10">
        <v>0</v>
      </c>
      <c r="FJ48" s="14">
        <f t="shared" si="43"/>
        <v>0</v>
      </c>
      <c r="FK48" s="14">
        <f t="shared" si="44"/>
        <v>0</v>
      </c>
      <c r="FL48" s="10">
        <v>521.20000000000005</v>
      </c>
      <c r="FM48" s="167"/>
      <c r="FN48" s="14"/>
      <c r="FO48" s="14"/>
      <c r="FP48" s="14"/>
      <c r="FQ48" s="14"/>
      <c r="FR48" s="14">
        <f t="shared" si="45"/>
        <v>0</v>
      </c>
      <c r="FS48" s="14">
        <f t="shared" si="46"/>
        <v>0</v>
      </c>
      <c r="FT48" s="10">
        <v>0</v>
      </c>
      <c r="FU48" s="14"/>
      <c r="FV48" s="14"/>
      <c r="FW48" s="14"/>
      <c r="FX48" s="14"/>
      <c r="FY48" s="14"/>
      <c r="FZ48" s="14">
        <f t="shared" si="47"/>
        <v>0</v>
      </c>
      <c r="GA48" s="14">
        <f t="shared" si="48"/>
        <v>0</v>
      </c>
      <c r="GB48" s="14"/>
      <c r="GC48" s="14"/>
      <c r="GD48" s="14"/>
      <c r="GE48" s="14"/>
      <c r="GF48" s="14"/>
      <c r="GG48" s="14"/>
      <c r="GH48" s="14">
        <f t="shared" si="49"/>
        <v>0</v>
      </c>
      <c r="GI48" s="14">
        <f t="shared" si="50"/>
        <v>0</v>
      </c>
      <c r="GJ48" s="14"/>
      <c r="GK48" s="14"/>
      <c r="GL48" s="14"/>
      <c r="GM48" s="14"/>
      <c r="GN48" s="14"/>
      <c r="GO48" s="14"/>
      <c r="GP48" s="14">
        <f t="shared" si="51"/>
        <v>0</v>
      </c>
      <c r="GQ48" s="14">
        <f t="shared" si="52"/>
        <v>0</v>
      </c>
      <c r="GR48" s="14"/>
      <c r="GS48" s="14"/>
      <c r="GT48" s="14"/>
      <c r="GU48" s="14"/>
      <c r="GV48" s="14"/>
      <c r="GW48" s="14"/>
      <c r="GX48" s="14">
        <f t="shared" si="53"/>
        <v>0</v>
      </c>
      <c r="GY48" s="14">
        <f t="shared" si="54"/>
        <v>0</v>
      </c>
      <c r="GZ48" s="14"/>
      <c r="HA48" s="14"/>
      <c r="HB48" s="14"/>
      <c r="HC48" s="14"/>
      <c r="HD48" s="14"/>
      <c r="HE48" s="14"/>
      <c r="HF48" s="14">
        <f t="shared" si="55"/>
        <v>0</v>
      </c>
      <c r="HG48" s="14">
        <f t="shared" si="56"/>
        <v>0</v>
      </c>
      <c r="HH48" s="14"/>
      <c r="HI48" s="14"/>
      <c r="HJ48" s="14"/>
      <c r="HK48" s="14"/>
      <c r="HL48" s="14"/>
      <c r="HM48" s="14"/>
      <c r="HN48" s="14">
        <f t="shared" si="57"/>
        <v>0</v>
      </c>
      <c r="HO48" s="14">
        <f t="shared" si="58"/>
        <v>0</v>
      </c>
      <c r="HP48" s="14"/>
      <c r="HQ48" s="14"/>
      <c r="HR48" s="14"/>
      <c r="HS48" s="14"/>
      <c r="HT48" s="14"/>
      <c r="HU48" s="14"/>
      <c r="HV48" s="14">
        <f t="shared" si="59"/>
        <v>0</v>
      </c>
      <c r="HW48" s="14">
        <f t="shared" si="60"/>
        <v>0</v>
      </c>
      <c r="HX48" s="14"/>
      <c r="HY48" s="14"/>
      <c r="HZ48" s="14"/>
      <c r="IA48" s="14"/>
      <c r="IB48" s="14"/>
      <c r="IC48" s="14"/>
      <c r="ID48" s="14">
        <f t="shared" si="61"/>
        <v>0</v>
      </c>
      <c r="IE48" s="14">
        <f t="shared" si="62"/>
        <v>0</v>
      </c>
      <c r="IF48" s="14"/>
      <c r="IG48" s="14"/>
      <c r="IH48" s="14"/>
      <c r="II48" s="14"/>
      <c r="IJ48" s="14"/>
      <c r="IK48" s="14"/>
      <c r="IL48" s="14">
        <f t="shared" si="63"/>
        <v>0</v>
      </c>
      <c r="IM48" s="14">
        <f t="shared" si="64"/>
        <v>0</v>
      </c>
      <c r="IN48" s="14"/>
      <c r="IO48" s="14"/>
      <c r="IP48" s="14"/>
      <c r="IQ48" s="14"/>
      <c r="IR48" s="14"/>
      <c r="IS48" s="14"/>
      <c r="IT48" s="14">
        <f t="shared" si="65"/>
        <v>0</v>
      </c>
      <c r="IU48" s="14">
        <f t="shared" si="66"/>
        <v>0</v>
      </c>
      <c r="IV48" s="14"/>
      <c r="IW48" s="14"/>
      <c r="IX48" s="14"/>
      <c r="IY48" s="14"/>
      <c r="IZ48" s="14"/>
      <c r="JA48" s="14"/>
      <c r="JB48" s="14">
        <f t="shared" si="67"/>
        <v>0</v>
      </c>
      <c r="JC48" s="14">
        <f t="shared" si="68"/>
        <v>0</v>
      </c>
      <c r="JD48" s="14"/>
      <c r="JE48" s="14"/>
      <c r="JF48" s="14"/>
      <c r="JG48" s="14"/>
      <c r="JH48" s="14"/>
      <c r="JI48" s="14"/>
      <c r="JJ48" s="14">
        <f t="shared" si="69"/>
        <v>0</v>
      </c>
      <c r="JK48" s="14">
        <f t="shared" si="70"/>
        <v>0</v>
      </c>
      <c r="JL48" s="14"/>
      <c r="JM48" s="14"/>
      <c r="JN48" s="14"/>
      <c r="JO48" s="14"/>
      <c r="JP48" s="14"/>
      <c r="JQ48" s="14"/>
      <c r="JR48" s="14">
        <f t="shared" si="71"/>
        <v>0</v>
      </c>
      <c r="JS48" s="14">
        <f t="shared" si="72"/>
        <v>0</v>
      </c>
      <c r="JT48" s="14"/>
      <c r="JU48" s="14"/>
    </row>
    <row r="49" spans="1:281" ht="12" customHeight="1" x14ac:dyDescent="0.2">
      <c r="A49" s="3" t="s">
        <v>152</v>
      </c>
      <c r="B49" s="15" t="s">
        <v>219</v>
      </c>
      <c r="C49" s="61">
        <v>9454243298</v>
      </c>
      <c r="D49" s="61" t="s">
        <v>301</v>
      </c>
      <c r="E49" s="61">
        <v>440</v>
      </c>
      <c r="F49" s="28" t="s">
        <v>56</v>
      </c>
      <c r="G49" s="6">
        <v>494884</v>
      </c>
      <c r="H49" s="16" t="s">
        <v>167</v>
      </c>
      <c r="I49" s="16" t="s">
        <v>167</v>
      </c>
      <c r="J49" s="46"/>
      <c r="K49" s="43">
        <v>167.06918273913993</v>
      </c>
      <c r="L49" s="50">
        <f t="shared" si="77"/>
        <v>167.06918273913993</v>
      </c>
      <c r="M49" s="43"/>
      <c r="N49" s="43">
        <v>0</v>
      </c>
      <c r="O49" s="43"/>
      <c r="P49" s="43"/>
      <c r="Q49" s="43"/>
      <c r="R49" s="10">
        <f t="shared" si="78"/>
        <v>0</v>
      </c>
      <c r="S49" s="50" cm="1">
        <f t="array" ref="S49">+R49:R49</f>
        <v>0</v>
      </c>
      <c r="T49" s="50">
        <f t="shared" si="2"/>
        <v>1138.325</v>
      </c>
      <c r="U49" s="55">
        <f t="shared" si="79"/>
        <v>1305.39418273914</v>
      </c>
      <c r="V49" s="50">
        <f t="shared" si="4"/>
        <v>102309.5</v>
      </c>
      <c r="W49" s="55">
        <f t="shared" si="80"/>
        <v>89.877231897744494</v>
      </c>
      <c r="X49" s="50">
        <f t="shared" si="6"/>
        <v>6502.4000000000005</v>
      </c>
      <c r="Y49" s="55">
        <f t="shared" si="7"/>
        <v>15.734113558070865</v>
      </c>
      <c r="Z49" s="56">
        <v>61375.599999999991</v>
      </c>
      <c r="AA49" s="50">
        <f t="shared" si="74"/>
        <v>67878</v>
      </c>
      <c r="AB49" s="50">
        <f t="shared" si="75"/>
        <v>1102.1016949152543</v>
      </c>
      <c r="AC49" s="50">
        <f t="shared" si="76"/>
        <v>1102.1016949152543</v>
      </c>
      <c r="AD49" s="60">
        <f t="shared" si="73"/>
        <v>203.29248782388572</v>
      </c>
      <c r="AE49" s="57">
        <v>5.9</v>
      </c>
      <c r="AF49" s="57">
        <v>5.9</v>
      </c>
      <c r="AG49" s="24"/>
      <c r="AH49" s="10">
        <v>0</v>
      </c>
      <c r="AI49" s="10">
        <v>0</v>
      </c>
      <c r="AJ49" s="10">
        <v>0</v>
      </c>
      <c r="AK49" s="10">
        <v>0</v>
      </c>
      <c r="AL49" s="10">
        <f t="shared" si="11"/>
        <v>0</v>
      </c>
      <c r="AM49" s="10">
        <f t="shared" si="12"/>
        <v>0</v>
      </c>
      <c r="AN49" s="10">
        <v>243.8</v>
      </c>
      <c r="AO49" s="33"/>
      <c r="AP49" s="10">
        <v>0</v>
      </c>
      <c r="AQ49" s="10">
        <v>0</v>
      </c>
      <c r="AR49" s="10">
        <v>0</v>
      </c>
      <c r="AS49" s="10">
        <v>0</v>
      </c>
      <c r="AT49" s="10">
        <f t="shared" si="13"/>
        <v>0</v>
      </c>
      <c r="AU49" s="10">
        <f t="shared" si="14"/>
        <v>0</v>
      </c>
      <c r="AV49" s="10">
        <v>121.1</v>
      </c>
      <c r="AW49" s="22"/>
      <c r="AX49" s="10">
        <v>150</v>
      </c>
      <c r="AY49" s="10">
        <v>13870</v>
      </c>
      <c r="AZ49" s="10">
        <v>0</v>
      </c>
      <c r="BA49" s="10">
        <v>0</v>
      </c>
      <c r="BB49" s="161">
        <f t="shared" si="15"/>
        <v>150</v>
      </c>
      <c r="BC49" s="161">
        <f t="shared" si="16"/>
        <v>13870</v>
      </c>
      <c r="BD49" s="10">
        <v>437.6</v>
      </c>
      <c r="BE49" s="22" t="s">
        <v>317</v>
      </c>
      <c r="BF49" s="10">
        <v>150</v>
      </c>
      <c r="BG49" s="10">
        <v>13296</v>
      </c>
      <c r="BH49" s="10">
        <v>0</v>
      </c>
      <c r="BI49" s="10">
        <v>0</v>
      </c>
      <c r="BJ49" s="161">
        <f t="shared" si="17"/>
        <v>150</v>
      </c>
      <c r="BK49" s="161">
        <f t="shared" si="18"/>
        <v>13296</v>
      </c>
      <c r="BL49" s="10">
        <v>572.20000000000005</v>
      </c>
      <c r="BM49" s="22" t="s">
        <v>268</v>
      </c>
      <c r="BN49" s="161">
        <v>0</v>
      </c>
      <c r="BO49" s="161">
        <v>0</v>
      </c>
      <c r="BP49" s="10">
        <v>0</v>
      </c>
      <c r="BQ49" s="10">
        <v>0</v>
      </c>
      <c r="BR49" s="10">
        <f t="shared" si="19"/>
        <v>0</v>
      </c>
      <c r="BS49" s="10">
        <f t="shared" si="20"/>
        <v>0</v>
      </c>
      <c r="BT49" s="10">
        <v>523.6</v>
      </c>
      <c r="BU49" s="22"/>
      <c r="BV49" s="10">
        <v>233.01</v>
      </c>
      <c r="BW49" s="10">
        <v>20473</v>
      </c>
      <c r="BX49" s="10">
        <v>0</v>
      </c>
      <c r="BY49" s="10">
        <v>0</v>
      </c>
      <c r="BZ49" s="161">
        <f t="shared" si="21"/>
        <v>233.01</v>
      </c>
      <c r="CA49" s="161">
        <f t="shared" si="22"/>
        <v>20473</v>
      </c>
      <c r="CB49" s="10">
        <v>436.3</v>
      </c>
      <c r="CC49" s="22" t="s">
        <v>244</v>
      </c>
      <c r="CD49" s="161">
        <v>0</v>
      </c>
      <c r="CE49" s="161">
        <v>0</v>
      </c>
      <c r="CF49" s="10">
        <v>0</v>
      </c>
      <c r="CG49" s="10">
        <v>0</v>
      </c>
      <c r="CH49" s="161">
        <f t="shared" si="23"/>
        <v>0</v>
      </c>
      <c r="CI49" s="161">
        <f t="shared" si="24"/>
        <v>0</v>
      </c>
      <c r="CJ49" s="10">
        <v>461.3</v>
      </c>
      <c r="CK49" s="161"/>
      <c r="CL49" s="161">
        <v>0</v>
      </c>
      <c r="CM49" s="161">
        <v>0</v>
      </c>
      <c r="CN49" s="10">
        <v>0</v>
      </c>
      <c r="CO49" s="10">
        <v>0</v>
      </c>
      <c r="CP49" s="161">
        <f t="shared" si="25"/>
        <v>0</v>
      </c>
      <c r="CQ49" s="161">
        <f t="shared" si="26"/>
        <v>0</v>
      </c>
      <c r="CR49" s="10">
        <v>350.8</v>
      </c>
      <c r="CS49" s="22"/>
      <c r="CT49" s="10">
        <v>150</v>
      </c>
      <c r="CU49" s="10">
        <v>13879.5</v>
      </c>
      <c r="CV49" s="10">
        <v>0</v>
      </c>
      <c r="CW49" s="161">
        <v>0</v>
      </c>
      <c r="CX49" s="161">
        <f t="shared" si="27"/>
        <v>150</v>
      </c>
      <c r="CY49" s="161">
        <f t="shared" si="28"/>
        <v>13879.5</v>
      </c>
      <c r="CZ49" s="10">
        <v>451.1</v>
      </c>
      <c r="DA49" s="22" t="s">
        <v>376</v>
      </c>
      <c r="DB49" s="161">
        <v>0</v>
      </c>
      <c r="DC49" s="161">
        <v>0</v>
      </c>
      <c r="DD49" s="10">
        <v>0</v>
      </c>
      <c r="DE49" s="10">
        <v>0</v>
      </c>
      <c r="DF49" s="161">
        <f t="shared" si="29"/>
        <v>0</v>
      </c>
      <c r="DG49" s="161">
        <f t="shared" si="30"/>
        <v>0</v>
      </c>
      <c r="DH49" s="10">
        <v>233.1</v>
      </c>
      <c r="DI49" s="161"/>
      <c r="DJ49" s="161">
        <v>150</v>
      </c>
      <c r="DK49" s="10">
        <v>13966</v>
      </c>
      <c r="DL49" s="10">
        <v>0</v>
      </c>
      <c r="DM49" s="10">
        <v>0</v>
      </c>
      <c r="DN49" s="161">
        <f t="shared" si="31"/>
        <v>150</v>
      </c>
      <c r="DO49" s="161">
        <f t="shared" si="32"/>
        <v>13966</v>
      </c>
      <c r="DP49" s="10">
        <v>466.9</v>
      </c>
      <c r="DQ49" s="22" t="s">
        <v>252</v>
      </c>
      <c r="DR49" s="161">
        <v>0</v>
      </c>
      <c r="DS49" s="161">
        <v>0</v>
      </c>
      <c r="DT49" s="161">
        <v>0</v>
      </c>
      <c r="DU49" s="161">
        <v>0</v>
      </c>
      <c r="DV49" s="161">
        <f t="shared" si="33"/>
        <v>0</v>
      </c>
      <c r="DW49" s="161">
        <f t="shared" si="34"/>
        <v>0</v>
      </c>
      <c r="DX49" s="10">
        <v>400.1</v>
      </c>
      <c r="DY49" s="161"/>
      <c r="DZ49" s="161">
        <v>0</v>
      </c>
      <c r="EA49" s="161">
        <v>0</v>
      </c>
      <c r="EB49" s="161">
        <v>0</v>
      </c>
      <c r="EC49" s="161">
        <v>0</v>
      </c>
      <c r="ED49" s="161">
        <f t="shared" si="35"/>
        <v>0</v>
      </c>
      <c r="EE49" s="161">
        <f t="shared" si="36"/>
        <v>0</v>
      </c>
      <c r="EF49" s="10">
        <v>318.5</v>
      </c>
      <c r="EG49" s="161"/>
      <c r="EH49" s="161">
        <v>0</v>
      </c>
      <c r="EI49" s="161">
        <v>0</v>
      </c>
      <c r="EJ49" s="161">
        <v>0</v>
      </c>
      <c r="EK49" s="161">
        <v>0</v>
      </c>
      <c r="EL49" s="161">
        <f t="shared" si="37"/>
        <v>0</v>
      </c>
      <c r="EM49" s="161">
        <f t="shared" si="38"/>
        <v>0</v>
      </c>
      <c r="EN49" s="10">
        <v>469.7</v>
      </c>
      <c r="EO49" s="22"/>
      <c r="EP49" s="161">
        <v>0</v>
      </c>
      <c r="EQ49" s="161">
        <v>0</v>
      </c>
      <c r="ER49" s="161">
        <v>0</v>
      </c>
      <c r="ES49" s="161">
        <v>0</v>
      </c>
      <c r="ET49" s="161">
        <f t="shared" si="39"/>
        <v>0</v>
      </c>
      <c r="EU49" s="161">
        <f t="shared" si="40"/>
        <v>0</v>
      </c>
      <c r="EV49" s="10">
        <v>0</v>
      </c>
      <c r="EW49" s="161"/>
      <c r="EX49" s="10">
        <v>305.315</v>
      </c>
      <c r="EY49" s="161">
        <v>26825</v>
      </c>
      <c r="EZ49" s="161">
        <v>0</v>
      </c>
      <c r="FA49" s="161">
        <v>0</v>
      </c>
      <c r="FB49" s="14">
        <f t="shared" si="41"/>
        <v>305.315</v>
      </c>
      <c r="FC49" s="14">
        <f t="shared" si="42"/>
        <v>26825</v>
      </c>
      <c r="FD49" s="161">
        <v>522.5</v>
      </c>
      <c r="FE49" s="161" t="s">
        <v>244</v>
      </c>
      <c r="FF49" s="10">
        <v>0</v>
      </c>
      <c r="FG49" s="10">
        <v>0</v>
      </c>
      <c r="FH49" s="10">
        <v>0</v>
      </c>
      <c r="FI49" s="10">
        <v>0</v>
      </c>
      <c r="FJ49" s="14">
        <f t="shared" si="43"/>
        <v>0</v>
      </c>
      <c r="FK49" s="14">
        <f t="shared" si="44"/>
        <v>0</v>
      </c>
      <c r="FL49" s="10">
        <v>357.2</v>
      </c>
      <c r="FM49" s="167"/>
      <c r="FN49" s="14"/>
      <c r="FO49" s="14"/>
      <c r="FP49" s="14"/>
      <c r="FQ49" s="14"/>
      <c r="FR49" s="14">
        <f t="shared" si="45"/>
        <v>0</v>
      </c>
      <c r="FS49" s="14">
        <f t="shared" si="46"/>
        <v>0</v>
      </c>
      <c r="FT49" s="10">
        <v>136.6</v>
      </c>
      <c r="FU49" s="14"/>
      <c r="FV49" s="14"/>
      <c r="FW49" s="14"/>
      <c r="FX49" s="14"/>
      <c r="FY49" s="14"/>
      <c r="FZ49" s="14">
        <f t="shared" si="47"/>
        <v>0</v>
      </c>
      <c r="GA49" s="14">
        <f t="shared" si="48"/>
        <v>0</v>
      </c>
      <c r="GB49" s="14"/>
      <c r="GC49" s="14"/>
      <c r="GD49" s="14"/>
      <c r="GE49" s="14"/>
      <c r="GF49" s="14"/>
      <c r="GG49" s="14"/>
      <c r="GH49" s="14">
        <f t="shared" si="49"/>
        <v>0</v>
      </c>
      <c r="GI49" s="14">
        <f t="shared" si="50"/>
        <v>0</v>
      </c>
      <c r="GJ49" s="14"/>
      <c r="GK49" s="14"/>
      <c r="GL49" s="14"/>
      <c r="GM49" s="14"/>
      <c r="GN49" s="14"/>
      <c r="GO49" s="14"/>
      <c r="GP49" s="14">
        <f t="shared" si="51"/>
        <v>0</v>
      </c>
      <c r="GQ49" s="14">
        <f t="shared" si="52"/>
        <v>0</v>
      </c>
      <c r="GR49" s="14"/>
      <c r="GS49" s="14"/>
      <c r="GT49" s="14"/>
      <c r="GU49" s="14"/>
      <c r="GV49" s="14"/>
      <c r="GW49" s="14"/>
      <c r="GX49" s="14">
        <f t="shared" si="53"/>
        <v>0</v>
      </c>
      <c r="GY49" s="14">
        <f t="shared" si="54"/>
        <v>0</v>
      </c>
      <c r="GZ49" s="14"/>
      <c r="HA49" s="14"/>
      <c r="HB49" s="14"/>
      <c r="HC49" s="14"/>
      <c r="HD49" s="14"/>
      <c r="HE49" s="14"/>
      <c r="HF49" s="14">
        <f t="shared" si="55"/>
        <v>0</v>
      </c>
      <c r="HG49" s="14">
        <f t="shared" si="56"/>
        <v>0</v>
      </c>
      <c r="HH49" s="14"/>
      <c r="HI49" s="14"/>
      <c r="HJ49" s="14"/>
      <c r="HK49" s="14"/>
      <c r="HL49" s="14"/>
      <c r="HM49" s="14"/>
      <c r="HN49" s="14">
        <f t="shared" si="57"/>
        <v>0</v>
      </c>
      <c r="HO49" s="14">
        <f t="shared" si="58"/>
        <v>0</v>
      </c>
      <c r="HP49" s="14"/>
      <c r="HQ49" s="14"/>
      <c r="HR49" s="14"/>
      <c r="HS49" s="14"/>
      <c r="HT49" s="14"/>
      <c r="HU49" s="14"/>
      <c r="HV49" s="14">
        <f t="shared" si="59"/>
        <v>0</v>
      </c>
      <c r="HW49" s="14">
        <f t="shared" si="60"/>
        <v>0</v>
      </c>
      <c r="HX49" s="14"/>
      <c r="HY49" s="14"/>
      <c r="HZ49" s="14"/>
      <c r="IA49" s="14"/>
      <c r="IB49" s="14"/>
      <c r="IC49" s="14"/>
      <c r="ID49" s="14">
        <f t="shared" si="61"/>
        <v>0</v>
      </c>
      <c r="IE49" s="14">
        <f t="shared" si="62"/>
        <v>0</v>
      </c>
      <c r="IF49" s="14"/>
      <c r="IG49" s="14"/>
      <c r="IH49" s="14"/>
      <c r="II49" s="14"/>
      <c r="IJ49" s="14"/>
      <c r="IK49" s="14"/>
      <c r="IL49" s="14">
        <f t="shared" si="63"/>
        <v>0</v>
      </c>
      <c r="IM49" s="14">
        <f t="shared" si="64"/>
        <v>0</v>
      </c>
      <c r="IN49" s="14"/>
      <c r="IO49" s="14"/>
      <c r="IP49" s="14"/>
      <c r="IQ49" s="14"/>
      <c r="IR49" s="14"/>
      <c r="IS49" s="14"/>
      <c r="IT49" s="14">
        <f t="shared" si="65"/>
        <v>0</v>
      </c>
      <c r="IU49" s="14">
        <f t="shared" si="66"/>
        <v>0</v>
      </c>
      <c r="IV49" s="14"/>
      <c r="IW49" s="14"/>
      <c r="IX49" s="14"/>
      <c r="IY49" s="14"/>
      <c r="IZ49" s="14"/>
      <c r="JA49" s="14"/>
      <c r="JB49" s="14">
        <f t="shared" si="67"/>
        <v>0</v>
      </c>
      <c r="JC49" s="14">
        <f t="shared" si="68"/>
        <v>0</v>
      </c>
      <c r="JD49" s="14"/>
      <c r="JE49" s="14"/>
      <c r="JF49" s="14"/>
      <c r="JG49" s="14"/>
      <c r="JH49" s="14"/>
      <c r="JI49" s="14"/>
      <c r="JJ49" s="14">
        <f t="shared" si="69"/>
        <v>0</v>
      </c>
      <c r="JK49" s="14">
        <f t="shared" si="70"/>
        <v>0</v>
      </c>
      <c r="JL49" s="14"/>
      <c r="JM49" s="14"/>
      <c r="JN49" s="14"/>
      <c r="JO49" s="14"/>
      <c r="JP49" s="14"/>
      <c r="JQ49" s="14"/>
      <c r="JR49" s="14">
        <f t="shared" si="71"/>
        <v>0</v>
      </c>
      <c r="JS49" s="14">
        <f t="shared" si="72"/>
        <v>0</v>
      </c>
      <c r="JT49" s="14"/>
      <c r="JU49" s="14"/>
    </row>
    <row r="50" spans="1:281" ht="12" customHeight="1" x14ac:dyDescent="0.2">
      <c r="A50" s="3" t="s">
        <v>154</v>
      </c>
      <c r="B50" s="15" t="s">
        <v>322</v>
      </c>
      <c r="C50" s="61"/>
      <c r="D50" s="61" t="s">
        <v>301</v>
      </c>
      <c r="E50" s="61">
        <v>340</v>
      </c>
      <c r="F50" s="28" t="s">
        <v>58</v>
      </c>
      <c r="G50" s="6">
        <v>777064</v>
      </c>
      <c r="H50" s="16" t="s">
        <v>167</v>
      </c>
      <c r="I50" s="16" t="s">
        <v>167</v>
      </c>
      <c r="J50" s="46"/>
      <c r="K50" s="43">
        <v>149.06962393162462</v>
      </c>
      <c r="L50" s="50">
        <f t="shared" si="77"/>
        <v>105.54962393162464</v>
      </c>
      <c r="M50" s="43"/>
      <c r="N50" s="43">
        <v>43.519999999999982</v>
      </c>
      <c r="O50" s="43"/>
      <c r="P50" s="43"/>
      <c r="Q50" s="43"/>
      <c r="R50" s="10">
        <f t="shared" si="78"/>
        <v>43.519999999999982</v>
      </c>
      <c r="S50" s="50" cm="1">
        <f t="array" ref="S50">+R50:R50</f>
        <v>43.519999999999982</v>
      </c>
      <c r="T50" s="50">
        <f t="shared" si="2"/>
        <v>1186.251</v>
      </c>
      <c r="U50" s="55">
        <f t="shared" si="79"/>
        <v>1291.8006239316246</v>
      </c>
      <c r="V50" s="50">
        <f t="shared" si="4"/>
        <v>105263.431</v>
      </c>
      <c r="W50" s="55">
        <f t="shared" si="80"/>
        <v>88.736221086431115</v>
      </c>
      <c r="X50" s="50">
        <f t="shared" si="6"/>
        <v>4728.7000000000007</v>
      </c>
      <c r="Y50" s="55">
        <f t="shared" si="7"/>
        <v>22.260543278279439</v>
      </c>
      <c r="Z50" s="56">
        <v>53979.4</v>
      </c>
      <c r="AA50" s="50">
        <f t="shared" si="74"/>
        <v>58708.099999999991</v>
      </c>
      <c r="AB50" s="50">
        <f t="shared" si="75"/>
        <v>892.20754716981151</v>
      </c>
      <c r="AC50" s="50">
        <f t="shared" si="76"/>
        <v>892.20754716981151</v>
      </c>
      <c r="AD50" s="60">
        <f t="shared" si="73"/>
        <v>399.59307676181311</v>
      </c>
      <c r="AE50" s="57">
        <v>5.3</v>
      </c>
      <c r="AF50" s="57">
        <v>5.4</v>
      </c>
      <c r="AG50" s="24"/>
      <c r="AH50" s="10">
        <v>49.430999999999997</v>
      </c>
      <c r="AI50" s="10">
        <v>4343</v>
      </c>
      <c r="AJ50" s="10">
        <v>0</v>
      </c>
      <c r="AK50" s="10">
        <v>0</v>
      </c>
      <c r="AL50" s="10">
        <f t="shared" si="11"/>
        <v>49.430999999999997</v>
      </c>
      <c r="AM50" s="10">
        <f t="shared" si="12"/>
        <v>4392.4309999999996</v>
      </c>
      <c r="AN50" s="10">
        <v>321.10000000000002</v>
      </c>
      <c r="AO50" s="33" t="s">
        <v>244</v>
      </c>
      <c r="AP50" s="10">
        <v>0</v>
      </c>
      <c r="AQ50" s="10">
        <v>0</v>
      </c>
      <c r="AR50" s="10">
        <v>0</v>
      </c>
      <c r="AS50" s="10">
        <v>0</v>
      </c>
      <c r="AT50" s="10">
        <f t="shared" si="13"/>
        <v>0</v>
      </c>
      <c r="AU50" s="10">
        <f t="shared" si="14"/>
        <v>0</v>
      </c>
      <c r="AV50" s="10">
        <v>0</v>
      </c>
      <c r="AW50" s="22"/>
      <c r="AX50" s="161">
        <v>0</v>
      </c>
      <c r="AY50" s="161">
        <v>0</v>
      </c>
      <c r="AZ50" s="10">
        <v>0</v>
      </c>
      <c r="BA50" s="10">
        <v>0</v>
      </c>
      <c r="BB50" s="161">
        <f t="shared" si="15"/>
        <v>0</v>
      </c>
      <c r="BC50" s="161">
        <f t="shared" si="16"/>
        <v>0</v>
      </c>
      <c r="BD50" s="10">
        <v>1</v>
      </c>
      <c r="BE50" s="22"/>
      <c r="BF50" s="10">
        <v>291.63</v>
      </c>
      <c r="BG50" s="10">
        <v>25623</v>
      </c>
      <c r="BH50" s="10">
        <v>0</v>
      </c>
      <c r="BI50" s="10">
        <v>0</v>
      </c>
      <c r="BJ50" s="161">
        <f t="shared" si="17"/>
        <v>291.63</v>
      </c>
      <c r="BK50" s="161">
        <f t="shared" si="18"/>
        <v>25623</v>
      </c>
      <c r="BL50" s="10">
        <v>399.3</v>
      </c>
      <c r="BM50" s="22" t="s">
        <v>244</v>
      </c>
      <c r="BN50" s="161">
        <v>0</v>
      </c>
      <c r="BO50" s="161">
        <v>0</v>
      </c>
      <c r="BP50" s="10">
        <v>0</v>
      </c>
      <c r="BQ50" s="10">
        <v>0</v>
      </c>
      <c r="BR50" s="75">
        <f t="shared" si="19"/>
        <v>0</v>
      </c>
      <c r="BS50" s="75">
        <f t="shared" si="20"/>
        <v>0</v>
      </c>
      <c r="BT50" s="10">
        <v>461.1</v>
      </c>
      <c r="BU50" s="22"/>
      <c r="BV50" s="10">
        <v>150</v>
      </c>
      <c r="BW50" s="10">
        <v>13890</v>
      </c>
      <c r="BX50" s="10">
        <v>0</v>
      </c>
      <c r="BY50" s="10">
        <v>0</v>
      </c>
      <c r="BZ50" s="161">
        <f t="shared" si="21"/>
        <v>150</v>
      </c>
      <c r="CA50" s="161">
        <f t="shared" si="22"/>
        <v>13890</v>
      </c>
      <c r="CB50" s="10">
        <v>388.6</v>
      </c>
      <c r="CC50" s="22" t="s">
        <v>265</v>
      </c>
      <c r="CD50" s="161">
        <v>0</v>
      </c>
      <c r="CE50" s="161">
        <v>0</v>
      </c>
      <c r="CF50" s="10">
        <v>0</v>
      </c>
      <c r="CG50" s="10">
        <v>0</v>
      </c>
      <c r="CH50" s="161">
        <f t="shared" si="23"/>
        <v>0</v>
      </c>
      <c r="CI50" s="161">
        <f t="shared" si="24"/>
        <v>0</v>
      </c>
      <c r="CJ50" s="10">
        <v>61.7</v>
      </c>
      <c r="CK50" s="161"/>
      <c r="CL50" s="161">
        <v>0</v>
      </c>
      <c r="CM50" s="161">
        <v>0</v>
      </c>
      <c r="CN50" s="10">
        <v>0</v>
      </c>
      <c r="CO50" s="10">
        <v>0</v>
      </c>
      <c r="CP50" s="161">
        <f t="shared" si="25"/>
        <v>0</v>
      </c>
      <c r="CQ50" s="161">
        <f t="shared" si="26"/>
        <v>0</v>
      </c>
      <c r="CR50" s="10">
        <v>372.1</v>
      </c>
      <c r="CS50" s="22"/>
      <c r="CT50" s="10">
        <v>100</v>
      </c>
      <c r="CU50" s="10">
        <v>8839</v>
      </c>
      <c r="CV50" s="10">
        <v>0</v>
      </c>
      <c r="CW50" s="161">
        <v>0</v>
      </c>
      <c r="CX50" s="161">
        <f t="shared" si="27"/>
        <v>100</v>
      </c>
      <c r="CY50" s="161">
        <f t="shared" si="28"/>
        <v>8839</v>
      </c>
      <c r="CZ50" s="10">
        <v>457.5</v>
      </c>
      <c r="DA50" s="22" t="s">
        <v>315</v>
      </c>
      <c r="DB50" s="161">
        <v>0</v>
      </c>
      <c r="DC50" s="161">
        <v>0</v>
      </c>
      <c r="DD50" s="10">
        <v>0</v>
      </c>
      <c r="DE50" s="10">
        <v>0</v>
      </c>
      <c r="DF50" s="161">
        <f t="shared" si="29"/>
        <v>0</v>
      </c>
      <c r="DG50" s="161">
        <f t="shared" si="30"/>
        <v>0</v>
      </c>
      <c r="DH50" s="10">
        <v>520.20000000000005</v>
      </c>
      <c r="DI50" s="161"/>
      <c r="DJ50" s="161">
        <v>293.63</v>
      </c>
      <c r="DK50" s="10">
        <v>25798</v>
      </c>
      <c r="DL50" s="10">
        <v>0</v>
      </c>
      <c r="DM50" s="10">
        <v>0</v>
      </c>
      <c r="DN50" s="10">
        <f t="shared" si="31"/>
        <v>293.63</v>
      </c>
      <c r="DO50" s="10">
        <f t="shared" si="32"/>
        <v>25798</v>
      </c>
      <c r="DP50" s="10">
        <v>183.6</v>
      </c>
      <c r="DQ50" s="22" t="s">
        <v>244</v>
      </c>
      <c r="DR50" s="161">
        <v>0</v>
      </c>
      <c r="DS50" s="161">
        <v>0</v>
      </c>
      <c r="DT50" s="161">
        <v>0</v>
      </c>
      <c r="DU50" s="161">
        <v>0</v>
      </c>
      <c r="DV50" s="161">
        <f t="shared" si="33"/>
        <v>0</v>
      </c>
      <c r="DW50" s="161">
        <f t="shared" si="34"/>
        <v>0</v>
      </c>
      <c r="DX50" s="10">
        <v>462.3</v>
      </c>
      <c r="DY50" s="161"/>
      <c r="DZ50" s="161">
        <v>0</v>
      </c>
      <c r="EA50" s="161">
        <v>0</v>
      </c>
      <c r="EB50" s="161">
        <v>0</v>
      </c>
      <c r="EC50" s="161">
        <v>0</v>
      </c>
      <c r="ED50" s="161">
        <f t="shared" si="35"/>
        <v>0</v>
      </c>
      <c r="EE50" s="161">
        <f t="shared" si="36"/>
        <v>0</v>
      </c>
      <c r="EF50" s="10">
        <v>347.6</v>
      </c>
      <c r="EG50" s="161"/>
      <c r="EH50" s="10">
        <v>50</v>
      </c>
      <c r="EI50" s="161">
        <v>4619</v>
      </c>
      <c r="EJ50" s="161">
        <v>0</v>
      </c>
      <c r="EK50" s="161">
        <v>0</v>
      </c>
      <c r="EL50" s="161">
        <f t="shared" si="37"/>
        <v>50</v>
      </c>
      <c r="EM50" s="161">
        <f t="shared" si="38"/>
        <v>4619</v>
      </c>
      <c r="EN50" s="10">
        <v>464.4</v>
      </c>
      <c r="EO50" s="22" t="s">
        <v>537</v>
      </c>
      <c r="EP50" s="161">
        <v>0</v>
      </c>
      <c r="EQ50" s="161">
        <v>0</v>
      </c>
      <c r="ER50" s="161">
        <v>0</v>
      </c>
      <c r="ES50" s="161">
        <v>0</v>
      </c>
      <c r="ET50" s="161">
        <f t="shared" si="39"/>
        <v>0</v>
      </c>
      <c r="EU50" s="161">
        <f t="shared" si="40"/>
        <v>0</v>
      </c>
      <c r="EV50" s="10">
        <v>197.1</v>
      </c>
      <c r="EW50" s="161"/>
      <c r="EX50" s="10">
        <v>0</v>
      </c>
      <c r="EY50" s="161">
        <v>0</v>
      </c>
      <c r="EZ50" s="161">
        <v>0</v>
      </c>
      <c r="FA50" s="161">
        <v>0</v>
      </c>
      <c r="FB50" s="14">
        <f t="shared" si="41"/>
        <v>0</v>
      </c>
      <c r="FC50" s="14">
        <f t="shared" si="42"/>
        <v>0</v>
      </c>
      <c r="FD50" s="161">
        <v>0</v>
      </c>
      <c r="FE50" s="161"/>
      <c r="FF50" s="10">
        <v>251.56</v>
      </c>
      <c r="FG50" s="10">
        <v>22102</v>
      </c>
      <c r="FH50" s="10">
        <v>0</v>
      </c>
      <c r="FI50" s="10">
        <v>0</v>
      </c>
      <c r="FJ50" s="14">
        <f t="shared" si="43"/>
        <v>251.56</v>
      </c>
      <c r="FK50" s="14">
        <f t="shared" si="44"/>
        <v>22102</v>
      </c>
      <c r="FL50" s="10">
        <v>91.1</v>
      </c>
      <c r="FM50" s="167" t="s">
        <v>244</v>
      </c>
      <c r="FN50" s="14"/>
      <c r="FO50" s="14"/>
      <c r="FP50" s="14"/>
      <c r="FQ50" s="14"/>
      <c r="FR50" s="14">
        <f t="shared" si="45"/>
        <v>0</v>
      </c>
      <c r="FS50" s="14">
        <f t="shared" si="46"/>
        <v>0</v>
      </c>
      <c r="FT50" s="10">
        <v>0</v>
      </c>
      <c r="FU50" s="14"/>
      <c r="FV50" s="14"/>
      <c r="FW50" s="14"/>
      <c r="FX50" s="14"/>
      <c r="FY50" s="14"/>
      <c r="FZ50" s="14">
        <f t="shared" si="47"/>
        <v>0</v>
      </c>
      <c r="GA50" s="14">
        <f t="shared" si="48"/>
        <v>0</v>
      </c>
      <c r="GB50" s="14"/>
      <c r="GC50" s="14"/>
      <c r="GD50" s="14"/>
      <c r="GE50" s="14"/>
      <c r="GF50" s="14"/>
      <c r="GG50" s="14"/>
      <c r="GH50" s="14">
        <f t="shared" si="49"/>
        <v>0</v>
      </c>
      <c r="GI50" s="14">
        <f t="shared" si="50"/>
        <v>0</v>
      </c>
      <c r="GJ50" s="14"/>
      <c r="GK50" s="14"/>
      <c r="GL50" s="14"/>
      <c r="GM50" s="14"/>
      <c r="GN50" s="14"/>
      <c r="GO50" s="14"/>
      <c r="GP50" s="14">
        <f t="shared" si="51"/>
        <v>0</v>
      </c>
      <c r="GQ50" s="14">
        <f t="shared" si="52"/>
        <v>0</v>
      </c>
      <c r="GR50" s="14"/>
      <c r="GS50" s="14"/>
      <c r="GT50" s="14"/>
      <c r="GU50" s="14"/>
      <c r="GV50" s="14"/>
      <c r="GW50" s="14"/>
      <c r="GX50" s="14">
        <f t="shared" si="53"/>
        <v>0</v>
      </c>
      <c r="GY50" s="14">
        <f t="shared" si="54"/>
        <v>0</v>
      </c>
      <c r="GZ50" s="14"/>
      <c r="HA50" s="14"/>
      <c r="HB50" s="14"/>
      <c r="HC50" s="14"/>
      <c r="HD50" s="14"/>
      <c r="HE50" s="14"/>
      <c r="HF50" s="14">
        <f t="shared" si="55"/>
        <v>0</v>
      </c>
      <c r="HG50" s="14">
        <f t="shared" si="56"/>
        <v>0</v>
      </c>
      <c r="HH50" s="14"/>
      <c r="HI50" s="14"/>
      <c r="HJ50" s="14"/>
      <c r="HK50" s="14"/>
      <c r="HL50" s="14"/>
      <c r="HM50" s="14"/>
      <c r="HN50" s="14">
        <f t="shared" si="57"/>
        <v>0</v>
      </c>
      <c r="HO50" s="14">
        <f t="shared" si="58"/>
        <v>0</v>
      </c>
      <c r="HP50" s="14"/>
      <c r="HQ50" s="14"/>
      <c r="HR50" s="14"/>
      <c r="HS50" s="14"/>
      <c r="HT50" s="14"/>
      <c r="HU50" s="14"/>
      <c r="HV50" s="14">
        <f t="shared" si="59"/>
        <v>0</v>
      </c>
      <c r="HW50" s="14">
        <f t="shared" si="60"/>
        <v>0</v>
      </c>
      <c r="HX50" s="14"/>
      <c r="HY50" s="14"/>
      <c r="HZ50" s="14"/>
      <c r="IA50" s="14"/>
      <c r="IB50" s="14"/>
      <c r="IC50" s="14"/>
      <c r="ID50" s="14">
        <f t="shared" si="61"/>
        <v>0</v>
      </c>
      <c r="IE50" s="14">
        <f t="shared" si="62"/>
        <v>0</v>
      </c>
      <c r="IF50" s="14"/>
      <c r="IG50" s="14"/>
      <c r="IH50" s="14"/>
      <c r="II50" s="14"/>
      <c r="IJ50" s="14"/>
      <c r="IK50" s="14"/>
      <c r="IL50" s="14">
        <f t="shared" si="63"/>
        <v>0</v>
      </c>
      <c r="IM50" s="14">
        <f t="shared" si="64"/>
        <v>0</v>
      </c>
      <c r="IN50" s="14"/>
      <c r="IO50" s="14"/>
      <c r="IP50" s="14"/>
      <c r="IQ50" s="14"/>
      <c r="IR50" s="14"/>
      <c r="IS50" s="14"/>
      <c r="IT50" s="14">
        <f t="shared" si="65"/>
        <v>0</v>
      </c>
      <c r="IU50" s="14">
        <f t="shared" si="66"/>
        <v>0</v>
      </c>
      <c r="IV50" s="14"/>
      <c r="IW50" s="14"/>
      <c r="IX50" s="14"/>
      <c r="IY50" s="14"/>
      <c r="IZ50" s="14"/>
      <c r="JA50" s="14"/>
      <c r="JB50" s="14">
        <f t="shared" si="67"/>
        <v>0</v>
      </c>
      <c r="JC50" s="14">
        <f t="shared" si="68"/>
        <v>0</v>
      </c>
      <c r="JD50" s="14"/>
      <c r="JE50" s="14"/>
      <c r="JF50" s="14"/>
      <c r="JG50" s="14"/>
      <c r="JH50" s="14"/>
      <c r="JI50" s="14"/>
      <c r="JJ50" s="14">
        <f t="shared" si="69"/>
        <v>0</v>
      </c>
      <c r="JK50" s="14">
        <f t="shared" si="70"/>
        <v>0</v>
      </c>
      <c r="JL50" s="14"/>
      <c r="JM50" s="14"/>
      <c r="JN50" s="14"/>
      <c r="JO50" s="14"/>
      <c r="JP50" s="14"/>
      <c r="JQ50" s="14"/>
      <c r="JR50" s="14">
        <f t="shared" si="71"/>
        <v>0</v>
      </c>
      <c r="JS50" s="14">
        <f t="shared" si="72"/>
        <v>0</v>
      </c>
      <c r="JT50" s="14"/>
      <c r="JU50" s="14"/>
    </row>
    <row r="51" spans="1:281" ht="12" customHeight="1" x14ac:dyDescent="0.2">
      <c r="A51" s="3" t="s">
        <v>155</v>
      </c>
      <c r="B51" s="15" t="s">
        <v>483</v>
      </c>
      <c r="C51" s="61">
        <v>9560162736</v>
      </c>
      <c r="D51" s="61" t="s">
        <v>301</v>
      </c>
      <c r="E51" s="61">
        <v>700</v>
      </c>
      <c r="F51" s="28" t="s">
        <v>59</v>
      </c>
      <c r="G51" s="6">
        <v>777205</v>
      </c>
      <c r="H51" s="16" t="s">
        <v>167</v>
      </c>
      <c r="I51" s="16" t="s">
        <v>167</v>
      </c>
      <c r="J51" s="46"/>
      <c r="K51" s="43">
        <v>695.68844444444449</v>
      </c>
      <c r="L51" s="50">
        <f t="shared" si="77"/>
        <v>598.63844444444453</v>
      </c>
      <c r="M51" s="43"/>
      <c r="N51" s="43">
        <v>97.049999999999955</v>
      </c>
      <c r="O51" s="43"/>
      <c r="P51" s="43"/>
      <c r="Q51" s="43"/>
      <c r="R51" s="10">
        <f t="shared" si="78"/>
        <v>97.049999999999955</v>
      </c>
      <c r="S51" s="50" cm="1">
        <f t="array" ref="S51">+R51:R51</f>
        <v>97.049999999999955</v>
      </c>
      <c r="T51" s="50">
        <f t="shared" si="2"/>
        <v>1000.994</v>
      </c>
      <c r="U51" s="55">
        <f t="shared" si="79"/>
        <v>1599.6324444444444</v>
      </c>
      <c r="V51" s="50">
        <f t="shared" si="4"/>
        <v>89588.5</v>
      </c>
      <c r="W51" s="55">
        <f t="shared" si="80"/>
        <v>89.499537459764994</v>
      </c>
      <c r="X51" s="50">
        <f t="shared" si="6"/>
        <v>5535.8</v>
      </c>
      <c r="Y51" s="55">
        <f t="shared" si="7"/>
        <v>16.183478449365946</v>
      </c>
      <c r="Z51" s="56">
        <v>2009.5000000000002</v>
      </c>
      <c r="AA51" s="50">
        <f t="shared" si="74"/>
        <v>7545.2999999999993</v>
      </c>
      <c r="AB51" s="50">
        <f t="shared" si="75"/>
        <v>1230.1777777777779</v>
      </c>
      <c r="AC51" s="50">
        <f t="shared" si="76"/>
        <v>1230.1777777777779</v>
      </c>
      <c r="AD51" s="60">
        <f t="shared" si="73"/>
        <v>369.45466666666653</v>
      </c>
      <c r="AE51" s="57">
        <v>4.5</v>
      </c>
      <c r="AF51" s="57">
        <v>4.5</v>
      </c>
      <c r="AG51" s="24"/>
      <c r="AH51" s="10">
        <v>0</v>
      </c>
      <c r="AI51" s="10">
        <v>0</v>
      </c>
      <c r="AJ51" s="10">
        <v>0</v>
      </c>
      <c r="AK51" s="10">
        <v>0</v>
      </c>
      <c r="AL51" s="10">
        <f t="shared" si="11"/>
        <v>0</v>
      </c>
      <c r="AM51" s="10">
        <f t="shared" si="12"/>
        <v>0</v>
      </c>
      <c r="AN51" s="10">
        <v>515.9</v>
      </c>
      <c r="AO51" s="33"/>
      <c r="AP51" s="10">
        <v>0</v>
      </c>
      <c r="AQ51" s="10">
        <v>0</v>
      </c>
      <c r="AR51" s="10">
        <v>0</v>
      </c>
      <c r="AS51" s="10">
        <v>0</v>
      </c>
      <c r="AT51" s="10">
        <f t="shared" si="13"/>
        <v>0</v>
      </c>
      <c r="AU51" s="10">
        <f t="shared" si="14"/>
        <v>0</v>
      </c>
      <c r="AV51" s="10">
        <v>192.3</v>
      </c>
      <c r="AW51" s="22"/>
      <c r="AX51" s="161">
        <v>0</v>
      </c>
      <c r="AY51" s="161">
        <v>0</v>
      </c>
      <c r="AZ51" s="10">
        <v>0</v>
      </c>
      <c r="BA51" s="10">
        <v>0</v>
      </c>
      <c r="BB51" s="161">
        <f t="shared" si="15"/>
        <v>0</v>
      </c>
      <c r="BC51" s="161">
        <f t="shared" si="16"/>
        <v>0</v>
      </c>
      <c r="BD51" s="10">
        <v>183.5</v>
      </c>
      <c r="BE51" s="22"/>
      <c r="BF51" s="10">
        <v>0</v>
      </c>
      <c r="BG51" s="10">
        <v>0</v>
      </c>
      <c r="BH51" s="10">
        <v>0</v>
      </c>
      <c r="BI51" s="10">
        <v>0</v>
      </c>
      <c r="BJ51" s="161">
        <f t="shared" si="17"/>
        <v>0</v>
      </c>
      <c r="BK51" s="161">
        <f t="shared" si="18"/>
        <v>0</v>
      </c>
      <c r="BL51" s="10">
        <v>112.6</v>
      </c>
      <c r="BM51" s="22"/>
      <c r="BN51" s="161">
        <v>0</v>
      </c>
      <c r="BO51" s="161">
        <v>0</v>
      </c>
      <c r="BP51" s="10">
        <v>0</v>
      </c>
      <c r="BQ51" s="10">
        <v>0</v>
      </c>
      <c r="BR51" s="10">
        <f t="shared" si="19"/>
        <v>0</v>
      </c>
      <c r="BS51" s="10">
        <f t="shared" si="20"/>
        <v>0</v>
      </c>
      <c r="BT51" s="10">
        <v>314.5</v>
      </c>
      <c r="BU51" s="22"/>
      <c r="BV51" s="161">
        <v>0</v>
      </c>
      <c r="BW51" s="161">
        <v>0</v>
      </c>
      <c r="BX51" s="10">
        <v>0</v>
      </c>
      <c r="BY51" s="10">
        <v>0</v>
      </c>
      <c r="BZ51" s="161">
        <f t="shared" si="21"/>
        <v>0</v>
      </c>
      <c r="CA51" s="161">
        <f t="shared" si="22"/>
        <v>0</v>
      </c>
      <c r="CB51" s="10">
        <v>414.6</v>
      </c>
      <c r="CC51" s="22"/>
      <c r="CD51" s="161">
        <v>150</v>
      </c>
      <c r="CE51" s="161">
        <v>13306</v>
      </c>
      <c r="CF51" s="10">
        <v>0</v>
      </c>
      <c r="CG51" s="10">
        <v>0</v>
      </c>
      <c r="CH51" s="161">
        <f t="shared" si="23"/>
        <v>150</v>
      </c>
      <c r="CI51" s="161">
        <f t="shared" si="24"/>
        <v>13306</v>
      </c>
      <c r="CJ51" s="10">
        <v>406.6</v>
      </c>
      <c r="CK51" s="161" t="s">
        <v>414</v>
      </c>
      <c r="CL51" s="161">
        <v>0</v>
      </c>
      <c r="CM51" s="161">
        <v>0</v>
      </c>
      <c r="CN51" s="10">
        <v>0</v>
      </c>
      <c r="CO51" s="10">
        <v>0</v>
      </c>
      <c r="CP51" s="161">
        <f t="shared" si="25"/>
        <v>0</v>
      </c>
      <c r="CQ51" s="161">
        <f t="shared" si="26"/>
        <v>0</v>
      </c>
      <c r="CR51" s="10">
        <v>196.8</v>
      </c>
      <c r="CS51" s="22"/>
      <c r="CT51" s="161">
        <v>0</v>
      </c>
      <c r="CU51" s="161">
        <v>0</v>
      </c>
      <c r="CV51" s="10">
        <v>0</v>
      </c>
      <c r="CW51" s="161">
        <v>0</v>
      </c>
      <c r="CX51" s="161">
        <f t="shared" si="27"/>
        <v>0</v>
      </c>
      <c r="CY51" s="161">
        <f t="shared" si="28"/>
        <v>0</v>
      </c>
      <c r="CZ51" s="10">
        <v>23.9</v>
      </c>
      <c r="DA51" s="22"/>
      <c r="DB51" s="161">
        <v>0</v>
      </c>
      <c r="DC51" s="161">
        <v>0</v>
      </c>
      <c r="DD51" s="10">
        <v>0</v>
      </c>
      <c r="DE51" s="10">
        <v>0</v>
      </c>
      <c r="DF51" s="161">
        <f t="shared" si="29"/>
        <v>0</v>
      </c>
      <c r="DG51" s="161">
        <f t="shared" si="30"/>
        <v>0</v>
      </c>
      <c r="DH51" s="10">
        <v>287.39999999999998</v>
      </c>
      <c r="DI51" s="161"/>
      <c r="DJ51" s="161">
        <v>401</v>
      </c>
      <c r="DK51" s="10">
        <v>35232</v>
      </c>
      <c r="DL51" s="10">
        <v>0</v>
      </c>
      <c r="DM51" s="10">
        <v>0</v>
      </c>
      <c r="DN51" s="10">
        <f t="shared" si="31"/>
        <v>401</v>
      </c>
      <c r="DO51" s="10">
        <f t="shared" si="32"/>
        <v>35232</v>
      </c>
      <c r="DP51" s="10">
        <v>742.8</v>
      </c>
      <c r="DQ51" s="22" t="s">
        <v>244</v>
      </c>
      <c r="DR51" s="161">
        <v>0</v>
      </c>
      <c r="DS51" s="161">
        <v>0</v>
      </c>
      <c r="DT51" s="161">
        <v>0</v>
      </c>
      <c r="DU51" s="161">
        <v>0</v>
      </c>
      <c r="DV51" s="161">
        <f t="shared" si="33"/>
        <v>0</v>
      </c>
      <c r="DW51" s="161">
        <f t="shared" si="34"/>
        <v>0</v>
      </c>
      <c r="DX51" s="10">
        <v>529.70000000000005</v>
      </c>
      <c r="DY51" s="161"/>
      <c r="DZ51" s="10">
        <v>150</v>
      </c>
      <c r="EA51" s="10">
        <v>13759.5</v>
      </c>
      <c r="EB51" s="161">
        <v>0</v>
      </c>
      <c r="EC51" s="161">
        <v>0</v>
      </c>
      <c r="ED51" s="10">
        <f t="shared" si="35"/>
        <v>150</v>
      </c>
      <c r="EE51" s="10">
        <f t="shared" si="36"/>
        <v>13759.5</v>
      </c>
      <c r="EF51" s="10">
        <v>205.8</v>
      </c>
      <c r="EG51" s="161" t="s">
        <v>521</v>
      </c>
      <c r="EH51" s="161">
        <v>0</v>
      </c>
      <c r="EI51" s="161">
        <v>0</v>
      </c>
      <c r="EJ51" s="161">
        <v>0</v>
      </c>
      <c r="EK51" s="161">
        <v>0</v>
      </c>
      <c r="EL51" s="161">
        <f t="shared" si="37"/>
        <v>0</v>
      </c>
      <c r="EM51" s="161">
        <f t="shared" si="38"/>
        <v>0</v>
      </c>
      <c r="EN51" s="10">
        <v>252.1</v>
      </c>
      <c r="EO51" s="22"/>
      <c r="EP51" s="161">
        <v>0</v>
      </c>
      <c r="EQ51" s="161">
        <v>0</v>
      </c>
      <c r="ER51" s="161">
        <v>0</v>
      </c>
      <c r="ES51" s="161">
        <v>0</v>
      </c>
      <c r="ET51" s="161">
        <f t="shared" si="39"/>
        <v>0</v>
      </c>
      <c r="EU51" s="161">
        <f t="shared" si="40"/>
        <v>0</v>
      </c>
      <c r="EV51" s="10">
        <v>35.200000000000003</v>
      </c>
      <c r="EW51" s="161"/>
      <c r="EX51" s="10">
        <v>149.994</v>
      </c>
      <c r="EY51" s="161">
        <v>13411</v>
      </c>
      <c r="EZ51" s="161">
        <v>0</v>
      </c>
      <c r="FA51" s="161">
        <v>0</v>
      </c>
      <c r="FB51" s="14">
        <f t="shared" si="41"/>
        <v>149.994</v>
      </c>
      <c r="FC51" s="14">
        <f t="shared" si="42"/>
        <v>13411</v>
      </c>
      <c r="FD51" s="161">
        <v>391.7</v>
      </c>
      <c r="FE51" s="161" t="s">
        <v>454</v>
      </c>
      <c r="FF51" s="10">
        <v>150</v>
      </c>
      <c r="FG51" s="10">
        <v>13880</v>
      </c>
      <c r="FH51" s="10">
        <v>0</v>
      </c>
      <c r="FI51" s="10">
        <v>0</v>
      </c>
      <c r="FJ51" s="14">
        <f t="shared" si="43"/>
        <v>150</v>
      </c>
      <c r="FK51" s="14">
        <f t="shared" si="44"/>
        <v>13880</v>
      </c>
      <c r="FL51" s="10">
        <v>513.4</v>
      </c>
      <c r="FM51" s="167" t="s">
        <v>585</v>
      </c>
      <c r="FN51" s="14"/>
      <c r="FO51" s="14"/>
      <c r="FP51" s="14"/>
      <c r="FQ51" s="14"/>
      <c r="FR51" s="14">
        <f t="shared" si="45"/>
        <v>0</v>
      </c>
      <c r="FS51" s="14">
        <f t="shared" si="46"/>
        <v>0</v>
      </c>
      <c r="FT51" s="10">
        <v>217</v>
      </c>
      <c r="FU51" s="14"/>
      <c r="FV51" s="14"/>
      <c r="FW51" s="14"/>
      <c r="FX51" s="14"/>
      <c r="FY51" s="14"/>
      <c r="FZ51" s="14">
        <f t="shared" si="47"/>
        <v>0</v>
      </c>
      <c r="GA51" s="14">
        <f t="shared" si="48"/>
        <v>0</v>
      </c>
      <c r="GB51" s="14"/>
      <c r="GC51" s="14"/>
      <c r="GD51" s="14"/>
      <c r="GE51" s="14"/>
      <c r="GF51" s="14"/>
      <c r="GG51" s="14"/>
      <c r="GH51" s="14">
        <f t="shared" si="49"/>
        <v>0</v>
      </c>
      <c r="GI51" s="14">
        <f t="shared" si="50"/>
        <v>0</v>
      </c>
      <c r="GJ51" s="14"/>
      <c r="GK51" s="14"/>
      <c r="GL51" s="14"/>
      <c r="GM51" s="14"/>
      <c r="GN51" s="14"/>
      <c r="GO51" s="14"/>
      <c r="GP51" s="14">
        <f t="shared" si="51"/>
        <v>0</v>
      </c>
      <c r="GQ51" s="14">
        <f t="shared" si="52"/>
        <v>0</v>
      </c>
      <c r="GR51" s="14"/>
      <c r="GS51" s="14"/>
      <c r="GT51" s="14"/>
      <c r="GU51" s="14"/>
      <c r="GV51" s="14"/>
      <c r="GW51" s="14"/>
      <c r="GX51" s="14">
        <f t="shared" si="53"/>
        <v>0</v>
      </c>
      <c r="GY51" s="14">
        <f t="shared" si="54"/>
        <v>0</v>
      </c>
      <c r="GZ51" s="14"/>
      <c r="HA51" s="14"/>
      <c r="HB51" s="14"/>
      <c r="HC51" s="14"/>
      <c r="HD51" s="14"/>
      <c r="HE51" s="14"/>
      <c r="HF51" s="14">
        <f t="shared" si="55"/>
        <v>0</v>
      </c>
      <c r="HG51" s="14">
        <f t="shared" si="56"/>
        <v>0</v>
      </c>
      <c r="HH51" s="14"/>
      <c r="HI51" s="14"/>
      <c r="HJ51" s="14"/>
      <c r="HK51" s="14"/>
      <c r="HL51" s="14"/>
      <c r="HM51" s="14"/>
      <c r="HN51" s="14">
        <f t="shared" si="57"/>
        <v>0</v>
      </c>
      <c r="HO51" s="14">
        <f t="shared" si="58"/>
        <v>0</v>
      </c>
      <c r="HP51" s="14"/>
      <c r="HQ51" s="14"/>
      <c r="HR51" s="14"/>
      <c r="HS51" s="14"/>
      <c r="HT51" s="14"/>
      <c r="HU51" s="14"/>
      <c r="HV51" s="14">
        <f t="shared" si="59"/>
        <v>0</v>
      </c>
      <c r="HW51" s="14">
        <f t="shared" si="60"/>
        <v>0</v>
      </c>
      <c r="HX51" s="14"/>
      <c r="HY51" s="14"/>
      <c r="HZ51" s="14"/>
      <c r="IA51" s="14"/>
      <c r="IB51" s="14"/>
      <c r="IC51" s="14"/>
      <c r="ID51" s="14">
        <f t="shared" si="61"/>
        <v>0</v>
      </c>
      <c r="IE51" s="14">
        <f t="shared" si="62"/>
        <v>0</v>
      </c>
      <c r="IF51" s="14"/>
      <c r="IG51" s="14"/>
      <c r="IH51" s="14"/>
      <c r="II51" s="14"/>
      <c r="IJ51" s="14"/>
      <c r="IK51" s="14"/>
      <c r="IL51" s="14">
        <f t="shared" si="63"/>
        <v>0</v>
      </c>
      <c r="IM51" s="14">
        <f t="shared" si="64"/>
        <v>0</v>
      </c>
      <c r="IN51" s="14"/>
      <c r="IO51" s="14"/>
      <c r="IP51" s="14"/>
      <c r="IQ51" s="14"/>
      <c r="IR51" s="14"/>
      <c r="IS51" s="14"/>
      <c r="IT51" s="14">
        <f t="shared" si="65"/>
        <v>0</v>
      </c>
      <c r="IU51" s="14">
        <f t="shared" si="66"/>
        <v>0</v>
      </c>
      <c r="IV51" s="14"/>
      <c r="IW51" s="14"/>
      <c r="IX51" s="14"/>
      <c r="IY51" s="14"/>
      <c r="IZ51" s="14"/>
      <c r="JA51" s="14"/>
      <c r="JB51" s="14">
        <f t="shared" si="67"/>
        <v>0</v>
      </c>
      <c r="JC51" s="14">
        <f t="shared" si="68"/>
        <v>0</v>
      </c>
      <c r="JD51" s="14"/>
      <c r="JE51" s="14"/>
      <c r="JF51" s="14"/>
      <c r="JG51" s="14"/>
      <c r="JH51" s="14"/>
      <c r="JI51" s="14"/>
      <c r="JJ51" s="14">
        <f t="shared" si="69"/>
        <v>0</v>
      </c>
      <c r="JK51" s="14">
        <f t="shared" si="70"/>
        <v>0</v>
      </c>
      <c r="JL51" s="14"/>
      <c r="JM51" s="14"/>
      <c r="JN51" s="14"/>
      <c r="JO51" s="14"/>
      <c r="JP51" s="14"/>
      <c r="JQ51" s="14"/>
      <c r="JR51" s="14">
        <f t="shared" si="71"/>
        <v>0</v>
      </c>
      <c r="JS51" s="14">
        <f t="shared" si="72"/>
        <v>0</v>
      </c>
      <c r="JT51" s="14"/>
      <c r="JU51" s="14"/>
    </row>
    <row r="52" spans="1:281" ht="12" customHeight="1" x14ac:dyDescent="0.2">
      <c r="A52" s="3" t="s">
        <v>156</v>
      </c>
      <c r="B52" s="15" t="s">
        <v>221</v>
      </c>
      <c r="C52" s="61">
        <v>8002008083</v>
      </c>
      <c r="D52" s="61" t="s">
        <v>301</v>
      </c>
      <c r="E52" s="61">
        <v>360</v>
      </c>
      <c r="F52" s="28" t="s">
        <v>60</v>
      </c>
      <c r="G52" s="6">
        <v>494901</v>
      </c>
      <c r="H52" s="16" t="s">
        <v>167</v>
      </c>
      <c r="I52" s="16" t="s">
        <v>167</v>
      </c>
      <c r="J52" s="46"/>
      <c r="K52" s="43">
        <v>239.86633333333339</v>
      </c>
      <c r="L52" s="50">
        <f t="shared" si="77"/>
        <v>239.86633333333339</v>
      </c>
      <c r="M52" s="43"/>
      <c r="N52" s="43">
        <v>0</v>
      </c>
      <c r="O52" s="43"/>
      <c r="P52" s="43"/>
      <c r="Q52" s="43"/>
      <c r="R52" s="10">
        <f t="shared" si="78"/>
        <v>0</v>
      </c>
      <c r="S52" s="50" cm="1">
        <f t="array" ref="S52">+R52:R52</f>
        <v>0</v>
      </c>
      <c r="T52" s="50">
        <f t="shared" si="2"/>
        <v>1499.9046666666668</v>
      </c>
      <c r="U52" s="55">
        <f t="shared" si="79"/>
        <v>1739.7710000000002</v>
      </c>
      <c r="V52" s="50">
        <f t="shared" si="4"/>
        <v>134733.00599999999</v>
      </c>
      <c r="W52" s="55">
        <f t="shared" si="80"/>
        <v>89.82771305020718</v>
      </c>
      <c r="X52" s="50">
        <f t="shared" si="6"/>
        <v>6342.2999999999993</v>
      </c>
      <c r="Y52" s="55">
        <f t="shared" si="7"/>
        <v>21.243556123172983</v>
      </c>
      <c r="Z52" s="56">
        <v>2592.7999999999997</v>
      </c>
      <c r="AA52" s="50">
        <f t="shared" si="74"/>
        <v>8935.1000000000022</v>
      </c>
      <c r="AB52" s="50">
        <f t="shared" si="75"/>
        <v>1474.9534883720928</v>
      </c>
      <c r="AC52" s="50">
        <f t="shared" si="76"/>
        <v>1474.9534883720928</v>
      </c>
      <c r="AD52" s="60">
        <f t="shared" si="73"/>
        <v>264.81751162790738</v>
      </c>
      <c r="AE52" s="57">
        <v>4.3</v>
      </c>
      <c r="AF52" s="57">
        <v>4.5999999999999996</v>
      </c>
      <c r="AG52" s="24"/>
      <c r="AH52" s="10">
        <v>150.006</v>
      </c>
      <c r="AI52" s="10">
        <v>13187</v>
      </c>
      <c r="AJ52" s="10">
        <v>0</v>
      </c>
      <c r="AK52" s="10">
        <v>0</v>
      </c>
      <c r="AL52" s="10">
        <f t="shared" si="11"/>
        <v>150.006</v>
      </c>
      <c r="AM52" s="10">
        <f t="shared" si="12"/>
        <v>13337.005999999999</v>
      </c>
      <c r="AN52" s="10">
        <v>435.9</v>
      </c>
      <c r="AO52" s="33" t="s">
        <v>255</v>
      </c>
      <c r="AP52" s="10">
        <v>0</v>
      </c>
      <c r="AQ52" s="10">
        <v>0</v>
      </c>
      <c r="AR52" s="10">
        <v>0</v>
      </c>
      <c r="AS52" s="10">
        <v>0</v>
      </c>
      <c r="AT52" s="10">
        <f t="shared" si="13"/>
        <v>0</v>
      </c>
      <c r="AU52" s="10">
        <f t="shared" si="14"/>
        <v>0</v>
      </c>
      <c r="AV52" s="10">
        <v>509.8</v>
      </c>
      <c r="AW52" s="22"/>
      <c r="AX52" s="161">
        <v>0</v>
      </c>
      <c r="AY52" s="161">
        <v>0</v>
      </c>
      <c r="AZ52" s="10">
        <v>0</v>
      </c>
      <c r="BA52" s="10">
        <v>0</v>
      </c>
      <c r="BB52" s="161">
        <f t="shared" si="15"/>
        <v>0</v>
      </c>
      <c r="BC52" s="161">
        <f t="shared" si="16"/>
        <v>0</v>
      </c>
      <c r="BD52" s="10">
        <v>324.2</v>
      </c>
      <c r="BE52" s="22"/>
      <c r="BF52" s="10">
        <v>223.16</v>
      </c>
      <c r="BG52" s="10">
        <v>19607</v>
      </c>
      <c r="BH52" s="10">
        <v>0</v>
      </c>
      <c r="BI52" s="10">
        <v>0</v>
      </c>
      <c r="BJ52" s="161">
        <f t="shared" si="17"/>
        <v>223.16</v>
      </c>
      <c r="BK52" s="161">
        <f t="shared" si="18"/>
        <v>19607</v>
      </c>
      <c r="BL52" s="10">
        <v>451.7</v>
      </c>
      <c r="BM52" s="22" t="s">
        <v>244</v>
      </c>
      <c r="BN52" s="10">
        <v>152.96666666666701</v>
      </c>
      <c r="BO52" s="10">
        <v>13767</v>
      </c>
      <c r="BP52" s="10">
        <v>0</v>
      </c>
      <c r="BQ52" s="10">
        <v>0</v>
      </c>
      <c r="BR52" s="10">
        <f t="shared" si="19"/>
        <v>152.96666666666701</v>
      </c>
      <c r="BS52" s="10">
        <f t="shared" si="20"/>
        <v>13767</v>
      </c>
      <c r="BT52" s="10">
        <v>297.7</v>
      </c>
      <c r="BU52" s="22" t="s">
        <v>377</v>
      </c>
      <c r="BV52" s="161">
        <v>0</v>
      </c>
      <c r="BW52" s="161">
        <v>0</v>
      </c>
      <c r="BX52" s="10">
        <v>0</v>
      </c>
      <c r="BY52" s="10">
        <v>0</v>
      </c>
      <c r="BZ52" s="161">
        <f t="shared" si="21"/>
        <v>0</v>
      </c>
      <c r="CA52" s="161">
        <f t="shared" si="22"/>
        <v>0</v>
      </c>
      <c r="CB52" s="10">
        <v>471.6</v>
      </c>
      <c r="CC52" s="22"/>
      <c r="CD52" s="161">
        <v>150</v>
      </c>
      <c r="CE52" s="161">
        <v>13762</v>
      </c>
      <c r="CF52" s="10">
        <v>0</v>
      </c>
      <c r="CG52" s="10">
        <v>0</v>
      </c>
      <c r="CH52" s="161">
        <f t="shared" si="23"/>
        <v>150</v>
      </c>
      <c r="CI52" s="161">
        <f t="shared" si="24"/>
        <v>13762</v>
      </c>
      <c r="CJ52" s="10">
        <v>540.79999999999995</v>
      </c>
      <c r="CK52" s="161" t="s">
        <v>415</v>
      </c>
      <c r="CL52" s="161">
        <v>0</v>
      </c>
      <c r="CM52" s="161">
        <v>0</v>
      </c>
      <c r="CN52" s="10">
        <v>0</v>
      </c>
      <c r="CO52" s="10">
        <v>0</v>
      </c>
      <c r="CP52" s="161">
        <f t="shared" si="25"/>
        <v>0</v>
      </c>
      <c r="CQ52" s="161">
        <f t="shared" si="26"/>
        <v>0</v>
      </c>
      <c r="CR52" s="10">
        <v>81.099999999999994</v>
      </c>
      <c r="CS52" s="22"/>
      <c r="CT52" s="10">
        <v>150</v>
      </c>
      <c r="CU52" s="10">
        <v>13746</v>
      </c>
      <c r="CV52" s="10">
        <v>0</v>
      </c>
      <c r="CW52" s="161">
        <v>0</v>
      </c>
      <c r="CX52" s="161">
        <f t="shared" si="27"/>
        <v>150</v>
      </c>
      <c r="CY52" s="161">
        <f t="shared" si="28"/>
        <v>13746</v>
      </c>
      <c r="CZ52" s="10">
        <v>435</v>
      </c>
      <c r="DA52" s="22" t="s">
        <v>432</v>
      </c>
      <c r="DB52" s="161">
        <v>150</v>
      </c>
      <c r="DC52" s="10">
        <v>13677</v>
      </c>
      <c r="DD52" s="10">
        <v>0</v>
      </c>
      <c r="DE52" s="10">
        <v>0</v>
      </c>
      <c r="DF52" s="161">
        <f t="shared" si="29"/>
        <v>150</v>
      </c>
      <c r="DG52" s="161">
        <f t="shared" si="30"/>
        <v>13677</v>
      </c>
      <c r="DH52" s="10">
        <v>486.5</v>
      </c>
      <c r="DI52" s="161" t="s">
        <v>456</v>
      </c>
      <c r="DJ52" s="161">
        <v>0</v>
      </c>
      <c r="DK52" s="161">
        <v>0</v>
      </c>
      <c r="DL52" s="10">
        <v>0</v>
      </c>
      <c r="DM52" s="10">
        <v>0</v>
      </c>
      <c r="DN52" s="161">
        <f t="shared" si="31"/>
        <v>0</v>
      </c>
      <c r="DO52" s="161">
        <f t="shared" si="32"/>
        <v>0</v>
      </c>
      <c r="DP52" s="10">
        <v>383.5</v>
      </c>
      <c r="DQ52" s="22"/>
      <c r="DR52" s="161">
        <v>0</v>
      </c>
      <c r="DS52" s="161">
        <v>0</v>
      </c>
      <c r="DT52" s="161">
        <v>0</v>
      </c>
      <c r="DU52" s="161">
        <v>0</v>
      </c>
      <c r="DV52" s="161">
        <f t="shared" si="33"/>
        <v>0</v>
      </c>
      <c r="DW52" s="161">
        <f t="shared" si="34"/>
        <v>0</v>
      </c>
      <c r="DX52" s="10">
        <v>39.700000000000003</v>
      </c>
      <c r="DY52" s="161"/>
      <c r="DZ52" s="10">
        <v>260</v>
      </c>
      <c r="EA52" s="10">
        <v>23662</v>
      </c>
      <c r="EB52" s="161">
        <v>0</v>
      </c>
      <c r="EC52" s="161">
        <v>0</v>
      </c>
      <c r="ED52" s="10">
        <f t="shared" si="35"/>
        <v>260</v>
      </c>
      <c r="EE52" s="10">
        <f t="shared" si="36"/>
        <v>23662</v>
      </c>
      <c r="EF52" s="10">
        <v>580</v>
      </c>
      <c r="EG52" s="161" t="s">
        <v>522</v>
      </c>
      <c r="EH52" s="161">
        <v>0</v>
      </c>
      <c r="EI52" s="161">
        <v>0</v>
      </c>
      <c r="EJ52" s="161">
        <v>0</v>
      </c>
      <c r="EK52" s="161">
        <v>0</v>
      </c>
      <c r="EL52" s="161">
        <f t="shared" si="37"/>
        <v>0</v>
      </c>
      <c r="EM52" s="161">
        <f t="shared" si="38"/>
        <v>0</v>
      </c>
      <c r="EN52" s="10">
        <v>331.6</v>
      </c>
      <c r="EO52" s="22"/>
      <c r="EP52" s="161">
        <v>0</v>
      </c>
      <c r="EQ52" s="161">
        <v>0</v>
      </c>
      <c r="ER52" s="161">
        <v>0</v>
      </c>
      <c r="ES52" s="161">
        <v>0</v>
      </c>
      <c r="ET52" s="161">
        <f t="shared" si="39"/>
        <v>0</v>
      </c>
      <c r="EU52" s="161">
        <f t="shared" si="40"/>
        <v>0</v>
      </c>
      <c r="EV52" s="10">
        <v>167.1</v>
      </c>
      <c r="EW52" s="161"/>
      <c r="EX52" s="10">
        <v>263.77199999999999</v>
      </c>
      <c r="EY52" s="161">
        <v>23175</v>
      </c>
      <c r="EZ52" s="161">
        <v>0</v>
      </c>
      <c r="FA52" s="161">
        <v>0</v>
      </c>
      <c r="FB52" s="14">
        <f t="shared" si="41"/>
        <v>263.77199999999999</v>
      </c>
      <c r="FC52" s="14">
        <f t="shared" si="42"/>
        <v>23175</v>
      </c>
      <c r="FD52" s="161">
        <v>554.4</v>
      </c>
      <c r="FE52" s="161" t="s">
        <v>244</v>
      </c>
      <c r="FF52" s="10">
        <v>0</v>
      </c>
      <c r="FG52" s="10">
        <v>0</v>
      </c>
      <c r="FH52" s="10">
        <v>0</v>
      </c>
      <c r="FI52" s="10">
        <v>0</v>
      </c>
      <c r="FJ52" s="14">
        <f t="shared" si="43"/>
        <v>0</v>
      </c>
      <c r="FK52" s="14">
        <f t="shared" si="44"/>
        <v>0</v>
      </c>
      <c r="FL52" s="10">
        <v>251.7</v>
      </c>
      <c r="FM52" s="167"/>
      <c r="FN52" s="14"/>
      <c r="FO52" s="14"/>
      <c r="FP52" s="14"/>
      <c r="FQ52" s="14"/>
      <c r="FR52" s="14">
        <f t="shared" si="45"/>
        <v>0</v>
      </c>
      <c r="FS52" s="14">
        <f t="shared" si="46"/>
        <v>0</v>
      </c>
      <c r="FT52" s="10">
        <v>0</v>
      </c>
      <c r="FU52" s="14"/>
      <c r="FV52" s="14"/>
      <c r="FW52" s="14"/>
      <c r="FX52" s="14"/>
      <c r="FY52" s="14"/>
      <c r="FZ52" s="14">
        <f t="shared" si="47"/>
        <v>0</v>
      </c>
      <c r="GA52" s="14">
        <f t="shared" si="48"/>
        <v>0</v>
      </c>
      <c r="GB52" s="14"/>
      <c r="GC52" s="14"/>
      <c r="GD52" s="14"/>
      <c r="GE52" s="14"/>
      <c r="GF52" s="14"/>
      <c r="GG52" s="14"/>
      <c r="GH52" s="14">
        <f t="shared" si="49"/>
        <v>0</v>
      </c>
      <c r="GI52" s="14">
        <f t="shared" si="50"/>
        <v>0</v>
      </c>
      <c r="GJ52" s="14"/>
      <c r="GK52" s="14"/>
      <c r="GL52" s="14"/>
      <c r="GM52" s="14"/>
      <c r="GN52" s="14"/>
      <c r="GO52" s="14"/>
      <c r="GP52" s="14">
        <f t="shared" si="51"/>
        <v>0</v>
      </c>
      <c r="GQ52" s="14">
        <f t="shared" si="52"/>
        <v>0</v>
      </c>
      <c r="GR52" s="14"/>
      <c r="GS52" s="14"/>
      <c r="GT52" s="14"/>
      <c r="GU52" s="14"/>
      <c r="GV52" s="14"/>
      <c r="GW52" s="14"/>
      <c r="GX52" s="14">
        <f t="shared" si="53"/>
        <v>0</v>
      </c>
      <c r="GY52" s="14">
        <f t="shared" si="54"/>
        <v>0</v>
      </c>
      <c r="GZ52" s="14"/>
      <c r="HA52" s="14"/>
      <c r="HB52" s="14"/>
      <c r="HC52" s="14"/>
      <c r="HD52" s="14"/>
      <c r="HE52" s="14"/>
      <c r="HF52" s="14">
        <f t="shared" si="55"/>
        <v>0</v>
      </c>
      <c r="HG52" s="14">
        <f t="shared" si="56"/>
        <v>0</v>
      </c>
      <c r="HH52" s="14"/>
      <c r="HI52" s="14"/>
      <c r="HJ52" s="14"/>
      <c r="HK52" s="14"/>
      <c r="HL52" s="14"/>
      <c r="HM52" s="14"/>
      <c r="HN52" s="14">
        <f t="shared" si="57"/>
        <v>0</v>
      </c>
      <c r="HO52" s="14">
        <f t="shared" si="58"/>
        <v>0</v>
      </c>
      <c r="HP52" s="14"/>
      <c r="HQ52" s="14"/>
      <c r="HR52" s="14"/>
      <c r="HS52" s="14"/>
      <c r="HT52" s="14"/>
      <c r="HU52" s="14"/>
      <c r="HV52" s="14">
        <f t="shared" si="59"/>
        <v>0</v>
      </c>
      <c r="HW52" s="14">
        <f t="shared" si="60"/>
        <v>0</v>
      </c>
      <c r="HX52" s="14"/>
      <c r="HY52" s="14"/>
      <c r="HZ52" s="14"/>
      <c r="IA52" s="14"/>
      <c r="IB52" s="14"/>
      <c r="IC52" s="14"/>
      <c r="ID52" s="14">
        <f t="shared" si="61"/>
        <v>0</v>
      </c>
      <c r="IE52" s="14">
        <f t="shared" si="62"/>
        <v>0</v>
      </c>
      <c r="IF52" s="14"/>
      <c r="IG52" s="14"/>
      <c r="IH52" s="14"/>
      <c r="II52" s="14"/>
      <c r="IJ52" s="14"/>
      <c r="IK52" s="14"/>
      <c r="IL52" s="14">
        <f t="shared" si="63"/>
        <v>0</v>
      </c>
      <c r="IM52" s="14">
        <f t="shared" si="64"/>
        <v>0</v>
      </c>
      <c r="IN52" s="14"/>
      <c r="IO52" s="14"/>
      <c r="IP52" s="14"/>
      <c r="IQ52" s="14"/>
      <c r="IR52" s="14"/>
      <c r="IS52" s="14"/>
      <c r="IT52" s="14">
        <f t="shared" si="65"/>
        <v>0</v>
      </c>
      <c r="IU52" s="14">
        <f t="shared" si="66"/>
        <v>0</v>
      </c>
      <c r="IV52" s="14"/>
      <c r="IW52" s="14"/>
      <c r="IX52" s="14"/>
      <c r="IY52" s="14"/>
      <c r="IZ52" s="14"/>
      <c r="JA52" s="14"/>
      <c r="JB52" s="14">
        <f t="shared" si="67"/>
        <v>0</v>
      </c>
      <c r="JC52" s="14">
        <f t="shared" si="68"/>
        <v>0</v>
      </c>
      <c r="JD52" s="14"/>
      <c r="JE52" s="14"/>
      <c r="JF52" s="14"/>
      <c r="JG52" s="14"/>
      <c r="JH52" s="14"/>
      <c r="JI52" s="14"/>
      <c r="JJ52" s="14">
        <f t="shared" si="69"/>
        <v>0</v>
      </c>
      <c r="JK52" s="14">
        <f t="shared" si="70"/>
        <v>0</v>
      </c>
      <c r="JL52" s="14"/>
      <c r="JM52" s="14"/>
      <c r="JN52" s="14"/>
      <c r="JO52" s="14"/>
      <c r="JP52" s="14"/>
      <c r="JQ52" s="14"/>
      <c r="JR52" s="14">
        <f t="shared" si="71"/>
        <v>0</v>
      </c>
      <c r="JS52" s="14">
        <f t="shared" si="72"/>
        <v>0</v>
      </c>
      <c r="JT52" s="14"/>
      <c r="JU52" s="14"/>
    </row>
    <row r="53" spans="1:281" ht="12" customHeight="1" x14ac:dyDescent="0.2">
      <c r="A53" s="9" t="s">
        <v>157</v>
      </c>
      <c r="B53" s="15" t="s">
        <v>222</v>
      </c>
      <c r="C53" s="61">
        <v>9304308833</v>
      </c>
      <c r="D53" s="61" t="s">
        <v>301</v>
      </c>
      <c r="E53" s="61">
        <v>360</v>
      </c>
      <c r="F53" s="28" t="s">
        <v>61</v>
      </c>
      <c r="G53" s="6">
        <v>494918</v>
      </c>
      <c r="H53" s="16" t="s">
        <v>167</v>
      </c>
      <c r="I53" s="16" t="s">
        <v>167</v>
      </c>
      <c r="J53" s="46"/>
      <c r="K53" s="43">
        <v>196.95066666666662</v>
      </c>
      <c r="L53" s="50">
        <f t="shared" si="77"/>
        <v>190.12066666666658</v>
      </c>
      <c r="M53" s="43"/>
      <c r="N53" s="43">
        <v>6.8300000000000409</v>
      </c>
      <c r="O53" s="43"/>
      <c r="P53" s="43"/>
      <c r="Q53" s="43"/>
      <c r="R53" s="10">
        <f t="shared" si="78"/>
        <v>6.8300000000000409</v>
      </c>
      <c r="S53" s="50" cm="1">
        <f t="array" ref="S53">+R53:R53</f>
        <v>6.8300000000000409</v>
      </c>
      <c r="T53" s="50">
        <f t="shared" si="2"/>
        <v>1545.4839999999999</v>
      </c>
      <c r="U53" s="55">
        <f t="shared" si="79"/>
        <v>1735.6046666666666</v>
      </c>
      <c r="V53" s="50">
        <f t="shared" si="4"/>
        <v>138799.70000000001</v>
      </c>
      <c r="W53" s="55">
        <f t="shared" si="80"/>
        <v>89.809858917982993</v>
      </c>
      <c r="X53" s="50">
        <f t="shared" si="6"/>
        <v>6210.6</v>
      </c>
      <c r="Y53" s="55">
        <f t="shared" si="7"/>
        <v>22.348839081570219</v>
      </c>
      <c r="Z53" s="56">
        <v>1865.8000000000002</v>
      </c>
      <c r="AA53" s="50">
        <f t="shared" si="74"/>
        <v>8076.4000000000005</v>
      </c>
      <c r="AB53" s="50">
        <f t="shared" si="75"/>
        <v>1411.5</v>
      </c>
      <c r="AC53" s="50">
        <f t="shared" si="76"/>
        <v>1411.5</v>
      </c>
      <c r="AD53" s="60">
        <f t="shared" si="73"/>
        <v>324.10466666666662</v>
      </c>
      <c r="AE53" s="57">
        <v>4.4000000000000004</v>
      </c>
      <c r="AF53" s="57">
        <v>4.5999999999999996</v>
      </c>
      <c r="AG53" s="24"/>
      <c r="AH53" s="10">
        <v>0</v>
      </c>
      <c r="AI53" s="10">
        <v>0</v>
      </c>
      <c r="AJ53" s="10">
        <v>0</v>
      </c>
      <c r="AK53" s="10">
        <v>0</v>
      </c>
      <c r="AL53" s="10">
        <f t="shared" si="11"/>
        <v>0</v>
      </c>
      <c r="AM53" s="10">
        <f t="shared" si="12"/>
        <v>0</v>
      </c>
      <c r="AN53" s="10">
        <v>331</v>
      </c>
      <c r="AO53" s="33"/>
      <c r="AP53" s="10">
        <v>180</v>
      </c>
      <c r="AQ53" s="10">
        <v>16731</v>
      </c>
      <c r="AR53" s="10">
        <v>0</v>
      </c>
      <c r="AS53" s="10">
        <v>0</v>
      </c>
      <c r="AT53" s="10">
        <f t="shared" si="13"/>
        <v>180</v>
      </c>
      <c r="AU53" s="10">
        <f t="shared" si="14"/>
        <v>16731</v>
      </c>
      <c r="AV53" s="10">
        <v>228.9</v>
      </c>
      <c r="AW53" s="22" t="s">
        <v>270</v>
      </c>
      <c r="AX53" s="161">
        <v>0</v>
      </c>
      <c r="AY53" s="161">
        <v>0</v>
      </c>
      <c r="AZ53" s="10">
        <v>0</v>
      </c>
      <c r="BA53" s="10">
        <v>0</v>
      </c>
      <c r="BB53" s="161">
        <f t="shared" si="15"/>
        <v>0</v>
      </c>
      <c r="BC53" s="161">
        <f t="shared" si="16"/>
        <v>0</v>
      </c>
      <c r="BD53" s="10">
        <v>459</v>
      </c>
      <c r="BE53" s="22"/>
      <c r="BF53" s="10">
        <v>150.006</v>
      </c>
      <c r="BG53" s="10">
        <v>13184</v>
      </c>
      <c r="BH53" s="10">
        <v>0</v>
      </c>
      <c r="BI53" s="10">
        <v>0</v>
      </c>
      <c r="BJ53" s="161">
        <f t="shared" si="17"/>
        <v>150.006</v>
      </c>
      <c r="BK53" s="161">
        <f t="shared" si="18"/>
        <v>13184</v>
      </c>
      <c r="BL53" s="10">
        <v>543.79999999999995</v>
      </c>
      <c r="BM53" s="22" t="s">
        <v>335</v>
      </c>
      <c r="BN53" s="161">
        <v>50</v>
      </c>
      <c r="BO53" s="10">
        <v>4392</v>
      </c>
      <c r="BP53" s="10">
        <v>0</v>
      </c>
      <c r="BQ53" s="10">
        <v>0</v>
      </c>
      <c r="BR53" s="10">
        <f t="shared" si="19"/>
        <v>50</v>
      </c>
      <c r="BS53" s="10">
        <f t="shared" si="20"/>
        <v>4392</v>
      </c>
      <c r="BT53" s="10">
        <v>390.4</v>
      </c>
      <c r="BU53" s="22" t="s">
        <v>378</v>
      </c>
      <c r="BV53" s="10">
        <v>268.89</v>
      </c>
      <c r="BW53" s="10">
        <v>23625</v>
      </c>
      <c r="BX53" s="10">
        <v>0</v>
      </c>
      <c r="BY53" s="10">
        <v>0</v>
      </c>
      <c r="BZ53" s="161">
        <f t="shared" si="21"/>
        <v>268.89</v>
      </c>
      <c r="CA53" s="161">
        <f t="shared" si="22"/>
        <v>23625</v>
      </c>
      <c r="CB53" s="10">
        <v>6.5</v>
      </c>
      <c r="CC53" s="22" t="s">
        <v>244</v>
      </c>
      <c r="CD53" s="161">
        <v>0</v>
      </c>
      <c r="CE53" s="161">
        <v>0</v>
      </c>
      <c r="CF53" s="10">
        <v>0</v>
      </c>
      <c r="CG53" s="10">
        <v>0</v>
      </c>
      <c r="CH53" s="161">
        <f t="shared" si="23"/>
        <v>0</v>
      </c>
      <c r="CI53" s="161">
        <f t="shared" si="24"/>
        <v>0</v>
      </c>
      <c r="CJ53" s="10">
        <v>304.3</v>
      </c>
      <c r="CK53" s="161"/>
      <c r="CL53" s="161">
        <v>0</v>
      </c>
      <c r="CM53" s="161">
        <v>0</v>
      </c>
      <c r="CN53" s="10">
        <v>0</v>
      </c>
      <c r="CO53" s="10">
        <v>0</v>
      </c>
      <c r="CP53" s="161">
        <f t="shared" si="25"/>
        <v>0</v>
      </c>
      <c r="CQ53" s="161">
        <f t="shared" si="26"/>
        <v>0</v>
      </c>
      <c r="CR53" s="10">
        <v>604.1</v>
      </c>
      <c r="CS53" s="22"/>
      <c r="CT53" s="10">
        <v>120</v>
      </c>
      <c r="CU53" s="10">
        <v>11203.2</v>
      </c>
      <c r="CV53" s="10">
        <v>0</v>
      </c>
      <c r="CW53" s="161">
        <v>0</v>
      </c>
      <c r="CX53" s="161">
        <f t="shared" si="27"/>
        <v>120</v>
      </c>
      <c r="CY53" s="161">
        <f t="shared" si="28"/>
        <v>11203.2</v>
      </c>
      <c r="CZ53" s="10">
        <v>286.7</v>
      </c>
      <c r="DA53" s="22" t="s">
        <v>433</v>
      </c>
      <c r="DB53" s="161">
        <v>0</v>
      </c>
      <c r="DC53" s="161">
        <v>0</v>
      </c>
      <c r="DD53" s="10">
        <v>0</v>
      </c>
      <c r="DE53" s="10">
        <v>0</v>
      </c>
      <c r="DF53" s="161">
        <f t="shared" si="29"/>
        <v>0</v>
      </c>
      <c r="DG53" s="161">
        <f t="shared" si="30"/>
        <v>0</v>
      </c>
      <c r="DH53" s="10">
        <v>304.39999999999998</v>
      </c>
      <c r="DI53" s="161"/>
      <c r="DJ53" s="161">
        <v>0</v>
      </c>
      <c r="DK53" s="161">
        <v>0</v>
      </c>
      <c r="DL53" s="10">
        <v>0</v>
      </c>
      <c r="DM53" s="10">
        <v>0</v>
      </c>
      <c r="DN53" s="161">
        <f t="shared" si="31"/>
        <v>0</v>
      </c>
      <c r="DO53" s="161">
        <f t="shared" si="32"/>
        <v>0</v>
      </c>
      <c r="DP53" s="10">
        <v>180.5</v>
      </c>
      <c r="DQ53" s="22"/>
      <c r="DR53" s="10">
        <v>150</v>
      </c>
      <c r="DS53" s="10">
        <v>13947</v>
      </c>
      <c r="DT53" s="161">
        <v>0</v>
      </c>
      <c r="DU53" s="161">
        <v>0</v>
      </c>
      <c r="DV53" s="161">
        <f t="shared" si="33"/>
        <v>150</v>
      </c>
      <c r="DW53" s="161">
        <f t="shared" si="34"/>
        <v>13947</v>
      </c>
      <c r="DX53" s="10">
        <v>379.2</v>
      </c>
      <c r="DY53" s="33" t="s">
        <v>499</v>
      </c>
      <c r="DZ53" s="10">
        <v>150</v>
      </c>
      <c r="EA53" s="161">
        <v>13218</v>
      </c>
      <c r="EB53" s="161">
        <v>0</v>
      </c>
      <c r="EC53" s="161">
        <v>0</v>
      </c>
      <c r="ED53" s="10">
        <f t="shared" si="35"/>
        <v>150</v>
      </c>
      <c r="EE53" s="10">
        <f t="shared" si="36"/>
        <v>13218</v>
      </c>
      <c r="EF53" s="10">
        <v>541.1</v>
      </c>
      <c r="EG53" s="161" t="s">
        <v>390</v>
      </c>
      <c r="EH53" s="10">
        <v>50</v>
      </c>
      <c r="EI53" s="161">
        <v>4365.5</v>
      </c>
      <c r="EJ53" s="161">
        <v>0</v>
      </c>
      <c r="EK53" s="161">
        <v>0</v>
      </c>
      <c r="EL53" s="161">
        <f t="shared" si="37"/>
        <v>50</v>
      </c>
      <c r="EM53" s="161">
        <f t="shared" si="38"/>
        <v>4365.5</v>
      </c>
      <c r="EN53" s="10">
        <v>440.6</v>
      </c>
      <c r="EO53" s="22" t="s">
        <v>332</v>
      </c>
      <c r="EP53" s="161">
        <v>0</v>
      </c>
      <c r="EQ53" s="161">
        <v>0</v>
      </c>
      <c r="ER53" s="161">
        <v>0</v>
      </c>
      <c r="ES53" s="161">
        <v>0</v>
      </c>
      <c r="ET53" s="161">
        <f t="shared" si="39"/>
        <v>0</v>
      </c>
      <c r="EU53" s="161">
        <f t="shared" si="40"/>
        <v>0</v>
      </c>
      <c r="EV53" s="10">
        <v>0</v>
      </c>
      <c r="EW53" s="161"/>
      <c r="EX53" s="10">
        <v>276.58800000000002</v>
      </c>
      <c r="EY53" s="161">
        <v>24301</v>
      </c>
      <c r="EZ53" s="161">
        <v>0</v>
      </c>
      <c r="FA53" s="161">
        <v>0</v>
      </c>
      <c r="FB53" s="14">
        <f t="shared" si="41"/>
        <v>276.58800000000002</v>
      </c>
      <c r="FC53" s="14">
        <f t="shared" si="42"/>
        <v>24301</v>
      </c>
      <c r="FD53" s="161">
        <v>534</v>
      </c>
      <c r="FE53" s="161" t="s">
        <v>244</v>
      </c>
      <c r="FF53" s="10">
        <v>0</v>
      </c>
      <c r="FG53" s="10">
        <v>0</v>
      </c>
      <c r="FH53" s="10">
        <v>0</v>
      </c>
      <c r="FI53" s="10">
        <v>0</v>
      </c>
      <c r="FJ53" s="14">
        <f t="shared" si="43"/>
        <v>0</v>
      </c>
      <c r="FK53" s="14">
        <f t="shared" si="44"/>
        <v>0</v>
      </c>
      <c r="FL53" s="10">
        <v>541.79999999999995</v>
      </c>
      <c r="FM53" s="167"/>
      <c r="FN53" s="14">
        <v>150</v>
      </c>
      <c r="FO53" s="14">
        <v>13833</v>
      </c>
      <c r="FP53" s="14"/>
      <c r="FQ53" s="14"/>
      <c r="FR53" s="14">
        <f t="shared" si="45"/>
        <v>150</v>
      </c>
      <c r="FS53" s="14">
        <f t="shared" si="46"/>
        <v>13833</v>
      </c>
      <c r="FT53" s="10">
        <v>134.30000000000001</v>
      </c>
      <c r="FU53" s="14"/>
      <c r="FV53" s="14"/>
      <c r="FW53" s="14"/>
      <c r="FX53" s="14"/>
      <c r="FY53" s="14"/>
      <c r="FZ53" s="14">
        <f t="shared" si="47"/>
        <v>0</v>
      </c>
      <c r="GA53" s="14">
        <f t="shared" si="48"/>
        <v>0</v>
      </c>
      <c r="GB53" s="14"/>
      <c r="GC53" s="14"/>
      <c r="GD53" s="14"/>
      <c r="GE53" s="14"/>
      <c r="GF53" s="14"/>
      <c r="GG53" s="14"/>
      <c r="GH53" s="14">
        <f t="shared" si="49"/>
        <v>0</v>
      </c>
      <c r="GI53" s="14">
        <f t="shared" si="50"/>
        <v>0</v>
      </c>
      <c r="GJ53" s="14"/>
      <c r="GK53" s="14"/>
      <c r="GL53" s="14"/>
      <c r="GM53" s="14"/>
      <c r="GN53" s="14"/>
      <c r="GO53" s="14"/>
      <c r="GP53" s="14">
        <f t="shared" si="51"/>
        <v>0</v>
      </c>
      <c r="GQ53" s="14">
        <f t="shared" si="52"/>
        <v>0</v>
      </c>
      <c r="GR53" s="14"/>
      <c r="GS53" s="14"/>
      <c r="GT53" s="14"/>
      <c r="GU53" s="14"/>
      <c r="GV53" s="14"/>
      <c r="GW53" s="14"/>
      <c r="GX53" s="14">
        <f t="shared" si="53"/>
        <v>0</v>
      </c>
      <c r="GY53" s="14">
        <f t="shared" si="54"/>
        <v>0</v>
      </c>
      <c r="GZ53" s="14"/>
      <c r="HA53" s="14"/>
      <c r="HB53" s="14"/>
      <c r="HC53" s="14"/>
      <c r="HD53" s="14"/>
      <c r="HE53" s="14"/>
      <c r="HF53" s="14">
        <f t="shared" si="55"/>
        <v>0</v>
      </c>
      <c r="HG53" s="14">
        <f t="shared" si="56"/>
        <v>0</v>
      </c>
      <c r="HH53" s="14"/>
      <c r="HI53" s="14"/>
      <c r="HJ53" s="14"/>
      <c r="HK53" s="14"/>
      <c r="HL53" s="14"/>
      <c r="HM53" s="14"/>
      <c r="HN53" s="14">
        <f t="shared" si="57"/>
        <v>0</v>
      </c>
      <c r="HO53" s="14">
        <f t="shared" si="58"/>
        <v>0</v>
      </c>
      <c r="HP53" s="14"/>
      <c r="HQ53" s="14"/>
      <c r="HR53" s="14"/>
      <c r="HS53" s="14"/>
      <c r="HT53" s="14"/>
      <c r="HU53" s="14"/>
      <c r="HV53" s="14">
        <f t="shared" si="59"/>
        <v>0</v>
      </c>
      <c r="HW53" s="14">
        <f t="shared" si="60"/>
        <v>0</v>
      </c>
      <c r="HX53" s="14"/>
      <c r="HY53" s="14"/>
      <c r="HZ53" s="14"/>
      <c r="IA53" s="14"/>
      <c r="IB53" s="14"/>
      <c r="IC53" s="14"/>
      <c r="ID53" s="14">
        <f t="shared" si="61"/>
        <v>0</v>
      </c>
      <c r="IE53" s="14">
        <f t="shared" si="62"/>
        <v>0</v>
      </c>
      <c r="IF53" s="14"/>
      <c r="IG53" s="14"/>
      <c r="IH53" s="14"/>
      <c r="II53" s="14"/>
      <c r="IJ53" s="14"/>
      <c r="IK53" s="14"/>
      <c r="IL53" s="14">
        <f t="shared" si="63"/>
        <v>0</v>
      </c>
      <c r="IM53" s="14">
        <f t="shared" si="64"/>
        <v>0</v>
      </c>
      <c r="IN53" s="14"/>
      <c r="IO53" s="14"/>
      <c r="IP53" s="14"/>
      <c r="IQ53" s="14"/>
      <c r="IR53" s="14"/>
      <c r="IS53" s="14"/>
      <c r="IT53" s="14">
        <f t="shared" si="65"/>
        <v>0</v>
      </c>
      <c r="IU53" s="14">
        <f t="shared" si="66"/>
        <v>0</v>
      </c>
      <c r="IV53" s="14"/>
      <c r="IW53" s="14"/>
      <c r="IX53" s="14"/>
      <c r="IY53" s="14"/>
      <c r="IZ53" s="14"/>
      <c r="JA53" s="14"/>
      <c r="JB53" s="14">
        <f t="shared" si="67"/>
        <v>0</v>
      </c>
      <c r="JC53" s="14">
        <f t="shared" si="68"/>
        <v>0</v>
      </c>
      <c r="JD53" s="14"/>
      <c r="JE53" s="14"/>
      <c r="JF53" s="14"/>
      <c r="JG53" s="14"/>
      <c r="JH53" s="14"/>
      <c r="JI53" s="14"/>
      <c r="JJ53" s="14">
        <f t="shared" si="69"/>
        <v>0</v>
      </c>
      <c r="JK53" s="14">
        <f t="shared" si="70"/>
        <v>0</v>
      </c>
      <c r="JL53" s="14"/>
      <c r="JM53" s="14"/>
      <c r="JN53" s="14"/>
      <c r="JO53" s="14"/>
      <c r="JP53" s="14"/>
      <c r="JQ53" s="14"/>
      <c r="JR53" s="14">
        <f t="shared" si="71"/>
        <v>0</v>
      </c>
      <c r="JS53" s="14">
        <f t="shared" si="72"/>
        <v>0</v>
      </c>
      <c r="JT53" s="14"/>
      <c r="JU53" s="14"/>
    </row>
    <row r="54" spans="1:281" ht="12" customHeight="1" x14ac:dyDescent="0.2">
      <c r="A54" s="9" t="s">
        <v>158</v>
      </c>
      <c r="B54" s="15" t="s">
        <v>223</v>
      </c>
      <c r="C54" s="61">
        <v>9068593096</v>
      </c>
      <c r="D54" s="4" t="s">
        <v>301</v>
      </c>
      <c r="E54" s="4">
        <v>450</v>
      </c>
      <c r="F54" s="28" t="s">
        <v>62</v>
      </c>
      <c r="G54" s="6">
        <v>777502</v>
      </c>
      <c r="H54" s="16" t="s">
        <v>167</v>
      </c>
      <c r="I54" s="16" t="s">
        <v>167</v>
      </c>
      <c r="J54" s="46"/>
      <c r="K54" s="43">
        <f>381.201909090909</f>
        <v>381.201909090909</v>
      </c>
      <c r="L54" s="50">
        <f t="shared" si="77"/>
        <v>269.25190909090901</v>
      </c>
      <c r="M54" s="43"/>
      <c r="N54" s="43">
        <v>27.949999999999989</v>
      </c>
      <c r="O54" s="43">
        <v>84</v>
      </c>
      <c r="P54" s="43"/>
      <c r="Q54" s="43"/>
      <c r="R54" s="10">
        <f t="shared" si="78"/>
        <v>111.94999999999999</v>
      </c>
      <c r="S54" s="50" cm="1">
        <f t="array" ref="S54">+R54:R54</f>
        <v>111.94999999999999</v>
      </c>
      <c r="T54" s="50">
        <f t="shared" si="2"/>
        <v>1142.6399999999999</v>
      </c>
      <c r="U54" s="55">
        <f t="shared" si="79"/>
        <v>1411.8919090909089</v>
      </c>
      <c r="V54" s="50">
        <f t="shared" si="4"/>
        <v>101943.5</v>
      </c>
      <c r="W54" s="55">
        <f t="shared" si="80"/>
        <v>89.217513827627258</v>
      </c>
      <c r="X54" s="50">
        <f t="shared" si="6"/>
        <v>6144.2000000000007</v>
      </c>
      <c r="Y54" s="55">
        <f t="shared" si="7"/>
        <v>16.591826437941471</v>
      </c>
      <c r="Z54" s="56">
        <v>2151.1</v>
      </c>
      <c r="AA54" s="50">
        <f t="shared" si="74"/>
        <v>8295.3000000000029</v>
      </c>
      <c r="AB54" s="50">
        <f t="shared" si="75"/>
        <v>1131.5285451197055</v>
      </c>
      <c r="AC54" s="50">
        <f t="shared" si="76"/>
        <v>1131.5285451197055</v>
      </c>
      <c r="AD54" s="60">
        <f t="shared" si="73"/>
        <v>280.3633639712034</v>
      </c>
      <c r="AE54" s="57">
        <v>5.43</v>
      </c>
      <c r="AF54" s="57">
        <v>5.5</v>
      </c>
      <c r="AG54" s="24"/>
      <c r="AH54" s="111">
        <v>0</v>
      </c>
      <c r="AI54" s="10">
        <v>0</v>
      </c>
      <c r="AJ54" s="10">
        <v>0</v>
      </c>
      <c r="AK54" s="10">
        <v>0</v>
      </c>
      <c r="AL54" s="10">
        <f t="shared" si="11"/>
        <v>0</v>
      </c>
      <c r="AM54" s="10">
        <f t="shared" si="12"/>
        <v>0</v>
      </c>
      <c r="AN54" s="10">
        <v>521.9</v>
      </c>
      <c r="AO54" s="33"/>
      <c r="AP54" s="10">
        <v>0</v>
      </c>
      <c r="AQ54" s="10">
        <v>0</v>
      </c>
      <c r="AR54" s="10">
        <v>0</v>
      </c>
      <c r="AS54" s="10">
        <v>0</v>
      </c>
      <c r="AT54" s="10">
        <f t="shared" si="13"/>
        <v>0</v>
      </c>
      <c r="AU54" s="10">
        <f t="shared" si="14"/>
        <v>0</v>
      </c>
      <c r="AV54" s="10">
        <v>572.5</v>
      </c>
      <c r="AW54" s="22"/>
      <c r="AX54" s="10">
        <v>150</v>
      </c>
      <c r="AY54" s="10">
        <v>13666.5</v>
      </c>
      <c r="AZ54" s="10">
        <v>0</v>
      </c>
      <c r="BA54" s="10">
        <v>0</v>
      </c>
      <c r="BB54" s="161">
        <f t="shared" si="15"/>
        <v>150</v>
      </c>
      <c r="BC54" s="161">
        <f t="shared" si="16"/>
        <v>13666.5</v>
      </c>
      <c r="BD54" s="10">
        <v>398.9</v>
      </c>
      <c r="BE54" s="22" t="s">
        <v>318</v>
      </c>
      <c r="BF54" s="10">
        <v>150</v>
      </c>
      <c r="BG54" s="10">
        <v>13662</v>
      </c>
      <c r="BH54" s="10">
        <v>0</v>
      </c>
      <c r="BI54" s="10">
        <v>0</v>
      </c>
      <c r="BJ54" s="161">
        <f t="shared" si="17"/>
        <v>150</v>
      </c>
      <c r="BK54" s="161">
        <f t="shared" si="18"/>
        <v>13662</v>
      </c>
      <c r="BL54" s="10">
        <v>566.9</v>
      </c>
      <c r="BM54" s="22" t="s">
        <v>336</v>
      </c>
      <c r="BN54" s="161">
        <v>0</v>
      </c>
      <c r="BO54" s="161">
        <v>0</v>
      </c>
      <c r="BP54" s="10">
        <v>0</v>
      </c>
      <c r="BQ54" s="10">
        <v>0</v>
      </c>
      <c r="BR54" s="75">
        <f t="shared" si="19"/>
        <v>0</v>
      </c>
      <c r="BS54" s="75">
        <f t="shared" si="20"/>
        <v>0</v>
      </c>
      <c r="BT54" s="10">
        <v>491.1</v>
      </c>
      <c r="BU54" s="22"/>
      <c r="BV54" s="161">
        <v>0</v>
      </c>
      <c r="BW54" s="161">
        <v>0</v>
      </c>
      <c r="BX54" s="10">
        <v>0</v>
      </c>
      <c r="BY54" s="10">
        <v>0</v>
      </c>
      <c r="BZ54" s="161">
        <f t="shared" si="21"/>
        <v>0</v>
      </c>
      <c r="CA54" s="161">
        <f t="shared" si="22"/>
        <v>0</v>
      </c>
      <c r="CB54" s="10">
        <v>265.60000000000002</v>
      </c>
      <c r="CC54" s="22"/>
      <c r="CD54" s="10">
        <v>150</v>
      </c>
      <c r="CE54" s="10">
        <v>13758</v>
      </c>
      <c r="CF54" s="10">
        <v>0</v>
      </c>
      <c r="CG54" s="10">
        <v>0</v>
      </c>
      <c r="CH54" s="161">
        <f t="shared" si="23"/>
        <v>150</v>
      </c>
      <c r="CI54" s="161">
        <f t="shared" si="24"/>
        <v>13758</v>
      </c>
      <c r="CJ54" s="10">
        <v>464.1</v>
      </c>
      <c r="CK54" s="161" t="s">
        <v>410</v>
      </c>
      <c r="CL54" s="161">
        <v>0</v>
      </c>
      <c r="CM54" s="161">
        <v>0</v>
      </c>
      <c r="CN54" s="10">
        <v>0</v>
      </c>
      <c r="CO54" s="10">
        <v>0</v>
      </c>
      <c r="CP54" s="161">
        <f t="shared" si="25"/>
        <v>0</v>
      </c>
      <c r="CQ54" s="161">
        <f t="shared" si="26"/>
        <v>0</v>
      </c>
      <c r="CR54" s="10">
        <v>445.1</v>
      </c>
      <c r="CS54" s="22"/>
      <c r="CT54" s="10">
        <v>410.27</v>
      </c>
      <c r="CU54" s="10">
        <v>36047</v>
      </c>
      <c r="CV54" s="10">
        <v>0</v>
      </c>
      <c r="CW54" s="161">
        <v>0</v>
      </c>
      <c r="CX54" s="161">
        <f t="shared" si="27"/>
        <v>410.27</v>
      </c>
      <c r="CY54" s="161">
        <f t="shared" si="28"/>
        <v>36047</v>
      </c>
      <c r="CZ54" s="10">
        <v>1.2</v>
      </c>
      <c r="DA54" s="22" t="s">
        <v>244</v>
      </c>
      <c r="DB54" s="161">
        <v>0</v>
      </c>
      <c r="DC54" s="161">
        <v>0</v>
      </c>
      <c r="DD54" s="10">
        <v>0</v>
      </c>
      <c r="DE54" s="10">
        <v>0</v>
      </c>
      <c r="DF54" s="161">
        <f t="shared" si="29"/>
        <v>0</v>
      </c>
      <c r="DG54" s="161">
        <f t="shared" si="30"/>
        <v>0</v>
      </c>
      <c r="DH54" s="10">
        <v>527.5</v>
      </c>
      <c r="DI54" s="161"/>
      <c r="DJ54" s="161">
        <v>0</v>
      </c>
      <c r="DK54" s="161">
        <v>0</v>
      </c>
      <c r="DL54" s="10">
        <v>0</v>
      </c>
      <c r="DM54" s="10">
        <v>0</v>
      </c>
      <c r="DN54" s="161">
        <f t="shared" si="31"/>
        <v>0</v>
      </c>
      <c r="DO54" s="161">
        <f t="shared" si="32"/>
        <v>0</v>
      </c>
      <c r="DP54" s="10">
        <v>45.5</v>
      </c>
      <c r="DQ54" s="22"/>
      <c r="DR54" s="161">
        <v>0</v>
      </c>
      <c r="DS54" s="161">
        <v>0</v>
      </c>
      <c r="DT54" s="161">
        <v>0</v>
      </c>
      <c r="DU54" s="161">
        <v>0</v>
      </c>
      <c r="DV54" s="161">
        <f t="shared" si="33"/>
        <v>0</v>
      </c>
      <c r="DW54" s="161">
        <f t="shared" si="34"/>
        <v>0</v>
      </c>
      <c r="DX54" s="10">
        <v>526.79999999999995</v>
      </c>
      <c r="DY54" s="161"/>
      <c r="DZ54" s="10">
        <v>194.37</v>
      </c>
      <c r="EA54" s="161">
        <v>17078</v>
      </c>
      <c r="EB54" s="161">
        <v>0</v>
      </c>
      <c r="EC54" s="161">
        <v>0</v>
      </c>
      <c r="ED54" s="10">
        <f t="shared" si="35"/>
        <v>194.37</v>
      </c>
      <c r="EE54" s="10">
        <f t="shared" si="36"/>
        <v>17078</v>
      </c>
      <c r="EF54" s="10">
        <v>32</v>
      </c>
      <c r="EG54" s="161" t="s">
        <v>244</v>
      </c>
      <c r="EH54" s="161">
        <v>0</v>
      </c>
      <c r="EI54" s="161">
        <v>0</v>
      </c>
      <c r="EJ54" s="161">
        <v>0</v>
      </c>
      <c r="EK54" s="161">
        <v>0</v>
      </c>
      <c r="EL54" s="161">
        <f t="shared" si="37"/>
        <v>0</v>
      </c>
      <c r="EM54" s="161">
        <f t="shared" si="38"/>
        <v>0</v>
      </c>
      <c r="EN54" s="10">
        <v>206.6</v>
      </c>
      <c r="EO54" s="22"/>
      <c r="EP54" s="161">
        <v>0</v>
      </c>
      <c r="EQ54" s="161">
        <v>0</v>
      </c>
      <c r="ER54" s="161">
        <v>0</v>
      </c>
      <c r="ES54" s="161">
        <v>0</v>
      </c>
      <c r="ET54" s="161">
        <f t="shared" si="39"/>
        <v>0</v>
      </c>
      <c r="EU54" s="161">
        <f t="shared" si="40"/>
        <v>0</v>
      </c>
      <c r="EV54" s="10">
        <v>224.3</v>
      </c>
      <c r="EW54" s="161"/>
      <c r="EX54" s="10">
        <v>0</v>
      </c>
      <c r="EY54" s="161">
        <v>0</v>
      </c>
      <c r="EZ54" s="161">
        <v>0</v>
      </c>
      <c r="FA54" s="161">
        <v>0</v>
      </c>
      <c r="FB54" s="14">
        <f t="shared" si="41"/>
        <v>0</v>
      </c>
      <c r="FC54" s="14">
        <f t="shared" si="42"/>
        <v>0</v>
      </c>
      <c r="FD54" s="161">
        <v>277.60000000000002</v>
      </c>
      <c r="FE54" s="161"/>
      <c r="FF54" s="10">
        <v>88</v>
      </c>
      <c r="FG54" s="10">
        <v>7732</v>
      </c>
      <c r="FH54" s="10">
        <v>0</v>
      </c>
      <c r="FI54" s="10">
        <v>0</v>
      </c>
      <c r="FJ54" s="14">
        <f t="shared" si="43"/>
        <v>88</v>
      </c>
      <c r="FK54" s="14">
        <f t="shared" si="44"/>
        <v>7732</v>
      </c>
      <c r="FL54" s="10">
        <v>557.1</v>
      </c>
      <c r="FM54" s="167" t="s">
        <v>244</v>
      </c>
      <c r="FN54" s="14"/>
      <c r="FO54" s="14"/>
      <c r="FP54" s="14"/>
      <c r="FQ54" s="14"/>
      <c r="FR54" s="14">
        <f t="shared" si="45"/>
        <v>0</v>
      </c>
      <c r="FS54" s="14">
        <f t="shared" si="46"/>
        <v>0</v>
      </c>
      <c r="FT54" s="10">
        <v>19.5</v>
      </c>
      <c r="FU54" s="14"/>
      <c r="FV54" s="14"/>
      <c r="FW54" s="14"/>
      <c r="FX54" s="14"/>
      <c r="FY54" s="14"/>
      <c r="FZ54" s="14">
        <f t="shared" si="47"/>
        <v>0</v>
      </c>
      <c r="GA54" s="14">
        <f t="shared" si="48"/>
        <v>0</v>
      </c>
      <c r="GB54" s="14"/>
      <c r="GC54" s="14"/>
      <c r="GD54" s="14"/>
      <c r="GE54" s="14"/>
      <c r="GF54" s="14"/>
      <c r="GG54" s="14"/>
      <c r="GH54" s="14">
        <f t="shared" si="49"/>
        <v>0</v>
      </c>
      <c r="GI54" s="14">
        <f t="shared" si="50"/>
        <v>0</v>
      </c>
      <c r="GJ54" s="14"/>
      <c r="GK54" s="14"/>
      <c r="GL54" s="14"/>
      <c r="GM54" s="14"/>
      <c r="GN54" s="14"/>
      <c r="GO54" s="14"/>
      <c r="GP54" s="14">
        <f t="shared" si="51"/>
        <v>0</v>
      </c>
      <c r="GQ54" s="14">
        <f t="shared" si="52"/>
        <v>0</v>
      </c>
      <c r="GR54" s="14"/>
      <c r="GS54" s="14"/>
      <c r="GT54" s="14"/>
      <c r="GU54" s="14"/>
      <c r="GV54" s="14"/>
      <c r="GW54" s="14"/>
      <c r="GX54" s="14">
        <f t="shared" si="53"/>
        <v>0</v>
      </c>
      <c r="GY54" s="14">
        <f t="shared" si="54"/>
        <v>0</v>
      </c>
      <c r="GZ54" s="14"/>
      <c r="HA54" s="14"/>
      <c r="HB54" s="14"/>
      <c r="HC54" s="14"/>
      <c r="HD54" s="14"/>
      <c r="HE54" s="14"/>
      <c r="HF54" s="14">
        <f t="shared" si="55"/>
        <v>0</v>
      </c>
      <c r="HG54" s="14">
        <f t="shared" si="56"/>
        <v>0</v>
      </c>
      <c r="HH54" s="14"/>
      <c r="HI54" s="14"/>
      <c r="HJ54" s="14"/>
      <c r="HK54" s="14"/>
      <c r="HL54" s="14"/>
      <c r="HM54" s="14"/>
      <c r="HN54" s="14">
        <f t="shared" si="57"/>
        <v>0</v>
      </c>
      <c r="HO54" s="14">
        <f t="shared" si="58"/>
        <v>0</v>
      </c>
      <c r="HP54" s="14"/>
      <c r="HQ54" s="14"/>
      <c r="HR54" s="14"/>
      <c r="HS54" s="14"/>
      <c r="HT54" s="14"/>
      <c r="HU54" s="14"/>
      <c r="HV54" s="14">
        <f t="shared" si="59"/>
        <v>0</v>
      </c>
      <c r="HW54" s="14">
        <f t="shared" si="60"/>
        <v>0</v>
      </c>
      <c r="HX54" s="14"/>
      <c r="HY54" s="14"/>
      <c r="HZ54" s="14"/>
      <c r="IA54" s="14"/>
      <c r="IB54" s="14"/>
      <c r="IC54" s="14"/>
      <c r="ID54" s="14">
        <f t="shared" si="61"/>
        <v>0</v>
      </c>
      <c r="IE54" s="14">
        <f t="shared" si="62"/>
        <v>0</v>
      </c>
      <c r="IF54" s="14"/>
      <c r="IG54" s="14"/>
      <c r="IH54" s="14"/>
      <c r="II54" s="14"/>
      <c r="IJ54" s="14"/>
      <c r="IK54" s="14"/>
      <c r="IL54" s="14">
        <f t="shared" si="63"/>
        <v>0</v>
      </c>
      <c r="IM54" s="14">
        <f t="shared" si="64"/>
        <v>0</v>
      </c>
      <c r="IN54" s="14"/>
      <c r="IO54" s="14"/>
      <c r="IP54" s="14"/>
      <c r="IQ54" s="14"/>
      <c r="IR54" s="14"/>
      <c r="IS54" s="14"/>
      <c r="IT54" s="14">
        <f t="shared" si="65"/>
        <v>0</v>
      </c>
      <c r="IU54" s="14">
        <f t="shared" si="66"/>
        <v>0</v>
      </c>
      <c r="IV54" s="14"/>
      <c r="IW54" s="14"/>
      <c r="IX54" s="14"/>
      <c r="IY54" s="14"/>
      <c r="IZ54" s="14"/>
      <c r="JA54" s="14"/>
      <c r="JB54" s="14">
        <f t="shared" si="67"/>
        <v>0</v>
      </c>
      <c r="JC54" s="14">
        <f t="shared" si="68"/>
        <v>0</v>
      </c>
      <c r="JD54" s="14"/>
      <c r="JE54" s="14"/>
      <c r="JF54" s="14"/>
      <c r="JG54" s="14"/>
      <c r="JH54" s="14"/>
      <c r="JI54" s="14"/>
      <c r="JJ54" s="14">
        <f t="shared" si="69"/>
        <v>0</v>
      </c>
      <c r="JK54" s="14">
        <f t="shared" si="70"/>
        <v>0</v>
      </c>
      <c r="JL54" s="14"/>
      <c r="JM54" s="14"/>
      <c r="JN54" s="14"/>
      <c r="JO54" s="14"/>
      <c r="JP54" s="14"/>
      <c r="JQ54" s="14"/>
      <c r="JR54" s="14">
        <f t="shared" si="71"/>
        <v>0</v>
      </c>
      <c r="JS54" s="14">
        <f t="shared" si="72"/>
        <v>0</v>
      </c>
      <c r="JT54" s="14"/>
      <c r="JU54" s="14"/>
    </row>
    <row r="55" spans="1:281" ht="12" customHeight="1" x14ac:dyDescent="0.2">
      <c r="A55" s="14" t="s">
        <v>165</v>
      </c>
      <c r="B55" s="15" t="s">
        <v>226</v>
      </c>
      <c r="C55" s="61">
        <v>9007335415</v>
      </c>
      <c r="D55" s="61" t="s">
        <v>301</v>
      </c>
      <c r="E55" s="15">
        <v>360</v>
      </c>
      <c r="F55" s="28" t="s">
        <v>2</v>
      </c>
      <c r="G55" s="6">
        <v>591775</v>
      </c>
      <c r="H55" s="16" t="s">
        <v>167</v>
      </c>
      <c r="I55" s="16" t="s">
        <v>167</v>
      </c>
      <c r="J55" s="46"/>
      <c r="K55" s="43">
        <v>0</v>
      </c>
      <c r="L55" s="50">
        <f t="shared" si="77"/>
        <v>-90</v>
      </c>
      <c r="M55" s="43"/>
      <c r="N55" s="43">
        <v>90</v>
      </c>
      <c r="O55" s="43"/>
      <c r="P55" s="43"/>
      <c r="Q55" s="43"/>
      <c r="R55" s="10">
        <f t="shared" si="78"/>
        <v>90</v>
      </c>
      <c r="S55" s="50" cm="1">
        <f t="array" ref="S55">+R55:R55</f>
        <v>90</v>
      </c>
      <c r="T55" s="50">
        <f t="shared" si="2"/>
        <v>1310.6500000000001</v>
      </c>
      <c r="U55" s="55">
        <f t="shared" si="79"/>
        <v>1220.6500000000001</v>
      </c>
      <c r="V55" s="50">
        <f t="shared" si="4"/>
        <v>121239.5</v>
      </c>
      <c r="W55" s="55">
        <f t="shared" si="80"/>
        <v>92.503338038377905</v>
      </c>
      <c r="X55" s="50">
        <f t="shared" si="6"/>
        <v>5812.8000000000011</v>
      </c>
      <c r="Y55" s="55">
        <f t="shared" si="7"/>
        <v>20.857332094687582</v>
      </c>
      <c r="Z55" s="56">
        <v>351.6</v>
      </c>
      <c r="AA55" s="50">
        <f t="shared" si="74"/>
        <v>6164.4000000000015</v>
      </c>
      <c r="AB55" s="50">
        <f t="shared" si="75"/>
        <v>1056.8727272727274</v>
      </c>
      <c r="AC55" s="50">
        <f t="shared" si="76"/>
        <v>1056.8727272727274</v>
      </c>
      <c r="AD55" s="60">
        <f t="shared" si="73"/>
        <v>163.7772727272727</v>
      </c>
      <c r="AE55" s="57">
        <v>5.5</v>
      </c>
      <c r="AF55" s="57">
        <v>5.5</v>
      </c>
      <c r="AG55" s="24"/>
      <c r="AH55" s="10">
        <v>0</v>
      </c>
      <c r="AI55" s="10">
        <v>0</v>
      </c>
      <c r="AJ55" s="10">
        <v>0</v>
      </c>
      <c r="AK55" s="10">
        <v>0</v>
      </c>
      <c r="AL55" s="10">
        <f t="shared" si="11"/>
        <v>0</v>
      </c>
      <c r="AM55" s="10">
        <f t="shared" si="12"/>
        <v>0</v>
      </c>
      <c r="AN55" s="10">
        <v>521.9</v>
      </c>
      <c r="AO55" s="33"/>
      <c r="AP55" s="10">
        <v>0</v>
      </c>
      <c r="AQ55" s="10">
        <v>0</v>
      </c>
      <c r="AR55" s="10">
        <v>0</v>
      </c>
      <c r="AS55" s="10">
        <v>0</v>
      </c>
      <c r="AT55" s="10">
        <f t="shared" si="13"/>
        <v>0</v>
      </c>
      <c r="AU55" s="10">
        <f t="shared" si="14"/>
        <v>0</v>
      </c>
      <c r="AV55" s="10">
        <v>572.5</v>
      </c>
      <c r="AW55" s="22"/>
      <c r="AX55" s="10">
        <v>150</v>
      </c>
      <c r="AY55" s="10">
        <v>13666.5</v>
      </c>
      <c r="AZ55" s="10">
        <v>0</v>
      </c>
      <c r="BA55" s="10">
        <v>0</v>
      </c>
      <c r="BB55" s="161">
        <f t="shared" si="15"/>
        <v>150</v>
      </c>
      <c r="BC55" s="161">
        <f t="shared" si="16"/>
        <v>13666.5</v>
      </c>
      <c r="BD55" s="10">
        <v>398.9</v>
      </c>
      <c r="BE55" s="22" t="s">
        <v>318</v>
      </c>
      <c r="BF55" s="10">
        <v>414.22</v>
      </c>
      <c r="BG55" s="10">
        <v>36394</v>
      </c>
      <c r="BH55" s="10">
        <v>0</v>
      </c>
      <c r="BI55" s="10">
        <v>0</v>
      </c>
      <c r="BJ55" s="161">
        <f t="shared" si="17"/>
        <v>414.22</v>
      </c>
      <c r="BK55" s="161">
        <f t="shared" si="18"/>
        <v>36394</v>
      </c>
      <c r="BL55" s="10">
        <v>226</v>
      </c>
      <c r="BM55" s="22" t="s">
        <v>244</v>
      </c>
      <c r="BN55" s="161">
        <v>150</v>
      </c>
      <c r="BO55" s="10">
        <v>13802</v>
      </c>
      <c r="BP55" s="10">
        <v>0</v>
      </c>
      <c r="BQ55" s="10">
        <v>0</v>
      </c>
      <c r="BR55" s="10">
        <f t="shared" si="19"/>
        <v>150</v>
      </c>
      <c r="BS55" s="10">
        <f t="shared" si="20"/>
        <v>13802</v>
      </c>
      <c r="BT55" s="10">
        <v>440.7</v>
      </c>
      <c r="BU55" s="22" t="s">
        <v>379</v>
      </c>
      <c r="BV55" s="161">
        <v>0</v>
      </c>
      <c r="BW55" s="161">
        <v>0</v>
      </c>
      <c r="BX55" s="10">
        <v>0</v>
      </c>
      <c r="BY55" s="10">
        <v>0</v>
      </c>
      <c r="BZ55" s="161">
        <f t="shared" si="21"/>
        <v>0</v>
      </c>
      <c r="CA55" s="161">
        <f t="shared" si="22"/>
        <v>0</v>
      </c>
      <c r="CB55" s="10">
        <v>352.6</v>
      </c>
      <c r="CC55" s="22"/>
      <c r="CD55" s="161">
        <v>0</v>
      </c>
      <c r="CE55" s="161">
        <v>0</v>
      </c>
      <c r="CF55" s="10">
        <v>0</v>
      </c>
      <c r="CG55" s="10">
        <v>0</v>
      </c>
      <c r="CH55" s="161">
        <f t="shared" si="23"/>
        <v>0</v>
      </c>
      <c r="CI55" s="161">
        <f t="shared" si="24"/>
        <v>0</v>
      </c>
      <c r="CJ55" s="10">
        <v>199</v>
      </c>
      <c r="CK55" s="161"/>
      <c r="CL55" s="161">
        <v>0</v>
      </c>
      <c r="CM55" s="161">
        <v>0</v>
      </c>
      <c r="CN55" s="10">
        <v>0</v>
      </c>
      <c r="CO55" s="10">
        <v>0</v>
      </c>
      <c r="CP55" s="161">
        <f t="shared" si="25"/>
        <v>0</v>
      </c>
      <c r="CQ55" s="161">
        <f t="shared" si="26"/>
        <v>0</v>
      </c>
      <c r="CR55" s="10">
        <v>0</v>
      </c>
      <c r="CS55" s="22" t="s">
        <v>244</v>
      </c>
      <c r="CT55" s="10">
        <v>150</v>
      </c>
      <c r="CU55" s="10">
        <v>13758</v>
      </c>
      <c r="CV55" s="10">
        <v>0</v>
      </c>
      <c r="CW55" s="161">
        <v>0</v>
      </c>
      <c r="CX55" s="161">
        <f t="shared" si="27"/>
        <v>150</v>
      </c>
      <c r="CY55" s="161">
        <f t="shared" si="28"/>
        <v>13758</v>
      </c>
      <c r="CZ55" s="10">
        <v>591.6</v>
      </c>
      <c r="DA55" s="22" t="s">
        <v>434</v>
      </c>
      <c r="DB55" s="161">
        <v>0</v>
      </c>
      <c r="DC55" s="161">
        <v>0</v>
      </c>
      <c r="DD55" s="10">
        <v>0</v>
      </c>
      <c r="DE55" s="10">
        <v>0</v>
      </c>
      <c r="DF55" s="161">
        <f t="shared" si="29"/>
        <v>0</v>
      </c>
      <c r="DG55" s="161">
        <f t="shared" si="30"/>
        <v>0</v>
      </c>
      <c r="DH55" s="10">
        <v>314.8</v>
      </c>
      <c r="DI55" s="161"/>
      <c r="DJ55" s="161">
        <v>346.43</v>
      </c>
      <c r="DK55" s="10">
        <v>34830</v>
      </c>
      <c r="DL55" s="10">
        <v>0</v>
      </c>
      <c r="DM55" s="10">
        <v>0</v>
      </c>
      <c r="DN55" s="10">
        <f t="shared" si="31"/>
        <v>346.43</v>
      </c>
      <c r="DO55" s="10">
        <f t="shared" si="32"/>
        <v>34830</v>
      </c>
      <c r="DP55" s="10">
        <v>529</v>
      </c>
      <c r="DQ55" s="22" t="s">
        <v>244</v>
      </c>
      <c r="DR55" s="161">
        <v>0</v>
      </c>
      <c r="DS55" s="161">
        <v>0</v>
      </c>
      <c r="DT55" s="161">
        <v>0</v>
      </c>
      <c r="DU55" s="161">
        <v>0</v>
      </c>
      <c r="DV55" s="161">
        <f t="shared" si="33"/>
        <v>0</v>
      </c>
      <c r="DW55" s="161">
        <f t="shared" si="34"/>
        <v>0</v>
      </c>
      <c r="DX55" s="10">
        <v>424</v>
      </c>
      <c r="DY55" s="161"/>
      <c r="DZ55" s="161">
        <v>0</v>
      </c>
      <c r="EA55" s="161">
        <v>0</v>
      </c>
      <c r="EB55" s="161">
        <v>0</v>
      </c>
      <c r="EC55" s="161">
        <v>0</v>
      </c>
      <c r="ED55" s="161">
        <f t="shared" si="35"/>
        <v>0</v>
      </c>
      <c r="EE55" s="161">
        <f t="shared" si="36"/>
        <v>0</v>
      </c>
      <c r="EF55" s="10">
        <v>138</v>
      </c>
      <c r="EG55" s="161"/>
      <c r="EH55" s="161">
        <v>0</v>
      </c>
      <c r="EI55" s="161">
        <v>0</v>
      </c>
      <c r="EJ55" s="161">
        <v>0</v>
      </c>
      <c r="EK55" s="161">
        <v>0</v>
      </c>
      <c r="EL55" s="161">
        <f t="shared" si="37"/>
        <v>0</v>
      </c>
      <c r="EM55" s="161">
        <f t="shared" si="38"/>
        <v>0</v>
      </c>
      <c r="EN55" s="10">
        <v>7.5</v>
      </c>
      <c r="EO55" s="22"/>
      <c r="EP55" s="161">
        <v>0</v>
      </c>
      <c r="EQ55" s="161">
        <v>0</v>
      </c>
      <c r="ER55" s="161">
        <v>0</v>
      </c>
      <c r="ES55" s="161">
        <v>0</v>
      </c>
      <c r="ET55" s="161">
        <f t="shared" si="39"/>
        <v>0</v>
      </c>
      <c r="EU55" s="161">
        <f t="shared" si="40"/>
        <v>0</v>
      </c>
      <c r="EV55" s="10">
        <v>112.3</v>
      </c>
      <c r="EW55" s="161"/>
      <c r="EX55" s="10">
        <v>100</v>
      </c>
      <c r="EY55" s="161">
        <v>8789</v>
      </c>
      <c r="EZ55" s="161">
        <v>0</v>
      </c>
      <c r="FA55" s="161">
        <v>0</v>
      </c>
      <c r="FB55" s="14">
        <f t="shared" si="41"/>
        <v>100</v>
      </c>
      <c r="FC55" s="14">
        <f t="shared" si="42"/>
        <v>8789</v>
      </c>
      <c r="FD55" s="161">
        <v>450.6</v>
      </c>
      <c r="FE55" s="161" t="s">
        <v>335</v>
      </c>
      <c r="FF55" s="10">
        <v>0</v>
      </c>
      <c r="FG55" s="10">
        <v>0</v>
      </c>
      <c r="FH55" s="10">
        <v>0</v>
      </c>
      <c r="FI55" s="10">
        <v>0</v>
      </c>
      <c r="FJ55" s="14">
        <f t="shared" si="43"/>
        <v>0</v>
      </c>
      <c r="FK55" s="14">
        <f t="shared" si="44"/>
        <v>0</v>
      </c>
      <c r="FL55" s="10">
        <v>437.3</v>
      </c>
      <c r="FM55" s="167"/>
      <c r="FN55" s="14"/>
      <c r="FO55" s="14"/>
      <c r="FP55" s="14"/>
      <c r="FQ55" s="14"/>
      <c r="FR55" s="14">
        <f t="shared" si="45"/>
        <v>0</v>
      </c>
      <c r="FS55" s="14">
        <f t="shared" si="46"/>
        <v>0</v>
      </c>
      <c r="FT55" s="10">
        <v>96.1</v>
      </c>
      <c r="FU55" s="14"/>
      <c r="FV55" s="14"/>
      <c r="FW55" s="14"/>
      <c r="FX55" s="14"/>
      <c r="FY55" s="14"/>
      <c r="FZ55" s="14">
        <f t="shared" si="47"/>
        <v>0</v>
      </c>
      <c r="GA55" s="14">
        <f t="shared" si="48"/>
        <v>0</v>
      </c>
      <c r="GB55" s="14"/>
      <c r="GC55" s="14"/>
      <c r="GD55" s="14"/>
      <c r="GE55" s="14"/>
      <c r="GF55" s="14"/>
      <c r="GG55" s="14"/>
      <c r="GH55" s="14">
        <f t="shared" si="49"/>
        <v>0</v>
      </c>
      <c r="GI55" s="14">
        <f t="shared" si="50"/>
        <v>0</v>
      </c>
      <c r="GJ55" s="14"/>
      <c r="GK55" s="14"/>
      <c r="GL55" s="14"/>
      <c r="GM55" s="14"/>
      <c r="GN55" s="14"/>
      <c r="GO55" s="14"/>
      <c r="GP55" s="14">
        <f t="shared" si="51"/>
        <v>0</v>
      </c>
      <c r="GQ55" s="14">
        <f t="shared" si="52"/>
        <v>0</v>
      </c>
      <c r="GR55" s="14"/>
      <c r="GS55" s="14"/>
      <c r="GT55" s="14"/>
      <c r="GU55" s="14"/>
      <c r="GV55" s="14"/>
      <c r="GW55" s="14"/>
      <c r="GX55" s="14">
        <f t="shared" si="53"/>
        <v>0</v>
      </c>
      <c r="GY55" s="14">
        <f t="shared" si="54"/>
        <v>0</v>
      </c>
      <c r="GZ55" s="14"/>
      <c r="HA55" s="14"/>
      <c r="HB55" s="14"/>
      <c r="HC55" s="14"/>
      <c r="HD55" s="14"/>
      <c r="HE55" s="14"/>
      <c r="HF55" s="14">
        <f t="shared" si="55"/>
        <v>0</v>
      </c>
      <c r="HG55" s="14">
        <f t="shared" si="56"/>
        <v>0</v>
      </c>
      <c r="HH55" s="14"/>
      <c r="HI55" s="14"/>
      <c r="HJ55" s="14"/>
      <c r="HK55" s="14"/>
      <c r="HL55" s="14"/>
      <c r="HM55" s="14"/>
      <c r="HN55" s="14">
        <f t="shared" si="57"/>
        <v>0</v>
      </c>
      <c r="HO55" s="14">
        <f t="shared" si="58"/>
        <v>0</v>
      </c>
      <c r="HP55" s="14"/>
      <c r="HQ55" s="14"/>
      <c r="HR55" s="14"/>
      <c r="HS55" s="14"/>
      <c r="HT55" s="14"/>
      <c r="HU55" s="14"/>
      <c r="HV55" s="14">
        <f t="shared" si="59"/>
        <v>0</v>
      </c>
      <c r="HW55" s="14">
        <f t="shared" si="60"/>
        <v>0</v>
      </c>
      <c r="HX55" s="14"/>
      <c r="HY55" s="14"/>
      <c r="HZ55" s="14"/>
      <c r="IA55" s="14"/>
      <c r="IB55" s="14"/>
      <c r="IC55" s="14"/>
      <c r="ID55" s="14">
        <f t="shared" si="61"/>
        <v>0</v>
      </c>
      <c r="IE55" s="14">
        <f t="shared" si="62"/>
        <v>0</v>
      </c>
      <c r="IF55" s="14"/>
      <c r="IG55" s="14"/>
      <c r="IH55" s="14"/>
      <c r="II55" s="14"/>
      <c r="IJ55" s="14"/>
      <c r="IK55" s="14"/>
      <c r="IL55" s="14">
        <f t="shared" si="63"/>
        <v>0</v>
      </c>
      <c r="IM55" s="14">
        <f t="shared" si="64"/>
        <v>0</v>
      </c>
      <c r="IN55" s="14"/>
      <c r="IO55" s="14"/>
      <c r="IP55" s="14"/>
      <c r="IQ55" s="14"/>
      <c r="IR55" s="14"/>
      <c r="IS55" s="14"/>
      <c r="IT55" s="14">
        <f t="shared" si="65"/>
        <v>0</v>
      </c>
      <c r="IU55" s="14">
        <f t="shared" si="66"/>
        <v>0</v>
      </c>
      <c r="IV55" s="14"/>
      <c r="IW55" s="14"/>
      <c r="IX55" s="14"/>
      <c r="IY55" s="14"/>
      <c r="IZ55" s="14"/>
      <c r="JA55" s="14"/>
      <c r="JB55" s="14">
        <f t="shared" si="67"/>
        <v>0</v>
      </c>
      <c r="JC55" s="14">
        <f t="shared" si="68"/>
        <v>0</v>
      </c>
      <c r="JD55" s="14"/>
      <c r="JE55" s="14"/>
      <c r="JF55" s="14"/>
      <c r="JG55" s="14"/>
      <c r="JH55" s="14"/>
      <c r="JI55" s="14"/>
      <c r="JJ55" s="14">
        <f t="shared" si="69"/>
        <v>0</v>
      </c>
      <c r="JK55" s="14">
        <f t="shared" si="70"/>
        <v>0</v>
      </c>
      <c r="JL55" s="14"/>
      <c r="JM55" s="14"/>
      <c r="JN55" s="14"/>
      <c r="JO55" s="14"/>
      <c r="JP55" s="14"/>
      <c r="JQ55" s="14"/>
      <c r="JR55" s="14">
        <f t="shared" si="71"/>
        <v>0</v>
      </c>
      <c r="JS55" s="14">
        <f t="shared" si="72"/>
        <v>0</v>
      </c>
      <c r="JT55" s="14"/>
      <c r="JU55" s="14"/>
    </row>
    <row r="56" spans="1:281" ht="12" customHeight="1" x14ac:dyDescent="0.2">
      <c r="A56" s="4" t="s">
        <v>98</v>
      </c>
      <c r="B56" s="15" t="s">
        <v>174</v>
      </c>
      <c r="C56" s="61">
        <v>6204233327</v>
      </c>
      <c r="D56" s="61" t="s">
        <v>301</v>
      </c>
      <c r="E56" s="4">
        <v>760</v>
      </c>
      <c r="F56" s="28" t="s">
        <v>2</v>
      </c>
      <c r="G56" s="6">
        <v>591775</v>
      </c>
      <c r="H56" s="16" t="s">
        <v>167</v>
      </c>
      <c r="I56" s="16" t="s">
        <v>167</v>
      </c>
      <c r="J56" s="46"/>
      <c r="K56" s="43">
        <v>448.52664406779718</v>
      </c>
      <c r="L56" s="50">
        <f t="shared" si="77"/>
        <v>448.52664406779718</v>
      </c>
      <c r="M56" s="43"/>
      <c r="N56" s="43">
        <v>0</v>
      </c>
      <c r="O56" s="43"/>
      <c r="P56" s="43"/>
      <c r="Q56" s="43"/>
      <c r="R56" s="10">
        <f t="shared" si="78"/>
        <v>0</v>
      </c>
      <c r="S56" s="50" cm="1">
        <f t="array" ref="S56">+R56:R56</f>
        <v>0</v>
      </c>
      <c r="T56" s="50">
        <f t="shared" si="2"/>
        <v>1135.8800000000001</v>
      </c>
      <c r="U56" s="55">
        <f t="shared" si="79"/>
        <v>1584.4066440677973</v>
      </c>
      <c r="V56" s="50">
        <f t="shared" si="4"/>
        <v>100238</v>
      </c>
      <c r="W56" s="55">
        <f t="shared" si="80"/>
        <v>88.246997922315728</v>
      </c>
      <c r="X56" s="50">
        <f t="shared" si="6"/>
        <v>5538.2999999999993</v>
      </c>
      <c r="Y56" s="55">
        <f t="shared" si="7"/>
        <v>18.0990556669014</v>
      </c>
      <c r="Z56" s="56">
        <v>300172.3000000001</v>
      </c>
      <c r="AA56" s="50">
        <f t="shared" si="74"/>
        <v>305710.60000000021</v>
      </c>
      <c r="AB56" s="50">
        <f t="shared" si="75"/>
        <v>938.69491525423712</v>
      </c>
      <c r="AC56" s="50">
        <f t="shared" si="76"/>
        <v>938.69491525423712</v>
      </c>
      <c r="AD56" s="60">
        <f t="shared" si="73"/>
        <v>645.71172881356017</v>
      </c>
      <c r="AE56" s="57">
        <v>5.9</v>
      </c>
      <c r="AF56" s="57">
        <v>5.9</v>
      </c>
      <c r="AG56" s="24"/>
      <c r="AH56" s="10">
        <v>0</v>
      </c>
      <c r="AI56" s="10">
        <v>0</v>
      </c>
      <c r="AJ56" s="10">
        <v>0</v>
      </c>
      <c r="AK56" s="10">
        <v>0</v>
      </c>
      <c r="AL56" s="10">
        <f t="shared" si="11"/>
        <v>0</v>
      </c>
      <c r="AM56" s="10">
        <f t="shared" si="12"/>
        <v>0</v>
      </c>
      <c r="AN56" s="10">
        <v>93.9</v>
      </c>
      <c r="AO56" s="33"/>
      <c r="AP56" s="10">
        <v>0</v>
      </c>
      <c r="AQ56" s="10">
        <v>0</v>
      </c>
      <c r="AR56" s="10">
        <v>0</v>
      </c>
      <c r="AS56" s="10">
        <v>0</v>
      </c>
      <c r="AT56" s="10">
        <f t="shared" si="13"/>
        <v>0</v>
      </c>
      <c r="AU56" s="10">
        <f t="shared" si="14"/>
        <v>0</v>
      </c>
      <c r="AV56" s="10">
        <v>513.9</v>
      </c>
      <c r="AW56" s="22"/>
      <c r="AX56" s="10">
        <v>100</v>
      </c>
      <c r="AY56" s="10">
        <v>9225</v>
      </c>
      <c r="AZ56" s="10">
        <v>0</v>
      </c>
      <c r="BA56" s="10">
        <v>0</v>
      </c>
      <c r="BB56" s="161">
        <f t="shared" si="15"/>
        <v>100</v>
      </c>
      <c r="BC56" s="161">
        <f t="shared" si="16"/>
        <v>9225</v>
      </c>
      <c r="BD56" s="10">
        <v>420.4</v>
      </c>
      <c r="BE56" s="22" t="s">
        <v>246</v>
      </c>
      <c r="BF56" s="10">
        <v>0</v>
      </c>
      <c r="BG56" s="10">
        <v>0</v>
      </c>
      <c r="BH56" s="10">
        <v>0</v>
      </c>
      <c r="BI56" s="10">
        <v>0</v>
      </c>
      <c r="BJ56" s="161">
        <f t="shared" si="17"/>
        <v>0</v>
      </c>
      <c r="BK56" s="161">
        <f t="shared" si="18"/>
        <v>0</v>
      </c>
      <c r="BL56" s="10">
        <v>756</v>
      </c>
      <c r="BM56" s="22"/>
      <c r="BN56" s="161">
        <v>0</v>
      </c>
      <c r="BO56" s="10">
        <v>0</v>
      </c>
      <c r="BP56" s="10">
        <v>0</v>
      </c>
      <c r="BQ56" s="10">
        <v>0</v>
      </c>
      <c r="BR56" s="75">
        <f t="shared" si="19"/>
        <v>0</v>
      </c>
      <c r="BS56" s="75">
        <f t="shared" si="20"/>
        <v>0</v>
      </c>
      <c r="BT56" s="10">
        <v>180.7</v>
      </c>
      <c r="BU56" s="22" t="s">
        <v>379</v>
      </c>
      <c r="BV56" s="161">
        <v>0</v>
      </c>
      <c r="BW56" s="161">
        <v>0</v>
      </c>
      <c r="BX56" s="10">
        <v>0</v>
      </c>
      <c r="BY56" s="10">
        <v>0</v>
      </c>
      <c r="BZ56" s="161">
        <f t="shared" si="21"/>
        <v>0</v>
      </c>
      <c r="CA56" s="161">
        <f t="shared" si="22"/>
        <v>0</v>
      </c>
      <c r="CB56" s="10">
        <v>33.6</v>
      </c>
      <c r="CC56" s="22"/>
      <c r="CD56" s="161">
        <v>0</v>
      </c>
      <c r="CE56" s="161">
        <v>0</v>
      </c>
      <c r="CF56" s="10">
        <v>0</v>
      </c>
      <c r="CG56" s="10">
        <v>0</v>
      </c>
      <c r="CH56" s="161">
        <f t="shared" si="23"/>
        <v>0</v>
      </c>
      <c r="CI56" s="161">
        <f t="shared" si="24"/>
        <v>0</v>
      </c>
      <c r="CJ56" s="10">
        <v>1.2</v>
      </c>
      <c r="CK56" s="161"/>
      <c r="CL56" s="10">
        <v>570.76</v>
      </c>
      <c r="CM56" s="10">
        <v>50147</v>
      </c>
      <c r="CN56" s="10">
        <v>0</v>
      </c>
      <c r="CO56" s="10">
        <v>0</v>
      </c>
      <c r="CP56" s="161">
        <f t="shared" si="25"/>
        <v>570.76</v>
      </c>
      <c r="CQ56" s="161">
        <f t="shared" si="26"/>
        <v>50147</v>
      </c>
      <c r="CR56" s="10">
        <v>542.70000000000005</v>
      </c>
      <c r="CS56" s="22" t="s">
        <v>244</v>
      </c>
      <c r="CT56" s="161">
        <v>0</v>
      </c>
      <c r="CU56" s="161">
        <v>0</v>
      </c>
      <c r="CV56" s="10">
        <v>0</v>
      </c>
      <c r="CW56" s="161">
        <v>0</v>
      </c>
      <c r="CX56" s="161">
        <f t="shared" si="27"/>
        <v>0</v>
      </c>
      <c r="CY56" s="161">
        <f t="shared" si="28"/>
        <v>0</v>
      </c>
      <c r="CZ56" s="10">
        <v>419.3</v>
      </c>
      <c r="DA56" s="22" t="s">
        <v>434</v>
      </c>
      <c r="DB56" s="161">
        <v>0</v>
      </c>
      <c r="DC56" s="161">
        <v>0</v>
      </c>
      <c r="DD56" s="10">
        <v>0</v>
      </c>
      <c r="DE56" s="10">
        <v>0</v>
      </c>
      <c r="DF56" s="161">
        <f t="shared" si="29"/>
        <v>0</v>
      </c>
      <c r="DG56" s="161">
        <f t="shared" si="30"/>
        <v>0</v>
      </c>
      <c r="DH56" s="10">
        <v>338.9</v>
      </c>
      <c r="DI56" s="161"/>
      <c r="DJ56" s="161">
        <v>0</v>
      </c>
      <c r="DK56" s="161">
        <v>0</v>
      </c>
      <c r="DL56" s="10">
        <v>0</v>
      </c>
      <c r="DM56" s="10">
        <v>0</v>
      </c>
      <c r="DN56" s="161">
        <f t="shared" si="31"/>
        <v>0</v>
      </c>
      <c r="DO56" s="161">
        <f t="shared" si="32"/>
        <v>0</v>
      </c>
      <c r="DP56" s="10">
        <v>110.3</v>
      </c>
      <c r="DQ56" s="22"/>
      <c r="DR56" s="161">
        <v>0</v>
      </c>
      <c r="DS56" s="161">
        <v>0</v>
      </c>
      <c r="DT56" s="161">
        <v>0</v>
      </c>
      <c r="DU56" s="161">
        <v>0</v>
      </c>
      <c r="DV56" s="161">
        <f t="shared" si="33"/>
        <v>0</v>
      </c>
      <c r="DW56" s="161">
        <f t="shared" si="34"/>
        <v>0</v>
      </c>
      <c r="DX56" s="10">
        <v>0</v>
      </c>
      <c r="DY56" s="161"/>
      <c r="DZ56" s="161">
        <v>0</v>
      </c>
      <c r="EA56" s="161">
        <v>0</v>
      </c>
      <c r="EB56" s="161">
        <v>0</v>
      </c>
      <c r="EC56" s="161">
        <v>0</v>
      </c>
      <c r="ED56" s="161">
        <f t="shared" si="35"/>
        <v>0</v>
      </c>
      <c r="EE56" s="161">
        <f t="shared" si="36"/>
        <v>0</v>
      </c>
      <c r="EF56" s="10">
        <v>142.6</v>
      </c>
      <c r="EG56" s="161"/>
      <c r="EH56" s="161">
        <v>0</v>
      </c>
      <c r="EI56" s="161">
        <v>0</v>
      </c>
      <c r="EJ56" s="161">
        <v>0</v>
      </c>
      <c r="EK56" s="161">
        <v>0</v>
      </c>
      <c r="EL56" s="161">
        <f t="shared" si="37"/>
        <v>0</v>
      </c>
      <c r="EM56" s="161">
        <f t="shared" si="38"/>
        <v>0</v>
      </c>
      <c r="EN56" s="10">
        <v>554.9</v>
      </c>
      <c r="EO56" s="22"/>
      <c r="EP56" s="161">
        <v>0</v>
      </c>
      <c r="EQ56" s="161">
        <v>0</v>
      </c>
      <c r="ER56" s="161">
        <v>0</v>
      </c>
      <c r="ES56" s="161">
        <v>0</v>
      </c>
      <c r="ET56" s="161">
        <f t="shared" si="39"/>
        <v>0</v>
      </c>
      <c r="EU56" s="161">
        <f t="shared" si="40"/>
        <v>0</v>
      </c>
      <c r="EV56" s="10">
        <v>614</v>
      </c>
      <c r="EW56" s="161"/>
      <c r="EX56" s="10">
        <v>0</v>
      </c>
      <c r="EY56" s="161">
        <v>0</v>
      </c>
      <c r="EZ56" s="161">
        <v>0</v>
      </c>
      <c r="FA56" s="161">
        <v>0</v>
      </c>
      <c r="FB56" s="14">
        <f t="shared" si="41"/>
        <v>0</v>
      </c>
      <c r="FC56" s="14">
        <f t="shared" si="42"/>
        <v>0</v>
      </c>
      <c r="FD56" s="161">
        <v>130.80000000000001</v>
      </c>
      <c r="FE56" s="161"/>
      <c r="FF56" s="10">
        <v>465.12</v>
      </c>
      <c r="FG56" s="10">
        <v>40866</v>
      </c>
      <c r="FH56" s="10">
        <v>0</v>
      </c>
      <c r="FI56" s="10">
        <v>0</v>
      </c>
      <c r="FJ56" s="14">
        <f t="shared" si="43"/>
        <v>465.12</v>
      </c>
      <c r="FK56" s="14">
        <f t="shared" si="44"/>
        <v>40866</v>
      </c>
      <c r="FL56" s="10">
        <v>598.9</v>
      </c>
      <c r="FM56" s="167" t="s">
        <v>244</v>
      </c>
      <c r="FN56" s="14"/>
      <c r="FO56" s="14"/>
      <c r="FP56" s="14"/>
      <c r="FQ56" s="14"/>
      <c r="FR56" s="14">
        <f t="shared" si="45"/>
        <v>0</v>
      </c>
      <c r="FS56" s="14">
        <f t="shared" si="46"/>
        <v>0</v>
      </c>
      <c r="FT56" s="10">
        <v>86.2</v>
      </c>
      <c r="FU56" s="14"/>
      <c r="FV56" s="14"/>
      <c r="FW56" s="14"/>
      <c r="FX56" s="14"/>
      <c r="FY56" s="14"/>
      <c r="FZ56" s="14">
        <f t="shared" si="47"/>
        <v>0</v>
      </c>
      <c r="GA56" s="14">
        <f t="shared" si="48"/>
        <v>0</v>
      </c>
      <c r="GB56" s="14"/>
      <c r="GC56" s="14"/>
      <c r="GD56" s="14"/>
      <c r="GE56" s="14"/>
      <c r="GF56" s="14"/>
      <c r="GG56" s="14"/>
      <c r="GH56" s="14">
        <f t="shared" si="49"/>
        <v>0</v>
      </c>
      <c r="GI56" s="14">
        <f t="shared" si="50"/>
        <v>0</v>
      </c>
      <c r="GJ56" s="14"/>
      <c r="GK56" s="14"/>
      <c r="GL56" s="14"/>
      <c r="GM56" s="14"/>
      <c r="GN56" s="14"/>
      <c r="GO56" s="14"/>
      <c r="GP56" s="14">
        <f t="shared" si="51"/>
        <v>0</v>
      </c>
      <c r="GQ56" s="14">
        <f t="shared" si="52"/>
        <v>0</v>
      </c>
      <c r="GR56" s="14"/>
      <c r="GS56" s="14"/>
      <c r="GT56" s="14"/>
      <c r="GU56" s="14"/>
      <c r="GV56" s="14"/>
      <c r="GW56" s="14"/>
      <c r="GX56" s="14">
        <f t="shared" si="53"/>
        <v>0</v>
      </c>
      <c r="GY56" s="14">
        <f t="shared" si="54"/>
        <v>0</v>
      </c>
      <c r="GZ56" s="14"/>
      <c r="HA56" s="14"/>
      <c r="HB56" s="14"/>
      <c r="HC56" s="14"/>
      <c r="HD56" s="14"/>
      <c r="HE56" s="14"/>
      <c r="HF56" s="14">
        <f t="shared" si="55"/>
        <v>0</v>
      </c>
      <c r="HG56" s="14">
        <f t="shared" si="56"/>
        <v>0</v>
      </c>
      <c r="HH56" s="14"/>
      <c r="HI56" s="14"/>
      <c r="HJ56" s="14"/>
      <c r="HK56" s="14"/>
      <c r="HL56" s="14"/>
      <c r="HM56" s="14"/>
      <c r="HN56" s="14">
        <f t="shared" si="57"/>
        <v>0</v>
      </c>
      <c r="HO56" s="14">
        <f t="shared" si="58"/>
        <v>0</v>
      </c>
      <c r="HP56" s="14"/>
      <c r="HQ56" s="14"/>
      <c r="HR56" s="14"/>
      <c r="HS56" s="14"/>
      <c r="HT56" s="14"/>
      <c r="HU56" s="14"/>
      <c r="HV56" s="14">
        <f t="shared" si="59"/>
        <v>0</v>
      </c>
      <c r="HW56" s="14">
        <f t="shared" si="60"/>
        <v>0</v>
      </c>
      <c r="HX56" s="14"/>
      <c r="HY56" s="14"/>
      <c r="HZ56" s="14"/>
      <c r="IA56" s="14"/>
      <c r="IB56" s="14"/>
      <c r="IC56" s="14"/>
      <c r="ID56" s="14">
        <f t="shared" si="61"/>
        <v>0</v>
      </c>
      <c r="IE56" s="14">
        <f t="shared" si="62"/>
        <v>0</v>
      </c>
      <c r="IF56" s="14"/>
      <c r="IG56" s="14"/>
      <c r="IH56" s="14"/>
      <c r="II56" s="14"/>
      <c r="IJ56" s="14"/>
      <c r="IK56" s="14"/>
      <c r="IL56" s="14">
        <f t="shared" si="63"/>
        <v>0</v>
      </c>
      <c r="IM56" s="14">
        <f t="shared" si="64"/>
        <v>0</v>
      </c>
      <c r="IN56" s="14"/>
      <c r="IO56" s="14"/>
      <c r="IP56" s="14"/>
      <c r="IQ56" s="14"/>
      <c r="IR56" s="14"/>
      <c r="IS56" s="14"/>
      <c r="IT56" s="14">
        <f t="shared" si="65"/>
        <v>0</v>
      </c>
      <c r="IU56" s="14">
        <f t="shared" si="66"/>
        <v>0</v>
      </c>
      <c r="IV56" s="14"/>
      <c r="IW56" s="14"/>
      <c r="IX56" s="14"/>
      <c r="IY56" s="14"/>
      <c r="IZ56" s="14"/>
      <c r="JA56" s="14"/>
      <c r="JB56" s="14">
        <f t="shared" si="67"/>
        <v>0</v>
      </c>
      <c r="JC56" s="14">
        <f t="shared" si="68"/>
        <v>0</v>
      </c>
      <c r="JD56" s="14"/>
      <c r="JE56" s="14"/>
      <c r="JF56" s="14"/>
      <c r="JG56" s="14"/>
      <c r="JH56" s="14"/>
      <c r="JI56" s="14"/>
      <c r="JJ56" s="14">
        <f t="shared" si="69"/>
        <v>0</v>
      </c>
      <c r="JK56" s="14">
        <f t="shared" si="70"/>
        <v>0</v>
      </c>
      <c r="JL56" s="14"/>
      <c r="JM56" s="14"/>
      <c r="JN56" s="14"/>
      <c r="JO56" s="14"/>
      <c r="JP56" s="14"/>
      <c r="JQ56" s="14"/>
      <c r="JR56" s="14">
        <f t="shared" si="71"/>
        <v>0</v>
      </c>
      <c r="JS56" s="14">
        <f t="shared" si="72"/>
        <v>0</v>
      </c>
      <c r="JT56" s="14"/>
      <c r="JU56" s="14"/>
    </row>
    <row r="57" spans="1:281" ht="12" customHeight="1" x14ac:dyDescent="0.25">
      <c r="A57" s="4" t="s">
        <v>85</v>
      </c>
      <c r="B57" s="15" t="s">
        <v>232</v>
      </c>
      <c r="C57" s="61">
        <v>9006563339</v>
      </c>
      <c r="D57" s="61" t="s">
        <v>301</v>
      </c>
      <c r="E57" s="4">
        <v>200</v>
      </c>
      <c r="F57" s="28" t="s">
        <v>65</v>
      </c>
      <c r="G57" s="5">
        <v>912662</v>
      </c>
      <c r="H57" s="8" t="s">
        <v>75</v>
      </c>
      <c r="I57" s="11">
        <v>99</v>
      </c>
      <c r="J57" s="48"/>
      <c r="K57" s="43">
        <v>183</v>
      </c>
      <c r="L57" s="50">
        <f t="shared" si="77"/>
        <v>130</v>
      </c>
      <c r="M57" s="57"/>
      <c r="N57" s="43">
        <v>53</v>
      </c>
      <c r="O57" s="43"/>
      <c r="P57" s="43"/>
      <c r="Q57" s="43"/>
      <c r="R57" s="10">
        <f t="shared" si="78"/>
        <v>53</v>
      </c>
      <c r="S57" s="50" cm="1">
        <f t="array" ref="S57">+R57:R57</f>
        <v>53</v>
      </c>
      <c r="T57" s="50">
        <f t="shared" si="2"/>
        <v>978.96811111111049</v>
      </c>
      <c r="U57" s="55">
        <f t="shared" si="79"/>
        <v>1108.9681111111104</v>
      </c>
      <c r="V57" s="50">
        <f t="shared" si="4"/>
        <v>88174.569999999992</v>
      </c>
      <c r="W57" s="55">
        <f t="shared" si="80"/>
        <v>90.06888886291047</v>
      </c>
      <c r="X57" s="50">
        <f t="shared" si="6"/>
        <v>5624.8</v>
      </c>
      <c r="Y57" s="55">
        <f t="shared" si="7"/>
        <v>15.67603648129711</v>
      </c>
      <c r="Z57" s="56">
        <v>57411.5</v>
      </c>
      <c r="AA57" s="50">
        <f t="shared" si="74"/>
        <v>63036.3</v>
      </c>
      <c r="AB57" s="50">
        <f t="shared" si="75"/>
        <v>937.4666666666667</v>
      </c>
      <c r="AC57" s="50">
        <f t="shared" si="76"/>
        <v>937.4666666666667</v>
      </c>
      <c r="AD57" s="60">
        <f t="shared" si="73"/>
        <v>171.50144444444368</v>
      </c>
      <c r="AE57" s="57">
        <v>6</v>
      </c>
      <c r="AF57" s="57">
        <v>6</v>
      </c>
      <c r="AG57" s="24"/>
      <c r="AH57" s="10">
        <v>0</v>
      </c>
      <c r="AI57" s="10">
        <v>0</v>
      </c>
      <c r="AJ57" s="10">
        <v>0</v>
      </c>
      <c r="AK57" s="10">
        <v>0</v>
      </c>
      <c r="AL57" s="10">
        <f t="shared" si="11"/>
        <v>0</v>
      </c>
      <c r="AM57" s="10">
        <f t="shared" si="12"/>
        <v>0</v>
      </c>
      <c r="AN57" s="10">
        <v>351.3</v>
      </c>
      <c r="AO57" s="33"/>
      <c r="AP57" s="10">
        <v>108.444444444444</v>
      </c>
      <c r="AQ57" s="10">
        <v>9760</v>
      </c>
      <c r="AR57" s="10">
        <v>0</v>
      </c>
      <c r="AS57" s="10">
        <v>0</v>
      </c>
      <c r="AT57" s="10">
        <f t="shared" si="13"/>
        <v>108.444444444444</v>
      </c>
      <c r="AU57" s="10">
        <f t="shared" si="14"/>
        <v>9760</v>
      </c>
      <c r="AV57" s="10">
        <v>387.4</v>
      </c>
      <c r="AW57" s="22" t="s">
        <v>271</v>
      </c>
      <c r="AX57" s="161">
        <v>0</v>
      </c>
      <c r="AY57" s="161">
        <v>0</v>
      </c>
      <c r="AZ57" s="10">
        <v>0</v>
      </c>
      <c r="BA57" s="10">
        <v>0</v>
      </c>
      <c r="BB57" s="161">
        <f t="shared" si="15"/>
        <v>0</v>
      </c>
      <c r="BC57" s="161">
        <f t="shared" si="16"/>
        <v>0</v>
      </c>
      <c r="BD57" s="10">
        <v>126.9</v>
      </c>
      <c r="BE57" s="22"/>
      <c r="BF57" s="10">
        <v>0</v>
      </c>
      <c r="BG57" s="10">
        <v>0</v>
      </c>
      <c r="BH57" s="10">
        <v>0</v>
      </c>
      <c r="BI57" s="10">
        <v>0</v>
      </c>
      <c r="BJ57" s="161">
        <f t="shared" si="17"/>
        <v>0</v>
      </c>
      <c r="BK57" s="161">
        <f t="shared" si="18"/>
        <v>0</v>
      </c>
      <c r="BL57" s="10">
        <v>169.8</v>
      </c>
      <c r="BM57" s="22"/>
      <c r="BN57" s="161">
        <v>0</v>
      </c>
      <c r="BO57" s="10">
        <v>0</v>
      </c>
      <c r="BP57" s="10">
        <v>0</v>
      </c>
      <c r="BQ57" s="10">
        <v>0</v>
      </c>
      <c r="BR57" s="10">
        <f t="shared" si="19"/>
        <v>0</v>
      </c>
      <c r="BS57" s="10">
        <f t="shared" si="20"/>
        <v>0</v>
      </c>
      <c r="BT57" s="10">
        <v>0.1</v>
      </c>
      <c r="BU57" s="22" t="s">
        <v>255</v>
      </c>
      <c r="BV57" s="10">
        <v>161.70555555555569</v>
      </c>
      <c r="BW57" s="161">
        <v>14553.5</v>
      </c>
      <c r="BX57" s="10">
        <v>0</v>
      </c>
      <c r="BY57" s="10">
        <v>0</v>
      </c>
      <c r="BZ57" s="161">
        <f t="shared" si="21"/>
        <v>161.70555555555569</v>
      </c>
      <c r="CA57" s="161">
        <f t="shared" si="22"/>
        <v>14553.5</v>
      </c>
      <c r="CB57" s="10">
        <v>341.2</v>
      </c>
      <c r="CC57" s="22" t="s">
        <v>511</v>
      </c>
      <c r="CD57" s="161">
        <v>0</v>
      </c>
      <c r="CE57" s="161">
        <v>0</v>
      </c>
      <c r="CF57" s="10">
        <v>0</v>
      </c>
      <c r="CG57" s="10">
        <v>0</v>
      </c>
      <c r="CH57" s="161">
        <f t="shared" si="23"/>
        <v>0</v>
      </c>
      <c r="CI57" s="161">
        <f t="shared" si="24"/>
        <v>0</v>
      </c>
      <c r="CJ57" s="10">
        <v>400.5</v>
      </c>
      <c r="CK57" s="161"/>
      <c r="CL57" s="161">
        <v>0</v>
      </c>
      <c r="CM57" s="161">
        <v>0</v>
      </c>
      <c r="CN57" s="10">
        <v>84.733333333333334</v>
      </c>
      <c r="CO57" s="10">
        <v>7626</v>
      </c>
      <c r="CP57" s="161">
        <f t="shared" si="25"/>
        <v>84.733333333333334</v>
      </c>
      <c r="CQ57" s="161">
        <f t="shared" si="26"/>
        <v>7626</v>
      </c>
      <c r="CR57" s="10">
        <v>109.4</v>
      </c>
      <c r="CS57" s="22" t="s">
        <v>444</v>
      </c>
      <c r="CT57" s="10">
        <v>70.08</v>
      </c>
      <c r="CU57" s="10">
        <v>6307.2</v>
      </c>
      <c r="CV57" s="10">
        <v>0</v>
      </c>
      <c r="CW57" s="161">
        <v>0</v>
      </c>
      <c r="CX57" s="161">
        <f t="shared" si="27"/>
        <v>70.08</v>
      </c>
      <c r="CY57" s="161">
        <f t="shared" si="28"/>
        <v>6307.2</v>
      </c>
      <c r="CZ57" s="10">
        <v>411</v>
      </c>
      <c r="DA57" s="22" t="s">
        <v>382</v>
      </c>
      <c r="DB57" s="161">
        <v>81.745999999999995</v>
      </c>
      <c r="DC57" s="10">
        <v>7192</v>
      </c>
      <c r="DD57" s="10">
        <v>0</v>
      </c>
      <c r="DE57" s="10">
        <v>0</v>
      </c>
      <c r="DF57" s="161">
        <f t="shared" si="29"/>
        <v>81.745999999999995</v>
      </c>
      <c r="DG57" s="161">
        <f t="shared" si="30"/>
        <v>7192</v>
      </c>
      <c r="DH57" s="10">
        <v>514</v>
      </c>
      <c r="DI57" s="161" t="s">
        <v>457</v>
      </c>
      <c r="DJ57" s="161">
        <v>0</v>
      </c>
      <c r="DK57" s="161">
        <v>0</v>
      </c>
      <c r="DL57" s="10">
        <v>0</v>
      </c>
      <c r="DM57" s="10">
        <v>0</v>
      </c>
      <c r="DN57" s="161">
        <f t="shared" si="31"/>
        <v>0</v>
      </c>
      <c r="DO57" s="161">
        <f t="shared" si="32"/>
        <v>0</v>
      </c>
      <c r="DP57" s="10">
        <v>150.1</v>
      </c>
      <c r="DQ57" s="22"/>
      <c r="DR57" s="10">
        <v>105.54144444444444</v>
      </c>
      <c r="DS57" s="10">
        <v>9498.73</v>
      </c>
      <c r="DT57" s="10">
        <v>0</v>
      </c>
      <c r="DU57" s="161">
        <v>0</v>
      </c>
      <c r="DV57" s="161">
        <f t="shared" si="33"/>
        <v>105.54144444444444</v>
      </c>
      <c r="DW57" s="161">
        <f t="shared" si="34"/>
        <v>9498.73</v>
      </c>
      <c r="DX57" s="10">
        <v>457.3</v>
      </c>
      <c r="DY57" s="133" t="s">
        <v>380</v>
      </c>
      <c r="DZ57" s="161">
        <v>0</v>
      </c>
      <c r="EA57" s="161">
        <v>0</v>
      </c>
      <c r="EB57" s="10">
        <v>106.71233333333301</v>
      </c>
      <c r="EC57" s="10">
        <v>9604.11</v>
      </c>
      <c r="ED57" s="161">
        <f t="shared" si="35"/>
        <v>106.71233333333301</v>
      </c>
      <c r="EE57" s="161">
        <f t="shared" si="36"/>
        <v>9604.11</v>
      </c>
      <c r="EF57" s="10">
        <v>532.5</v>
      </c>
      <c r="EG57" s="161" t="s">
        <v>531</v>
      </c>
      <c r="EH57" s="161">
        <v>0</v>
      </c>
      <c r="EI57" s="161">
        <v>0</v>
      </c>
      <c r="EJ57" s="161">
        <v>94.233666666666679</v>
      </c>
      <c r="EK57" s="161">
        <v>8481.0300000000007</v>
      </c>
      <c r="EL57" s="161">
        <f t="shared" si="37"/>
        <v>94.233666666666679</v>
      </c>
      <c r="EM57" s="161">
        <f t="shared" si="38"/>
        <v>8481.0300000000007</v>
      </c>
      <c r="EN57" s="10">
        <v>377.6</v>
      </c>
      <c r="EO57" s="22" t="s">
        <v>563</v>
      </c>
      <c r="EP57" s="161">
        <v>0</v>
      </c>
      <c r="EQ57" s="161">
        <v>0</v>
      </c>
      <c r="ER57" s="161">
        <v>0</v>
      </c>
      <c r="ES57" s="161">
        <v>0</v>
      </c>
      <c r="ET57" s="161">
        <f t="shared" si="39"/>
        <v>0</v>
      </c>
      <c r="EU57" s="161">
        <f t="shared" si="40"/>
        <v>0</v>
      </c>
      <c r="EV57" s="10">
        <v>285.7</v>
      </c>
      <c r="EW57" s="161"/>
      <c r="EX57" s="10">
        <v>86.138000000000005</v>
      </c>
      <c r="EY57" s="161">
        <v>7985</v>
      </c>
      <c r="EZ57" s="161">
        <v>0</v>
      </c>
      <c r="FA57" s="161">
        <v>0</v>
      </c>
      <c r="FB57" s="14">
        <f t="shared" si="41"/>
        <v>86.138000000000005</v>
      </c>
      <c r="FC57" s="14">
        <f t="shared" si="42"/>
        <v>7985</v>
      </c>
      <c r="FD57" s="161">
        <v>378.5</v>
      </c>
      <c r="FE57" s="161" t="s">
        <v>331</v>
      </c>
      <c r="FF57" s="10">
        <v>79.63333333333334</v>
      </c>
      <c r="FG57" s="10">
        <v>7167</v>
      </c>
      <c r="FH57" s="10">
        <v>0</v>
      </c>
      <c r="FI57" s="10">
        <v>0</v>
      </c>
      <c r="FJ57" s="14">
        <f t="shared" si="43"/>
        <v>79.63333333333334</v>
      </c>
      <c r="FK57" s="14">
        <f t="shared" si="44"/>
        <v>7167</v>
      </c>
      <c r="FL57" s="10">
        <v>430.6</v>
      </c>
      <c r="FM57" t="s">
        <v>390</v>
      </c>
      <c r="FN57" s="14"/>
      <c r="FO57" s="14"/>
      <c r="FP57" s="14"/>
      <c r="FQ57" s="14"/>
      <c r="FR57" s="14">
        <f t="shared" si="45"/>
        <v>0</v>
      </c>
      <c r="FS57" s="14">
        <f t="shared" si="46"/>
        <v>0</v>
      </c>
      <c r="FT57" s="10">
        <v>200.9</v>
      </c>
      <c r="FU57" s="14"/>
      <c r="FV57" s="14"/>
      <c r="FW57" s="14"/>
      <c r="FX57" s="14"/>
      <c r="FY57" s="14"/>
      <c r="FZ57" s="14">
        <f t="shared" si="47"/>
        <v>0</v>
      </c>
      <c r="GA57" s="14">
        <f t="shared" si="48"/>
        <v>0</v>
      </c>
      <c r="GB57" s="14"/>
      <c r="GC57" s="14"/>
      <c r="GD57" s="14"/>
      <c r="GE57" s="14"/>
      <c r="GF57" s="14"/>
      <c r="GG57" s="14"/>
      <c r="GH57" s="14">
        <f t="shared" si="49"/>
        <v>0</v>
      </c>
      <c r="GI57" s="14">
        <f t="shared" si="50"/>
        <v>0</v>
      </c>
      <c r="GJ57" s="14"/>
      <c r="GK57" s="14"/>
      <c r="GL57" s="14"/>
      <c r="GM57" s="14"/>
      <c r="GN57" s="14"/>
      <c r="GO57" s="14"/>
      <c r="GP57" s="14">
        <f t="shared" si="51"/>
        <v>0</v>
      </c>
      <c r="GQ57" s="14">
        <f t="shared" si="52"/>
        <v>0</v>
      </c>
      <c r="GR57" s="14"/>
      <c r="GS57" s="14"/>
      <c r="GT57" s="14"/>
      <c r="GU57" s="14"/>
      <c r="GV57" s="14"/>
      <c r="GW57" s="14"/>
      <c r="GX57" s="14">
        <f t="shared" si="53"/>
        <v>0</v>
      </c>
      <c r="GY57" s="14">
        <f t="shared" si="54"/>
        <v>0</v>
      </c>
      <c r="GZ57" s="14"/>
      <c r="HA57" s="14"/>
      <c r="HB57" s="14"/>
      <c r="HC57" s="14"/>
      <c r="HD57" s="14"/>
      <c r="HE57" s="14"/>
      <c r="HF57" s="14">
        <f t="shared" si="55"/>
        <v>0</v>
      </c>
      <c r="HG57" s="14">
        <f t="shared" si="56"/>
        <v>0</v>
      </c>
      <c r="HH57" s="14"/>
      <c r="HI57" s="14"/>
      <c r="HJ57" s="14"/>
      <c r="HK57" s="14"/>
      <c r="HL57" s="14"/>
      <c r="HM57" s="14"/>
      <c r="HN57" s="14">
        <f t="shared" si="57"/>
        <v>0</v>
      </c>
      <c r="HO57" s="14">
        <f t="shared" si="58"/>
        <v>0</v>
      </c>
      <c r="HP57" s="14"/>
      <c r="HQ57" s="14"/>
      <c r="HR57" s="14"/>
      <c r="HS57" s="14"/>
      <c r="HT57" s="14"/>
      <c r="HU57" s="14"/>
      <c r="HV57" s="14">
        <f t="shared" si="59"/>
        <v>0</v>
      </c>
      <c r="HW57" s="14">
        <f t="shared" si="60"/>
        <v>0</v>
      </c>
      <c r="HX57" s="14"/>
      <c r="HY57" s="14"/>
      <c r="HZ57" s="14"/>
      <c r="IA57" s="14"/>
      <c r="IB57" s="14"/>
      <c r="IC57" s="14"/>
      <c r="ID57" s="14">
        <f t="shared" si="61"/>
        <v>0</v>
      </c>
      <c r="IE57" s="14">
        <f t="shared" si="62"/>
        <v>0</v>
      </c>
      <c r="IF57" s="14"/>
      <c r="IG57" s="14"/>
      <c r="IH57" s="14"/>
      <c r="II57" s="14"/>
      <c r="IJ57" s="14"/>
      <c r="IK57" s="14"/>
      <c r="IL57" s="14">
        <f t="shared" si="63"/>
        <v>0</v>
      </c>
      <c r="IM57" s="14">
        <f t="shared" si="64"/>
        <v>0</v>
      </c>
      <c r="IN57" s="14"/>
      <c r="IO57" s="14"/>
      <c r="IP57" s="14"/>
      <c r="IQ57" s="14"/>
      <c r="IR57" s="14"/>
      <c r="IS57" s="14"/>
      <c r="IT57" s="14">
        <f t="shared" si="65"/>
        <v>0</v>
      </c>
      <c r="IU57" s="14">
        <f t="shared" si="66"/>
        <v>0</v>
      </c>
      <c r="IV57" s="14"/>
      <c r="IW57" s="14"/>
      <c r="IX57" s="14"/>
      <c r="IY57" s="14"/>
      <c r="IZ57" s="14"/>
      <c r="JA57" s="14"/>
      <c r="JB57" s="14">
        <f t="shared" si="67"/>
        <v>0</v>
      </c>
      <c r="JC57" s="14">
        <f t="shared" si="68"/>
        <v>0</v>
      </c>
      <c r="JD57" s="14"/>
      <c r="JE57" s="14"/>
      <c r="JF57" s="14"/>
      <c r="JG57" s="14"/>
      <c r="JH57" s="14"/>
      <c r="JI57" s="14"/>
      <c r="JJ57" s="14">
        <f t="shared" si="69"/>
        <v>0</v>
      </c>
      <c r="JK57" s="14">
        <f t="shared" si="70"/>
        <v>0</v>
      </c>
      <c r="JL57" s="14"/>
      <c r="JM57" s="14"/>
      <c r="JN57" s="14"/>
      <c r="JO57" s="14"/>
      <c r="JP57" s="14"/>
      <c r="JQ57" s="14"/>
      <c r="JR57" s="14">
        <f t="shared" si="71"/>
        <v>0</v>
      </c>
      <c r="JS57" s="14">
        <f t="shared" si="72"/>
        <v>0</v>
      </c>
      <c r="JT57" s="14"/>
      <c r="JU57" s="14"/>
    </row>
    <row r="58" spans="1:281" ht="12" customHeight="1" x14ac:dyDescent="0.2">
      <c r="A58" s="1" t="s">
        <v>321</v>
      </c>
      <c r="B58" s="62" t="s">
        <v>510</v>
      </c>
      <c r="C58" s="61"/>
      <c r="D58" s="4" t="s">
        <v>301</v>
      </c>
      <c r="E58" s="62">
        <v>360</v>
      </c>
      <c r="F58" s="28" t="s">
        <v>65</v>
      </c>
      <c r="G58" s="5">
        <v>912662</v>
      </c>
      <c r="H58" s="62" t="s">
        <v>167</v>
      </c>
      <c r="I58" s="62" t="s">
        <v>167</v>
      </c>
      <c r="J58" s="63"/>
      <c r="K58" s="43">
        <v>0</v>
      </c>
      <c r="L58" s="50">
        <f t="shared" si="77"/>
        <v>0</v>
      </c>
      <c r="M58" s="57"/>
      <c r="N58" s="43">
        <v>0</v>
      </c>
      <c r="O58" s="10"/>
      <c r="P58" s="10"/>
      <c r="Q58" s="10"/>
      <c r="R58" s="10">
        <f t="shared" si="78"/>
        <v>0</v>
      </c>
      <c r="S58" s="50" cm="1">
        <f t="array" ref="S58">+R58:R58</f>
        <v>0</v>
      </c>
      <c r="T58" s="50">
        <f t="shared" ref="T58" si="81">+SUM(AL58+AT58+BB58+BJ58+BR58+BZ58+CH58+CP58+CX58+DF58+DN58+DV58+ED58+EL58+ET58+FB58+FJ58+FR58+FZ58+GH58+GP58+GX58+HF58+HN58+HV58+ID58+IL58+IT58+JB58+JJ58+JR58)</f>
        <v>1564.6390000000001</v>
      </c>
      <c r="U58" s="55">
        <f t="shared" si="79"/>
        <v>1564.6390000000001</v>
      </c>
      <c r="V58" s="50">
        <f>+SUM(AM58+AU58+BC58+BK58+BS58+CA58+CI58+CQ58+CY58+DG58+DO58+DW58+EE58+EM58+EU58+FC58+FK58+FS58+GA58+GI58+GQ58+GY58+HG58+HO58+HW58+IE58+IM58+IU58+JC58+JK58+JS58)</f>
        <v>140171.24</v>
      </c>
      <c r="W58" s="55">
        <f t="shared" si="80"/>
        <v>89.586952645306667</v>
      </c>
      <c r="X58" s="50">
        <f>+AN58+AV58+BD58+BL58+BT58+CB58+CJ58+CR58+CZ58+DH58+DP58+DX58+EF58+EN58+EV58+FD58+FL58+FT58+GB58+GJ58+GR58+GZ58+HH58+HP58+HX58+IF58+IN58+IV58+JD58+JL58+JT58</f>
        <v>5621.6</v>
      </c>
      <c r="Y58" s="55">
        <f>+IFERROR(V58/X58,"")</f>
        <v>24.934403016934677</v>
      </c>
      <c r="Z58" s="62">
        <v>0</v>
      </c>
      <c r="AA58" s="50">
        <f t="shared" si="74"/>
        <v>5621.6</v>
      </c>
      <c r="AB58" s="50">
        <f t="shared" si="75"/>
        <v>1222.0869565217392</v>
      </c>
      <c r="AC58" s="50">
        <f>+IFERROR(X58/AE58,)</f>
        <v>1222.0869565217392</v>
      </c>
      <c r="AD58" s="60">
        <f t="shared" si="73"/>
        <v>342.55204347826088</v>
      </c>
      <c r="AE58" s="57">
        <v>4.5999999999999996</v>
      </c>
      <c r="AF58" s="57">
        <v>4.5999999999999996</v>
      </c>
      <c r="AG58" s="24"/>
      <c r="AH58" s="10">
        <v>0</v>
      </c>
      <c r="AI58" s="10">
        <v>0</v>
      </c>
      <c r="AJ58" s="10">
        <v>0</v>
      </c>
      <c r="AK58" s="10">
        <v>0</v>
      </c>
      <c r="AL58" s="10">
        <f t="shared" ref="AL58" si="82">+AH58+AJ58</f>
        <v>0</v>
      </c>
      <c r="AM58" s="10">
        <f t="shared" ref="AM58" si="83">+AI58+AL58</f>
        <v>0</v>
      </c>
      <c r="AN58" s="161">
        <v>0</v>
      </c>
      <c r="AO58" s="33"/>
      <c r="AP58" s="10">
        <v>0</v>
      </c>
      <c r="AQ58" s="10">
        <v>0</v>
      </c>
      <c r="AR58" s="10">
        <v>0</v>
      </c>
      <c r="AS58" s="10">
        <v>0</v>
      </c>
      <c r="AT58" s="10">
        <f t="shared" ref="AT58" si="84">+AP58+AR58</f>
        <v>0</v>
      </c>
      <c r="AU58" s="10">
        <f t="shared" ref="AU58" si="85">+AQ58+AS58</f>
        <v>0</v>
      </c>
      <c r="AV58" s="161">
        <v>0</v>
      </c>
      <c r="AW58" s="22"/>
      <c r="AX58" s="161">
        <v>0</v>
      </c>
      <c r="AY58" s="161">
        <v>0</v>
      </c>
      <c r="AZ58" s="10">
        <v>0</v>
      </c>
      <c r="BA58" s="10">
        <v>0</v>
      </c>
      <c r="BB58" s="161">
        <f t="shared" ref="BB58" si="86">+AX58+AZ58</f>
        <v>0</v>
      </c>
      <c r="BC58" s="161">
        <f t="shared" ref="BC58" si="87">+AY58+BA58</f>
        <v>0</v>
      </c>
      <c r="BD58" s="161">
        <v>422</v>
      </c>
      <c r="BE58" s="22"/>
      <c r="BF58" s="10">
        <v>315.27</v>
      </c>
      <c r="BG58" s="10">
        <v>27700</v>
      </c>
      <c r="BH58" s="10">
        <v>0</v>
      </c>
      <c r="BI58" s="10">
        <v>0</v>
      </c>
      <c r="BJ58" s="161">
        <f t="shared" ref="BJ58" si="88">+BF58+BH58</f>
        <v>315.27</v>
      </c>
      <c r="BK58" s="161">
        <f t="shared" ref="BK58" si="89">+BG58+BI58</f>
        <v>27700</v>
      </c>
      <c r="BL58" s="10">
        <v>347.2</v>
      </c>
      <c r="BM58" s="22" t="s">
        <v>244</v>
      </c>
      <c r="BN58" s="161">
        <v>100</v>
      </c>
      <c r="BO58" s="10">
        <v>8791</v>
      </c>
      <c r="BP58" s="10">
        <v>0</v>
      </c>
      <c r="BQ58" s="10">
        <v>0</v>
      </c>
      <c r="BR58" s="10">
        <f t="shared" ref="BR58" si="90">+BN58+BP58</f>
        <v>100</v>
      </c>
      <c r="BS58" s="10">
        <f t="shared" ref="BS58" si="91">+BO58+BQ58</f>
        <v>8791</v>
      </c>
      <c r="BT58" s="10">
        <v>265.8</v>
      </c>
      <c r="BU58" s="22" t="s">
        <v>255</v>
      </c>
      <c r="BV58" s="10">
        <v>0</v>
      </c>
      <c r="BW58" s="10">
        <v>0</v>
      </c>
      <c r="BX58" s="10">
        <v>0</v>
      </c>
      <c r="BY58" s="10">
        <v>0</v>
      </c>
      <c r="BZ58" s="161">
        <f t="shared" ref="BZ58" si="92">+BV58+BX58</f>
        <v>0</v>
      </c>
      <c r="CA58" s="161">
        <f t="shared" ref="CA58" si="93">+BW58+BY58</f>
        <v>0</v>
      </c>
      <c r="CB58" s="10">
        <v>440.1</v>
      </c>
      <c r="CC58" s="22"/>
      <c r="CD58" s="161">
        <v>0</v>
      </c>
      <c r="CE58" s="161">
        <v>0</v>
      </c>
      <c r="CF58" s="10">
        <v>0</v>
      </c>
      <c r="CG58" s="10">
        <v>0</v>
      </c>
      <c r="CH58" s="161">
        <f t="shared" ref="CH58" si="94">+CD58+CF58</f>
        <v>0</v>
      </c>
      <c r="CI58" s="161">
        <f t="shared" ref="CI58" si="95">+CE58+CG58</f>
        <v>0</v>
      </c>
      <c r="CJ58" s="10">
        <v>307.7</v>
      </c>
      <c r="CK58" s="161"/>
      <c r="CL58" s="10">
        <v>250.489</v>
      </c>
      <c r="CM58" s="10">
        <v>22008</v>
      </c>
      <c r="CN58" s="10">
        <v>0</v>
      </c>
      <c r="CO58" s="10">
        <v>0</v>
      </c>
      <c r="CP58" s="161">
        <f t="shared" ref="CP58" si="96">+CL58+CN58</f>
        <v>250.489</v>
      </c>
      <c r="CQ58" s="161">
        <f t="shared" ref="CQ58" si="97">+CM58+CO58</f>
        <v>22008</v>
      </c>
      <c r="CR58" s="10">
        <v>643.29999999999995</v>
      </c>
      <c r="CS58" s="22" t="s">
        <v>244</v>
      </c>
      <c r="CT58" s="10">
        <v>150</v>
      </c>
      <c r="CU58" s="10">
        <v>14004</v>
      </c>
      <c r="CV58" s="10">
        <v>0</v>
      </c>
      <c r="CW58" s="161">
        <v>0</v>
      </c>
      <c r="CX58" s="161">
        <f t="shared" ref="CX58" si="98">+CT58+CV58</f>
        <v>150</v>
      </c>
      <c r="CY58" s="161">
        <f t="shared" ref="CY58" si="99">+CU58+CW58</f>
        <v>14004</v>
      </c>
      <c r="CZ58" s="10">
        <v>392.3</v>
      </c>
      <c r="DA58" s="22" t="s">
        <v>438</v>
      </c>
      <c r="DB58" s="161">
        <v>0</v>
      </c>
      <c r="DC58" s="161">
        <v>0</v>
      </c>
      <c r="DD58" s="10">
        <v>0</v>
      </c>
      <c r="DE58" s="10">
        <v>0</v>
      </c>
      <c r="DF58" s="161">
        <f t="shared" ref="DF58" si="100">+DB58+DD58</f>
        <v>0</v>
      </c>
      <c r="DG58" s="161">
        <f t="shared" ref="DG58" si="101">+DC58+DE58</f>
        <v>0</v>
      </c>
      <c r="DH58" s="10">
        <v>158.80000000000001</v>
      </c>
      <c r="DI58" s="161"/>
      <c r="DJ58" s="161">
        <v>0</v>
      </c>
      <c r="DK58" s="161">
        <v>0</v>
      </c>
      <c r="DL58" s="10">
        <v>0</v>
      </c>
      <c r="DM58" s="10">
        <v>0</v>
      </c>
      <c r="DN58" s="161">
        <f t="shared" ref="DN58" si="102">+DJ58+DL58</f>
        <v>0</v>
      </c>
      <c r="DO58" s="161">
        <f t="shared" ref="DO58" si="103">+DK58+DM58</f>
        <v>0</v>
      </c>
      <c r="DP58" s="10">
        <v>84.3</v>
      </c>
      <c r="DQ58" s="22"/>
      <c r="DR58" s="10">
        <v>150</v>
      </c>
      <c r="DS58" s="10">
        <v>13964</v>
      </c>
      <c r="DT58" s="10">
        <v>0</v>
      </c>
      <c r="DU58" s="161">
        <v>0</v>
      </c>
      <c r="DV58" s="161">
        <f t="shared" ref="DV58" si="104">+DR58+DT58</f>
        <v>150</v>
      </c>
      <c r="DW58" s="161">
        <f t="shared" ref="DW58" si="105">+DS58+DU58</f>
        <v>13964</v>
      </c>
      <c r="DX58" s="10">
        <v>454.7</v>
      </c>
      <c r="DY58" s="33" t="s">
        <v>491</v>
      </c>
      <c r="DZ58" s="10">
        <v>150</v>
      </c>
      <c r="EA58" s="161">
        <v>13218</v>
      </c>
      <c r="EB58" s="161">
        <v>0</v>
      </c>
      <c r="EC58" s="161">
        <v>0</v>
      </c>
      <c r="ED58" s="10">
        <f t="shared" ref="ED58" si="106">+DZ58+EB58</f>
        <v>150</v>
      </c>
      <c r="EE58" s="10">
        <f t="shared" ref="EE58" si="107">+EA58+EC58</f>
        <v>13218</v>
      </c>
      <c r="EF58" s="10">
        <v>542.5</v>
      </c>
      <c r="EG58" s="161" t="s">
        <v>390</v>
      </c>
      <c r="EH58" s="161">
        <v>0</v>
      </c>
      <c r="EI58" s="161">
        <v>0</v>
      </c>
      <c r="EJ58" s="161">
        <v>0</v>
      </c>
      <c r="EK58" s="161">
        <v>0</v>
      </c>
      <c r="EL58" s="161">
        <f t="shared" ref="EL58" si="108">+EH58+EJ58</f>
        <v>0</v>
      </c>
      <c r="EM58" s="161">
        <f t="shared" ref="EM58" si="109">+EI58+EK58</f>
        <v>0</v>
      </c>
      <c r="EN58" s="10">
        <v>439.8</v>
      </c>
      <c r="EO58" s="22"/>
      <c r="EP58" s="161">
        <v>0</v>
      </c>
      <c r="EQ58" s="161">
        <v>0</v>
      </c>
      <c r="ER58" s="161">
        <v>0</v>
      </c>
      <c r="ES58" s="161">
        <v>0</v>
      </c>
      <c r="ET58" s="161">
        <f t="shared" ref="ET58" si="110">+EP58+ER58</f>
        <v>0</v>
      </c>
      <c r="EU58" s="161">
        <f t="shared" ref="EU58" si="111">+EQ58+ES58</f>
        <v>0</v>
      </c>
      <c r="EV58" s="10">
        <v>0</v>
      </c>
      <c r="EW58" s="161"/>
      <c r="EX58" s="10">
        <v>0</v>
      </c>
      <c r="EY58" s="161">
        <v>0</v>
      </c>
      <c r="EZ58" s="161">
        <v>0</v>
      </c>
      <c r="FA58" s="161">
        <v>0</v>
      </c>
      <c r="FB58" s="62">
        <f t="shared" ref="FB58" si="112">+EX58+EZ58</f>
        <v>0</v>
      </c>
      <c r="FC58" s="62">
        <f t="shared" ref="FC58" si="113">+EY58+FA58</f>
        <v>0</v>
      </c>
      <c r="FD58" s="161">
        <v>539.6</v>
      </c>
      <c r="FE58" s="161"/>
      <c r="FF58" s="10">
        <v>268.88</v>
      </c>
      <c r="FG58" s="10">
        <v>23624</v>
      </c>
      <c r="FH58" s="10">
        <v>0</v>
      </c>
      <c r="FI58" s="10">
        <v>0</v>
      </c>
      <c r="FJ58" s="62">
        <f t="shared" ref="FJ58" si="114">+FF58+FH58</f>
        <v>268.88</v>
      </c>
      <c r="FK58" s="62">
        <f t="shared" ref="FK58" si="115">+FG58+FI58</f>
        <v>23624</v>
      </c>
      <c r="FL58" s="10">
        <v>433.5</v>
      </c>
      <c r="FM58" s="167" t="s">
        <v>244</v>
      </c>
      <c r="FN58" s="62">
        <v>180</v>
      </c>
      <c r="FO58" s="62">
        <v>16862.240000000002</v>
      </c>
      <c r="FP58" s="62"/>
      <c r="FQ58" s="62"/>
      <c r="FR58" s="62">
        <f t="shared" ref="FR58" si="116">+FN58+FP58</f>
        <v>180</v>
      </c>
      <c r="FS58" s="62">
        <f t="shared" ref="FS58" si="117">+FO58+FQ58</f>
        <v>16862.240000000002</v>
      </c>
      <c r="FT58" s="10">
        <v>150</v>
      </c>
      <c r="FU58" s="62"/>
      <c r="FV58" s="62"/>
      <c r="FW58" s="62"/>
      <c r="FX58" s="62"/>
      <c r="FY58" s="62"/>
      <c r="FZ58" s="62">
        <f t="shared" ref="FZ58" si="118">+FV58+FX58</f>
        <v>0</v>
      </c>
      <c r="GA58" s="62">
        <f t="shared" ref="GA58" si="119">+FW58+FY58</f>
        <v>0</v>
      </c>
      <c r="GB58" s="62"/>
      <c r="GC58" s="62"/>
      <c r="GD58" s="62"/>
      <c r="GE58" s="62"/>
      <c r="GF58" s="62"/>
      <c r="GG58" s="62"/>
      <c r="GH58" s="62">
        <f t="shared" ref="GH58" si="120">+GD58+GF58</f>
        <v>0</v>
      </c>
      <c r="GI58" s="62">
        <f t="shared" ref="GI58" si="121">+GE58+GG58</f>
        <v>0</v>
      </c>
      <c r="GJ58" s="62"/>
      <c r="GK58" s="62"/>
      <c r="GL58" s="62"/>
      <c r="GM58" s="62"/>
      <c r="GN58" s="62"/>
      <c r="GO58" s="62"/>
      <c r="GP58" s="62">
        <f t="shared" ref="GP58" si="122">+GL58+GN58</f>
        <v>0</v>
      </c>
      <c r="GQ58" s="62">
        <f t="shared" ref="GQ58" si="123">+GM58+GO58</f>
        <v>0</v>
      </c>
      <c r="GR58" s="62"/>
      <c r="GS58" s="62"/>
      <c r="GT58" s="62"/>
      <c r="GU58" s="62"/>
      <c r="GV58" s="62"/>
      <c r="GW58" s="62"/>
      <c r="GX58" s="62">
        <f t="shared" ref="GX58" si="124">+GT58+GV58</f>
        <v>0</v>
      </c>
      <c r="GY58" s="62">
        <f t="shared" ref="GY58" si="125">+GU58+GW58</f>
        <v>0</v>
      </c>
      <c r="GZ58" s="62"/>
      <c r="HA58" s="62"/>
      <c r="HB58" s="62"/>
      <c r="HC58" s="62"/>
      <c r="HD58" s="62"/>
      <c r="HE58" s="62"/>
      <c r="HF58" s="62">
        <f t="shared" ref="HF58" si="126">+HB58+HD58</f>
        <v>0</v>
      </c>
      <c r="HG58" s="62">
        <f t="shared" ref="HG58" si="127">+HC58+HE58</f>
        <v>0</v>
      </c>
      <c r="HH58" s="62"/>
      <c r="HI58" s="62"/>
      <c r="HJ58" s="62"/>
      <c r="HK58" s="62"/>
      <c r="HL58" s="62"/>
      <c r="HM58" s="62"/>
      <c r="HN58" s="62">
        <f t="shared" ref="HN58" si="128">+HJ58+HL58</f>
        <v>0</v>
      </c>
      <c r="HO58" s="62">
        <f t="shared" ref="HO58" si="129">+HK58+HM58</f>
        <v>0</v>
      </c>
      <c r="HP58" s="62"/>
      <c r="HQ58" s="62"/>
      <c r="HR58" s="62"/>
      <c r="HS58" s="62"/>
      <c r="HT58" s="62"/>
      <c r="HU58" s="62"/>
      <c r="HV58" s="62">
        <f t="shared" ref="HV58" si="130">+HR58+HT58</f>
        <v>0</v>
      </c>
      <c r="HW58" s="62">
        <f t="shared" ref="HW58" si="131">+HS58+HU58</f>
        <v>0</v>
      </c>
      <c r="HX58" s="62"/>
      <c r="HY58" s="62"/>
      <c r="HZ58" s="62"/>
      <c r="IA58" s="62"/>
      <c r="IB58" s="62"/>
      <c r="IC58" s="62"/>
      <c r="ID58" s="62">
        <f t="shared" ref="ID58" si="132">+HZ58+IB58</f>
        <v>0</v>
      </c>
      <c r="IE58" s="62">
        <f t="shared" ref="IE58" si="133">+IA58+IC58</f>
        <v>0</v>
      </c>
      <c r="IF58" s="62"/>
      <c r="IG58" s="62"/>
      <c r="IH58" s="62"/>
      <c r="II58" s="62"/>
      <c r="IJ58" s="62"/>
      <c r="IK58" s="62"/>
      <c r="IL58" s="62">
        <f t="shared" ref="IL58" si="134">+IH58+IJ58</f>
        <v>0</v>
      </c>
      <c r="IM58" s="62">
        <f t="shared" ref="IM58" si="135">+II58+IK58</f>
        <v>0</v>
      </c>
      <c r="IN58" s="62"/>
      <c r="IO58" s="62"/>
      <c r="IP58" s="62"/>
      <c r="IQ58" s="62"/>
      <c r="IR58" s="62"/>
      <c r="IS58" s="62"/>
      <c r="IT58" s="62">
        <f t="shared" ref="IT58" si="136">+IP58+IR58</f>
        <v>0</v>
      </c>
      <c r="IU58" s="62">
        <f t="shared" ref="IU58" si="137">+IQ58+IS58</f>
        <v>0</v>
      </c>
      <c r="IV58" s="62"/>
      <c r="IW58" s="62"/>
      <c r="IX58" s="62"/>
      <c r="IY58" s="62"/>
      <c r="IZ58" s="62"/>
      <c r="JA58" s="62"/>
      <c r="JB58" s="62">
        <f t="shared" ref="JB58" si="138">+IX58+IZ58</f>
        <v>0</v>
      </c>
      <c r="JC58" s="62">
        <f t="shared" ref="JC58" si="139">+IY58+JA58</f>
        <v>0</v>
      </c>
      <c r="JD58" s="62"/>
      <c r="JE58" s="62"/>
      <c r="JF58" s="62"/>
      <c r="JG58" s="62"/>
      <c r="JH58" s="62"/>
      <c r="JI58" s="62"/>
      <c r="JJ58" s="62">
        <f t="shared" ref="JJ58" si="140">+JF58+JH58</f>
        <v>0</v>
      </c>
      <c r="JK58" s="62">
        <f t="shared" ref="JK58" si="141">+JG58+JI58</f>
        <v>0</v>
      </c>
      <c r="JL58" s="62"/>
      <c r="JM58" s="62"/>
      <c r="JN58" s="62"/>
      <c r="JO58" s="62"/>
      <c r="JP58" s="62"/>
      <c r="JQ58" s="62"/>
      <c r="JR58" s="62">
        <f t="shared" ref="JR58" si="142">+JN58+JP58</f>
        <v>0</v>
      </c>
      <c r="JS58" s="62">
        <f t="shared" ref="JS58" si="143">+JO58+JQ58</f>
        <v>0</v>
      </c>
      <c r="JT58" s="62"/>
      <c r="JU58" s="62"/>
    </row>
    <row r="59" spans="1:281" ht="12" customHeight="1" x14ac:dyDescent="0.2">
      <c r="A59" s="4" t="s">
        <v>112</v>
      </c>
      <c r="B59" s="15" t="s">
        <v>184</v>
      </c>
      <c r="C59" s="61">
        <v>6205111948</v>
      </c>
      <c r="D59" s="61" t="s">
        <v>301</v>
      </c>
      <c r="E59" s="4">
        <v>760</v>
      </c>
      <c r="F59" s="31" t="s">
        <v>16</v>
      </c>
      <c r="G59" s="6">
        <v>894203</v>
      </c>
      <c r="H59" s="3" t="s">
        <v>167</v>
      </c>
      <c r="I59" s="3" t="s">
        <v>167</v>
      </c>
      <c r="J59" s="46"/>
      <c r="K59" s="43">
        <v>242.74787057010894</v>
      </c>
      <c r="L59" s="50">
        <f t="shared" si="77"/>
        <v>212.74787057010894</v>
      </c>
      <c r="M59" s="43"/>
      <c r="N59" s="43">
        <v>30</v>
      </c>
      <c r="O59" s="43"/>
      <c r="P59" s="43"/>
      <c r="Q59" s="43"/>
      <c r="R59" s="10">
        <f t="shared" si="78"/>
        <v>30</v>
      </c>
      <c r="S59" s="50" cm="1">
        <f t="array" ref="S59">+R59:R59</f>
        <v>30</v>
      </c>
      <c r="T59" s="50">
        <f t="shared" si="2"/>
        <v>978.3610000000001</v>
      </c>
      <c r="U59" s="55">
        <f t="shared" si="79"/>
        <v>1191.108870570109</v>
      </c>
      <c r="V59" s="50">
        <f t="shared" si="4"/>
        <v>86003.994000000006</v>
      </c>
      <c r="W59" s="55">
        <f t="shared" si="80"/>
        <v>87.906196179119974</v>
      </c>
      <c r="X59" s="50">
        <f t="shared" si="6"/>
        <v>5379.4000000000024</v>
      </c>
      <c r="Y59" s="55">
        <f t="shared" ref="Y59:Y78" si="144">+IFERROR(V59/X59,"")</f>
        <v>15.987655500613446</v>
      </c>
      <c r="Z59" s="56">
        <v>272945.8</v>
      </c>
      <c r="AA59" s="50">
        <f t="shared" si="74"/>
        <v>278325.1999999999</v>
      </c>
      <c r="AB59" s="50">
        <f t="shared" si="75"/>
        <v>911.76271186440715</v>
      </c>
      <c r="AC59" s="50">
        <f t="shared" ref="AC59:AC77" si="145">+X59/AE59</f>
        <v>911.76271186440715</v>
      </c>
      <c r="AD59" s="60">
        <f t="shared" si="73"/>
        <v>279.3461587057019</v>
      </c>
      <c r="AE59" s="57">
        <v>5.9</v>
      </c>
      <c r="AF59" s="57">
        <v>5.9</v>
      </c>
      <c r="AG59" s="24"/>
      <c r="AH59" s="10">
        <v>49.994</v>
      </c>
      <c r="AI59" s="10">
        <v>4394</v>
      </c>
      <c r="AJ59" s="10">
        <v>0</v>
      </c>
      <c r="AK59" s="10">
        <v>0</v>
      </c>
      <c r="AL59" s="10">
        <f t="shared" ref="AL59:AL76" si="146">+AH59+AJ59</f>
        <v>49.994</v>
      </c>
      <c r="AM59" s="10">
        <f t="shared" ref="AM59:AM76" si="147">+AI59+AL59</f>
        <v>4443.9939999999997</v>
      </c>
      <c r="AN59" s="10">
        <v>539.5</v>
      </c>
      <c r="AO59" s="33" t="s">
        <v>256</v>
      </c>
      <c r="AP59" s="10">
        <v>0</v>
      </c>
      <c r="AQ59" s="10">
        <v>0</v>
      </c>
      <c r="AR59" s="10">
        <v>0</v>
      </c>
      <c r="AS59" s="10">
        <v>0</v>
      </c>
      <c r="AT59" s="10">
        <f t="shared" ref="AT59:AT76" si="148">+AP59+AR59</f>
        <v>0</v>
      </c>
      <c r="AU59" s="10">
        <f t="shared" ref="AU59:AU76" si="149">+AQ59+AS59</f>
        <v>0</v>
      </c>
      <c r="AV59" s="10">
        <v>3</v>
      </c>
      <c r="AW59" s="22"/>
      <c r="AX59" s="10">
        <v>0</v>
      </c>
      <c r="AY59" s="10">
        <v>0</v>
      </c>
      <c r="AZ59" s="10">
        <v>0</v>
      </c>
      <c r="BA59" s="10">
        <v>0</v>
      </c>
      <c r="BB59" s="161">
        <f t="shared" ref="BB59:BB76" si="150">+AX59+AZ59</f>
        <v>0</v>
      </c>
      <c r="BC59" s="161">
        <f t="shared" ref="BC59:BC76" si="151">+AY59+BA59</f>
        <v>0</v>
      </c>
      <c r="BD59" s="10">
        <v>245.1</v>
      </c>
      <c r="BE59" s="22"/>
      <c r="BF59" s="10">
        <v>548.08000000000004</v>
      </c>
      <c r="BG59" s="10">
        <v>48148</v>
      </c>
      <c r="BH59" s="10">
        <v>0</v>
      </c>
      <c r="BI59" s="10">
        <v>0</v>
      </c>
      <c r="BJ59" s="161">
        <f t="shared" si="17"/>
        <v>548.08000000000004</v>
      </c>
      <c r="BK59" s="161">
        <f t="shared" si="18"/>
        <v>48148</v>
      </c>
      <c r="BL59" s="10">
        <v>622</v>
      </c>
      <c r="BM59" s="22" t="s">
        <v>244</v>
      </c>
      <c r="BN59" s="161">
        <v>0</v>
      </c>
      <c r="BO59" s="161">
        <v>0</v>
      </c>
      <c r="BP59" s="10">
        <v>0</v>
      </c>
      <c r="BQ59" s="10">
        <v>0</v>
      </c>
      <c r="BR59" s="75">
        <f t="shared" si="19"/>
        <v>0</v>
      </c>
      <c r="BS59" s="75">
        <f t="shared" si="20"/>
        <v>0</v>
      </c>
      <c r="BT59" s="10">
        <v>223.9</v>
      </c>
      <c r="BU59" s="22"/>
      <c r="BV59" s="161">
        <v>0</v>
      </c>
      <c r="BW59" s="161">
        <v>0</v>
      </c>
      <c r="BX59" s="10">
        <v>0</v>
      </c>
      <c r="BY59" s="10">
        <v>0</v>
      </c>
      <c r="BZ59" s="161">
        <f t="shared" si="21"/>
        <v>0</v>
      </c>
      <c r="CA59" s="161">
        <f t="shared" si="22"/>
        <v>0</v>
      </c>
      <c r="CB59" s="10">
        <v>566.70000000000005</v>
      </c>
      <c r="CC59" s="22"/>
      <c r="CD59" s="161">
        <v>0</v>
      </c>
      <c r="CE59" s="161">
        <v>0</v>
      </c>
      <c r="CF59" s="10">
        <v>0</v>
      </c>
      <c r="CG59" s="10">
        <v>0</v>
      </c>
      <c r="CH59" s="161">
        <f t="shared" si="23"/>
        <v>0</v>
      </c>
      <c r="CI59" s="161">
        <f t="shared" si="24"/>
        <v>0</v>
      </c>
      <c r="CJ59" s="10">
        <v>525.5</v>
      </c>
      <c r="CK59" s="161"/>
      <c r="CL59" s="10">
        <v>380.28699999999998</v>
      </c>
      <c r="CM59" s="10">
        <v>33412</v>
      </c>
      <c r="CN59" s="10">
        <v>0</v>
      </c>
      <c r="CO59" s="10">
        <v>0</v>
      </c>
      <c r="CP59" s="161">
        <f t="shared" si="25"/>
        <v>380.28699999999998</v>
      </c>
      <c r="CQ59" s="161">
        <f t="shared" si="26"/>
        <v>33412</v>
      </c>
      <c r="CR59" s="10">
        <v>297.8</v>
      </c>
      <c r="CS59" s="22" t="s">
        <v>244</v>
      </c>
      <c r="CT59" s="161">
        <v>0</v>
      </c>
      <c r="CU59" s="161">
        <v>0</v>
      </c>
      <c r="CV59" s="10">
        <v>0</v>
      </c>
      <c r="CW59" s="161">
        <v>0</v>
      </c>
      <c r="CX59" s="161">
        <f t="shared" si="27"/>
        <v>0</v>
      </c>
      <c r="CY59" s="161">
        <f t="shared" si="28"/>
        <v>0</v>
      </c>
      <c r="CZ59" s="10">
        <v>519.79999999999995</v>
      </c>
      <c r="DA59" s="22"/>
      <c r="DB59" s="161">
        <v>0</v>
      </c>
      <c r="DC59" s="161">
        <v>0</v>
      </c>
      <c r="DD59" s="10">
        <v>0</v>
      </c>
      <c r="DE59" s="10">
        <v>0</v>
      </c>
      <c r="DF59" s="161">
        <f t="shared" si="29"/>
        <v>0</v>
      </c>
      <c r="DG59" s="161">
        <f t="shared" si="30"/>
        <v>0</v>
      </c>
      <c r="DH59" s="10">
        <v>505.9</v>
      </c>
      <c r="DI59" s="161"/>
      <c r="DJ59" s="161">
        <v>0</v>
      </c>
      <c r="DK59" s="161">
        <v>0</v>
      </c>
      <c r="DL59" s="10">
        <v>0</v>
      </c>
      <c r="DM59" s="10">
        <v>0</v>
      </c>
      <c r="DN59" s="161">
        <f t="shared" si="31"/>
        <v>0</v>
      </c>
      <c r="DO59" s="161">
        <f t="shared" si="32"/>
        <v>0</v>
      </c>
      <c r="DP59" s="10">
        <v>81.5</v>
      </c>
      <c r="DQ59" s="22"/>
      <c r="DR59" s="161">
        <v>0</v>
      </c>
      <c r="DS59" s="161">
        <v>0</v>
      </c>
      <c r="DT59" s="10">
        <v>0</v>
      </c>
      <c r="DU59" s="161">
        <v>0</v>
      </c>
      <c r="DV59" s="161">
        <f t="shared" si="33"/>
        <v>0</v>
      </c>
      <c r="DW59" s="161">
        <f t="shared" si="34"/>
        <v>0</v>
      </c>
      <c r="DX59" s="10">
        <v>0</v>
      </c>
      <c r="DY59" s="161"/>
      <c r="DZ59" s="161">
        <v>0</v>
      </c>
      <c r="EA59" s="161">
        <v>0</v>
      </c>
      <c r="EB59" s="161">
        <v>0</v>
      </c>
      <c r="EC59" s="161">
        <v>0</v>
      </c>
      <c r="ED59" s="161">
        <f t="shared" si="35"/>
        <v>0</v>
      </c>
      <c r="EE59" s="161">
        <f t="shared" si="36"/>
        <v>0</v>
      </c>
      <c r="EF59" s="10">
        <v>0</v>
      </c>
      <c r="EG59" s="161"/>
      <c r="EH59" s="161">
        <v>0</v>
      </c>
      <c r="EI59" s="161">
        <v>0</v>
      </c>
      <c r="EJ59" s="161">
        <v>0</v>
      </c>
      <c r="EK59" s="161">
        <v>0</v>
      </c>
      <c r="EL59" s="161">
        <f t="shared" si="37"/>
        <v>0</v>
      </c>
      <c r="EM59" s="161">
        <f t="shared" si="38"/>
        <v>0</v>
      </c>
      <c r="EN59" s="10">
        <v>5.0999999999999996</v>
      </c>
      <c r="EO59" s="22"/>
      <c r="EP59" s="161">
        <v>0</v>
      </c>
      <c r="EQ59" s="161">
        <v>0</v>
      </c>
      <c r="ER59" s="161">
        <v>0</v>
      </c>
      <c r="ES59" s="161">
        <v>0</v>
      </c>
      <c r="ET59" s="161">
        <f t="shared" si="39"/>
        <v>0</v>
      </c>
      <c r="EU59" s="161">
        <f t="shared" si="40"/>
        <v>0</v>
      </c>
      <c r="EV59" s="10">
        <v>215.6</v>
      </c>
      <c r="EW59" s="161"/>
      <c r="EX59" s="10">
        <v>0</v>
      </c>
      <c r="EY59" s="161">
        <v>0</v>
      </c>
      <c r="EZ59" s="161">
        <v>0</v>
      </c>
      <c r="FA59" s="161">
        <v>0</v>
      </c>
      <c r="FB59" s="14">
        <f t="shared" si="41"/>
        <v>0</v>
      </c>
      <c r="FC59" s="14">
        <f t="shared" si="42"/>
        <v>0</v>
      </c>
      <c r="FD59" s="161">
        <v>490.3</v>
      </c>
      <c r="FE59" s="161"/>
      <c r="FF59" s="10">
        <v>0</v>
      </c>
      <c r="FG59" s="10">
        <v>0</v>
      </c>
      <c r="FH59" s="10">
        <v>0</v>
      </c>
      <c r="FI59" s="10">
        <v>0</v>
      </c>
      <c r="FJ59" s="14">
        <f t="shared" si="43"/>
        <v>0</v>
      </c>
      <c r="FK59" s="14">
        <f t="shared" si="44"/>
        <v>0</v>
      </c>
      <c r="FL59" s="10">
        <v>388.6</v>
      </c>
      <c r="FM59" s="167"/>
      <c r="FN59" s="14"/>
      <c r="FO59" s="14"/>
      <c r="FP59" s="14"/>
      <c r="FQ59" s="14"/>
      <c r="FR59" s="14">
        <f t="shared" si="45"/>
        <v>0</v>
      </c>
      <c r="FS59" s="14">
        <f t="shared" si="46"/>
        <v>0</v>
      </c>
      <c r="FT59" s="10">
        <v>149.1</v>
      </c>
      <c r="FU59" s="14"/>
      <c r="FV59" s="14"/>
      <c r="FW59" s="14"/>
      <c r="FX59" s="14"/>
      <c r="FY59" s="14"/>
      <c r="FZ59" s="14">
        <f t="shared" si="47"/>
        <v>0</v>
      </c>
      <c r="GA59" s="14">
        <f t="shared" si="48"/>
        <v>0</v>
      </c>
      <c r="GB59" s="14"/>
      <c r="GC59" s="14"/>
      <c r="GD59" s="14"/>
      <c r="GE59" s="14"/>
      <c r="GF59" s="14"/>
      <c r="GG59" s="14"/>
      <c r="GH59" s="14">
        <f t="shared" si="49"/>
        <v>0</v>
      </c>
      <c r="GI59" s="14">
        <f t="shared" si="50"/>
        <v>0</v>
      </c>
      <c r="GJ59" s="14"/>
      <c r="GK59" s="14"/>
      <c r="GL59" s="14"/>
      <c r="GM59" s="14"/>
      <c r="GN59" s="14"/>
      <c r="GO59" s="14"/>
      <c r="GP59" s="14">
        <f t="shared" si="51"/>
        <v>0</v>
      </c>
      <c r="GQ59" s="14">
        <f t="shared" si="52"/>
        <v>0</v>
      </c>
      <c r="GR59" s="14"/>
      <c r="GS59" s="14"/>
      <c r="GT59" s="14"/>
      <c r="GU59" s="14"/>
      <c r="GV59" s="14"/>
      <c r="GW59" s="14"/>
      <c r="GX59" s="14">
        <f t="shared" si="53"/>
        <v>0</v>
      </c>
      <c r="GY59" s="14">
        <f t="shared" si="54"/>
        <v>0</v>
      </c>
      <c r="GZ59" s="14"/>
      <c r="HA59" s="14"/>
      <c r="HB59" s="14"/>
      <c r="HC59" s="14"/>
      <c r="HD59" s="14"/>
      <c r="HE59" s="14"/>
      <c r="HF59" s="14">
        <f t="shared" si="55"/>
        <v>0</v>
      </c>
      <c r="HG59" s="14">
        <f t="shared" si="56"/>
        <v>0</v>
      </c>
      <c r="HH59" s="14"/>
      <c r="HI59" s="14"/>
      <c r="HJ59" s="14"/>
      <c r="HK59" s="14"/>
      <c r="HL59" s="14"/>
      <c r="HM59" s="14"/>
      <c r="HN59" s="14">
        <f t="shared" si="57"/>
        <v>0</v>
      </c>
      <c r="HO59" s="14">
        <f t="shared" si="58"/>
        <v>0</v>
      </c>
      <c r="HP59" s="14"/>
      <c r="HQ59" s="14"/>
      <c r="HR59" s="14"/>
      <c r="HS59" s="14"/>
      <c r="HT59" s="14"/>
      <c r="HU59" s="14"/>
      <c r="HV59" s="14">
        <f t="shared" si="59"/>
        <v>0</v>
      </c>
      <c r="HW59" s="14">
        <f t="shared" si="60"/>
        <v>0</v>
      </c>
      <c r="HX59" s="14"/>
      <c r="HY59" s="14"/>
      <c r="HZ59" s="14"/>
      <c r="IA59" s="14"/>
      <c r="IB59" s="14"/>
      <c r="IC59" s="14"/>
      <c r="ID59" s="14">
        <f t="shared" si="61"/>
        <v>0</v>
      </c>
      <c r="IE59" s="14">
        <f t="shared" si="62"/>
        <v>0</v>
      </c>
      <c r="IF59" s="14"/>
      <c r="IG59" s="14"/>
      <c r="IH59" s="14"/>
      <c r="II59" s="14"/>
      <c r="IJ59" s="14"/>
      <c r="IK59" s="14"/>
      <c r="IL59" s="14">
        <f t="shared" si="63"/>
        <v>0</v>
      </c>
      <c r="IM59" s="14">
        <f t="shared" si="64"/>
        <v>0</v>
      </c>
      <c r="IN59" s="14"/>
      <c r="IO59" s="14"/>
      <c r="IP59" s="14"/>
      <c r="IQ59" s="14"/>
      <c r="IR59" s="14"/>
      <c r="IS59" s="14"/>
      <c r="IT59" s="14">
        <f t="shared" si="65"/>
        <v>0</v>
      </c>
      <c r="IU59" s="14">
        <f t="shared" si="66"/>
        <v>0</v>
      </c>
      <c r="IV59" s="14"/>
      <c r="IW59" s="14"/>
      <c r="IX59" s="14"/>
      <c r="IY59" s="14"/>
      <c r="IZ59" s="14"/>
      <c r="JA59" s="14"/>
      <c r="JB59" s="14">
        <f t="shared" si="67"/>
        <v>0</v>
      </c>
      <c r="JC59" s="14">
        <f t="shared" si="68"/>
        <v>0</v>
      </c>
      <c r="JD59" s="14"/>
      <c r="JE59" s="14"/>
      <c r="JF59" s="14"/>
      <c r="JG59" s="14"/>
      <c r="JH59" s="14"/>
      <c r="JI59" s="14"/>
      <c r="JJ59" s="14">
        <f t="shared" si="69"/>
        <v>0</v>
      </c>
      <c r="JK59" s="14">
        <f t="shared" si="70"/>
        <v>0</v>
      </c>
      <c r="JL59" s="14"/>
      <c r="JM59" s="14"/>
      <c r="JN59" s="14"/>
      <c r="JO59" s="14"/>
      <c r="JP59" s="14"/>
      <c r="JQ59" s="14"/>
      <c r="JR59" s="14">
        <f t="shared" si="71"/>
        <v>0</v>
      </c>
      <c r="JS59" s="14">
        <f t="shared" si="72"/>
        <v>0</v>
      </c>
      <c r="JT59" s="14"/>
      <c r="JU59" s="14"/>
    </row>
    <row r="60" spans="1:281" ht="12" customHeight="1" x14ac:dyDescent="0.25">
      <c r="A60" s="4" t="s">
        <v>86</v>
      </c>
      <c r="B60" s="15" t="s">
        <v>233</v>
      </c>
      <c r="C60" s="61">
        <v>9596126640</v>
      </c>
      <c r="D60" s="61" t="s">
        <v>302</v>
      </c>
      <c r="E60" s="4">
        <v>60</v>
      </c>
      <c r="F60" s="28" t="s">
        <v>66</v>
      </c>
      <c r="G60" s="5">
        <v>894088</v>
      </c>
      <c r="H60" s="8" t="s">
        <v>76</v>
      </c>
      <c r="I60" s="11">
        <v>57</v>
      </c>
      <c r="J60" s="48"/>
      <c r="K60" s="43">
        <v>0</v>
      </c>
      <c r="L60" s="50">
        <f t="shared" si="77"/>
        <v>0</v>
      </c>
      <c r="M60" s="57"/>
      <c r="N60" s="43">
        <v>0</v>
      </c>
      <c r="O60" s="43"/>
      <c r="P60" s="43"/>
      <c r="Q60" s="43"/>
      <c r="R60" s="10">
        <f t="shared" si="78"/>
        <v>0</v>
      </c>
      <c r="S60" s="50" cm="1">
        <f t="array" ref="S60">+R60:R60</f>
        <v>0</v>
      </c>
      <c r="T60" s="50">
        <f t="shared" ref="T60:T76" si="152">+SUM(AL60+AT60+BB60+BJ60+BR60+BZ60+CH60+CP60+CX60+DF60+DN60+DV60+ED60+EL60+ET60+FB60+FJ60+FR60+FZ60+GH60+GP60+GX60+HF60+HN60+HV60+ID60+IL60+IT60+JB60+JJ60+JR60)</f>
        <v>488.46088888888897</v>
      </c>
      <c r="U60" s="55">
        <f t="shared" si="79"/>
        <v>488.46088888888897</v>
      </c>
      <c r="V60" s="50">
        <f t="shared" ref="V60:V76" si="153">+SUM(AM60+AU60+BC60+BK60+BS60+CA60+CI60+CQ60+CY60+DG60+DO60+DW60+EE60+EM60+EU60+FC60+FK60+FS60+GA60+GI60+GQ60+GY60+HG60+HO60+HW60+IE60+IM60+IU60+JC60+JK60+JS60)</f>
        <v>44001.335555555554</v>
      </c>
      <c r="W60" s="55">
        <f t="shared" si="80"/>
        <v>90.081594159250301</v>
      </c>
      <c r="X60" s="50">
        <f t="shared" ref="X60:X78" si="154">+AN60+AV60+BD60+BL60+BT60+CB60+CJ60+CR60+CZ60+DH60+DP60+DX60+EF60+EN60+EV60+FD60+FL60+FT60+GB60+GJ60+GR60+GZ60+HH60+HP60+HX60+IF60+IN60+IV60+JD60+JL60+JT60</f>
        <v>3540.2</v>
      </c>
      <c r="Y60" s="55">
        <f t="shared" si="144"/>
        <v>12.429053600236019</v>
      </c>
      <c r="Z60" s="56">
        <v>49676.3</v>
      </c>
      <c r="AA60" s="50">
        <f t="shared" si="74"/>
        <v>53216.5</v>
      </c>
      <c r="AB60" s="50">
        <f t="shared" si="75"/>
        <v>442.52499999999998</v>
      </c>
      <c r="AC60" s="50">
        <f t="shared" si="145"/>
        <v>442.52499999999998</v>
      </c>
      <c r="AD60" s="60">
        <f t="shared" si="73"/>
        <v>45.935888888888996</v>
      </c>
      <c r="AE60" s="57">
        <v>8</v>
      </c>
      <c r="AF60" s="57">
        <v>8</v>
      </c>
      <c r="AG60" s="24"/>
      <c r="AH60" s="10">
        <v>51.855555555555597</v>
      </c>
      <c r="AI60" s="10">
        <v>4667</v>
      </c>
      <c r="AJ60" s="10">
        <v>0</v>
      </c>
      <c r="AK60" s="10">
        <v>0</v>
      </c>
      <c r="AL60" s="10">
        <f>+AH60+AJ60</f>
        <v>51.855555555555597</v>
      </c>
      <c r="AM60" s="10">
        <f>+AI60+AL60</f>
        <v>4718.8555555555558</v>
      </c>
      <c r="AN60" s="10">
        <v>126.4</v>
      </c>
      <c r="AO60" s="33"/>
      <c r="AP60" s="10">
        <v>0</v>
      </c>
      <c r="AQ60" s="10">
        <v>0</v>
      </c>
      <c r="AR60" s="10">
        <v>37.666333333333334</v>
      </c>
      <c r="AS60" s="10">
        <v>3389.97</v>
      </c>
      <c r="AT60" s="10">
        <f>+AP60+AR60</f>
        <v>37.666333333333334</v>
      </c>
      <c r="AU60" s="10">
        <f>+AQ60+AS60</f>
        <v>3389.97</v>
      </c>
      <c r="AV60" s="10">
        <v>281</v>
      </c>
      <c r="AW60" s="22" t="s">
        <v>305</v>
      </c>
      <c r="AX60" s="161">
        <v>0</v>
      </c>
      <c r="AY60" s="161">
        <v>0</v>
      </c>
      <c r="AZ60" s="10">
        <v>37.524666666666661</v>
      </c>
      <c r="BA60" s="10">
        <v>3377.22</v>
      </c>
      <c r="BB60" s="161">
        <f>+AX60+AZ60</f>
        <v>37.524666666666661</v>
      </c>
      <c r="BC60" s="161">
        <f>+AY60+BA60</f>
        <v>3377.22</v>
      </c>
      <c r="BD60" s="10">
        <v>301.39999999999998</v>
      </c>
      <c r="BE60" s="22" t="s">
        <v>341</v>
      </c>
      <c r="BF60" s="10">
        <v>0</v>
      </c>
      <c r="BG60" s="10">
        <v>0</v>
      </c>
      <c r="BH60" s="10">
        <v>23.282444444444444</v>
      </c>
      <c r="BI60" s="10">
        <v>2095.42</v>
      </c>
      <c r="BJ60" s="161">
        <f>+BF60+BH60</f>
        <v>23.282444444444444</v>
      </c>
      <c r="BK60" s="161">
        <f>+BG60+BI60</f>
        <v>2095.42</v>
      </c>
      <c r="BL60" s="10">
        <v>202.6</v>
      </c>
      <c r="BM60" s="22"/>
      <c r="BN60" s="161">
        <v>0</v>
      </c>
      <c r="BO60" s="161">
        <v>0</v>
      </c>
      <c r="BP60" s="10">
        <v>27.834111111111113</v>
      </c>
      <c r="BQ60" s="10">
        <v>2505.0700000000002</v>
      </c>
      <c r="BR60" s="10">
        <f>+BN60+BP60</f>
        <v>27.834111111111113</v>
      </c>
      <c r="BS60" s="10">
        <f>+BO60+BQ60</f>
        <v>2505.0700000000002</v>
      </c>
      <c r="BT60" s="10">
        <v>245.5</v>
      </c>
      <c r="BU60" s="22" t="e">
        <f>VLOOKUP(I60,[1]Sheet1!$B$2:$C$7,2,0)</f>
        <v>#N/A</v>
      </c>
      <c r="BV60" s="10">
        <v>34.908333333333331</v>
      </c>
      <c r="BW60" s="10">
        <v>3141.75</v>
      </c>
      <c r="BX60" s="10">
        <v>12.222222222222221</v>
      </c>
      <c r="BY60" s="10">
        <v>1100</v>
      </c>
      <c r="BZ60" s="161">
        <f>+BV60+BX60</f>
        <v>47.130555555555553</v>
      </c>
      <c r="CA60" s="161">
        <f>+BW60+BY60</f>
        <v>4241.75</v>
      </c>
      <c r="CB60" s="10">
        <v>310.3</v>
      </c>
      <c r="CC60" s="22" t="s">
        <v>402</v>
      </c>
      <c r="CD60" s="161">
        <v>0</v>
      </c>
      <c r="CE60" s="161">
        <v>0</v>
      </c>
      <c r="CF60" s="10">
        <v>42.666888888888899</v>
      </c>
      <c r="CG60" s="10">
        <v>3840.02</v>
      </c>
      <c r="CH60" s="161">
        <f>+CD60+CF60</f>
        <v>42.666888888888899</v>
      </c>
      <c r="CI60" s="161">
        <f>+CE60+CG60</f>
        <v>3840.02</v>
      </c>
      <c r="CJ60" s="10">
        <v>263.10000000000002</v>
      </c>
      <c r="CK60" s="161" t="s">
        <v>362</v>
      </c>
      <c r="CL60" s="161">
        <v>0</v>
      </c>
      <c r="CM60" s="161">
        <v>0</v>
      </c>
      <c r="CN60" s="10">
        <v>0</v>
      </c>
      <c r="CO60" s="10">
        <v>0</v>
      </c>
      <c r="CP60" s="161">
        <f>+CL60+CN60</f>
        <v>0</v>
      </c>
      <c r="CQ60" s="161">
        <f>+CM60+CO60</f>
        <v>0</v>
      </c>
      <c r="CR60" s="10">
        <v>192.1</v>
      </c>
      <c r="CS60" s="22"/>
      <c r="CT60" s="161">
        <v>0</v>
      </c>
      <c r="CU60" s="161">
        <v>0</v>
      </c>
      <c r="CV60" s="10">
        <v>55.231333333333332</v>
      </c>
      <c r="CW60" s="161">
        <v>4970.82</v>
      </c>
      <c r="CX60" s="161">
        <f>+CT60+CV60</f>
        <v>55.231333333333332</v>
      </c>
      <c r="CY60" s="161">
        <f>+CU60+CW60</f>
        <v>4970.82</v>
      </c>
      <c r="CZ60" s="10">
        <v>341</v>
      </c>
      <c r="DA60" s="22" t="s">
        <v>448</v>
      </c>
      <c r="DB60" s="161">
        <v>0</v>
      </c>
      <c r="DC60" s="161">
        <v>0</v>
      </c>
      <c r="DD60" s="10">
        <v>0</v>
      </c>
      <c r="DE60" s="10">
        <v>0</v>
      </c>
      <c r="DF60" s="161">
        <f>+DB60+DD60</f>
        <v>0</v>
      </c>
      <c r="DG60" s="161">
        <f>+DC60+DE60</f>
        <v>0</v>
      </c>
      <c r="DH60" s="10">
        <v>0.4</v>
      </c>
      <c r="DI60" s="161"/>
      <c r="DJ60" s="161">
        <v>0</v>
      </c>
      <c r="DK60" s="161">
        <v>0</v>
      </c>
      <c r="DL60" s="10">
        <v>25.334888888888887</v>
      </c>
      <c r="DM60" s="10">
        <v>2280.14</v>
      </c>
      <c r="DN60" s="161">
        <f>+DJ60+DL60</f>
        <v>25.334888888888887</v>
      </c>
      <c r="DO60" s="161">
        <f>+DK60+DM60</f>
        <v>2280.14</v>
      </c>
      <c r="DP60" s="10">
        <v>135</v>
      </c>
      <c r="DQ60" s="22" t="s">
        <v>354</v>
      </c>
      <c r="DR60" s="161">
        <v>0</v>
      </c>
      <c r="DS60" s="161">
        <v>0</v>
      </c>
      <c r="DT60" s="10">
        <v>41.339111111111102</v>
      </c>
      <c r="DU60" s="161">
        <v>3720.52</v>
      </c>
      <c r="DV60" s="161">
        <f>+DR60+DT60</f>
        <v>41.339111111111102</v>
      </c>
      <c r="DW60" s="161">
        <f>+DS60+DU60</f>
        <v>3720.52</v>
      </c>
      <c r="DX60" s="10">
        <v>235.9</v>
      </c>
      <c r="DY60" s="68" t="s">
        <v>507</v>
      </c>
      <c r="DZ60" s="10">
        <f>+EA60/90</f>
        <v>36.138111111111108</v>
      </c>
      <c r="EA60" s="10">
        <v>3252.43</v>
      </c>
      <c r="EB60" s="161">
        <v>0</v>
      </c>
      <c r="EC60" s="161">
        <v>0</v>
      </c>
      <c r="ED60" s="10">
        <f>+DZ60+EB60</f>
        <v>36.138111111111108</v>
      </c>
      <c r="EE60" s="10">
        <f>+EA60+EC60</f>
        <v>3252.43</v>
      </c>
      <c r="EF60" s="10">
        <v>213.6</v>
      </c>
      <c r="EG60" s="126" t="s">
        <v>527</v>
      </c>
      <c r="EH60" s="161">
        <v>0</v>
      </c>
      <c r="EI60" s="161">
        <v>0</v>
      </c>
      <c r="EJ60" s="161">
        <v>37</v>
      </c>
      <c r="EK60" s="161">
        <v>3318</v>
      </c>
      <c r="EL60" s="161">
        <f>+EH60+EJ60</f>
        <v>37</v>
      </c>
      <c r="EM60" s="161">
        <f>+EI60+EK60</f>
        <v>3318</v>
      </c>
      <c r="EN60" s="10">
        <v>245.5</v>
      </c>
      <c r="EO60" s="22" t="s">
        <v>564</v>
      </c>
      <c r="EP60" s="161">
        <v>0</v>
      </c>
      <c r="EQ60" s="161">
        <v>0</v>
      </c>
      <c r="ER60" s="161">
        <v>25.456888888888887</v>
      </c>
      <c r="ES60" s="161">
        <v>2291.12</v>
      </c>
      <c r="ET60" s="161">
        <f>+EP60+ER60</f>
        <v>25.456888888888887</v>
      </c>
      <c r="EU60" s="161">
        <f>+EQ60+ES60</f>
        <v>2291.12</v>
      </c>
      <c r="EV60" s="10">
        <v>339.1</v>
      </c>
      <c r="EW60" s="161" t="s">
        <v>561</v>
      </c>
      <c r="EX60" s="10">
        <v>0</v>
      </c>
      <c r="EY60" s="161">
        <v>0</v>
      </c>
      <c r="EZ60" s="161">
        <v>0</v>
      </c>
      <c r="FA60" s="161">
        <v>0</v>
      </c>
      <c r="FB60" s="14">
        <f>+EX60+EZ60</f>
        <v>0</v>
      </c>
      <c r="FC60" s="14">
        <f>+EY60+FA60</f>
        <v>0</v>
      </c>
      <c r="FD60" s="161">
        <v>26.1</v>
      </c>
      <c r="FE60" s="161"/>
      <c r="FF60" s="10">
        <v>0</v>
      </c>
      <c r="FG60" s="10">
        <v>0</v>
      </c>
      <c r="FH60" s="10">
        <v>0</v>
      </c>
      <c r="FI60" s="10">
        <v>0</v>
      </c>
      <c r="FJ60" s="14">
        <f>+FF60+FH60</f>
        <v>0</v>
      </c>
      <c r="FK60" s="14">
        <f>+FG60+FI60</f>
        <v>0</v>
      </c>
      <c r="FL60" s="10">
        <v>35.5</v>
      </c>
      <c r="FM60" s="167"/>
      <c r="FN60" s="14"/>
      <c r="FO60" s="14"/>
      <c r="FP60" s="14"/>
      <c r="FQ60" s="14"/>
      <c r="FR60" s="14">
        <f>+FN60+FP60</f>
        <v>0</v>
      </c>
      <c r="FS60" s="14">
        <f>+FO60+FQ60</f>
        <v>0</v>
      </c>
      <c r="FT60" s="10">
        <v>45.7</v>
      </c>
      <c r="FU60" s="14"/>
      <c r="FV60" s="14"/>
      <c r="FW60" s="14"/>
      <c r="FX60" s="14"/>
      <c r="FY60" s="14"/>
      <c r="FZ60" s="14">
        <f>+FV60+FX60</f>
        <v>0</v>
      </c>
      <c r="GA60" s="14">
        <f>+FW60+FY60</f>
        <v>0</v>
      </c>
      <c r="GB60" s="14"/>
      <c r="GC60" s="14"/>
      <c r="GD60" s="14"/>
      <c r="GE60" s="14"/>
      <c r="GF60" s="14"/>
      <c r="GG60" s="14"/>
      <c r="GH60" s="14">
        <f>+GD60+GF60</f>
        <v>0</v>
      </c>
      <c r="GI60" s="14">
        <f>+GE60+GG60</f>
        <v>0</v>
      </c>
      <c r="GJ60" s="14"/>
      <c r="GK60" s="14"/>
      <c r="GL60" s="14"/>
      <c r="GM60" s="14"/>
      <c r="GN60" s="14"/>
      <c r="GO60" s="14"/>
      <c r="GP60" s="14">
        <f>+GL60+GN60</f>
        <v>0</v>
      </c>
      <c r="GQ60" s="14">
        <f>+GM60+GO60</f>
        <v>0</v>
      </c>
      <c r="GR60" s="14"/>
      <c r="GS60" s="14"/>
      <c r="GT60" s="14"/>
      <c r="GU60" s="14"/>
      <c r="GV60" s="14"/>
      <c r="GW60" s="14"/>
      <c r="GX60" s="14">
        <f>+GT60+GV60</f>
        <v>0</v>
      </c>
      <c r="GY60" s="14">
        <f>+GU60+GW60</f>
        <v>0</v>
      </c>
      <c r="GZ60" s="14"/>
      <c r="HA60" s="14"/>
      <c r="HB60" s="14"/>
      <c r="HC60" s="14"/>
      <c r="HD60" s="14"/>
      <c r="HE60" s="14"/>
      <c r="HF60" s="14">
        <f>+HB60+HD60</f>
        <v>0</v>
      </c>
      <c r="HG60" s="14">
        <f>+HC60+HE60</f>
        <v>0</v>
      </c>
      <c r="HH60" s="14"/>
      <c r="HI60" s="14"/>
      <c r="HJ60" s="14"/>
      <c r="HK60" s="14"/>
      <c r="HL60" s="14"/>
      <c r="HM60" s="14"/>
      <c r="HN60" s="14">
        <f>+HJ60+HL60</f>
        <v>0</v>
      </c>
      <c r="HO60" s="14">
        <f>+HK60+HM60</f>
        <v>0</v>
      </c>
      <c r="HP60" s="14"/>
      <c r="HQ60" s="14"/>
      <c r="HR60" s="14"/>
      <c r="HS60" s="14"/>
      <c r="HT60" s="14"/>
      <c r="HU60" s="14"/>
      <c r="HV60" s="14">
        <f>+HR60+HT60</f>
        <v>0</v>
      </c>
      <c r="HW60" s="14">
        <f>+HS60+HU60</f>
        <v>0</v>
      </c>
      <c r="HX60" s="14"/>
      <c r="HY60" s="14"/>
      <c r="HZ60" s="14"/>
      <c r="IA60" s="14"/>
      <c r="IB60" s="14"/>
      <c r="IC60" s="14"/>
      <c r="ID60" s="14">
        <f>+HZ60+IB60</f>
        <v>0</v>
      </c>
      <c r="IE60" s="14">
        <f>+IA60+IC60</f>
        <v>0</v>
      </c>
      <c r="IF60" s="14"/>
      <c r="IG60" s="14"/>
      <c r="IH60" s="14"/>
      <c r="II60" s="14"/>
      <c r="IJ60" s="14"/>
      <c r="IK60" s="14"/>
      <c r="IL60" s="14">
        <f>+IH60+IJ60</f>
        <v>0</v>
      </c>
      <c r="IM60" s="14">
        <f>+II60+IK60</f>
        <v>0</v>
      </c>
      <c r="IN60" s="14"/>
      <c r="IO60" s="14"/>
      <c r="IP60" s="14"/>
      <c r="IQ60" s="14"/>
      <c r="IR60" s="14"/>
      <c r="IS60" s="14"/>
      <c r="IT60" s="14">
        <f>+IP60+IR60</f>
        <v>0</v>
      </c>
      <c r="IU60" s="14">
        <f>+IQ60+IS60</f>
        <v>0</v>
      </c>
      <c r="IV60" s="14"/>
      <c r="IW60" s="14"/>
      <c r="IX60" s="14"/>
      <c r="IY60" s="14"/>
      <c r="IZ60" s="14"/>
      <c r="JA60" s="14"/>
      <c r="JB60" s="14">
        <f>+IX60+IZ60</f>
        <v>0</v>
      </c>
      <c r="JC60" s="14">
        <f>+IY60+JA60</f>
        <v>0</v>
      </c>
      <c r="JD60" s="14"/>
      <c r="JE60" s="14"/>
      <c r="JF60" s="14"/>
      <c r="JG60" s="14"/>
      <c r="JH60" s="14"/>
      <c r="JI60" s="14"/>
      <c r="JJ60" s="14">
        <f>+JF60+JH60</f>
        <v>0</v>
      </c>
      <c r="JK60" s="14">
        <f>+JG60+JI60</f>
        <v>0</v>
      </c>
      <c r="JL60" s="14"/>
      <c r="JM60" s="14"/>
      <c r="JN60" s="14"/>
      <c r="JO60" s="14"/>
      <c r="JP60" s="14"/>
      <c r="JQ60" s="14"/>
      <c r="JR60" s="14">
        <f>+JN60+JP60</f>
        <v>0</v>
      </c>
      <c r="JS60" s="14">
        <f>+JO60+JQ60</f>
        <v>0</v>
      </c>
      <c r="JT60" s="14"/>
      <c r="JU60" s="14"/>
    </row>
    <row r="61" spans="1:281" ht="12" customHeight="1" x14ac:dyDescent="0.25">
      <c r="A61" s="9" t="s">
        <v>161</v>
      </c>
      <c r="B61" s="15" t="s">
        <v>224</v>
      </c>
      <c r="C61" s="61"/>
      <c r="D61" s="61" t="s">
        <v>301</v>
      </c>
      <c r="E61" s="4">
        <v>360</v>
      </c>
      <c r="F61" s="28" t="s">
        <v>66</v>
      </c>
      <c r="G61" s="5">
        <v>894088</v>
      </c>
      <c r="H61" s="14" t="s">
        <v>167</v>
      </c>
      <c r="I61" s="14" t="s">
        <v>167</v>
      </c>
      <c r="J61" s="48"/>
      <c r="K61" s="43">
        <v>0</v>
      </c>
      <c r="L61" s="50">
        <f t="shared" si="77"/>
        <v>0</v>
      </c>
      <c r="M61" s="43"/>
      <c r="N61" s="43">
        <v>0</v>
      </c>
      <c r="O61" s="43"/>
      <c r="P61" s="43"/>
      <c r="Q61" s="43"/>
      <c r="R61" s="10">
        <f t="shared" si="78"/>
        <v>0</v>
      </c>
      <c r="S61" s="50" cm="1">
        <f t="array" ref="S61">+R61:R61</f>
        <v>0</v>
      </c>
      <c r="T61" s="50">
        <f t="shared" si="152"/>
        <v>1380.2159999999999</v>
      </c>
      <c r="U61" s="55">
        <f t="shared" si="79"/>
        <v>1380.2159999999999</v>
      </c>
      <c r="V61" s="50">
        <f t="shared" si="153"/>
        <v>123557</v>
      </c>
      <c r="W61" s="55">
        <f t="shared" si="80"/>
        <v>89.52004613770599</v>
      </c>
      <c r="X61" s="50">
        <f t="shared" si="154"/>
        <v>5155</v>
      </c>
      <c r="Y61" s="55">
        <f t="shared" si="144"/>
        <v>23.968380213385064</v>
      </c>
      <c r="Z61" s="56">
        <v>1774.6</v>
      </c>
      <c r="AA61" s="50">
        <f t="shared" ref="AA61:AA85" si="155">+Z61+AN61+AV61+BD61+BL61+BT61+CB61+CJ61+CR61+CZ61+DH61+DP61+DX61+EF61+EN61+EV61+FD61+FL61+FT61+GB61+GJ61+GR61+GZ61+HH61+HP61+HX61+IF61+IN61+IV61+JD61+JL61+JT61</f>
        <v>6929.6</v>
      </c>
      <c r="AB61" s="50">
        <f t="shared" ref="AB61:AB84" si="156">+IFERROR(X61/AE61,)</f>
        <v>1120.6521739130435</v>
      </c>
      <c r="AC61" s="50">
        <f t="shared" si="145"/>
        <v>1120.6521739130435</v>
      </c>
      <c r="AD61" s="60">
        <f t="shared" si="73"/>
        <v>259.5638260869564</v>
      </c>
      <c r="AE61" s="57">
        <v>4.5999999999999996</v>
      </c>
      <c r="AF61" s="57">
        <v>4.5999999999999996</v>
      </c>
      <c r="AG61" s="24"/>
      <c r="AH61" s="10">
        <v>0</v>
      </c>
      <c r="AI61" s="10">
        <v>0</v>
      </c>
      <c r="AJ61" s="10">
        <v>0</v>
      </c>
      <c r="AK61" s="10">
        <v>0</v>
      </c>
      <c r="AL61" s="10">
        <f>+AH61+AJ61</f>
        <v>0</v>
      </c>
      <c r="AM61" s="10">
        <f>+AI61+AL61</f>
        <v>0</v>
      </c>
      <c r="AN61" s="10">
        <v>197.7</v>
      </c>
      <c r="AO61" s="33"/>
      <c r="AP61" s="10">
        <v>315.87799999999999</v>
      </c>
      <c r="AQ61" s="10">
        <v>27753</v>
      </c>
      <c r="AR61" s="10">
        <v>0</v>
      </c>
      <c r="AS61" s="10">
        <v>0</v>
      </c>
      <c r="AT61" s="10">
        <f t="shared" ref="AT61" si="157">+AP61+AR61</f>
        <v>315.87799999999999</v>
      </c>
      <c r="AU61" s="10">
        <f t="shared" ref="AU61" si="158">+AQ61+AS61</f>
        <v>27753</v>
      </c>
      <c r="AV61" s="10">
        <v>480.7</v>
      </c>
      <c r="AW61" s="22" t="s">
        <v>244</v>
      </c>
      <c r="AX61" s="161">
        <v>150</v>
      </c>
      <c r="AY61" s="161">
        <v>14101</v>
      </c>
      <c r="AZ61" s="10">
        <v>0</v>
      </c>
      <c r="BA61" s="10">
        <v>0</v>
      </c>
      <c r="BB61" s="161">
        <f t="shared" ref="BB61" si="159">+AX61+AZ61</f>
        <v>150</v>
      </c>
      <c r="BC61" s="161">
        <f t="shared" ref="BC61" si="160">+AY61+BA61</f>
        <v>14101</v>
      </c>
      <c r="BD61" s="10">
        <v>449</v>
      </c>
      <c r="BE61" s="22" t="s">
        <v>313</v>
      </c>
      <c r="BF61" s="10">
        <v>50</v>
      </c>
      <c r="BG61" s="10">
        <v>4375</v>
      </c>
      <c r="BH61" s="10">
        <v>0</v>
      </c>
      <c r="BI61" s="10">
        <v>0</v>
      </c>
      <c r="BJ61" s="161">
        <f t="shared" ref="BJ61:BJ65" si="161">+BF61+BH61</f>
        <v>50</v>
      </c>
      <c r="BK61" s="161">
        <f t="shared" ref="BK61:BK65" si="162">+BG61+BI61</f>
        <v>4375</v>
      </c>
      <c r="BL61" s="10">
        <v>566.70000000000005</v>
      </c>
      <c r="BM61" s="22" t="s">
        <v>337</v>
      </c>
      <c r="BN61" s="161">
        <v>0</v>
      </c>
      <c r="BO61" s="161">
        <v>0</v>
      </c>
      <c r="BP61" s="10">
        <v>0</v>
      </c>
      <c r="BQ61" s="10">
        <v>0</v>
      </c>
      <c r="BR61" s="10">
        <f t="shared" ref="BR61:BR65" si="163">+BN61+BP61</f>
        <v>0</v>
      </c>
      <c r="BS61" s="10">
        <f t="shared" ref="BS61:BS65" si="164">+BO61+BQ61</f>
        <v>0</v>
      </c>
      <c r="BT61" s="10">
        <v>81.599999999999994</v>
      </c>
      <c r="BU61" s="22"/>
      <c r="BV61" s="10">
        <v>262.54000000000002</v>
      </c>
      <c r="BW61" s="10">
        <v>23067</v>
      </c>
      <c r="BX61" s="10">
        <v>0</v>
      </c>
      <c r="BY61" s="10">
        <v>0</v>
      </c>
      <c r="BZ61" s="161">
        <f t="shared" ref="BZ61:BZ65" si="165">+BV61+BX61</f>
        <v>262.54000000000002</v>
      </c>
      <c r="CA61" s="161">
        <f t="shared" ref="CA61:CA65" si="166">+BW61+BY61</f>
        <v>23067</v>
      </c>
      <c r="CB61" s="10">
        <v>594.6</v>
      </c>
      <c r="CC61" s="22" t="s">
        <v>397</v>
      </c>
      <c r="CD61" s="161">
        <v>0</v>
      </c>
      <c r="CE61" s="161">
        <v>0</v>
      </c>
      <c r="CF61" s="10">
        <v>0</v>
      </c>
      <c r="CG61" s="10">
        <v>0</v>
      </c>
      <c r="CH61" s="161">
        <f t="shared" ref="CH61:CH65" si="167">+CD61+CF61</f>
        <v>0</v>
      </c>
      <c r="CI61" s="161">
        <f t="shared" ref="CI61:CI65" si="168">+CE61+CG61</f>
        <v>0</v>
      </c>
      <c r="CJ61" s="10">
        <v>475.5</v>
      </c>
      <c r="CK61" s="161"/>
      <c r="CL61" s="161">
        <v>0</v>
      </c>
      <c r="CM61" s="161">
        <v>0</v>
      </c>
      <c r="CN61" s="10">
        <v>0</v>
      </c>
      <c r="CO61" s="10">
        <v>0</v>
      </c>
      <c r="CP61" s="161">
        <f t="shared" ref="CP61:CP65" si="169">+CL61+CN61</f>
        <v>0</v>
      </c>
      <c r="CQ61" s="161">
        <f t="shared" ref="CQ61:CQ65" si="170">+CM61+CO61</f>
        <v>0</v>
      </c>
      <c r="CR61" s="10">
        <v>141.1</v>
      </c>
      <c r="CS61" s="22"/>
      <c r="CT61" s="10">
        <v>100</v>
      </c>
      <c r="CU61" s="10">
        <v>9313</v>
      </c>
      <c r="CV61" s="10">
        <v>0</v>
      </c>
      <c r="CW61" s="161">
        <v>0</v>
      </c>
      <c r="CX61" s="161">
        <f t="shared" ref="CX61:CX65" si="171">+CT61+CV61</f>
        <v>100</v>
      </c>
      <c r="CY61" s="161">
        <f t="shared" ref="CY61:CY65" si="172">+CU61+CW61</f>
        <v>9313</v>
      </c>
      <c r="CZ61" s="10">
        <v>157.6</v>
      </c>
      <c r="DA61" s="22" t="s">
        <v>435</v>
      </c>
      <c r="DB61" s="161">
        <v>0</v>
      </c>
      <c r="DC61" s="161">
        <v>0</v>
      </c>
      <c r="DD61" s="10">
        <v>0</v>
      </c>
      <c r="DE61" s="10">
        <v>0</v>
      </c>
      <c r="DF61" s="161">
        <f t="shared" ref="DF61:DF65" si="173">+DB61+DD61</f>
        <v>0</v>
      </c>
      <c r="DG61" s="161">
        <f t="shared" ref="DG61:DG65" si="174">+DC61+DE61</f>
        <v>0</v>
      </c>
      <c r="DH61" s="10">
        <v>55.8</v>
      </c>
      <c r="DI61" s="161"/>
      <c r="DJ61" s="161">
        <v>0</v>
      </c>
      <c r="DK61" s="161">
        <v>0</v>
      </c>
      <c r="DL61" s="10">
        <v>0</v>
      </c>
      <c r="DM61" s="10">
        <v>0</v>
      </c>
      <c r="DN61" s="161">
        <f t="shared" ref="DN61:DN65" si="175">+DJ61+DL61</f>
        <v>0</v>
      </c>
      <c r="DO61" s="161">
        <f t="shared" ref="DO61:DO65" si="176">+DK61+DM61</f>
        <v>0</v>
      </c>
      <c r="DP61" s="10">
        <v>100.5</v>
      </c>
      <c r="DQ61" s="22"/>
      <c r="DR61" s="10">
        <v>150</v>
      </c>
      <c r="DS61" s="10">
        <v>14038</v>
      </c>
      <c r="DT61" s="10">
        <v>0</v>
      </c>
      <c r="DU61" s="161">
        <v>0</v>
      </c>
      <c r="DV61" s="161">
        <f t="shared" ref="DV61:DV65" si="177">+DR61+DT61</f>
        <v>150</v>
      </c>
      <c r="DW61" s="161">
        <f t="shared" ref="DW61:DW65" si="178">+DS61+DU61</f>
        <v>14038</v>
      </c>
      <c r="DX61" s="10">
        <v>407.2</v>
      </c>
      <c r="DY61" s="33" t="s">
        <v>500</v>
      </c>
      <c r="DZ61" s="161">
        <v>150</v>
      </c>
      <c r="EA61" s="161">
        <v>13180</v>
      </c>
      <c r="EB61" s="161">
        <v>0</v>
      </c>
      <c r="EC61" s="161">
        <v>0</v>
      </c>
      <c r="ED61" s="10">
        <f t="shared" ref="ED61:ED65" si="179">+DZ61+EB61</f>
        <v>150</v>
      </c>
      <c r="EE61" s="10">
        <f t="shared" ref="EE61:EE65" si="180">+EA61+EC61</f>
        <v>13180</v>
      </c>
      <c r="EF61" s="10">
        <v>526.6</v>
      </c>
      <c r="EG61" s="126" t="s">
        <v>261</v>
      </c>
      <c r="EH61" s="161">
        <v>0</v>
      </c>
      <c r="EI61" s="161">
        <v>0</v>
      </c>
      <c r="EJ61" s="161">
        <v>0</v>
      </c>
      <c r="EK61" s="161">
        <v>0</v>
      </c>
      <c r="EL61" s="161">
        <f t="shared" ref="EL61:EL65" si="181">+EH61+EJ61</f>
        <v>0</v>
      </c>
      <c r="EM61" s="161">
        <f t="shared" ref="EM61:EM65" si="182">+EI61+EK61</f>
        <v>0</v>
      </c>
      <c r="EN61" s="10">
        <v>320.2</v>
      </c>
      <c r="EO61" s="22"/>
      <c r="EP61" s="161">
        <v>0</v>
      </c>
      <c r="EQ61" s="161">
        <v>0</v>
      </c>
      <c r="ER61" s="161">
        <v>0</v>
      </c>
      <c r="ES61" s="161">
        <v>0</v>
      </c>
      <c r="ET61" s="161">
        <f t="shared" ref="ET61:ET65" si="183">+EP61+ER61</f>
        <v>0</v>
      </c>
      <c r="EU61" s="161">
        <f t="shared" ref="EU61:EU65" si="184">+EQ61+ES61</f>
        <v>0</v>
      </c>
      <c r="EV61" s="10">
        <v>177.4</v>
      </c>
      <c r="EW61" s="161"/>
      <c r="EX61" s="10">
        <v>201.798</v>
      </c>
      <c r="EY61" s="161">
        <v>17730</v>
      </c>
      <c r="EZ61" s="161">
        <v>0</v>
      </c>
      <c r="FA61" s="161">
        <v>0</v>
      </c>
      <c r="FB61" s="14">
        <f t="shared" ref="FB61:FB65" si="185">+EX61+EZ61</f>
        <v>201.798</v>
      </c>
      <c r="FC61" s="14">
        <f t="shared" ref="FC61:FC65" si="186">+EY61+FA61</f>
        <v>17730</v>
      </c>
      <c r="FD61" s="161">
        <v>56</v>
      </c>
      <c r="FE61" s="161" t="s">
        <v>244</v>
      </c>
      <c r="FF61" s="10">
        <v>0</v>
      </c>
      <c r="FG61" s="10">
        <v>0</v>
      </c>
      <c r="FH61" s="10">
        <v>0</v>
      </c>
      <c r="FI61" s="10">
        <v>0</v>
      </c>
      <c r="FJ61" s="14">
        <f t="shared" ref="FJ61:FJ65" si="187">+FF61+FH61</f>
        <v>0</v>
      </c>
      <c r="FK61" s="14">
        <f t="shared" ref="FK61:FK65" si="188">+FG61+FI61</f>
        <v>0</v>
      </c>
      <c r="FL61" s="10">
        <v>332.1</v>
      </c>
      <c r="FM61" s="167"/>
      <c r="FN61" s="14"/>
      <c r="FO61" s="14"/>
      <c r="FP61" s="14"/>
      <c r="FQ61" s="14"/>
      <c r="FR61" s="14">
        <f t="shared" ref="FR61:FR65" si="189">+FN61+FP61</f>
        <v>0</v>
      </c>
      <c r="FS61" s="14">
        <f t="shared" ref="FS61:FS65" si="190">+FO61+FQ61</f>
        <v>0</v>
      </c>
      <c r="FT61" s="10">
        <v>34.700000000000003</v>
      </c>
      <c r="FU61" s="14"/>
      <c r="FV61" s="14"/>
      <c r="FW61" s="14"/>
      <c r="FX61" s="14"/>
      <c r="FY61" s="14"/>
      <c r="FZ61" s="14">
        <f t="shared" ref="FZ61:FZ65" si="191">+FV61+FX61</f>
        <v>0</v>
      </c>
      <c r="GA61" s="14">
        <f t="shared" ref="GA61:GA65" si="192">+FW61+FY61</f>
        <v>0</v>
      </c>
      <c r="GB61" s="14"/>
      <c r="GC61" s="14"/>
      <c r="GD61" s="14"/>
      <c r="GE61" s="14"/>
      <c r="GF61" s="14"/>
      <c r="GG61" s="14"/>
      <c r="GH61" s="14">
        <f t="shared" ref="GH61:GH65" si="193">+GD61+GF61</f>
        <v>0</v>
      </c>
      <c r="GI61" s="14">
        <f t="shared" ref="GI61:GI65" si="194">+GE61+GG61</f>
        <v>0</v>
      </c>
      <c r="GJ61" s="14"/>
      <c r="GK61" s="14"/>
      <c r="GL61" s="14"/>
      <c r="GM61" s="14"/>
      <c r="GN61" s="14"/>
      <c r="GO61" s="14"/>
      <c r="GP61" s="14">
        <f t="shared" ref="GP61:GP65" si="195">+GL61+GN61</f>
        <v>0</v>
      </c>
      <c r="GQ61" s="14">
        <f t="shared" ref="GQ61:GQ65" si="196">+GM61+GO61</f>
        <v>0</v>
      </c>
      <c r="GR61" s="14"/>
      <c r="GS61" s="14"/>
      <c r="GT61" s="14"/>
      <c r="GU61" s="14"/>
      <c r="GV61" s="14"/>
      <c r="GW61" s="14"/>
      <c r="GX61" s="14">
        <f t="shared" ref="GX61:GX65" si="197">+GT61+GV61</f>
        <v>0</v>
      </c>
      <c r="GY61" s="14">
        <f t="shared" ref="GY61:GY65" si="198">+GU61+GW61</f>
        <v>0</v>
      </c>
      <c r="GZ61" s="14"/>
      <c r="HA61" s="14"/>
      <c r="HB61" s="14"/>
      <c r="HC61" s="14"/>
      <c r="HD61" s="14"/>
      <c r="HE61" s="14"/>
      <c r="HF61" s="14">
        <f t="shared" ref="HF61:HF65" si="199">+HB61+HD61</f>
        <v>0</v>
      </c>
      <c r="HG61" s="14">
        <f t="shared" ref="HG61:HG65" si="200">+HC61+HE61</f>
        <v>0</v>
      </c>
      <c r="HH61" s="14"/>
      <c r="HI61" s="14"/>
      <c r="HJ61" s="14"/>
      <c r="HK61" s="14"/>
      <c r="HL61" s="14"/>
      <c r="HM61" s="14"/>
      <c r="HN61" s="14">
        <f t="shared" ref="HN61:HN65" si="201">+HJ61+HL61</f>
        <v>0</v>
      </c>
      <c r="HO61" s="14">
        <f t="shared" ref="HO61:HO65" si="202">+HK61+HM61</f>
        <v>0</v>
      </c>
      <c r="HP61" s="14"/>
      <c r="HQ61" s="14"/>
      <c r="HR61" s="14"/>
      <c r="HS61" s="14"/>
      <c r="HT61" s="14"/>
      <c r="HU61" s="14"/>
      <c r="HV61" s="14">
        <f t="shared" ref="HV61:HV65" si="203">+HR61+HT61</f>
        <v>0</v>
      </c>
      <c r="HW61" s="14">
        <f t="shared" ref="HW61:HW65" si="204">+HS61+HU61</f>
        <v>0</v>
      </c>
      <c r="HX61" s="14"/>
      <c r="HY61" s="14"/>
      <c r="HZ61" s="14"/>
      <c r="IA61" s="14"/>
      <c r="IB61" s="14"/>
      <c r="IC61" s="14"/>
      <c r="ID61" s="14">
        <f t="shared" ref="ID61:ID65" si="205">+HZ61+IB61</f>
        <v>0</v>
      </c>
      <c r="IE61" s="14">
        <f t="shared" ref="IE61:IE65" si="206">+IA61+IC61</f>
        <v>0</v>
      </c>
      <c r="IF61" s="14"/>
      <c r="IG61" s="14"/>
      <c r="IH61" s="14"/>
      <c r="II61" s="14"/>
      <c r="IJ61" s="14"/>
      <c r="IK61" s="14"/>
      <c r="IL61" s="14">
        <f t="shared" ref="IL61:IL65" si="207">+IH61+IJ61</f>
        <v>0</v>
      </c>
      <c r="IM61" s="14">
        <f t="shared" ref="IM61:IM65" si="208">+II61+IK61</f>
        <v>0</v>
      </c>
      <c r="IN61" s="14"/>
      <c r="IO61" s="14"/>
      <c r="IP61" s="14"/>
      <c r="IQ61" s="14"/>
      <c r="IR61" s="14"/>
      <c r="IS61" s="14"/>
      <c r="IT61" s="14">
        <f t="shared" ref="IT61:IT65" si="209">+IP61+IR61</f>
        <v>0</v>
      </c>
      <c r="IU61" s="14">
        <f t="shared" ref="IU61:IU65" si="210">+IQ61+IS61</f>
        <v>0</v>
      </c>
      <c r="IV61" s="14"/>
      <c r="IW61" s="14"/>
      <c r="IX61" s="14"/>
      <c r="IY61" s="14"/>
      <c r="IZ61" s="14"/>
      <c r="JA61" s="14"/>
      <c r="JB61" s="14">
        <f t="shared" ref="JB61:JB65" si="211">+IX61+IZ61</f>
        <v>0</v>
      </c>
      <c r="JC61" s="14">
        <f t="shared" ref="JC61:JC65" si="212">+IY61+JA61</f>
        <v>0</v>
      </c>
      <c r="JD61" s="14"/>
      <c r="JE61" s="14"/>
      <c r="JF61" s="14"/>
      <c r="JG61" s="14"/>
      <c r="JH61" s="14"/>
      <c r="JI61" s="14"/>
      <c r="JJ61" s="14">
        <f t="shared" ref="JJ61:JJ65" si="213">+JF61+JH61</f>
        <v>0</v>
      </c>
      <c r="JK61" s="14">
        <f t="shared" ref="JK61:JK65" si="214">+JG61+JI61</f>
        <v>0</v>
      </c>
      <c r="JL61" s="14"/>
      <c r="JM61" s="14"/>
      <c r="JN61" s="14"/>
      <c r="JO61" s="14"/>
      <c r="JP61" s="14"/>
      <c r="JQ61" s="14"/>
      <c r="JR61" s="14">
        <f t="shared" ref="JR61:JR65" si="215">+JN61+JP61</f>
        <v>0</v>
      </c>
      <c r="JS61" s="14">
        <f t="shared" ref="JS61:JS65" si="216">+JO61+JQ61</f>
        <v>0</v>
      </c>
      <c r="JT61" s="14"/>
      <c r="JU61" s="14"/>
    </row>
    <row r="62" spans="1:281" ht="12" customHeight="1" x14ac:dyDescent="0.2">
      <c r="A62" s="4" t="s">
        <v>87</v>
      </c>
      <c r="B62" s="15" t="s">
        <v>234</v>
      </c>
      <c r="C62" s="61"/>
      <c r="D62" s="61" t="s">
        <v>301</v>
      </c>
      <c r="E62" s="4">
        <v>200</v>
      </c>
      <c r="F62" s="28" t="s">
        <v>67</v>
      </c>
      <c r="G62" s="5">
        <v>887039</v>
      </c>
      <c r="H62" s="8" t="s">
        <v>77</v>
      </c>
      <c r="I62" s="11">
        <v>16</v>
      </c>
      <c r="J62" s="48"/>
      <c r="K62" s="43">
        <v>68</v>
      </c>
      <c r="L62" s="50">
        <f t="shared" si="77"/>
        <v>55</v>
      </c>
      <c r="M62" s="57"/>
      <c r="N62" s="43">
        <v>13</v>
      </c>
      <c r="O62" s="43"/>
      <c r="P62" s="43"/>
      <c r="Q62" s="43"/>
      <c r="R62" s="10">
        <f t="shared" si="78"/>
        <v>13</v>
      </c>
      <c r="S62" s="50" cm="1">
        <f t="array" ref="S62">+R62:R62</f>
        <v>13</v>
      </c>
      <c r="T62" s="50">
        <f t="shared" si="152"/>
        <v>974.85755555555579</v>
      </c>
      <c r="U62" s="55">
        <f t="shared" si="79"/>
        <v>1029.8575555555558</v>
      </c>
      <c r="V62" s="50">
        <f t="shared" si="153"/>
        <v>79471.394</v>
      </c>
      <c r="W62" s="55">
        <f t="shared" si="80"/>
        <v>81.521032018580925</v>
      </c>
      <c r="X62" s="50">
        <f t="shared" si="154"/>
        <v>5370.7</v>
      </c>
      <c r="Y62" s="55">
        <f t="shared" si="144"/>
        <v>14.797213398625878</v>
      </c>
      <c r="Z62" s="56">
        <v>56517.5</v>
      </c>
      <c r="AA62" s="50">
        <f t="shared" si="155"/>
        <v>61888.2</v>
      </c>
      <c r="AB62" s="50">
        <f t="shared" si="156"/>
        <v>895.11666666666667</v>
      </c>
      <c r="AC62" s="50">
        <f t="shared" si="145"/>
        <v>895.11666666666667</v>
      </c>
      <c r="AD62" s="60">
        <f t="shared" si="73"/>
        <v>134.74088888888912</v>
      </c>
      <c r="AE62" s="57">
        <v>6</v>
      </c>
      <c r="AF62" s="57">
        <v>6</v>
      </c>
      <c r="AG62" s="24"/>
      <c r="AH62" s="10">
        <v>0</v>
      </c>
      <c r="AI62" s="10">
        <v>0</v>
      </c>
      <c r="AJ62" s="10">
        <v>92.873999999999995</v>
      </c>
      <c r="AK62" s="10">
        <v>8358.66</v>
      </c>
      <c r="AL62" s="10">
        <f t="shared" si="146"/>
        <v>92.873999999999995</v>
      </c>
      <c r="AM62" s="10">
        <f t="shared" si="147"/>
        <v>92.873999999999995</v>
      </c>
      <c r="AN62" s="10">
        <v>532</v>
      </c>
      <c r="AO62" s="59" t="s">
        <v>293</v>
      </c>
      <c r="AP62" s="10">
        <v>0</v>
      </c>
      <c r="AQ62" s="10">
        <v>0</v>
      </c>
      <c r="AR62" s="10">
        <v>138.9351111111111</v>
      </c>
      <c r="AS62" s="10">
        <v>12504.16</v>
      </c>
      <c r="AT62" s="10">
        <f t="shared" si="148"/>
        <v>138.9351111111111</v>
      </c>
      <c r="AU62" s="10">
        <f t="shared" si="149"/>
        <v>12504.16</v>
      </c>
      <c r="AV62" s="10">
        <v>630.20000000000005</v>
      </c>
      <c r="AW62" s="22" t="str">
        <f>VLOOKUP(I62,[2]Sheet1!$B$2:$C$10,2,0)</f>
        <v>SANTOSH BHUVNESH KISAN SEVA KENDRA</v>
      </c>
      <c r="AX62" s="161">
        <v>0</v>
      </c>
      <c r="AY62" s="161">
        <v>0</v>
      </c>
      <c r="AZ62" s="10">
        <v>0</v>
      </c>
      <c r="BA62" s="10">
        <v>0</v>
      </c>
      <c r="BB62" s="161">
        <f t="shared" si="150"/>
        <v>0</v>
      </c>
      <c r="BC62" s="161">
        <f t="shared" si="151"/>
        <v>0</v>
      </c>
      <c r="BD62" s="10">
        <v>30.5</v>
      </c>
      <c r="BE62" s="22"/>
      <c r="BF62" s="10">
        <v>0</v>
      </c>
      <c r="BG62" s="10">
        <v>0</v>
      </c>
      <c r="BH62" s="10">
        <v>0</v>
      </c>
      <c r="BI62" s="10">
        <v>0</v>
      </c>
      <c r="BJ62" s="161">
        <f t="shared" si="161"/>
        <v>0</v>
      </c>
      <c r="BK62" s="161">
        <f t="shared" si="162"/>
        <v>0</v>
      </c>
      <c r="BL62" s="10">
        <v>133.30000000000001</v>
      </c>
      <c r="BM62" s="22"/>
      <c r="BN62" s="10">
        <v>91.433333333333337</v>
      </c>
      <c r="BO62" s="10">
        <v>8229</v>
      </c>
      <c r="BP62" s="10">
        <v>0</v>
      </c>
      <c r="BQ62" s="10">
        <v>0</v>
      </c>
      <c r="BR62" s="10">
        <f t="shared" si="163"/>
        <v>91.433333333333337</v>
      </c>
      <c r="BS62" s="10">
        <f t="shared" si="164"/>
        <v>8229</v>
      </c>
      <c r="BT62" s="10">
        <v>293.7</v>
      </c>
      <c r="BU62" s="22" t="s">
        <v>380</v>
      </c>
      <c r="BV62" s="10">
        <f>+BW62/90</f>
        <v>95.930777777777777</v>
      </c>
      <c r="BW62" s="10">
        <v>8633.77</v>
      </c>
      <c r="BX62" s="10">
        <v>0</v>
      </c>
      <c r="BY62" s="10">
        <v>0</v>
      </c>
      <c r="BZ62" s="161">
        <f t="shared" si="165"/>
        <v>95.930777777777777</v>
      </c>
      <c r="CA62" s="161">
        <f t="shared" si="166"/>
        <v>8633.77</v>
      </c>
      <c r="CB62" s="10">
        <v>542.1</v>
      </c>
      <c r="CC62" s="22" t="s">
        <v>254</v>
      </c>
      <c r="CD62" s="161">
        <v>0</v>
      </c>
      <c r="CE62" s="161">
        <v>0</v>
      </c>
      <c r="CF62" s="10">
        <v>0</v>
      </c>
      <c r="CG62" s="10">
        <v>0</v>
      </c>
      <c r="CH62" s="161">
        <f t="shared" si="167"/>
        <v>0</v>
      </c>
      <c r="CI62" s="161">
        <f t="shared" si="168"/>
        <v>0</v>
      </c>
      <c r="CJ62" s="10">
        <v>25.8</v>
      </c>
      <c r="CK62" s="161"/>
      <c r="CL62" s="10">
        <v>100.5</v>
      </c>
      <c r="CM62" s="10">
        <v>9045</v>
      </c>
      <c r="CN62" s="10">
        <v>0</v>
      </c>
      <c r="CO62" s="10">
        <v>0</v>
      </c>
      <c r="CP62" s="161">
        <f t="shared" si="169"/>
        <v>100.5</v>
      </c>
      <c r="CQ62" s="161">
        <f t="shared" si="170"/>
        <v>9045</v>
      </c>
      <c r="CR62" s="10">
        <v>226.1</v>
      </c>
      <c r="CS62" s="22" t="s">
        <v>422</v>
      </c>
      <c r="CT62" s="161">
        <v>0</v>
      </c>
      <c r="CU62" s="161">
        <v>0</v>
      </c>
      <c r="CV62" s="10">
        <v>0</v>
      </c>
      <c r="CW62" s="161">
        <v>0</v>
      </c>
      <c r="CX62" s="161">
        <f t="shared" si="171"/>
        <v>0</v>
      </c>
      <c r="CY62" s="161">
        <f t="shared" si="172"/>
        <v>0</v>
      </c>
      <c r="CZ62" s="10">
        <v>247.2</v>
      </c>
      <c r="DA62" s="22"/>
      <c r="DB62" s="10">
        <v>99.4</v>
      </c>
      <c r="DC62" s="10">
        <v>8946</v>
      </c>
      <c r="DD62" s="10">
        <v>0</v>
      </c>
      <c r="DE62" s="10">
        <v>0</v>
      </c>
      <c r="DF62" s="161">
        <f t="shared" si="173"/>
        <v>99.4</v>
      </c>
      <c r="DG62" s="161">
        <f t="shared" si="174"/>
        <v>8946</v>
      </c>
      <c r="DH62" s="10">
        <v>459.7</v>
      </c>
      <c r="DI62" s="161" t="s">
        <v>422</v>
      </c>
      <c r="DJ62" s="161">
        <v>0</v>
      </c>
      <c r="DK62" s="161">
        <v>0</v>
      </c>
      <c r="DL62" s="10">
        <v>0</v>
      </c>
      <c r="DM62" s="10">
        <v>0</v>
      </c>
      <c r="DN62" s="161">
        <f t="shared" si="175"/>
        <v>0</v>
      </c>
      <c r="DO62" s="161">
        <f t="shared" si="176"/>
        <v>0</v>
      </c>
      <c r="DP62" s="10">
        <v>0</v>
      </c>
      <c r="DQ62" s="22"/>
      <c r="DR62" s="161">
        <v>0</v>
      </c>
      <c r="DS62" s="161">
        <v>0</v>
      </c>
      <c r="DT62" s="10">
        <v>0</v>
      </c>
      <c r="DU62" s="161">
        <v>0</v>
      </c>
      <c r="DV62" s="161">
        <f t="shared" si="177"/>
        <v>0</v>
      </c>
      <c r="DW62" s="161">
        <f t="shared" si="178"/>
        <v>0</v>
      </c>
      <c r="DX62" s="10">
        <v>458.2</v>
      </c>
      <c r="DY62" s="161"/>
      <c r="DZ62" s="10">
        <v>117.7</v>
      </c>
      <c r="EA62" s="10">
        <v>10593</v>
      </c>
      <c r="EB62" s="10">
        <v>61.951000000000001</v>
      </c>
      <c r="EC62" s="10">
        <v>5575.59</v>
      </c>
      <c r="ED62" s="10">
        <f t="shared" si="179"/>
        <v>179.65100000000001</v>
      </c>
      <c r="EE62" s="10">
        <f t="shared" si="180"/>
        <v>16168.59</v>
      </c>
      <c r="EF62" s="10">
        <v>580.9</v>
      </c>
      <c r="EG62" s="161" t="s">
        <v>530</v>
      </c>
      <c r="EH62" s="161">
        <v>0</v>
      </c>
      <c r="EI62" s="161">
        <v>0</v>
      </c>
      <c r="EJ62" s="161">
        <v>0</v>
      </c>
      <c r="EK62" s="161">
        <v>0</v>
      </c>
      <c r="EL62" s="161">
        <f t="shared" si="181"/>
        <v>0</v>
      </c>
      <c r="EM62" s="161">
        <f t="shared" si="182"/>
        <v>0</v>
      </c>
      <c r="EN62" s="10">
        <v>102.8</v>
      </c>
      <c r="EO62" s="22"/>
      <c r="EP62" s="10">
        <v>72.666666666666671</v>
      </c>
      <c r="EQ62" s="161">
        <v>6540</v>
      </c>
      <c r="ER62" s="161">
        <v>0</v>
      </c>
      <c r="ES62" s="161">
        <v>0</v>
      </c>
      <c r="ET62" s="161">
        <f t="shared" si="183"/>
        <v>72.666666666666671</v>
      </c>
      <c r="EU62" s="161">
        <f t="shared" si="184"/>
        <v>6540</v>
      </c>
      <c r="EV62" s="10">
        <v>547</v>
      </c>
      <c r="EW62" s="161" t="s">
        <v>380</v>
      </c>
      <c r="EX62" s="10">
        <v>103.466666666667</v>
      </c>
      <c r="EY62" s="161">
        <v>9312</v>
      </c>
      <c r="EZ62" s="161">
        <v>0</v>
      </c>
      <c r="FA62" s="161">
        <v>0</v>
      </c>
      <c r="FB62" s="14">
        <f t="shared" si="185"/>
        <v>103.466666666667</v>
      </c>
      <c r="FC62" s="14">
        <f t="shared" si="186"/>
        <v>9312</v>
      </c>
      <c r="FD62" s="161">
        <v>560.9</v>
      </c>
      <c r="FE62" s="161" t="s">
        <v>254</v>
      </c>
      <c r="FF62" s="10">
        <v>0</v>
      </c>
      <c r="FG62" s="10">
        <v>0</v>
      </c>
      <c r="FH62" s="10">
        <v>0</v>
      </c>
      <c r="FI62" s="10">
        <v>0</v>
      </c>
      <c r="FJ62" s="14">
        <f t="shared" si="187"/>
        <v>0</v>
      </c>
      <c r="FK62" s="14">
        <f t="shared" si="188"/>
        <v>0</v>
      </c>
      <c r="FL62" s="10">
        <v>0.3</v>
      </c>
      <c r="FM62" s="167"/>
      <c r="FN62" s="14"/>
      <c r="FO62" s="14"/>
      <c r="FP62" s="14"/>
      <c r="FQ62" s="14"/>
      <c r="FR62" s="14">
        <f t="shared" si="189"/>
        <v>0</v>
      </c>
      <c r="FS62" s="14">
        <f t="shared" si="190"/>
        <v>0</v>
      </c>
      <c r="FT62" s="10">
        <v>0</v>
      </c>
      <c r="FU62" s="14"/>
      <c r="FV62" s="14"/>
      <c r="FW62" s="14"/>
      <c r="FX62" s="14"/>
      <c r="FY62" s="14"/>
      <c r="FZ62" s="14">
        <f t="shared" si="191"/>
        <v>0</v>
      </c>
      <c r="GA62" s="14">
        <f t="shared" si="192"/>
        <v>0</v>
      </c>
      <c r="GB62" s="14"/>
      <c r="GC62" s="14"/>
      <c r="GD62" s="14"/>
      <c r="GE62" s="14"/>
      <c r="GF62" s="14"/>
      <c r="GG62" s="14"/>
      <c r="GH62" s="14">
        <f t="shared" si="193"/>
        <v>0</v>
      </c>
      <c r="GI62" s="14">
        <f t="shared" si="194"/>
        <v>0</v>
      </c>
      <c r="GJ62" s="14"/>
      <c r="GK62" s="14"/>
      <c r="GL62" s="14"/>
      <c r="GM62" s="14"/>
      <c r="GN62" s="14"/>
      <c r="GO62" s="14"/>
      <c r="GP62" s="14">
        <f t="shared" si="195"/>
        <v>0</v>
      </c>
      <c r="GQ62" s="14">
        <f t="shared" si="196"/>
        <v>0</v>
      </c>
      <c r="GR62" s="14"/>
      <c r="GS62" s="14"/>
      <c r="GT62" s="14"/>
      <c r="GU62" s="14"/>
      <c r="GV62" s="14"/>
      <c r="GW62" s="14"/>
      <c r="GX62" s="14">
        <f t="shared" si="197"/>
        <v>0</v>
      </c>
      <c r="GY62" s="14">
        <f t="shared" si="198"/>
        <v>0</v>
      </c>
      <c r="GZ62" s="14"/>
      <c r="HA62" s="14"/>
      <c r="HB62" s="14"/>
      <c r="HC62" s="14"/>
      <c r="HD62" s="14"/>
      <c r="HE62" s="14"/>
      <c r="HF62" s="14">
        <f t="shared" si="199"/>
        <v>0</v>
      </c>
      <c r="HG62" s="14">
        <f t="shared" si="200"/>
        <v>0</v>
      </c>
      <c r="HH62" s="14"/>
      <c r="HI62" s="14"/>
      <c r="HJ62" s="14"/>
      <c r="HK62" s="14"/>
      <c r="HL62" s="14"/>
      <c r="HM62" s="14"/>
      <c r="HN62" s="14">
        <f t="shared" si="201"/>
        <v>0</v>
      </c>
      <c r="HO62" s="14">
        <f t="shared" si="202"/>
        <v>0</v>
      </c>
      <c r="HP62" s="14"/>
      <c r="HQ62" s="14"/>
      <c r="HR62" s="14"/>
      <c r="HS62" s="14"/>
      <c r="HT62" s="14"/>
      <c r="HU62" s="14"/>
      <c r="HV62" s="14">
        <f t="shared" si="203"/>
        <v>0</v>
      </c>
      <c r="HW62" s="14">
        <f t="shared" si="204"/>
        <v>0</v>
      </c>
      <c r="HX62" s="14"/>
      <c r="HY62" s="14"/>
      <c r="HZ62" s="14"/>
      <c r="IA62" s="14"/>
      <c r="IB62" s="14"/>
      <c r="IC62" s="14"/>
      <c r="ID62" s="14">
        <f t="shared" si="205"/>
        <v>0</v>
      </c>
      <c r="IE62" s="14">
        <f t="shared" si="206"/>
        <v>0</v>
      </c>
      <c r="IF62" s="14"/>
      <c r="IG62" s="14"/>
      <c r="IH62" s="14"/>
      <c r="II62" s="14"/>
      <c r="IJ62" s="14"/>
      <c r="IK62" s="14"/>
      <c r="IL62" s="14">
        <f t="shared" si="207"/>
        <v>0</v>
      </c>
      <c r="IM62" s="14">
        <f t="shared" si="208"/>
        <v>0</v>
      </c>
      <c r="IN62" s="14"/>
      <c r="IO62" s="14"/>
      <c r="IP62" s="14"/>
      <c r="IQ62" s="14"/>
      <c r="IR62" s="14"/>
      <c r="IS62" s="14"/>
      <c r="IT62" s="14">
        <f t="shared" si="209"/>
        <v>0</v>
      </c>
      <c r="IU62" s="14">
        <f t="shared" si="210"/>
        <v>0</v>
      </c>
      <c r="IV62" s="14"/>
      <c r="IW62" s="14"/>
      <c r="IX62" s="14"/>
      <c r="IY62" s="14"/>
      <c r="IZ62" s="14"/>
      <c r="JA62" s="14"/>
      <c r="JB62" s="14">
        <f t="shared" si="211"/>
        <v>0</v>
      </c>
      <c r="JC62" s="14">
        <f t="shared" si="212"/>
        <v>0</v>
      </c>
      <c r="JD62" s="14"/>
      <c r="JE62" s="14"/>
      <c r="JF62" s="14"/>
      <c r="JG62" s="14"/>
      <c r="JH62" s="14"/>
      <c r="JI62" s="14"/>
      <c r="JJ62" s="14">
        <f t="shared" si="213"/>
        <v>0</v>
      </c>
      <c r="JK62" s="14">
        <f t="shared" si="214"/>
        <v>0</v>
      </c>
      <c r="JL62" s="14"/>
      <c r="JM62" s="14"/>
      <c r="JN62" s="14"/>
      <c r="JO62" s="14"/>
      <c r="JP62" s="14"/>
      <c r="JQ62" s="14"/>
      <c r="JR62" s="14">
        <f t="shared" si="215"/>
        <v>0</v>
      </c>
      <c r="JS62" s="14">
        <f t="shared" si="216"/>
        <v>0</v>
      </c>
      <c r="JT62" s="14"/>
      <c r="JU62" s="14"/>
    </row>
    <row r="63" spans="1:281" ht="12" customHeight="1" x14ac:dyDescent="0.2">
      <c r="A63" s="4" t="s">
        <v>88</v>
      </c>
      <c r="B63" s="15" t="s">
        <v>235</v>
      </c>
      <c r="C63" s="61">
        <v>9729167490</v>
      </c>
      <c r="D63" s="61" t="s">
        <v>303</v>
      </c>
      <c r="E63" s="4">
        <v>75</v>
      </c>
      <c r="F63" s="28" t="s">
        <v>68</v>
      </c>
      <c r="G63" s="44">
        <v>881735</v>
      </c>
      <c r="H63" s="8" t="s">
        <v>78</v>
      </c>
      <c r="I63" s="11">
        <v>107</v>
      </c>
      <c r="J63" s="48"/>
      <c r="K63" s="43">
        <v>15</v>
      </c>
      <c r="L63" s="50">
        <f t="shared" si="77"/>
        <v>-20.299999999999997</v>
      </c>
      <c r="M63" s="57"/>
      <c r="N63" s="43">
        <v>22.299999999999997</v>
      </c>
      <c r="O63" s="43">
        <v>13</v>
      </c>
      <c r="P63" s="43"/>
      <c r="Q63" s="43"/>
      <c r="R63" s="10">
        <f t="shared" si="78"/>
        <v>35.299999999999997</v>
      </c>
      <c r="S63" s="50" cm="1">
        <f t="array" ref="S63">+R63:R63</f>
        <v>35.299999999999997</v>
      </c>
      <c r="T63" s="50">
        <f t="shared" si="152"/>
        <v>704.3563333333334</v>
      </c>
      <c r="U63" s="55">
        <f t="shared" si="79"/>
        <v>684.05633333333344</v>
      </c>
      <c r="V63" s="50">
        <f t="shared" si="153"/>
        <v>63322.070000000007</v>
      </c>
      <c r="W63" s="55">
        <f t="shared" si="80"/>
        <v>89.900618484299372</v>
      </c>
      <c r="X63" s="50">
        <f t="shared" si="154"/>
        <v>4686.7000000000007</v>
      </c>
      <c r="Y63" s="55">
        <f t="shared" si="144"/>
        <v>13.51101414641432</v>
      </c>
      <c r="Z63" s="56">
        <v>44542.1</v>
      </c>
      <c r="AA63" s="50">
        <f t="shared" si="155"/>
        <v>49228.799999999996</v>
      </c>
      <c r="AB63" s="50">
        <f t="shared" si="156"/>
        <v>608.66233766233779</v>
      </c>
      <c r="AC63" s="50">
        <f t="shared" si="145"/>
        <v>608.66233766233779</v>
      </c>
      <c r="AD63" s="60">
        <f t="shared" si="73"/>
        <v>75.39399567099565</v>
      </c>
      <c r="AE63" s="57">
        <v>7.7</v>
      </c>
      <c r="AF63" s="57">
        <v>7.7</v>
      </c>
      <c r="AG63" s="24"/>
      <c r="AH63" s="10">
        <v>0</v>
      </c>
      <c r="AI63" s="10">
        <v>0</v>
      </c>
      <c r="AJ63" s="10">
        <v>0</v>
      </c>
      <c r="AK63" s="10">
        <v>0</v>
      </c>
      <c r="AL63" s="10">
        <f t="shared" si="146"/>
        <v>0</v>
      </c>
      <c r="AM63" s="10">
        <f t="shared" si="147"/>
        <v>0</v>
      </c>
      <c r="AN63" s="10">
        <v>0.7</v>
      </c>
      <c r="AO63" s="33"/>
      <c r="AP63" s="10">
        <v>0</v>
      </c>
      <c r="AQ63" s="10">
        <v>0</v>
      </c>
      <c r="AR63" s="10">
        <v>83.935888888888883</v>
      </c>
      <c r="AS63" s="10">
        <v>7554.23</v>
      </c>
      <c r="AT63" s="10">
        <f t="shared" si="148"/>
        <v>83.935888888888883</v>
      </c>
      <c r="AU63" s="10">
        <f t="shared" si="149"/>
        <v>7554.23</v>
      </c>
      <c r="AV63" s="10">
        <v>338.7</v>
      </c>
      <c r="AW63" s="22" t="str">
        <f>VLOOKUP(I63,[2]Sheet1!$B$2:$C$10,2,0)</f>
        <v>M/S VIJAY FUELS__PINTU FILLING STATION</v>
      </c>
      <c r="AX63" s="161">
        <v>0</v>
      </c>
      <c r="AY63" s="161">
        <v>0</v>
      </c>
      <c r="AZ63" s="10">
        <v>32.158333333333331</v>
      </c>
      <c r="BA63" s="10">
        <v>2894.25</v>
      </c>
      <c r="BB63" s="161">
        <f t="shared" si="150"/>
        <v>32.158333333333331</v>
      </c>
      <c r="BC63" s="161">
        <f t="shared" si="151"/>
        <v>2894.25</v>
      </c>
      <c r="BD63" s="10">
        <v>239.8</v>
      </c>
      <c r="BE63" s="22" t="s">
        <v>361</v>
      </c>
      <c r="BF63" s="10">
        <v>0</v>
      </c>
      <c r="BG63" s="10">
        <v>0</v>
      </c>
      <c r="BH63" s="10">
        <v>60.371222222222222</v>
      </c>
      <c r="BI63" s="10">
        <v>5433.41</v>
      </c>
      <c r="BJ63" s="161">
        <f t="shared" si="161"/>
        <v>60.371222222222222</v>
      </c>
      <c r="BK63" s="161">
        <f t="shared" si="162"/>
        <v>5433.41</v>
      </c>
      <c r="BL63" s="10">
        <v>479.4</v>
      </c>
      <c r="BM63" s="22" t="s">
        <v>358</v>
      </c>
      <c r="BN63" s="161">
        <v>0</v>
      </c>
      <c r="BO63" s="10">
        <v>0</v>
      </c>
      <c r="BP63" s="10">
        <v>60.888888888888886</v>
      </c>
      <c r="BQ63" s="10">
        <v>5480</v>
      </c>
      <c r="BR63" s="75">
        <f t="shared" si="163"/>
        <v>60.888888888888886</v>
      </c>
      <c r="BS63" s="75">
        <f t="shared" si="164"/>
        <v>5480</v>
      </c>
      <c r="BT63" s="10">
        <v>158.5</v>
      </c>
      <c r="BU63" s="22" t="e">
        <f>VLOOKUP(I63,[1]Sheet1!$B$2:$C$7,2,0)</f>
        <v>#N/A</v>
      </c>
      <c r="BV63" s="161">
        <v>0</v>
      </c>
      <c r="BW63" s="10">
        <v>0</v>
      </c>
      <c r="BX63" s="10">
        <v>74.546999999999997</v>
      </c>
      <c r="BY63" s="10">
        <v>6709.23</v>
      </c>
      <c r="BZ63" s="161">
        <f t="shared" si="165"/>
        <v>74.546999999999997</v>
      </c>
      <c r="CA63" s="161">
        <f t="shared" si="166"/>
        <v>6709.23</v>
      </c>
      <c r="CB63" s="10">
        <v>473</v>
      </c>
      <c r="CC63" s="22" t="s">
        <v>403</v>
      </c>
      <c r="CD63" s="161">
        <v>0</v>
      </c>
      <c r="CE63" s="161">
        <v>0</v>
      </c>
      <c r="CF63" s="10">
        <v>43.155111111111097</v>
      </c>
      <c r="CG63" s="10">
        <v>3883.96</v>
      </c>
      <c r="CH63" s="161">
        <f t="shared" si="167"/>
        <v>43.155111111111097</v>
      </c>
      <c r="CI63" s="161">
        <f t="shared" si="168"/>
        <v>3883.96</v>
      </c>
      <c r="CJ63" s="10">
        <v>420.2</v>
      </c>
      <c r="CK63" s="161" t="s">
        <v>442</v>
      </c>
      <c r="CL63" s="161">
        <v>0</v>
      </c>
      <c r="CM63" s="161">
        <v>0</v>
      </c>
      <c r="CN63" s="10">
        <v>32.777777777777779</v>
      </c>
      <c r="CO63" s="10">
        <v>2950</v>
      </c>
      <c r="CP63" s="161">
        <f t="shared" si="169"/>
        <v>32.777777777777779</v>
      </c>
      <c r="CQ63" s="161">
        <f t="shared" si="170"/>
        <v>2950</v>
      </c>
      <c r="CR63" s="10">
        <v>151.6</v>
      </c>
      <c r="CS63" s="22" t="s">
        <v>445</v>
      </c>
      <c r="CT63" s="161">
        <v>0</v>
      </c>
      <c r="CU63" s="161">
        <v>0</v>
      </c>
      <c r="CV63" s="10">
        <v>54.43333333333333</v>
      </c>
      <c r="CW63" s="161">
        <v>4899</v>
      </c>
      <c r="CX63" s="161">
        <f t="shared" si="171"/>
        <v>54.43333333333333</v>
      </c>
      <c r="CY63" s="161">
        <f t="shared" si="172"/>
        <v>4899</v>
      </c>
      <c r="CZ63" s="10">
        <v>306.60000000000002</v>
      </c>
      <c r="DA63" s="22" t="s">
        <v>449</v>
      </c>
      <c r="DB63" s="161">
        <v>0</v>
      </c>
      <c r="DC63" s="161">
        <v>0</v>
      </c>
      <c r="DD63" s="10">
        <v>0</v>
      </c>
      <c r="DE63" s="10">
        <v>0</v>
      </c>
      <c r="DF63" s="161">
        <f t="shared" si="173"/>
        <v>0</v>
      </c>
      <c r="DG63" s="161">
        <f t="shared" si="174"/>
        <v>0</v>
      </c>
      <c r="DH63" s="10">
        <v>102.6</v>
      </c>
      <c r="DI63" s="161"/>
      <c r="DJ63" s="10">
        <v>47.344444444444441</v>
      </c>
      <c r="DK63" s="10">
        <v>4261</v>
      </c>
      <c r="DL63" s="10">
        <v>0</v>
      </c>
      <c r="DM63" s="10">
        <v>0</v>
      </c>
      <c r="DN63" s="161">
        <f t="shared" si="175"/>
        <v>47.344444444444441</v>
      </c>
      <c r="DO63" s="161">
        <f t="shared" si="176"/>
        <v>4261</v>
      </c>
      <c r="DP63" s="10">
        <v>423.5</v>
      </c>
      <c r="DQ63" s="22" t="s">
        <v>473</v>
      </c>
      <c r="DR63" s="161">
        <v>0</v>
      </c>
      <c r="DS63" s="161">
        <v>0</v>
      </c>
      <c r="DT63" s="10">
        <v>77</v>
      </c>
      <c r="DU63" s="161">
        <v>6890</v>
      </c>
      <c r="DV63" s="161">
        <f t="shared" si="177"/>
        <v>77</v>
      </c>
      <c r="DW63" s="161">
        <f t="shared" si="178"/>
        <v>6890</v>
      </c>
      <c r="DX63" s="10">
        <v>497.5</v>
      </c>
      <c r="DY63" s="68" t="s">
        <v>508</v>
      </c>
      <c r="DZ63" s="161">
        <v>0</v>
      </c>
      <c r="EA63" s="161">
        <v>0</v>
      </c>
      <c r="EB63" s="10">
        <v>49.561666666666703</v>
      </c>
      <c r="EC63" s="10">
        <v>4460.55</v>
      </c>
      <c r="ED63" s="161">
        <f t="shared" si="179"/>
        <v>49.561666666666703</v>
      </c>
      <c r="EE63" s="161">
        <f t="shared" si="180"/>
        <v>4460.55</v>
      </c>
      <c r="EF63" s="10">
        <v>515.79999999999995</v>
      </c>
      <c r="EG63" s="161" t="s">
        <v>532</v>
      </c>
      <c r="EH63" s="161">
        <v>0</v>
      </c>
      <c r="EI63" s="161">
        <v>0</v>
      </c>
      <c r="EJ63" s="161">
        <v>59</v>
      </c>
      <c r="EK63" s="161">
        <v>5280</v>
      </c>
      <c r="EL63" s="161">
        <f t="shared" si="181"/>
        <v>59</v>
      </c>
      <c r="EM63" s="161">
        <f t="shared" si="182"/>
        <v>5280</v>
      </c>
      <c r="EN63" s="10">
        <v>350.3</v>
      </c>
      <c r="EO63" s="22" t="s">
        <v>565</v>
      </c>
      <c r="EP63" s="161">
        <v>0</v>
      </c>
      <c r="EQ63" s="161">
        <v>0</v>
      </c>
      <c r="ER63" s="161">
        <v>29.182666666666666</v>
      </c>
      <c r="ES63" s="161">
        <v>2626.44</v>
      </c>
      <c r="ET63" s="161">
        <f t="shared" si="183"/>
        <v>29.182666666666666</v>
      </c>
      <c r="EU63" s="161">
        <f t="shared" si="184"/>
        <v>2626.44</v>
      </c>
      <c r="EV63" s="10">
        <v>227.3</v>
      </c>
      <c r="EW63" s="161" t="s">
        <v>562</v>
      </c>
      <c r="EX63" s="10">
        <v>0</v>
      </c>
      <c r="EY63" s="161">
        <v>0</v>
      </c>
      <c r="EZ63" s="161">
        <v>0</v>
      </c>
      <c r="FA63" s="161">
        <v>0</v>
      </c>
      <c r="FB63" s="14">
        <f t="shared" si="185"/>
        <v>0</v>
      </c>
      <c r="FC63" s="14">
        <f t="shared" si="186"/>
        <v>0</v>
      </c>
      <c r="FD63" s="161">
        <v>0</v>
      </c>
      <c r="FE63" s="161"/>
      <c r="FF63" s="10">
        <v>0</v>
      </c>
      <c r="FG63" s="10">
        <v>0</v>
      </c>
      <c r="FH63" s="10">
        <v>0</v>
      </c>
      <c r="FI63" s="10">
        <v>0</v>
      </c>
      <c r="FJ63" s="14">
        <f t="shared" si="187"/>
        <v>0</v>
      </c>
      <c r="FK63" s="14">
        <f t="shared" si="188"/>
        <v>0</v>
      </c>
      <c r="FL63" s="10">
        <v>1.1000000000000001</v>
      </c>
      <c r="FM63" s="167"/>
      <c r="FN63" s="14"/>
      <c r="FO63" s="14"/>
      <c r="FP63" s="14"/>
      <c r="FQ63" s="14"/>
      <c r="FR63" s="14">
        <f t="shared" si="189"/>
        <v>0</v>
      </c>
      <c r="FS63" s="14">
        <f t="shared" si="190"/>
        <v>0</v>
      </c>
      <c r="FT63" s="10">
        <v>0.1</v>
      </c>
      <c r="FU63" s="14"/>
      <c r="FV63" s="14"/>
      <c r="FW63" s="14"/>
      <c r="FX63" s="14"/>
      <c r="FY63" s="14"/>
      <c r="FZ63" s="14">
        <f t="shared" si="191"/>
        <v>0</v>
      </c>
      <c r="GA63" s="14">
        <f t="shared" si="192"/>
        <v>0</v>
      </c>
      <c r="GB63" s="14"/>
      <c r="GC63" s="14"/>
      <c r="GD63" s="14"/>
      <c r="GE63" s="14"/>
      <c r="GF63" s="14"/>
      <c r="GG63" s="14"/>
      <c r="GH63" s="14">
        <f t="shared" si="193"/>
        <v>0</v>
      </c>
      <c r="GI63" s="14">
        <f t="shared" si="194"/>
        <v>0</v>
      </c>
      <c r="GJ63" s="14"/>
      <c r="GK63" s="14"/>
      <c r="GL63" s="14"/>
      <c r="GM63" s="14"/>
      <c r="GN63" s="14"/>
      <c r="GO63" s="14"/>
      <c r="GP63" s="14">
        <f t="shared" si="195"/>
        <v>0</v>
      </c>
      <c r="GQ63" s="14">
        <f t="shared" si="196"/>
        <v>0</v>
      </c>
      <c r="GR63" s="14"/>
      <c r="GS63" s="14"/>
      <c r="GT63" s="14"/>
      <c r="GU63" s="14"/>
      <c r="GV63" s="14"/>
      <c r="GW63" s="14"/>
      <c r="GX63" s="14">
        <f t="shared" si="197"/>
        <v>0</v>
      </c>
      <c r="GY63" s="14">
        <f t="shared" si="198"/>
        <v>0</v>
      </c>
      <c r="GZ63" s="14"/>
      <c r="HA63" s="14"/>
      <c r="HB63" s="14"/>
      <c r="HC63" s="14"/>
      <c r="HD63" s="14"/>
      <c r="HE63" s="14"/>
      <c r="HF63" s="14">
        <f t="shared" si="199"/>
        <v>0</v>
      </c>
      <c r="HG63" s="14">
        <f t="shared" si="200"/>
        <v>0</v>
      </c>
      <c r="HH63" s="14"/>
      <c r="HI63" s="14"/>
      <c r="HJ63" s="14"/>
      <c r="HK63" s="14"/>
      <c r="HL63" s="14"/>
      <c r="HM63" s="14"/>
      <c r="HN63" s="14">
        <f t="shared" si="201"/>
        <v>0</v>
      </c>
      <c r="HO63" s="14">
        <f t="shared" si="202"/>
        <v>0</v>
      </c>
      <c r="HP63" s="14"/>
      <c r="HQ63" s="14"/>
      <c r="HR63" s="14"/>
      <c r="HS63" s="14"/>
      <c r="HT63" s="14"/>
      <c r="HU63" s="14"/>
      <c r="HV63" s="14">
        <f t="shared" si="203"/>
        <v>0</v>
      </c>
      <c r="HW63" s="14">
        <f t="shared" si="204"/>
        <v>0</v>
      </c>
      <c r="HX63" s="14"/>
      <c r="HY63" s="14"/>
      <c r="HZ63" s="14"/>
      <c r="IA63" s="14"/>
      <c r="IB63" s="14"/>
      <c r="IC63" s="14"/>
      <c r="ID63" s="14">
        <f t="shared" si="205"/>
        <v>0</v>
      </c>
      <c r="IE63" s="14">
        <f t="shared" si="206"/>
        <v>0</v>
      </c>
      <c r="IF63" s="14"/>
      <c r="IG63" s="14"/>
      <c r="IH63" s="14"/>
      <c r="II63" s="14"/>
      <c r="IJ63" s="14"/>
      <c r="IK63" s="14"/>
      <c r="IL63" s="14">
        <f t="shared" si="207"/>
        <v>0</v>
      </c>
      <c r="IM63" s="14">
        <f t="shared" si="208"/>
        <v>0</v>
      </c>
      <c r="IN63" s="14"/>
      <c r="IO63" s="14"/>
      <c r="IP63" s="14"/>
      <c r="IQ63" s="14"/>
      <c r="IR63" s="14"/>
      <c r="IS63" s="14"/>
      <c r="IT63" s="14">
        <f t="shared" si="209"/>
        <v>0</v>
      </c>
      <c r="IU63" s="14">
        <f t="shared" si="210"/>
        <v>0</v>
      </c>
      <c r="IV63" s="14"/>
      <c r="IW63" s="14"/>
      <c r="IX63" s="14"/>
      <c r="IY63" s="14"/>
      <c r="IZ63" s="14"/>
      <c r="JA63" s="14"/>
      <c r="JB63" s="14">
        <f t="shared" si="211"/>
        <v>0</v>
      </c>
      <c r="JC63" s="14">
        <f t="shared" si="212"/>
        <v>0</v>
      </c>
      <c r="JD63" s="14"/>
      <c r="JE63" s="14"/>
      <c r="JF63" s="14"/>
      <c r="JG63" s="14"/>
      <c r="JH63" s="14"/>
      <c r="JI63" s="14"/>
      <c r="JJ63" s="14">
        <f t="shared" si="213"/>
        <v>0</v>
      </c>
      <c r="JK63" s="14">
        <f t="shared" si="214"/>
        <v>0</v>
      </c>
      <c r="JL63" s="14"/>
      <c r="JM63" s="14"/>
      <c r="JN63" s="14"/>
      <c r="JO63" s="14"/>
      <c r="JP63" s="14"/>
      <c r="JQ63" s="14"/>
      <c r="JR63" s="14">
        <f t="shared" si="215"/>
        <v>0</v>
      </c>
      <c r="JS63" s="14">
        <f t="shared" si="216"/>
        <v>0</v>
      </c>
      <c r="JT63" s="14"/>
      <c r="JU63" s="14"/>
    </row>
    <row r="64" spans="1:281" ht="12" customHeight="1" x14ac:dyDescent="0.2">
      <c r="A64" s="9" t="s">
        <v>160</v>
      </c>
      <c r="B64" s="15" t="s">
        <v>367</v>
      </c>
      <c r="C64" s="61"/>
      <c r="D64" s="61" t="s">
        <v>301</v>
      </c>
      <c r="E64" s="4">
        <v>700</v>
      </c>
      <c r="F64" s="28" t="s">
        <v>68</v>
      </c>
      <c r="G64" s="44">
        <v>881735</v>
      </c>
      <c r="H64" s="8" t="s">
        <v>167</v>
      </c>
      <c r="I64" s="3" t="s">
        <v>167</v>
      </c>
      <c r="J64" s="48"/>
      <c r="K64" s="43">
        <v>-284</v>
      </c>
      <c r="L64" s="50">
        <f t="shared" si="77"/>
        <v>-284</v>
      </c>
      <c r="M64" s="43"/>
      <c r="N64" s="43">
        <v>0</v>
      </c>
      <c r="O64" s="43"/>
      <c r="P64" s="43"/>
      <c r="Q64" s="43"/>
      <c r="R64" s="10">
        <f t="shared" si="78"/>
        <v>0</v>
      </c>
      <c r="S64" s="50" cm="1">
        <f t="array" ref="S64">+R64:R64</f>
        <v>0</v>
      </c>
      <c r="T64" s="50">
        <f t="shared" si="152"/>
        <v>1928.1059999999998</v>
      </c>
      <c r="U64" s="55">
        <f t="shared" si="79"/>
        <v>1644.1059999999998</v>
      </c>
      <c r="V64" s="50">
        <f t="shared" si="153"/>
        <v>169404</v>
      </c>
      <c r="W64" s="55">
        <f t="shared" si="80"/>
        <v>87.860314733733532</v>
      </c>
      <c r="X64" s="50">
        <f t="shared" si="154"/>
        <v>5581</v>
      </c>
      <c r="Y64" s="55">
        <f t="shared" si="144"/>
        <v>30.353700053753808</v>
      </c>
      <c r="Z64" s="56">
        <v>1279.6999999999998</v>
      </c>
      <c r="AA64" s="50">
        <f t="shared" si="155"/>
        <v>6860.7</v>
      </c>
      <c r="AB64" s="50">
        <f t="shared" si="156"/>
        <v>1240.2222222222222</v>
      </c>
      <c r="AC64" s="50">
        <f t="shared" si="145"/>
        <v>1240.2222222222222</v>
      </c>
      <c r="AD64" s="60">
        <f t="shared" si="73"/>
        <v>403.8837777777776</v>
      </c>
      <c r="AE64" s="57">
        <v>4.5</v>
      </c>
      <c r="AF64" s="57">
        <v>4.5</v>
      </c>
      <c r="AG64" s="24"/>
      <c r="AH64" s="10">
        <v>0</v>
      </c>
      <c r="AI64" s="10">
        <v>0</v>
      </c>
      <c r="AJ64" s="10">
        <v>0</v>
      </c>
      <c r="AK64" s="10">
        <v>0</v>
      </c>
      <c r="AL64" s="10">
        <f t="shared" si="146"/>
        <v>0</v>
      </c>
      <c r="AM64" s="10">
        <f t="shared" si="147"/>
        <v>0</v>
      </c>
      <c r="AN64" s="10">
        <v>109.2</v>
      </c>
      <c r="AO64" s="33"/>
      <c r="AP64" s="10">
        <v>636.31899999999996</v>
      </c>
      <c r="AQ64" s="10">
        <v>55907</v>
      </c>
      <c r="AR64" s="10">
        <v>0</v>
      </c>
      <c r="AS64" s="10">
        <v>0</v>
      </c>
      <c r="AT64" s="10">
        <f t="shared" si="148"/>
        <v>636.31899999999996</v>
      </c>
      <c r="AU64" s="10">
        <f t="shared" si="149"/>
        <v>55907</v>
      </c>
      <c r="AV64" s="10">
        <v>389.5</v>
      </c>
      <c r="AW64" s="22" t="s">
        <v>244</v>
      </c>
      <c r="AX64" s="161">
        <v>0</v>
      </c>
      <c r="AY64" s="161">
        <v>0</v>
      </c>
      <c r="AZ64" s="10">
        <v>0</v>
      </c>
      <c r="BA64" s="10">
        <v>0</v>
      </c>
      <c r="BB64" s="161">
        <f t="shared" si="150"/>
        <v>0</v>
      </c>
      <c r="BC64" s="161">
        <f t="shared" si="151"/>
        <v>0</v>
      </c>
      <c r="BD64" s="10">
        <v>491.1</v>
      </c>
      <c r="BE64" s="22"/>
      <c r="BF64" s="10">
        <v>0</v>
      </c>
      <c r="BG64" s="10">
        <v>0</v>
      </c>
      <c r="BH64" s="10">
        <v>0</v>
      </c>
      <c r="BI64" s="10">
        <v>0</v>
      </c>
      <c r="BJ64" s="161">
        <f t="shared" si="161"/>
        <v>0</v>
      </c>
      <c r="BK64" s="161">
        <f t="shared" si="162"/>
        <v>0</v>
      </c>
      <c r="BL64" s="10">
        <v>322.8</v>
      </c>
      <c r="BM64" s="22"/>
      <c r="BN64" s="161">
        <v>566.37</v>
      </c>
      <c r="BO64" s="10">
        <v>49762</v>
      </c>
      <c r="BP64" s="10">
        <v>0</v>
      </c>
      <c r="BQ64" s="10">
        <v>0</v>
      </c>
      <c r="BR64" s="10">
        <f t="shared" si="163"/>
        <v>566.37</v>
      </c>
      <c r="BS64" s="10">
        <f t="shared" si="164"/>
        <v>49762</v>
      </c>
      <c r="BT64" s="10">
        <v>75.7</v>
      </c>
      <c r="BU64" s="22" t="s">
        <v>244</v>
      </c>
      <c r="BV64" s="161">
        <v>0</v>
      </c>
      <c r="BW64" s="10">
        <v>0</v>
      </c>
      <c r="BX64" s="10">
        <v>0</v>
      </c>
      <c r="BY64" s="10">
        <v>0</v>
      </c>
      <c r="BZ64" s="161">
        <f t="shared" si="165"/>
        <v>0</v>
      </c>
      <c r="CA64" s="161">
        <f t="shared" si="166"/>
        <v>0</v>
      </c>
      <c r="CB64" s="10">
        <v>701.6</v>
      </c>
      <c r="CC64" s="22"/>
      <c r="CD64" s="161">
        <v>0</v>
      </c>
      <c r="CE64" s="161">
        <v>0</v>
      </c>
      <c r="CF64" s="10">
        <v>0</v>
      </c>
      <c r="CG64" s="10">
        <v>0</v>
      </c>
      <c r="CH64" s="161">
        <f t="shared" si="167"/>
        <v>0</v>
      </c>
      <c r="CI64" s="161">
        <f t="shared" si="168"/>
        <v>0</v>
      </c>
      <c r="CJ64" s="10">
        <v>178.2</v>
      </c>
      <c r="CK64" s="161"/>
      <c r="CL64" s="161">
        <v>0</v>
      </c>
      <c r="CM64" s="161">
        <v>0</v>
      </c>
      <c r="CN64" s="10">
        <v>0</v>
      </c>
      <c r="CO64" s="10">
        <v>0</v>
      </c>
      <c r="CP64" s="161">
        <f t="shared" si="169"/>
        <v>0</v>
      </c>
      <c r="CQ64" s="161">
        <f t="shared" si="170"/>
        <v>0</v>
      </c>
      <c r="CR64" s="10">
        <v>0</v>
      </c>
      <c r="CS64" s="22"/>
      <c r="CT64" s="161">
        <v>0</v>
      </c>
      <c r="CU64" s="161">
        <v>0</v>
      </c>
      <c r="CV64" s="10">
        <v>0</v>
      </c>
      <c r="CW64" s="161">
        <v>0</v>
      </c>
      <c r="CX64" s="161">
        <f t="shared" si="171"/>
        <v>0</v>
      </c>
      <c r="CY64" s="161">
        <f t="shared" si="172"/>
        <v>0</v>
      </c>
      <c r="CZ64" s="10">
        <v>360.9</v>
      </c>
      <c r="DA64" s="22"/>
      <c r="DB64" s="161">
        <v>0</v>
      </c>
      <c r="DC64" s="161">
        <v>0</v>
      </c>
      <c r="DD64" s="10">
        <v>0</v>
      </c>
      <c r="DE64" s="10">
        <v>0</v>
      </c>
      <c r="DF64" s="161">
        <f t="shared" si="173"/>
        <v>0</v>
      </c>
      <c r="DG64" s="161">
        <f t="shared" si="174"/>
        <v>0</v>
      </c>
      <c r="DH64" s="10">
        <v>439</v>
      </c>
      <c r="DI64" s="161"/>
      <c r="DJ64" s="161">
        <v>0</v>
      </c>
      <c r="DK64" s="161">
        <v>0</v>
      </c>
      <c r="DL64" s="10">
        <v>0</v>
      </c>
      <c r="DM64" s="10">
        <v>0</v>
      </c>
      <c r="DN64" s="161">
        <f t="shared" si="175"/>
        <v>0</v>
      </c>
      <c r="DO64" s="161">
        <f t="shared" si="176"/>
        <v>0</v>
      </c>
      <c r="DP64" s="10">
        <v>291.89999999999998</v>
      </c>
      <c r="DQ64" s="22"/>
      <c r="DR64" s="10">
        <v>485.74</v>
      </c>
      <c r="DS64" s="10">
        <v>42677</v>
      </c>
      <c r="DT64" s="10">
        <v>0</v>
      </c>
      <c r="DU64" s="161">
        <v>0</v>
      </c>
      <c r="DV64" s="161">
        <f t="shared" si="177"/>
        <v>485.74</v>
      </c>
      <c r="DW64" s="161">
        <f t="shared" si="178"/>
        <v>42677</v>
      </c>
      <c r="DX64" s="10">
        <v>426</v>
      </c>
      <c r="DY64" s="33" t="s">
        <v>244</v>
      </c>
      <c r="DZ64" s="161">
        <v>0</v>
      </c>
      <c r="EA64" s="161">
        <v>0</v>
      </c>
      <c r="EB64" s="161">
        <v>0</v>
      </c>
      <c r="EC64" s="161">
        <v>0</v>
      </c>
      <c r="ED64" s="161">
        <f t="shared" si="179"/>
        <v>0</v>
      </c>
      <c r="EE64" s="161">
        <f t="shared" si="180"/>
        <v>0</v>
      </c>
      <c r="EF64" s="10">
        <v>351.8</v>
      </c>
      <c r="EG64" s="161"/>
      <c r="EH64" s="161">
        <v>0</v>
      </c>
      <c r="EI64" s="161">
        <v>0</v>
      </c>
      <c r="EJ64" s="161">
        <v>0</v>
      </c>
      <c r="EK64" s="161">
        <v>0</v>
      </c>
      <c r="EL64" s="161">
        <f t="shared" si="181"/>
        <v>0</v>
      </c>
      <c r="EM64" s="161">
        <f t="shared" si="182"/>
        <v>0</v>
      </c>
      <c r="EN64" s="10">
        <v>313.10000000000002</v>
      </c>
      <c r="EO64" s="22"/>
      <c r="EP64" s="161">
        <v>0</v>
      </c>
      <c r="EQ64" s="161">
        <v>0</v>
      </c>
      <c r="ER64" s="161">
        <v>0</v>
      </c>
      <c r="ES64" s="161">
        <v>0</v>
      </c>
      <c r="ET64" s="161">
        <f t="shared" si="183"/>
        <v>0</v>
      </c>
      <c r="EU64" s="161">
        <f t="shared" si="184"/>
        <v>0</v>
      </c>
      <c r="EV64" s="10">
        <v>21.1</v>
      </c>
      <c r="EW64" s="161"/>
      <c r="EX64" s="10">
        <v>239.67699999999999</v>
      </c>
      <c r="EY64" s="161">
        <v>21058</v>
      </c>
      <c r="EZ64" s="161">
        <v>0</v>
      </c>
      <c r="FA64" s="161">
        <v>0</v>
      </c>
      <c r="FB64" s="14">
        <f t="shared" si="185"/>
        <v>239.67699999999999</v>
      </c>
      <c r="FC64" s="14">
        <f t="shared" si="186"/>
        <v>21058</v>
      </c>
      <c r="FD64" s="161">
        <v>339.8</v>
      </c>
      <c r="FE64" s="161" t="s">
        <v>244</v>
      </c>
      <c r="FF64" s="10">
        <v>0</v>
      </c>
      <c r="FG64" s="10">
        <v>0</v>
      </c>
      <c r="FH64" s="10">
        <v>0</v>
      </c>
      <c r="FI64" s="10">
        <v>0</v>
      </c>
      <c r="FJ64" s="14">
        <f t="shared" si="187"/>
        <v>0</v>
      </c>
      <c r="FK64" s="14">
        <f t="shared" si="188"/>
        <v>0</v>
      </c>
      <c r="FL64" s="10">
        <v>733.4</v>
      </c>
      <c r="FM64" s="167"/>
      <c r="FN64" s="14"/>
      <c r="FO64" s="14"/>
      <c r="FP64" s="14"/>
      <c r="FQ64" s="14"/>
      <c r="FR64" s="14">
        <f t="shared" si="189"/>
        <v>0</v>
      </c>
      <c r="FS64" s="14">
        <f t="shared" si="190"/>
        <v>0</v>
      </c>
      <c r="FT64" s="10">
        <v>35.9</v>
      </c>
      <c r="FU64" s="14"/>
      <c r="FV64" s="14"/>
      <c r="FW64" s="14"/>
      <c r="FX64" s="14"/>
      <c r="FY64" s="14"/>
      <c r="FZ64" s="14">
        <f t="shared" si="191"/>
        <v>0</v>
      </c>
      <c r="GA64" s="14">
        <f t="shared" si="192"/>
        <v>0</v>
      </c>
      <c r="GB64" s="14"/>
      <c r="GC64" s="14"/>
      <c r="GD64" s="14"/>
      <c r="GE64" s="14"/>
      <c r="GF64" s="14"/>
      <c r="GG64" s="14"/>
      <c r="GH64" s="14">
        <f t="shared" si="193"/>
        <v>0</v>
      </c>
      <c r="GI64" s="14">
        <f t="shared" si="194"/>
        <v>0</v>
      </c>
      <c r="GJ64" s="14"/>
      <c r="GK64" s="14"/>
      <c r="GL64" s="14"/>
      <c r="GM64" s="14"/>
      <c r="GN64" s="14"/>
      <c r="GO64" s="14"/>
      <c r="GP64" s="14">
        <f t="shared" si="195"/>
        <v>0</v>
      </c>
      <c r="GQ64" s="14">
        <f t="shared" si="196"/>
        <v>0</v>
      </c>
      <c r="GR64" s="14"/>
      <c r="GS64" s="14"/>
      <c r="GT64" s="14"/>
      <c r="GU64" s="14"/>
      <c r="GV64" s="14"/>
      <c r="GW64" s="14"/>
      <c r="GX64" s="14">
        <f t="shared" si="197"/>
        <v>0</v>
      </c>
      <c r="GY64" s="14">
        <f t="shared" si="198"/>
        <v>0</v>
      </c>
      <c r="GZ64" s="14"/>
      <c r="HA64" s="14"/>
      <c r="HB64" s="14"/>
      <c r="HC64" s="14"/>
      <c r="HD64" s="14"/>
      <c r="HE64" s="14"/>
      <c r="HF64" s="14">
        <f t="shared" si="199"/>
        <v>0</v>
      </c>
      <c r="HG64" s="14">
        <f t="shared" si="200"/>
        <v>0</v>
      </c>
      <c r="HH64" s="14"/>
      <c r="HI64" s="14"/>
      <c r="HJ64" s="14"/>
      <c r="HK64" s="14"/>
      <c r="HL64" s="14"/>
      <c r="HM64" s="14"/>
      <c r="HN64" s="14">
        <f t="shared" si="201"/>
        <v>0</v>
      </c>
      <c r="HO64" s="14">
        <f t="shared" si="202"/>
        <v>0</v>
      </c>
      <c r="HP64" s="14"/>
      <c r="HQ64" s="14"/>
      <c r="HR64" s="14"/>
      <c r="HS64" s="14"/>
      <c r="HT64" s="14"/>
      <c r="HU64" s="14"/>
      <c r="HV64" s="14">
        <f t="shared" si="203"/>
        <v>0</v>
      </c>
      <c r="HW64" s="14">
        <f t="shared" si="204"/>
        <v>0</v>
      </c>
      <c r="HX64" s="14"/>
      <c r="HY64" s="14"/>
      <c r="HZ64" s="14"/>
      <c r="IA64" s="14"/>
      <c r="IB64" s="14"/>
      <c r="IC64" s="14"/>
      <c r="ID64" s="14">
        <f t="shared" si="205"/>
        <v>0</v>
      </c>
      <c r="IE64" s="14">
        <f t="shared" si="206"/>
        <v>0</v>
      </c>
      <c r="IF64" s="14"/>
      <c r="IG64" s="14"/>
      <c r="IH64" s="14"/>
      <c r="II64" s="14"/>
      <c r="IJ64" s="14"/>
      <c r="IK64" s="14"/>
      <c r="IL64" s="14">
        <f t="shared" si="207"/>
        <v>0</v>
      </c>
      <c r="IM64" s="14">
        <f t="shared" si="208"/>
        <v>0</v>
      </c>
      <c r="IN64" s="14"/>
      <c r="IO64" s="14"/>
      <c r="IP64" s="14"/>
      <c r="IQ64" s="14"/>
      <c r="IR64" s="14"/>
      <c r="IS64" s="14"/>
      <c r="IT64" s="14">
        <f t="shared" si="209"/>
        <v>0</v>
      </c>
      <c r="IU64" s="14">
        <f t="shared" si="210"/>
        <v>0</v>
      </c>
      <c r="IV64" s="14"/>
      <c r="IW64" s="14"/>
      <c r="IX64" s="14"/>
      <c r="IY64" s="14"/>
      <c r="IZ64" s="14"/>
      <c r="JA64" s="14"/>
      <c r="JB64" s="14">
        <f t="shared" si="211"/>
        <v>0</v>
      </c>
      <c r="JC64" s="14">
        <f t="shared" si="212"/>
        <v>0</v>
      </c>
      <c r="JD64" s="14"/>
      <c r="JE64" s="14"/>
      <c r="JF64" s="14"/>
      <c r="JG64" s="14"/>
      <c r="JH64" s="14"/>
      <c r="JI64" s="14"/>
      <c r="JJ64" s="14">
        <f t="shared" si="213"/>
        <v>0</v>
      </c>
      <c r="JK64" s="14">
        <f t="shared" si="214"/>
        <v>0</v>
      </c>
      <c r="JL64" s="14"/>
      <c r="JM64" s="14"/>
      <c r="JN64" s="14"/>
      <c r="JO64" s="14"/>
      <c r="JP64" s="14"/>
      <c r="JQ64" s="14"/>
      <c r="JR64" s="14">
        <f t="shared" si="215"/>
        <v>0</v>
      </c>
      <c r="JS64" s="14">
        <f t="shared" si="216"/>
        <v>0</v>
      </c>
      <c r="JT64" s="14"/>
      <c r="JU64" s="14"/>
    </row>
    <row r="65" spans="1:281" ht="12" customHeight="1" x14ac:dyDescent="0.2">
      <c r="A65" s="4" t="s">
        <v>90</v>
      </c>
      <c r="B65" s="15" t="s">
        <v>236</v>
      </c>
      <c r="C65" s="61"/>
      <c r="D65" s="61" t="s">
        <v>302</v>
      </c>
      <c r="E65" s="4">
        <v>60</v>
      </c>
      <c r="F65" s="28" t="s">
        <v>70</v>
      </c>
      <c r="G65" s="5">
        <v>855945</v>
      </c>
      <c r="H65" s="8" t="s">
        <v>80</v>
      </c>
      <c r="I65" s="11">
        <v>73</v>
      </c>
      <c r="J65" s="48"/>
      <c r="K65" s="43">
        <v>35</v>
      </c>
      <c r="L65" s="50">
        <f t="shared" si="77"/>
        <v>35</v>
      </c>
      <c r="M65" s="57"/>
      <c r="N65" s="43">
        <v>0</v>
      </c>
      <c r="O65" s="43"/>
      <c r="P65" s="43"/>
      <c r="Q65" s="43"/>
      <c r="R65" s="10">
        <f t="shared" si="78"/>
        <v>0</v>
      </c>
      <c r="S65" s="50" cm="1">
        <f t="array" ref="S65">+R65:R65</f>
        <v>0</v>
      </c>
      <c r="T65" s="50">
        <f t="shared" si="152"/>
        <v>412.90488888888882</v>
      </c>
      <c r="U65" s="55">
        <f t="shared" si="79"/>
        <v>447.90488888888882</v>
      </c>
      <c r="V65" s="50">
        <f t="shared" si="153"/>
        <v>37161.439999999995</v>
      </c>
      <c r="W65" s="55">
        <f t="shared" si="80"/>
        <v>90</v>
      </c>
      <c r="X65" s="50">
        <f t="shared" si="154"/>
        <v>3170.2999999999997</v>
      </c>
      <c r="Y65" s="55">
        <f t="shared" si="144"/>
        <v>11.72174242185282</v>
      </c>
      <c r="Z65" s="56">
        <v>51116.5</v>
      </c>
      <c r="AA65" s="50">
        <f t="shared" si="155"/>
        <v>54286.800000000017</v>
      </c>
      <c r="AB65" s="50">
        <f t="shared" si="156"/>
        <v>396.28749999999997</v>
      </c>
      <c r="AC65" s="50">
        <f t="shared" si="145"/>
        <v>396.28749999999997</v>
      </c>
      <c r="AD65" s="60">
        <f t="shared" si="73"/>
        <v>51.617388888888854</v>
      </c>
      <c r="AE65" s="57">
        <v>8</v>
      </c>
      <c r="AF65" s="57">
        <v>8</v>
      </c>
      <c r="AG65" s="24"/>
      <c r="AH65" s="10">
        <v>0</v>
      </c>
      <c r="AI65" s="10">
        <v>0</v>
      </c>
      <c r="AJ65" s="10">
        <v>0</v>
      </c>
      <c r="AK65" s="10">
        <v>0</v>
      </c>
      <c r="AL65" s="10">
        <f t="shared" si="146"/>
        <v>0</v>
      </c>
      <c r="AM65" s="10">
        <f t="shared" si="147"/>
        <v>0</v>
      </c>
      <c r="AN65" s="10">
        <v>80.3</v>
      </c>
      <c r="AO65" s="33"/>
      <c r="AP65" s="10">
        <v>0</v>
      </c>
      <c r="AQ65" s="10">
        <v>0</v>
      </c>
      <c r="AR65" s="10">
        <v>0</v>
      </c>
      <c r="AS65" s="10">
        <v>0</v>
      </c>
      <c r="AT65" s="10">
        <f t="shared" si="148"/>
        <v>0</v>
      </c>
      <c r="AU65" s="10">
        <f t="shared" si="149"/>
        <v>0</v>
      </c>
      <c r="AV65" s="10">
        <v>23.9</v>
      </c>
      <c r="AW65" s="22"/>
      <c r="AX65" s="161">
        <v>0</v>
      </c>
      <c r="AY65" s="161">
        <v>0</v>
      </c>
      <c r="AZ65" s="10">
        <v>50.063333333333333</v>
      </c>
      <c r="BA65" s="10">
        <v>4505.7</v>
      </c>
      <c r="BB65" s="161">
        <f t="shared" si="150"/>
        <v>50.063333333333333</v>
      </c>
      <c r="BC65" s="161">
        <f t="shared" si="151"/>
        <v>4505.7</v>
      </c>
      <c r="BD65" s="10">
        <v>607.79999999999995</v>
      </c>
      <c r="BE65" s="22" t="s">
        <v>362</v>
      </c>
      <c r="BF65" s="10">
        <v>0</v>
      </c>
      <c r="BG65" s="10">
        <v>0</v>
      </c>
      <c r="BH65" s="10">
        <v>49.160777777777781</v>
      </c>
      <c r="BI65" s="10">
        <v>4424.47</v>
      </c>
      <c r="BJ65" s="161">
        <f t="shared" si="161"/>
        <v>49.160777777777781</v>
      </c>
      <c r="BK65" s="161">
        <f t="shared" si="162"/>
        <v>4424.47</v>
      </c>
      <c r="BL65" s="10">
        <v>91.4</v>
      </c>
      <c r="BM65" s="22" t="s">
        <v>354</v>
      </c>
      <c r="BN65" s="161">
        <v>0</v>
      </c>
      <c r="BO65" s="161">
        <v>0</v>
      </c>
      <c r="BP65" s="10">
        <v>24.247888888888887</v>
      </c>
      <c r="BQ65" s="10">
        <v>2182.31</v>
      </c>
      <c r="BR65" s="75">
        <f t="shared" si="163"/>
        <v>24.247888888888887</v>
      </c>
      <c r="BS65" s="75">
        <f t="shared" si="164"/>
        <v>2182.31</v>
      </c>
      <c r="BT65" s="10">
        <v>289.3</v>
      </c>
      <c r="BU65" s="22" t="e">
        <f>VLOOKUP(I65,[1]Sheet1!$B$2:$C$7,2,0)</f>
        <v>#N/A</v>
      </c>
      <c r="BV65" s="161">
        <v>0</v>
      </c>
      <c r="BW65" s="10">
        <v>0</v>
      </c>
      <c r="BX65" s="10">
        <v>0</v>
      </c>
      <c r="BY65" s="10">
        <v>0</v>
      </c>
      <c r="BZ65" s="161">
        <f t="shared" si="165"/>
        <v>0</v>
      </c>
      <c r="CA65" s="161">
        <f t="shared" si="166"/>
        <v>0</v>
      </c>
      <c r="CB65" s="10">
        <v>68.3</v>
      </c>
      <c r="CC65" s="22" t="s">
        <v>244</v>
      </c>
      <c r="CD65" s="161">
        <v>50.155555555555559</v>
      </c>
      <c r="CE65" s="161">
        <v>4514</v>
      </c>
      <c r="CF65" s="10">
        <v>14.7434444444444</v>
      </c>
      <c r="CG65" s="10">
        <v>1326.91</v>
      </c>
      <c r="CH65" s="161">
        <f t="shared" si="167"/>
        <v>64.898999999999958</v>
      </c>
      <c r="CI65" s="161">
        <f t="shared" si="168"/>
        <v>5840.91</v>
      </c>
      <c r="CJ65" s="10">
        <v>371.8</v>
      </c>
      <c r="CK65" s="161" t="s">
        <v>441</v>
      </c>
      <c r="CL65" s="161">
        <v>0</v>
      </c>
      <c r="CM65" s="161">
        <v>0</v>
      </c>
      <c r="CN65" s="10">
        <v>0</v>
      </c>
      <c r="CO65" s="10">
        <v>0</v>
      </c>
      <c r="CP65" s="161">
        <f t="shared" si="169"/>
        <v>0</v>
      </c>
      <c r="CQ65" s="161">
        <f t="shared" si="170"/>
        <v>0</v>
      </c>
      <c r="CR65" s="10">
        <v>2.2000000000000002</v>
      </c>
      <c r="CS65" s="22"/>
      <c r="CT65" s="161">
        <v>0</v>
      </c>
      <c r="CU65" s="161">
        <v>0</v>
      </c>
      <c r="CV65" s="10">
        <v>0</v>
      </c>
      <c r="CW65" s="161">
        <v>0</v>
      </c>
      <c r="CX65" s="161">
        <f t="shared" si="171"/>
        <v>0</v>
      </c>
      <c r="CY65" s="161">
        <f t="shared" si="172"/>
        <v>0</v>
      </c>
      <c r="CZ65" s="10">
        <v>0.3</v>
      </c>
      <c r="DA65" s="22"/>
      <c r="DB65" s="161">
        <v>0</v>
      </c>
      <c r="DC65" s="161">
        <v>0</v>
      </c>
      <c r="DD65" s="10">
        <v>24.744444444444444</v>
      </c>
      <c r="DE65" s="10">
        <v>2227</v>
      </c>
      <c r="DF65" s="161">
        <f t="shared" si="173"/>
        <v>24.744444444444444</v>
      </c>
      <c r="DG65" s="161">
        <f t="shared" si="174"/>
        <v>2227</v>
      </c>
      <c r="DH65" s="10">
        <v>362.9</v>
      </c>
      <c r="DI65" s="161" t="s">
        <v>354</v>
      </c>
      <c r="DJ65" s="10">
        <v>51.144444444444403</v>
      </c>
      <c r="DK65" s="10">
        <v>4603</v>
      </c>
      <c r="DL65" s="10">
        <v>0</v>
      </c>
      <c r="DM65" s="10">
        <v>0</v>
      </c>
      <c r="DN65" s="161">
        <f t="shared" si="175"/>
        <v>51.144444444444403</v>
      </c>
      <c r="DO65" s="161">
        <f t="shared" si="176"/>
        <v>4603</v>
      </c>
      <c r="DP65" s="10">
        <v>63</v>
      </c>
      <c r="DQ65" s="22" t="s">
        <v>474</v>
      </c>
      <c r="DR65" s="161">
        <v>0</v>
      </c>
      <c r="DS65" s="161">
        <v>0</v>
      </c>
      <c r="DT65" s="10">
        <v>32.0748888888889</v>
      </c>
      <c r="DU65" s="161">
        <v>2886.74</v>
      </c>
      <c r="DV65" s="161">
        <f t="shared" si="177"/>
        <v>32.0748888888889</v>
      </c>
      <c r="DW65" s="161">
        <f t="shared" si="178"/>
        <v>2886.74</v>
      </c>
      <c r="DX65" s="10">
        <v>373.8</v>
      </c>
      <c r="DY65" s="68" t="s">
        <v>354</v>
      </c>
      <c r="DZ65" s="161">
        <v>0</v>
      </c>
      <c r="EA65" s="161">
        <v>0</v>
      </c>
      <c r="EB65" s="10">
        <v>23.311111111111099</v>
      </c>
      <c r="EC65" s="10">
        <v>2098</v>
      </c>
      <c r="ED65" s="161">
        <f t="shared" si="179"/>
        <v>23.311111111111099</v>
      </c>
      <c r="EE65" s="161">
        <f t="shared" si="180"/>
        <v>2098</v>
      </c>
      <c r="EF65" s="10">
        <v>107.6</v>
      </c>
      <c r="EG65" s="161" t="s">
        <v>354</v>
      </c>
      <c r="EH65" s="10">
        <v>32.144444444444446</v>
      </c>
      <c r="EI65" s="161">
        <v>2893</v>
      </c>
      <c r="EJ65" s="161">
        <v>0</v>
      </c>
      <c r="EK65" s="161">
        <v>0</v>
      </c>
      <c r="EL65" s="161">
        <f t="shared" si="181"/>
        <v>32.144444444444446</v>
      </c>
      <c r="EM65" s="161">
        <f t="shared" si="182"/>
        <v>2893</v>
      </c>
      <c r="EN65" s="10">
        <v>250.2</v>
      </c>
      <c r="EO65" s="22" t="s">
        <v>538</v>
      </c>
      <c r="EP65" s="161">
        <v>0</v>
      </c>
      <c r="EQ65" s="161">
        <v>0</v>
      </c>
      <c r="ER65" s="161">
        <v>0</v>
      </c>
      <c r="ES65" s="161">
        <v>0</v>
      </c>
      <c r="ET65" s="161">
        <f t="shared" si="183"/>
        <v>0</v>
      </c>
      <c r="EU65" s="161">
        <f t="shared" si="184"/>
        <v>0</v>
      </c>
      <c r="EV65" s="10">
        <v>68</v>
      </c>
      <c r="EW65" s="161"/>
      <c r="EX65" s="10">
        <v>0</v>
      </c>
      <c r="EY65" s="161">
        <v>0</v>
      </c>
      <c r="EZ65" s="10">
        <v>36.914555555555552</v>
      </c>
      <c r="FA65" s="10">
        <v>3322.31</v>
      </c>
      <c r="FB65" s="14">
        <f t="shared" si="185"/>
        <v>36.914555555555552</v>
      </c>
      <c r="FC65" s="14">
        <f t="shared" si="186"/>
        <v>3322.31</v>
      </c>
      <c r="FD65" s="161">
        <v>334.5</v>
      </c>
      <c r="FE65" s="161" t="s">
        <v>581</v>
      </c>
      <c r="FF65" s="10">
        <v>0</v>
      </c>
      <c r="FG65" s="10">
        <v>0</v>
      </c>
      <c r="FH65" s="10">
        <v>24.2</v>
      </c>
      <c r="FI65" s="10">
        <v>2178</v>
      </c>
      <c r="FJ65" s="14">
        <f t="shared" si="187"/>
        <v>24.2</v>
      </c>
      <c r="FK65" s="14">
        <f t="shared" si="188"/>
        <v>2178</v>
      </c>
      <c r="FL65" s="10">
        <v>37.700000000000003</v>
      </c>
      <c r="FM65" s="167" t="s">
        <v>354</v>
      </c>
      <c r="FN65" s="14"/>
      <c r="FO65" s="14"/>
      <c r="FP65" s="14"/>
      <c r="FQ65" s="14"/>
      <c r="FR65" s="14">
        <f t="shared" si="189"/>
        <v>0</v>
      </c>
      <c r="FS65" s="14">
        <f t="shared" si="190"/>
        <v>0</v>
      </c>
      <c r="FT65" s="10">
        <v>37.299999999999997</v>
      </c>
      <c r="FU65" s="14"/>
      <c r="FV65" s="14"/>
      <c r="FW65" s="14"/>
      <c r="FX65" s="14"/>
      <c r="FY65" s="14"/>
      <c r="FZ65" s="14">
        <f t="shared" si="191"/>
        <v>0</v>
      </c>
      <c r="GA65" s="14">
        <f t="shared" si="192"/>
        <v>0</v>
      </c>
      <c r="GB65" s="14"/>
      <c r="GC65" s="14"/>
      <c r="GD65" s="14"/>
      <c r="GE65" s="14"/>
      <c r="GF65" s="14"/>
      <c r="GG65" s="14"/>
      <c r="GH65" s="14">
        <f t="shared" si="193"/>
        <v>0</v>
      </c>
      <c r="GI65" s="14">
        <f t="shared" si="194"/>
        <v>0</v>
      </c>
      <c r="GJ65" s="14"/>
      <c r="GK65" s="14"/>
      <c r="GL65" s="14"/>
      <c r="GM65" s="14"/>
      <c r="GN65" s="14"/>
      <c r="GO65" s="14"/>
      <c r="GP65" s="14">
        <f t="shared" si="195"/>
        <v>0</v>
      </c>
      <c r="GQ65" s="14">
        <f t="shared" si="196"/>
        <v>0</v>
      </c>
      <c r="GR65" s="14"/>
      <c r="GS65" s="14"/>
      <c r="GT65" s="14"/>
      <c r="GU65" s="14"/>
      <c r="GV65" s="14"/>
      <c r="GW65" s="14"/>
      <c r="GX65" s="14">
        <f t="shared" si="197"/>
        <v>0</v>
      </c>
      <c r="GY65" s="14">
        <f t="shared" si="198"/>
        <v>0</v>
      </c>
      <c r="GZ65" s="14"/>
      <c r="HA65" s="14"/>
      <c r="HB65" s="14"/>
      <c r="HC65" s="14"/>
      <c r="HD65" s="14"/>
      <c r="HE65" s="14"/>
      <c r="HF65" s="14">
        <f t="shared" si="199"/>
        <v>0</v>
      </c>
      <c r="HG65" s="14">
        <f t="shared" si="200"/>
        <v>0</v>
      </c>
      <c r="HH65" s="14"/>
      <c r="HI65" s="14"/>
      <c r="HJ65" s="14"/>
      <c r="HK65" s="14"/>
      <c r="HL65" s="14"/>
      <c r="HM65" s="14"/>
      <c r="HN65" s="14">
        <f t="shared" si="201"/>
        <v>0</v>
      </c>
      <c r="HO65" s="14">
        <f t="shared" si="202"/>
        <v>0</v>
      </c>
      <c r="HP65" s="14"/>
      <c r="HQ65" s="14"/>
      <c r="HR65" s="14"/>
      <c r="HS65" s="14"/>
      <c r="HT65" s="14"/>
      <c r="HU65" s="14"/>
      <c r="HV65" s="14">
        <f t="shared" si="203"/>
        <v>0</v>
      </c>
      <c r="HW65" s="14">
        <f t="shared" si="204"/>
        <v>0</v>
      </c>
      <c r="HX65" s="14"/>
      <c r="HY65" s="14"/>
      <c r="HZ65" s="14"/>
      <c r="IA65" s="14"/>
      <c r="IB65" s="14"/>
      <c r="IC65" s="14"/>
      <c r="ID65" s="14">
        <f t="shared" si="205"/>
        <v>0</v>
      </c>
      <c r="IE65" s="14">
        <f t="shared" si="206"/>
        <v>0</v>
      </c>
      <c r="IF65" s="14"/>
      <c r="IG65" s="14"/>
      <c r="IH65" s="14"/>
      <c r="II65" s="14"/>
      <c r="IJ65" s="14"/>
      <c r="IK65" s="14"/>
      <c r="IL65" s="14">
        <f t="shared" si="207"/>
        <v>0</v>
      </c>
      <c r="IM65" s="14">
        <f t="shared" si="208"/>
        <v>0</v>
      </c>
      <c r="IN65" s="14"/>
      <c r="IO65" s="14"/>
      <c r="IP65" s="14"/>
      <c r="IQ65" s="14"/>
      <c r="IR65" s="14"/>
      <c r="IS65" s="14"/>
      <c r="IT65" s="14">
        <f t="shared" si="209"/>
        <v>0</v>
      </c>
      <c r="IU65" s="14">
        <f t="shared" si="210"/>
        <v>0</v>
      </c>
      <c r="IV65" s="14"/>
      <c r="IW65" s="14"/>
      <c r="IX65" s="14"/>
      <c r="IY65" s="14"/>
      <c r="IZ65" s="14"/>
      <c r="JA65" s="14"/>
      <c r="JB65" s="14">
        <f t="shared" si="211"/>
        <v>0</v>
      </c>
      <c r="JC65" s="14">
        <f t="shared" si="212"/>
        <v>0</v>
      </c>
      <c r="JD65" s="14"/>
      <c r="JE65" s="14"/>
      <c r="JF65" s="14"/>
      <c r="JG65" s="14"/>
      <c r="JH65" s="14"/>
      <c r="JI65" s="14"/>
      <c r="JJ65" s="14">
        <f t="shared" si="213"/>
        <v>0</v>
      </c>
      <c r="JK65" s="14">
        <f t="shared" si="214"/>
        <v>0</v>
      </c>
      <c r="JL65" s="14"/>
      <c r="JM65" s="14"/>
      <c r="JN65" s="14"/>
      <c r="JO65" s="14"/>
      <c r="JP65" s="14"/>
      <c r="JQ65" s="14"/>
      <c r="JR65" s="14">
        <f t="shared" si="215"/>
        <v>0</v>
      </c>
      <c r="JS65" s="14">
        <f t="shared" si="216"/>
        <v>0</v>
      </c>
      <c r="JT65" s="14"/>
      <c r="JU65" s="14"/>
    </row>
    <row r="66" spans="1:281" ht="12" customHeight="1" x14ac:dyDescent="0.2">
      <c r="A66" s="3" t="s">
        <v>162</v>
      </c>
      <c r="B66" s="15" t="s">
        <v>225</v>
      </c>
      <c r="C66" s="61">
        <v>8146944679</v>
      </c>
      <c r="D66" s="4" t="s">
        <v>301</v>
      </c>
      <c r="E66" s="4">
        <v>700</v>
      </c>
      <c r="F66" s="37" t="s">
        <v>70</v>
      </c>
      <c r="G66" s="14">
        <v>855945</v>
      </c>
      <c r="H66" s="3" t="s">
        <v>167</v>
      </c>
      <c r="I66" s="3" t="s">
        <v>167</v>
      </c>
      <c r="J66" s="47"/>
      <c r="K66" s="10">
        <v>-172</v>
      </c>
      <c r="L66" s="50">
        <f t="shared" si="77"/>
        <v>-172</v>
      </c>
      <c r="M66" s="43"/>
      <c r="N66" s="43">
        <v>0</v>
      </c>
      <c r="O66" s="43"/>
      <c r="P66" s="43"/>
      <c r="Q66" s="43"/>
      <c r="R66" s="10">
        <f t="shared" si="78"/>
        <v>0</v>
      </c>
      <c r="S66" s="50" cm="1">
        <f t="array" ref="S66">+R66:R66</f>
        <v>0</v>
      </c>
      <c r="T66" s="50">
        <f t="shared" si="152"/>
        <v>1870.4</v>
      </c>
      <c r="U66" s="55">
        <f t="shared" si="79"/>
        <v>1698.4</v>
      </c>
      <c r="V66" s="50">
        <f t="shared" si="153"/>
        <v>163827</v>
      </c>
      <c r="W66" s="55">
        <f t="shared" si="80"/>
        <v>87.589285714285708</v>
      </c>
      <c r="X66" s="50">
        <f t="shared" si="154"/>
        <v>6949.0000000000009</v>
      </c>
      <c r="Y66" s="55">
        <f t="shared" si="144"/>
        <v>23.575622391711036</v>
      </c>
      <c r="Z66" s="56">
        <v>774.59999999999991</v>
      </c>
      <c r="AA66" s="50">
        <f t="shared" si="155"/>
        <v>7723.6</v>
      </c>
      <c r="AB66" s="50">
        <f t="shared" si="156"/>
        <v>1544.2222222222224</v>
      </c>
      <c r="AC66" s="50">
        <f t="shared" si="145"/>
        <v>1544.2222222222224</v>
      </c>
      <c r="AD66" s="60">
        <f t="shared" si="73"/>
        <v>154.17777777777769</v>
      </c>
      <c r="AE66" s="57">
        <v>4.5</v>
      </c>
      <c r="AF66" s="57">
        <v>4.5</v>
      </c>
      <c r="AG66" s="24"/>
      <c r="AH66" s="10">
        <v>0</v>
      </c>
      <c r="AI66" s="10">
        <v>0</v>
      </c>
      <c r="AJ66" s="10">
        <v>0</v>
      </c>
      <c r="AK66" s="10">
        <v>0</v>
      </c>
      <c r="AL66" s="10">
        <f>+AH66+AJ66</f>
        <v>0</v>
      </c>
      <c r="AM66" s="10">
        <f>+AI66+AL66</f>
        <v>0</v>
      </c>
      <c r="AN66" s="10">
        <v>558.6</v>
      </c>
      <c r="AO66" s="33"/>
      <c r="AP66" s="10">
        <v>601</v>
      </c>
      <c r="AQ66" s="10">
        <v>52266</v>
      </c>
      <c r="AR66" s="10">
        <v>0</v>
      </c>
      <c r="AS66" s="10">
        <v>0</v>
      </c>
      <c r="AT66" s="10">
        <f>+AP66+AR66</f>
        <v>601</v>
      </c>
      <c r="AU66" s="10">
        <f>+AQ66+AS66</f>
        <v>52266</v>
      </c>
      <c r="AV66" s="10">
        <v>244.8</v>
      </c>
      <c r="AW66" s="22" t="s">
        <v>244</v>
      </c>
      <c r="AX66" s="161">
        <v>0</v>
      </c>
      <c r="AY66" s="161">
        <v>0</v>
      </c>
      <c r="AZ66" s="10">
        <v>0</v>
      </c>
      <c r="BA66" s="10">
        <v>0</v>
      </c>
      <c r="BB66" s="161">
        <f>+AX66+AZ66</f>
        <v>0</v>
      </c>
      <c r="BC66" s="161">
        <f>+AY66+BA66</f>
        <v>0</v>
      </c>
      <c r="BD66" s="10">
        <v>560.6</v>
      </c>
      <c r="BE66" s="22"/>
      <c r="BF66" s="10">
        <v>362.93</v>
      </c>
      <c r="BG66" s="10">
        <v>31887</v>
      </c>
      <c r="BH66" s="10">
        <v>0</v>
      </c>
      <c r="BI66" s="10">
        <v>0</v>
      </c>
      <c r="BJ66" s="161">
        <f>+BF66+BH66</f>
        <v>362.93</v>
      </c>
      <c r="BK66" s="161">
        <f>+BG66+BI66</f>
        <v>31887</v>
      </c>
      <c r="BL66" s="10">
        <v>385.1</v>
      </c>
      <c r="BM66" s="22" t="s">
        <v>244</v>
      </c>
      <c r="BN66" s="161">
        <v>0</v>
      </c>
      <c r="BO66" s="161">
        <v>0</v>
      </c>
      <c r="BP66" s="10">
        <v>0</v>
      </c>
      <c r="BQ66" s="10">
        <v>0</v>
      </c>
      <c r="BR66" s="10">
        <f>+BN66+BP66</f>
        <v>0</v>
      </c>
      <c r="BS66" s="10">
        <f>+BO66+BQ66</f>
        <v>0</v>
      </c>
      <c r="BT66" s="10">
        <v>443.6</v>
      </c>
      <c r="BU66" s="22"/>
      <c r="BV66" s="10">
        <v>350.95</v>
      </c>
      <c r="BW66" s="10">
        <v>30835</v>
      </c>
      <c r="BX66" s="10">
        <v>0</v>
      </c>
      <c r="BY66" s="10">
        <v>0</v>
      </c>
      <c r="BZ66" s="161">
        <f>+BV66+BX66</f>
        <v>350.95</v>
      </c>
      <c r="CA66" s="161">
        <f>+BW66+BY66</f>
        <v>30835</v>
      </c>
      <c r="CB66" s="10">
        <v>142.5</v>
      </c>
      <c r="CC66" s="22" t="s">
        <v>244</v>
      </c>
      <c r="CD66" s="161">
        <v>0</v>
      </c>
      <c r="CE66" s="161">
        <v>0</v>
      </c>
      <c r="CF66" s="10">
        <v>0</v>
      </c>
      <c r="CG66" s="10">
        <v>0</v>
      </c>
      <c r="CH66" s="161">
        <f>+CD66+CF66</f>
        <v>0</v>
      </c>
      <c r="CI66" s="161">
        <f>+CE66+CG66</f>
        <v>0</v>
      </c>
      <c r="CJ66" s="10">
        <v>580.1</v>
      </c>
      <c r="CK66" s="161" t="s">
        <v>319</v>
      </c>
      <c r="CL66" s="161">
        <v>0</v>
      </c>
      <c r="CM66" s="161">
        <v>0</v>
      </c>
      <c r="CN66" s="10">
        <v>0</v>
      </c>
      <c r="CO66" s="10">
        <v>0</v>
      </c>
      <c r="CP66" s="161">
        <f>+CL66+CN66</f>
        <v>0</v>
      </c>
      <c r="CQ66" s="161">
        <f>+CM66+CO66</f>
        <v>0</v>
      </c>
      <c r="CR66" s="10">
        <v>578.70000000000005</v>
      </c>
      <c r="CS66" s="22"/>
      <c r="CT66" s="161">
        <v>0</v>
      </c>
      <c r="CU66" s="161">
        <v>0</v>
      </c>
      <c r="CV66" s="10">
        <v>0</v>
      </c>
      <c r="CW66" s="161">
        <v>0</v>
      </c>
      <c r="CX66" s="161">
        <f>+CT66+CV66</f>
        <v>0</v>
      </c>
      <c r="CY66" s="161">
        <f>+CU66+CW66</f>
        <v>0</v>
      </c>
      <c r="CZ66" s="10">
        <v>86.5</v>
      </c>
      <c r="DA66" s="22"/>
      <c r="DB66" s="161">
        <v>0</v>
      </c>
      <c r="DC66" s="161">
        <v>0</v>
      </c>
      <c r="DD66" s="10">
        <v>0</v>
      </c>
      <c r="DE66" s="10">
        <v>0</v>
      </c>
      <c r="DF66" s="161">
        <f>+DB66+DD66</f>
        <v>0</v>
      </c>
      <c r="DG66" s="161">
        <f>+DC66+DE66</f>
        <v>0</v>
      </c>
      <c r="DH66" s="10">
        <v>561.1</v>
      </c>
      <c r="DI66" s="161"/>
      <c r="DJ66" s="161">
        <v>0</v>
      </c>
      <c r="DK66" s="161">
        <v>0</v>
      </c>
      <c r="DL66" s="10">
        <v>0</v>
      </c>
      <c r="DM66" s="10">
        <v>0</v>
      </c>
      <c r="DN66" s="161">
        <f>+DJ66+DL66</f>
        <v>0</v>
      </c>
      <c r="DO66" s="161">
        <f>+DK66+DM66</f>
        <v>0</v>
      </c>
      <c r="DP66" s="10">
        <v>515.6</v>
      </c>
      <c r="DQ66" s="22"/>
      <c r="DR66" s="10">
        <v>50</v>
      </c>
      <c r="DS66" s="10">
        <v>4424</v>
      </c>
      <c r="DT66" s="10">
        <v>0</v>
      </c>
      <c r="DU66" s="161">
        <v>0</v>
      </c>
      <c r="DV66" s="161">
        <f>+DR66+DT66</f>
        <v>50</v>
      </c>
      <c r="DW66" s="161">
        <f>+DS66+DU66</f>
        <v>4424</v>
      </c>
      <c r="DX66" s="10">
        <v>322.3</v>
      </c>
      <c r="DY66" s="33" t="s">
        <v>453</v>
      </c>
      <c r="DZ66" s="10">
        <v>505.52</v>
      </c>
      <c r="EA66" s="161">
        <v>44415</v>
      </c>
      <c r="EB66" s="161">
        <v>0</v>
      </c>
      <c r="EC66" s="161">
        <v>0</v>
      </c>
      <c r="ED66" s="10">
        <f>+DZ66+EB66</f>
        <v>505.52</v>
      </c>
      <c r="EE66" s="10">
        <f>+EA66+EC66</f>
        <v>44415</v>
      </c>
      <c r="EF66" s="10">
        <v>389.4</v>
      </c>
      <c r="EG66" s="161" t="s">
        <v>244</v>
      </c>
      <c r="EH66" s="161">
        <v>0</v>
      </c>
      <c r="EI66" s="161">
        <v>0</v>
      </c>
      <c r="EJ66" s="161">
        <v>0</v>
      </c>
      <c r="EK66" s="161">
        <v>0</v>
      </c>
      <c r="EL66" s="161">
        <f>+EH66+EJ66</f>
        <v>0</v>
      </c>
      <c r="EM66" s="161">
        <f>+EI66+EK66</f>
        <v>0</v>
      </c>
      <c r="EN66" s="10">
        <v>484.1</v>
      </c>
      <c r="EO66" s="22"/>
      <c r="EP66" s="161">
        <v>0</v>
      </c>
      <c r="EQ66" s="161">
        <v>0</v>
      </c>
      <c r="ER66" s="161">
        <v>0</v>
      </c>
      <c r="ES66" s="161">
        <v>0</v>
      </c>
      <c r="ET66" s="161">
        <f>+EP66+ER66</f>
        <v>0</v>
      </c>
      <c r="EU66" s="161">
        <f>+EQ66+ES66</f>
        <v>0</v>
      </c>
      <c r="EV66" s="10">
        <v>344.5</v>
      </c>
      <c r="EW66" s="161"/>
      <c r="EX66" s="10">
        <v>0</v>
      </c>
      <c r="EY66" s="161">
        <v>0</v>
      </c>
      <c r="EZ66" s="161">
        <v>0</v>
      </c>
      <c r="FA66" s="161">
        <v>0</v>
      </c>
      <c r="FB66" s="14">
        <f>+EX66+EZ66</f>
        <v>0</v>
      </c>
      <c r="FC66" s="14">
        <f>+EY66+FA66</f>
        <v>0</v>
      </c>
      <c r="FD66" s="161">
        <v>171.2</v>
      </c>
      <c r="FE66" s="161"/>
      <c r="FF66" s="10">
        <v>0</v>
      </c>
      <c r="FG66" s="10">
        <v>0</v>
      </c>
      <c r="FH66" s="10">
        <v>0</v>
      </c>
      <c r="FI66" s="10">
        <v>0</v>
      </c>
      <c r="FJ66" s="14">
        <f>+FF66+FH66</f>
        <v>0</v>
      </c>
      <c r="FK66" s="14">
        <f>+FG66+FI66</f>
        <v>0</v>
      </c>
      <c r="FL66" s="10">
        <v>481</v>
      </c>
      <c r="FM66" s="167"/>
      <c r="FN66" s="14"/>
      <c r="FO66" s="14"/>
      <c r="FP66" s="14"/>
      <c r="FQ66" s="14"/>
      <c r="FR66" s="14">
        <f>+FN66+FP66</f>
        <v>0</v>
      </c>
      <c r="FS66" s="14">
        <f>+FO66+FQ66</f>
        <v>0</v>
      </c>
      <c r="FT66" s="10">
        <v>99.3</v>
      </c>
      <c r="FU66" s="14"/>
      <c r="FV66" s="14"/>
      <c r="FW66" s="14"/>
      <c r="FX66" s="14"/>
      <c r="FY66" s="14"/>
      <c r="FZ66" s="14">
        <f>+FV66+FX66</f>
        <v>0</v>
      </c>
      <c r="GA66" s="14">
        <f>+FW66+FY66</f>
        <v>0</v>
      </c>
      <c r="GB66" s="14"/>
      <c r="GC66" s="14"/>
      <c r="GD66" s="14"/>
      <c r="GE66" s="14"/>
      <c r="GF66" s="14"/>
      <c r="GG66" s="14"/>
      <c r="GH66" s="14">
        <f>+GD66+GF66</f>
        <v>0</v>
      </c>
      <c r="GI66" s="14">
        <f>+GE66+GG66</f>
        <v>0</v>
      </c>
      <c r="GJ66" s="14"/>
      <c r="GK66" s="14"/>
      <c r="GL66" s="14"/>
      <c r="GM66" s="14"/>
      <c r="GN66" s="14"/>
      <c r="GO66" s="14"/>
      <c r="GP66" s="14">
        <f>+GL66+GN66</f>
        <v>0</v>
      </c>
      <c r="GQ66" s="14">
        <f>+GM66+GO66</f>
        <v>0</v>
      </c>
      <c r="GR66" s="14"/>
      <c r="GS66" s="14"/>
      <c r="GT66" s="14"/>
      <c r="GU66" s="14"/>
      <c r="GV66" s="14"/>
      <c r="GW66" s="14"/>
      <c r="GX66" s="14">
        <f>+GT66+GV66</f>
        <v>0</v>
      </c>
      <c r="GY66" s="14">
        <f>+GU66+GW66</f>
        <v>0</v>
      </c>
      <c r="GZ66" s="14"/>
      <c r="HA66" s="14"/>
      <c r="HB66" s="14"/>
      <c r="HC66" s="14"/>
      <c r="HD66" s="14"/>
      <c r="HE66" s="14"/>
      <c r="HF66" s="14">
        <f>+HB66+HD66</f>
        <v>0</v>
      </c>
      <c r="HG66" s="14">
        <f>+HC66+HE66</f>
        <v>0</v>
      </c>
      <c r="HH66" s="14"/>
      <c r="HI66" s="14"/>
      <c r="HJ66" s="14"/>
      <c r="HK66" s="14"/>
      <c r="HL66" s="14"/>
      <c r="HM66" s="14"/>
      <c r="HN66" s="14">
        <f>+HJ66+HL66</f>
        <v>0</v>
      </c>
      <c r="HO66" s="14">
        <f>+HK66+HM66</f>
        <v>0</v>
      </c>
      <c r="HP66" s="14"/>
      <c r="HQ66" s="14"/>
      <c r="HR66" s="14"/>
      <c r="HS66" s="14"/>
      <c r="HT66" s="14"/>
      <c r="HU66" s="14"/>
      <c r="HV66" s="14">
        <f>+HR66+HT66</f>
        <v>0</v>
      </c>
      <c r="HW66" s="14">
        <f>+HS66+HU66</f>
        <v>0</v>
      </c>
      <c r="HX66" s="14"/>
      <c r="HY66" s="14"/>
      <c r="HZ66" s="14"/>
      <c r="IA66" s="14"/>
      <c r="IB66" s="14"/>
      <c r="IC66" s="14"/>
      <c r="ID66" s="14">
        <f>+HZ66+IB66</f>
        <v>0</v>
      </c>
      <c r="IE66" s="14">
        <f>+IA66+IC66</f>
        <v>0</v>
      </c>
      <c r="IF66" s="14"/>
      <c r="IG66" s="14"/>
      <c r="IH66" s="14"/>
      <c r="II66" s="14"/>
      <c r="IJ66" s="14"/>
      <c r="IK66" s="14"/>
      <c r="IL66" s="14">
        <f>+IH66+IJ66</f>
        <v>0</v>
      </c>
      <c r="IM66" s="14">
        <f>+II66+IK66</f>
        <v>0</v>
      </c>
      <c r="IN66" s="14"/>
      <c r="IO66" s="14"/>
      <c r="IP66" s="14"/>
      <c r="IQ66" s="14"/>
      <c r="IR66" s="14"/>
      <c r="IS66" s="14"/>
      <c r="IT66" s="14">
        <f>+IP66+IR66</f>
        <v>0</v>
      </c>
      <c r="IU66" s="14">
        <f>+IQ66+IS66</f>
        <v>0</v>
      </c>
      <c r="IV66" s="14"/>
      <c r="IW66" s="14"/>
      <c r="IX66" s="14"/>
      <c r="IY66" s="14"/>
      <c r="IZ66" s="14"/>
      <c r="JA66" s="14"/>
      <c r="JB66" s="14">
        <f>+IX66+IZ66</f>
        <v>0</v>
      </c>
      <c r="JC66" s="14">
        <f>+IY66+JA66</f>
        <v>0</v>
      </c>
      <c r="JD66" s="14"/>
      <c r="JE66" s="14"/>
      <c r="JF66" s="14"/>
      <c r="JG66" s="14"/>
      <c r="JH66" s="14"/>
      <c r="JI66" s="14"/>
      <c r="JJ66" s="14">
        <f>+JF66+JH66</f>
        <v>0</v>
      </c>
      <c r="JK66" s="14">
        <f>+JG66+JI66</f>
        <v>0</v>
      </c>
      <c r="JL66" s="14"/>
      <c r="JM66" s="14"/>
      <c r="JN66" s="14"/>
      <c r="JO66" s="14"/>
      <c r="JP66" s="14"/>
      <c r="JQ66" s="14"/>
      <c r="JR66" s="14">
        <f>+JN66+JP66</f>
        <v>0</v>
      </c>
      <c r="JS66" s="14">
        <f>+JO66+JQ66</f>
        <v>0</v>
      </c>
      <c r="JT66" s="14"/>
      <c r="JU66" s="14"/>
    </row>
    <row r="67" spans="1:281" ht="12" customHeight="1" x14ac:dyDescent="0.25">
      <c r="A67" s="4" t="s">
        <v>91</v>
      </c>
      <c r="B67" s="15" t="s">
        <v>237</v>
      </c>
      <c r="C67" s="61"/>
      <c r="D67" s="61" t="s">
        <v>302</v>
      </c>
      <c r="E67" s="15">
        <v>60</v>
      </c>
      <c r="F67" s="28" t="s">
        <v>71</v>
      </c>
      <c r="G67" s="5">
        <v>894104</v>
      </c>
      <c r="H67" s="8" t="s">
        <v>81</v>
      </c>
      <c r="I67" s="11">
        <v>32</v>
      </c>
      <c r="J67" s="48"/>
      <c r="K67" s="43">
        <v>35</v>
      </c>
      <c r="L67" s="50">
        <f t="shared" ref="L67:L96" si="217">+K67-S67</f>
        <v>35</v>
      </c>
      <c r="M67" s="57"/>
      <c r="N67" s="43">
        <v>0</v>
      </c>
      <c r="O67" s="43"/>
      <c r="P67" s="43"/>
      <c r="Q67" s="43"/>
      <c r="R67" s="10">
        <f t="shared" ref="R67:R96" si="218">+M67+N67+Q67+O67+P67</f>
        <v>0</v>
      </c>
      <c r="S67" s="50" cm="1">
        <f t="array" ref="S67">+R67:R67</f>
        <v>0</v>
      </c>
      <c r="T67" s="50">
        <f t="shared" si="152"/>
        <v>401.28722222222228</v>
      </c>
      <c r="U67" s="55">
        <f t="shared" ref="U67:U92" si="219">+(L67+T67)</f>
        <v>436.28722222222228</v>
      </c>
      <c r="V67" s="50">
        <f t="shared" si="153"/>
        <v>31642.020888888892</v>
      </c>
      <c r="W67" s="55">
        <f t="shared" ref="W67:W92" si="220">IFERROR(V67/T67,"")</f>
        <v>78.851304344214512</v>
      </c>
      <c r="X67" s="50">
        <f t="shared" si="154"/>
        <v>3381</v>
      </c>
      <c r="Y67" s="55">
        <f t="shared" si="144"/>
        <v>9.3587757731111783</v>
      </c>
      <c r="Z67" s="56">
        <v>53969.700000000012</v>
      </c>
      <c r="AA67" s="50">
        <f t="shared" si="155"/>
        <v>57350.700000000012</v>
      </c>
      <c r="AB67" s="50">
        <f t="shared" si="156"/>
        <v>422.625</v>
      </c>
      <c r="AC67" s="50">
        <f t="shared" si="145"/>
        <v>422.625</v>
      </c>
      <c r="AD67" s="60">
        <f t="shared" si="73"/>
        <v>13.662222222222283</v>
      </c>
      <c r="AE67" s="57">
        <v>8</v>
      </c>
      <c r="AF67" s="57">
        <v>8</v>
      </c>
      <c r="AG67" s="24"/>
      <c r="AH67" s="10">
        <v>0</v>
      </c>
      <c r="AI67" s="10">
        <v>0</v>
      </c>
      <c r="AJ67" s="10">
        <v>44.300888888888899</v>
      </c>
      <c r="AK67" s="10">
        <v>3987.08</v>
      </c>
      <c r="AL67" s="10">
        <f t="shared" si="146"/>
        <v>44.300888888888899</v>
      </c>
      <c r="AM67" s="10">
        <f t="shared" si="147"/>
        <v>44.300888888888899</v>
      </c>
      <c r="AN67" s="10">
        <v>379.6</v>
      </c>
      <c r="AO67" s="59" t="s">
        <v>294</v>
      </c>
      <c r="AP67" s="10">
        <v>49.445</v>
      </c>
      <c r="AQ67" s="10">
        <v>3919</v>
      </c>
      <c r="AR67" s="10">
        <v>26.211111111111112</v>
      </c>
      <c r="AS67" s="10">
        <v>2359</v>
      </c>
      <c r="AT67" s="10">
        <f t="shared" si="148"/>
        <v>75.656111111111116</v>
      </c>
      <c r="AU67" s="10">
        <f t="shared" si="149"/>
        <v>6278</v>
      </c>
      <c r="AV67" s="10">
        <v>416</v>
      </c>
      <c r="AW67" s="22" t="s">
        <v>296</v>
      </c>
      <c r="AX67" s="161">
        <v>0</v>
      </c>
      <c r="AY67" s="161">
        <v>0</v>
      </c>
      <c r="AZ67" s="10">
        <v>0</v>
      </c>
      <c r="BA67" s="10">
        <v>0</v>
      </c>
      <c r="BB67" s="161">
        <f t="shared" si="150"/>
        <v>0</v>
      </c>
      <c r="BC67" s="161">
        <f t="shared" si="151"/>
        <v>0</v>
      </c>
      <c r="BD67" s="10">
        <v>28.4</v>
      </c>
      <c r="BE67" s="22"/>
      <c r="BF67" s="10">
        <v>31.788888888888888</v>
      </c>
      <c r="BG67" s="10">
        <v>2861</v>
      </c>
      <c r="BH67" s="10">
        <v>0</v>
      </c>
      <c r="BI67" s="10">
        <v>0</v>
      </c>
      <c r="BJ67" s="161">
        <f t="shared" ref="BJ67:BJ76" si="221">+BF67+BH67</f>
        <v>31.788888888888888</v>
      </c>
      <c r="BK67" s="161">
        <f t="shared" ref="BK67:BK76" si="222">+BG67+BI67</f>
        <v>2861</v>
      </c>
      <c r="BL67" s="10">
        <v>365.2</v>
      </c>
      <c r="BM67" s="22" t="s">
        <v>338</v>
      </c>
      <c r="BN67" s="161">
        <v>0</v>
      </c>
      <c r="BO67" s="161">
        <v>0</v>
      </c>
      <c r="BP67" s="10">
        <v>56.029888888888891</v>
      </c>
      <c r="BQ67" s="10">
        <v>5042.6900000000005</v>
      </c>
      <c r="BR67" s="10">
        <f t="shared" ref="BR67:BR76" si="223">+BN67+BP67</f>
        <v>56.029888888888891</v>
      </c>
      <c r="BS67" s="10">
        <f t="shared" ref="BS67:BS76" si="224">+BO67+BQ67</f>
        <v>5042.6900000000005</v>
      </c>
      <c r="BT67" s="10">
        <v>294.39999999999998</v>
      </c>
      <c r="BU67" s="22" t="e">
        <f>VLOOKUP(I67,[1]Sheet1!$B$2:$C$7,2,0)</f>
        <v>#N/A</v>
      </c>
      <c r="BV67" s="161">
        <v>0</v>
      </c>
      <c r="BW67" s="10">
        <v>0</v>
      </c>
      <c r="BX67" s="10">
        <v>0</v>
      </c>
      <c r="BY67" s="10">
        <v>0</v>
      </c>
      <c r="BZ67" s="161">
        <f t="shared" ref="BZ67:BZ76" si="225">+BV67+BX67</f>
        <v>0</v>
      </c>
      <c r="CA67" s="161">
        <f t="shared" ref="CA67:CA76" si="226">+BW67+BY67</f>
        <v>0</v>
      </c>
      <c r="CB67" s="10">
        <v>132.9</v>
      </c>
      <c r="CC67" s="22" t="s">
        <v>270</v>
      </c>
      <c r="CD67" s="161">
        <v>0</v>
      </c>
      <c r="CE67" s="161">
        <v>0</v>
      </c>
      <c r="CF67" s="10">
        <v>43.3</v>
      </c>
      <c r="CG67" s="10">
        <v>3897</v>
      </c>
      <c r="CH67" s="161">
        <f t="shared" ref="CH67:CH76" si="227">+CD67+CF67</f>
        <v>43.3</v>
      </c>
      <c r="CI67" s="161">
        <f t="shared" ref="CI67:CI76" si="228">+CE67+CG67</f>
        <v>3897</v>
      </c>
      <c r="CJ67" s="10">
        <v>351.5</v>
      </c>
      <c r="CK67" s="161" t="s">
        <v>443</v>
      </c>
      <c r="CL67" s="161">
        <v>0</v>
      </c>
      <c r="CM67" s="161">
        <v>0</v>
      </c>
      <c r="CN67" s="10">
        <v>0</v>
      </c>
      <c r="CO67" s="10">
        <v>0</v>
      </c>
      <c r="CP67" s="161">
        <f t="shared" ref="CP67:CP76" si="229">+CL67+CN67</f>
        <v>0</v>
      </c>
      <c r="CQ67" s="161">
        <f t="shared" ref="CQ67:CQ76" si="230">+CM67+CO67</f>
        <v>0</v>
      </c>
      <c r="CR67" s="10">
        <v>0</v>
      </c>
      <c r="CS67" s="22"/>
      <c r="CT67" s="161">
        <v>0</v>
      </c>
      <c r="CU67" s="161">
        <v>0</v>
      </c>
      <c r="CV67" s="10">
        <v>0</v>
      </c>
      <c r="CW67" s="161">
        <v>0</v>
      </c>
      <c r="CX67" s="161">
        <f t="shared" ref="CX67:CX76" si="231">+CT67+CV67</f>
        <v>0</v>
      </c>
      <c r="CY67" s="161">
        <f t="shared" ref="CY67:CY76" si="232">+CU67+CW67</f>
        <v>0</v>
      </c>
      <c r="CZ67" s="10">
        <v>0.8</v>
      </c>
      <c r="DA67" s="22" t="s">
        <v>244</v>
      </c>
      <c r="DB67" s="161">
        <v>0</v>
      </c>
      <c r="DC67" s="161">
        <v>0</v>
      </c>
      <c r="DD67" s="10">
        <v>22.244444444444444</v>
      </c>
      <c r="DE67" s="10">
        <v>2002</v>
      </c>
      <c r="DF67" s="161">
        <f t="shared" ref="DF67:DF76" si="233">+DB67+DD67</f>
        <v>22.244444444444444</v>
      </c>
      <c r="DG67" s="161">
        <f t="shared" ref="DG67:DG76" si="234">+DC67+DE67</f>
        <v>2002</v>
      </c>
      <c r="DH67" s="10">
        <v>194</v>
      </c>
      <c r="DI67" s="161" t="s">
        <v>354</v>
      </c>
      <c r="DJ67" s="161">
        <v>0</v>
      </c>
      <c r="DK67" s="161">
        <v>0</v>
      </c>
      <c r="DL67" s="10">
        <v>31.084777777777781</v>
      </c>
      <c r="DM67" s="10">
        <v>2797.63</v>
      </c>
      <c r="DN67" s="161">
        <f t="shared" ref="DN67:DN76" si="235">+DJ67+DL67</f>
        <v>31.084777777777781</v>
      </c>
      <c r="DO67" s="161">
        <f t="shared" ref="DO67:DO76" si="236">+DK67+DM67</f>
        <v>2797.63</v>
      </c>
      <c r="DP67" s="10">
        <v>297.2</v>
      </c>
      <c r="DQ67" s="22" t="s">
        <v>480</v>
      </c>
      <c r="DR67" s="161">
        <v>0</v>
      </c>
      <c r="DS67" s="161">
        <v>0</v>
      </c>
      <c r="DT67" s="10">
        <v>0</v>
      </c>
      <c r="DU67" s="161">
        <v>0</v>
      </c>
      <c r="DV67" s="161">
        <f t="shared" ref="DV67:DV76" si="237">+DR67+DT67</f>
        <v>0</v>
      </c>
      <c r="DW67" s="161">
        <f t="shared" ref="DW67:DW76" si="238">+DS67+DU67</f>
        <v>0</v>
      </c>
      <c r="DX67" s="10">
        <v>58.9</v>
      </c>
      <c r="DY67" s="161"/>
      <c r="DZ67" s="10">
        <v>50.555555555555557</v>
      </c>
      <c r="EA67" s="10">
        <v>4550</v>
      </c>
      <c r="EB67" s="161">
        <v>0</v>
      </c>
      <c r="EC67" s="161">
        <v>0</v>
      </c>
      <c r="ED67" s="10">
        <f t="shared" ref="ED67:ED76" si="239">+DZ67+EB67</f>
        <v>50.555555555555557</v>
      </c>
      <c r="EE67" s="10">
        <f t="shared" ref="EE67:EE76" si="240">+EA67+EC67</f>
        <v>4550</v>
      </c>
      <c r="EF67" s="10">
        <v>372.6</v>
      </c>
      <c r="EG67" s="126" t="s">
        <v>319</v>
      </c>
      <c r="EH67" s="161">
        <v>0</v>
      </c>
      <c r="EI67" s="161">
        <v>0</v>
      </c>
      <c r="EJ67" s="161">
        <v>24.96</v>
      </c>
      <c r="EK67" s="161">
        <v>2246.4</v>
      </c>
      <c r="EL67" s="161">
        <f t="shared" ref="EL67:EL76" si="241">+EH67+EJ67</f>
        <v>24.96</v>
      </c>
      <c r="EM67" s="161">
        <f t="shared" ref="EM67:EM76" si="242">+EI67+EK67</f>
        <v>2246.4</v>
      </c>
      <c r="EN67" s="10">
        <v>188.9</v>
      </c>
      <c r="EO67" s="22" t="s">
        <v>354</v>
      </c>
      <c r="EP67" s="161">
        <v>0</v>
      </c>
      <c r="EQ67" s="161">
        <v>0</v>
      </c>
      <c r="ER67" s="161">
        <v>0</v>
      </c>
      <c r="ES67" s="161">
        <v>0</v>
      </c>
      <c r="ET67" s="161">
        <f t="shared" ref="ET67:ET76" si="243">+EP67+ER67</f>
        <v>0</v>
      </c>
      <c r="EU67" s="161">
        <f t="shared" ref="EU67:EU76" si="244">+EQ67+ES67</f>
        <v>0</v>
      </c>
      <c r="EV67" s="10">
        <v>27.6</v>
      </c>
      <c r="EW67" s="161"/>
      <c r="EX67" s="10">
        <v>0</v>
      </c>
      <c r="EY67" s="161">
        <v>0</v>
      </c>
      <c r="EZ67" s="10">
        <v>21.366666666666667</v>
      </c>
      <c r="FA67" s="10">
        <v>1923</v>
      </c>
      <c r="FB67" s="14">
        <f t="shared" ref="FB67:FB76" si="245">+EX67+EZ67</f>
        <v>21.366666666666667</v>
      </c>
      <c r="FC67" s="14">
        <f t="shared" ref="FC67:FC76" si="246">+EY67+FA67</f>
        <v>1923</v>
      </c>
      <c r="FD67" s="161">
        <v>190.7</v>
      </c>
      <c r="FE67" s="161" t="s">
        <v>354</v>
      </c>
      <c r="FF67" s="10">
        <v>0</v>
      </c>
      <c r="FG67" s="10">
        <v>0</v>
      </c>
      <c r="FH67" s="10">
        <v>0</v>
      </c>
      <c r="FI67" s="10">
        <v>0</v>
      </c>
      <c r="FJ67" s="14">
        <f t="shared" ref="FJ67:FJ76" si="247">+FF67+FH67</f>
        <v>0</v>
      </c>
      <c r="FK67" s="14">
        <f t="shared" ref="FK67:FK76" si="248">+FG67+FI67</f>
        <v>0</v>
      </c>
      <c r="FL67" s="10">
        <v>82.3</v>
      </c>
      <c r="FM67" s="167"/>
      <c r="FN67" s="14"/>
      <c r="FO67" s="14"/>
      <c r="FP67" s="14"/>
      <c r="FQ67" s="14"/>
      <c r="FR67" s="14">
        <f t="shared" ref="FR67:FR76" si="249">+FN67+FP67</f>
        <v>0</v>
      </c>
      <c r="FS67" s="14">
        <f t="shared" ref="FS67:FS76" si="250">+FO67+FQ67</f>
        <v>0</v>
      </c>
      <c r="FT67" s="10">
        <v>0</v>
      </c>
      <c r="FU67" s="14"/>
      <c r="FV67" s="14"/>
      <c r="FW67" s="14"/>
      <c r="FX67" s="14"/>
      <c r="FY67" s="14"/>
      <c r="FZ67" s="14">
        <f t="shared" ref="FZ67:FZ76" si="251">+FV67+FX67</f>
        <v>0</v>
      </c>
      <c r="GA67" s="14">
        <f t="shared" ref="GA67:GA76" si="252">+FW67+FY67</f>
        <v>0</v>
      </c>
      <c r="GB67" s="14"/>
      <c r="GC67" s="14"/>
      <c r="GD67" s="14"/>
      <c r="GE67" s="14"/>
      <c r="GF67" s="14"/>
      <c r="GG67" s="14"/>
      <c r="GH67" s="14">
        <f t="shared" ref="GH67:GH76" si="253">+GD67+GF67</f>
        <v>0</v>
      </c>
      <c r="GI67" s="14">
        <f t="shared" ref="GI67:GI76" si="254">+GE67+GG67</f>
        <v>0</v>
      </c>
      <c r="GJ67" s="14"/>
      <c r="GK67" s="14"/>
      <c r="GL67" s="14"/>
      <c r="GM67" s="14"/>
      <c r="GN67" s="14"/>
      <c r="GO67" s="14"/>
      <c r="GP67" s="14">
        <f t="shared" ref="GP67:GP76" si="255">+GL67+GN67</f>
        <v>0</v>
      </c>
      <c r="GQ67" s="14">
        <f t="shared" ref="GQ67:GQ76" si="256">+GM67+GO67</f>
        <v>0</v>
      </c>
      <c r="GR67" s="14"/>
      <c r="GS67" s="14"/>
      <c r="GT67" s="14"/>
      <c r="GU67" s="14"/>
      <c r="GV67" s="14"/>
      <c r="GW67" s="14"/>
      <c r="GX67" s="14">
        <f t="shared" ref="GX67:GX76" si="257">+GT67+GV67</f>
        <v>0</v>
      </c>
      <c r="GY67" s="14">
        <f t="shared" ref="GY67:GY76" si="258">+GU67+GW67</f>
        <v>0</v>
      </c>
      <c r="GZ67" s="14"/>
      <c r="HA67" s="14"/>
      <c r="HB67" s="14"/>
      <c r="HC67" s="14"/>
      <c r="HD67" s="14"/>
      <c r="HE67" s="14"/>
      <c r="HF67" s="14">
        <f t="shared" ref="HF67:HF76" si="259">+HB67+HD67</f>
        <v>0</v>
      </c>
      <c r="HG67" s="14">
        <f t="shared" ref="HG67:HG76" si="260">+HC67+HE67</f>
        <v>0</v>
      </c>
      <c r="HH67" s="14"/>
      <c r="HI67" s="14"/>
      <c r="HJ67" s="14"/>
      <c r="HK67" s="14"/>
      <c r="HL67" s="14"/>
      <c r="HM67" s="14"/>
      <c r="HN67" s="14">
        <f t="shared" ref="HN67:HN76" si="261">+HJ67+HL67</f>
        <v>0</v>
      </c>
      <c r="HO67" s="14">
        <f t="shared" ref="HO67:HO76" si="262">+HK67+HM67</f>
        <v>0</v>
      </c>
      <c r="HP67" s="14"/>
      <c r="HQ67" s="14"/>
      <c r="HR67" s="14"/>
      <c r="HS67" s="14"/>
      <c r="HT67" s="14"/>
      <c r="HU67" s="14"/>
      <c r="HV67" s="14">
        <f t="shared" ref="HV67:HV76" si="263">+HR67+HT67</f>
        <v>0</v>
      </c>
      <c r="HW67" s="14">
        <f t="shared" ref="HW67:HW76" si="264">+HS67+HU67</f>
        <v>0</v>
      </c>
      <c r="HX67" s="14"/>
      <c r="HY67" s="14"/>
      <c r="HZ67" s="14"/>
      <c r="IA67" s="14"/>
      <c r="IB67" s="14"/>
      <c r="IC67" s="14"/>
      <c r="ID67" s="14">
        <f t="shared" ref="ID67:ID76" si="265">+HZ67+IB67</f>
        <v>0</v>
      </c>
      <c r="IE67" s="14">
        <f t="shared" ref="IE67:IE76" si="266">+IA67+IC67</f>
        <v>0</v>
      </c>
      <c r="IF67" s="14"/>
      <c r="IG67" s="14"/>
      <c r="IH67" s="14"/>
      <c r="II67" s="14"/>
      <c r="IJ67" s="14"/>
      <c r="IK67" s="14"/>
      <c r="IL67" s="14">
        <f t="shared" ref="IL67:IL76" si="267">+IH67+IJ67</f>
        <v>0</v>
      </c>
      <c r="IM67" s="14">
        <f t="shared" ref="IM67:IM76" si="268">+II67+IK67</f>
        <v>0</v>
      </c>
      <c r="IN67" s="14"/>
      <c r="IO67" s="14"/>
      <c r="IP67" s="14"/>
      <c r="IQ67" s="14"/>
      <c r="IR67" s="14"/>
      <c r="IS67" s="14"/>
      <c r="IT67" s="14">
        <f t="shared" ref="IT67:IT76" si="269">+IP67+IR67</f>
        <v>0</v>
      </c>
      <c r="IU67" s="14">
        <f t="shared" ref="IU67:IU76" si="270">+IQ67+IS67</f>
        <v>0</v>
      </c>
      <c r="IV67" s="14"/>
      <c r="IW67" s="14"/>
      <c r="IX67" s="14"/>
      <c r="IY67" s="14"/>
      <c r="IZ67" s="14"/>
      <c r="JA67" s="14"/>
      <c r="JB67" s="14">
        <f t="shared" ref="JB67:JB76" si="271">+IX67+IZ67</f>
        <v>0</v>
      </c>
      <c r="JC67" s="14">
        <f t="shared" ref="JC67:JC76" si="272">+IY67+JA67</f>
        <v>0</v>
      </c>
      <c r="JD67" s="14"/>
      <c r="JE67" s="14"/>
      <c r="JF67" s="14"/>
      <c r="JG67" s="14"/>
      <c r="JH67" s="14"/>
      <c r="JI67" s="14"/>
      <c r="JJ67" s="14">
        <f t="shared" ref="JJ67:JJ76" si="273">+JF67+JH67</f>
        <v>0</v>
      </c>
      <c r="JK67" s="14">
        <f t="shared" ref="JK67:JK76" si="274">+JG67+JI67</f>
        <v>0</v>
      </c>
      <c r="JL67" s="14"/>
      <c r="JM67" s="14"/>
      <c r="JN67" s="14"/>
      <c r="JO67" s="14"/>
      <c r="JP67" s="14"/>
      <c r="JQ67" s="14"/>
      <c r="JR67" s="14">
        <f t="shared" ref="JR67:JR76" si="275">+JN67+JP67</f>
        <v>0</v>
      </c>
      <c r="JS67" s="14">
        <f t="shared" ref="JS67:JS76" si="276">+JO67+JQ67</f>
        <v>0</v>
      </c>
      <c r="JT67" s="14"/>
      <c r="JU67" s="14"/>
    </row>
    <row r="68" spans="1:281" ht="12" customHeight="1" x14ac:dyDescent="0.25">
      <c r="A68" s="115" t="s">
        <v>166</v>
      </c>
      <c r="B68" s="15" t="s">
        <v>227</v>
      </c>
      <c r="C68" s="61"/>
      <c r="D68" s="61" t="s">
        <v>301</v>
      </c>
      <c r="E68" s="4">
        <v>360</v>
      </c>
      <c r="F68" s="28" t="s">
        <v>71</v>
      </c>
      <c r="G68" s="5">
        <v>894104</v>
      </c>
      <c r="H68" s="65"/>
      <c r="I68" s="66"/>
      <c r="J68" s="47"/>
      <c r="K68" s="43">
        <v>0</v>
      </c>
      <c r="L68" s="50">
        <f t="shared" si="217"/>
        <v>0</v>
      </c>
      <c r="M68" s="43"/>
      <c r="N68" s="43">
        <v>0</v>
      </c>
      <c r="O68" s="43"/>
      <c r="P68" s="43"/>
      <c r="Q68" s="43"/>
      <c r="R68" s="10">
        <f t="shared" si="218"/>
        <v>0</v>
      </c>
      <c r="S68" s="50" cm="1">
        <f t="array" ref="S68">+R68:R68</f>
        <v>0</v>
      </c>
      <c r="T68" s="50">
        <f>+SUM(AL68+AT68+BB68+BJ68+BR68+BZ68+CH68+CP68+CX68+DF68+DN68+DV68+ED68+EL68+ET68+FB68+FJ68+FR68+FZ68+GH68+GP68+GX68+HF68+HN68+HV68+ID68+IL68+IT68+JB68+JJ68+JR68)</f>
        <v>1576.1163123150468</v>
      </c>
      <c r="U68" s="55">
        <f t="shared" si="219"/>
        <v>1576.1163123150468</v>
      </c>
      <c r="V68" s="50">
        <f>+SUM(AM68+AU68+BC68+BK68+BS68+CA68+CI68+CQ68+CY68+DG68+DO68+DW68+EE68+EM68+EU68+FC68+FK68+FS68+GA68+GI68+GQ68+GY68+HG68+HO68+HW68+IE68+IM68+IU68+JC68+JK68+JS68)</f>
        <v>142509.5</v>
      </c>
      <c r="W68" s="55">
        <f t="shared" si="220"/>
        <v>90.418136584525143</v>
      </c>
      <c r="X68" s="50">
        <f>+AN68+AV68+BD68+BL68+BT68+CB68+CJ68+CR68+CZ68+DH68+DP68+DX68+EF68+EN68+EV68+FD68+FL68+FT68+GB68+GJ68+GR68+GZ68+HH68+HP68+HX68+IF68+IN68+IV68+JD68+JL68+JT68</f>
        <v>6592.7</v>
      </c>
      <c r="Y68" s="55">
        <f>+IFERROR(V68/X68,"")</f>
        <v>21.616257375582084</v>
      </c>
      <c r="Z68" s="56">
        <v>351.6</v>
      </c>
      <c r="AA68" s="50">
        <f t="shared" si="155"/>
        <v>6944.2999999999993</v>
      </c>
      <c r="AB68" s="50">
        <f t="shared" si="156"/>
        <v>1433.195652173913</v>
      </c>
      <c r="AC68" s="50">
        <f t="shared" si="145"/>
        <v>1433.195652173913</v>
      </c>
      <c r="AD68" s="60">
        <f t="shared" ref="AD68:AD96" si="277">+U68-AC68</f>
        <v>142.92066014113379</v>
      </c>
      <c r="AE68" s="57">
        <v>4.5999999999999996</v>
      </c>
      <c r="AF68" s="57">
        <v>4.5999999999999996</v>
      </c>
      <c r="AG68" s="24"/>
      <c r="AH68" s="10">
        <v>0</v>
      </c>
      <c r="AI68" s="10">
        <v>0</v>
      </c>
      <c r="AJ68" s="10">
        <v>0</v>
      </c>
      <c r="AK68" s="10">
        <v>0</v>
      </c>
      <c r="AL68" s="10">
        <f>+AH68+AJ68</f>
        <v>0</v>
      </c>
      <c r="AM68" s="10">
        <f>+AI68+AL68</f>
        <v>0</v>
      </c>
      <c r="AN68" s="10">
        <v>250</v>
      </c>
      <c r="AO68" s="33"/>
      <c r="AP68" s="10">
        <v>0</v>
      </c>
      <c r="AQ68" s="10">
        <v>0</v>
      </c>
      <c r="AR68" s="10">
        <v>0</v>
      </c>
      <c r="AS68" s="10">
        <v>0</v>
      </c>
      <c r="AT68" s="10">
        <f>+AP68+AR68</f>
        <v>0</v>
      </c>
      <c r="AU68" s="10">
        <f>+AQ68+AS68</f>
        <v>0</v>
      </c>
      <c r="AV68" s="10">
        <v>500</v>
      </c>
      <c r="AW68" s="22"/>
      <c r="AX68" s="161">
        <v>0</v>
      </c>
      <c r="AY68" s="161">
        <v>0</v>
      </c>
      <c r="AZ68" s="10">
        <v>0</v>
      </c>
      <c r="BA68" s="10">
        <v>0</v>
      </c>
      <c r="BB68" s="161">
        <f>+AX68+AZ68</f>
        <v>0</v>
      </c>
      <c r="BC68" s="161">
        <f>+AY68+BA68</f>
        <v>0</v>
      </c>
      <c r="BD68" s="10">
        <v>500</v>
      </c>
      <c r="BE68" s="22"/>
      <c r="BF68" s="10">
        <v>463.39631231504666</v>
      </c>
      <c r="BG68" s="10">
        <v>41572</v>
      </c>
      <c r="BH68" s="10">
        <v>0</v>
      </c>
      <c r="BI68" s="10">
        <v>0</v>
      </c>
      <c r="BJ68" s="161">
        <f>+BF68+BH68</f>
        <v>463.39631231504666</v>
      </c>
      <c r="BK68" s="161">
        <f>+BG68+BI68</f>
        <v>41572</v>
      </c>
      <c r="BL68" s="10">
        <v>500</v>
      </c>
      <c r="BM68" s="22" t="s">
        <v>338</v>
      </c>
      <c r="BN68" s="161">
        <v>0</v>
      </c>
      <c r="BO68" s="161">
        <v>0</v>
      </c>
      <c r="BP68" s="10">
        <v>0</v>
      </c>
      <c r="BQ68" s="10">
        <v>0</v>
      </c>
      <c r="BR68" s="10">
        <f>+BN68+BP68</f>
        <v>0</v>
      </c>
      <c r="BS68" s="10">
        <f>+BO68+BQ68</f>
        <v>0</v>
      </c>
      <c r="BT68" s="10">
        <v>500</v>
      </c>
      <c r="BU68" s="22"/>
      <c r="BV68" s="161">
        <v>150</v>
      </c>
      <c r="BW68" s="10">
        <v>13942.5</v>
      </c>
      <c r="BX68" s="10">
        <v>0</v>
      </c>
      <c r="BY68" s="10">
        <v>0</v>
      </c>
      <c r="BZ68" s="161">
        <f>+BV68+BX68</f>
        <v>150</v>
      </c>
      <c r="CA68" s="161">
        <f>+BW68+BY68</f>
        <v>13942.5</v>
      </c>
      <c r="CB68" s="10">
        <v>300</v>
      </c>
      <c r="CC68" s="22" t="s">
        <v>270</v>
      </c>
      <c r="CD68" s="161">
        <v>100</v>
      </c>
      <c r="CE68" s="161">
        <v>9297</v>
      </c>
      <c r="CF68" s="10">
        <v>0</v>
      </c>
      <c r="CG68" s="10">
        <v>0</v>
      </c>
      <c r="CH68" s="161">
        <f>+CD68+CF68</f>
        <v>100</v>
      </c>
      <c r="CI68" s="161">
        <f>+CE68+CG68</f>
        <v>9297</v>
      </c>
      <c r="CJ68" s="10">
        <v>300</v>
      </c>
      <c r="CK68" s="161" t="s">
        <v>417</v>
      </c>
      <c r="CL68" s="161">
        <v>100</v>
      </c>
      <c r="CM68" s="161">
        <v>8749</v>
      </c>
      <c r="CN68" s="10">
        <v>0</v>
      </c>
      <c r="CO68" s="10">
        <v>0</v>
      </c>
      <c r="CP68" s="161">
        <f>+CL68+CN68</f>
        <v>100</v>
      </c>
      <c r="CQ68" s="161">
        <f>+CM68+CO68</f>
        <v>8749</v>
      </c>
      <c r="CR68" s="10">
        <v>300</v>
      </c>
      <c r="CS68" s="22" t="s">
        <v>423</v>
      </c>
      <c r="CT68" s="10">
        <v>262.72000000000003</v>
      </c>
      <c r="CU68" s="10">
        <v>23087</v>
      </c>
      <c r="CV68" s="10">
        <v>0</v>
      </c>
      <c r="CW68" s="161">
        <v>0</v>
      </c>
      <c r="CX68" s="161">
        <f>+CT68+CV68</f>
        <v>262.72000000000003</v>
      </c>
      <c r="CY68" s="161">
        <f>+CU68+CW68</f>
        <v>23087</v>
      </c>
      <c r="CZ68" s="10">
        <v>300</v>
      </c>
      <c r="DA68" s="22" t="s">
        <v>244</v>
      </c>
      <c r="DB68" s="161">
        <v>0</v>
      </c>
      <c r="DC68" s="161">
        <v>0</v>
      </c>
      <c r="DD68" s="10">
        <v>0</v>
      </c>
      <c r="DE68" s="10">
        <v>0</v>
      </c>
      <c r="DF68" s="161">
        <f>+DB68+DD68</f>
        <v>0</v>
      </c>
      <c r="DG68" s="161">
        <f>+DC68+DE68</f>
        <v>0</v>
      </c>
      <c r="DH68" s="10">
        <v>213</v>
      </c>
      <c r="DI68" s="161"/>
      <c r="DJ68" s="161">
        <v>0</v>
      </c>
      <c r="DK68" s="161">
        <v>0</v>
      </c>
      <c r="DL68" s="10">
        <v>0</v>
      </c>
      <c r="DM68" s="10">
        <v>0</v>
      </c>
      <c r="DN68" s="161">
        <f>+DJ68+DL68</f>
        <v>0</v>
      </c>
      <c r="DO68" s="161">
        <f>+DK68+DM68</f>
        <v>0</v>
      </c>
      <c r="DP68" s="10">
        <v>522.29999999999995</v>
      </c>
      <c r="DQ68" s="22"/>
      <c r="DR68" s="161">
        <v>0</v>
      </c>
      <c r="DS68" s="161">
        <v>0</v>
      </c>
      <c r="DT68" s="10">
        <v>0</v>
      </c>
      <c r="DU68" s="161">
        <v>0</v>
      </c>
      <c r="DV68" s="161">
        <f>+DR68+DT68</f>
        <v>0</v>
      </c>
      <c r="DW68" s="161">
        <f>+DS68+DU68</f>
        <v>0</v>
      </c>
      <c r="DX68" s="10">
        <v>461.3</v>
      </c>
      <c r="DY68" s="161"/>
      <c r="DZ68" s="10">
        <v>150</v>
      </c>
      <c r="EA68" s="161">
        <v>13563</v>
      </c>
      <c r="EB68" s="161">
        <v>0</v>
      </c>
      <c r="EC68" s="161">
        <v>0</v>
      </c>
      <c r="ED68" s="10">
        <f>+DZ68+EB68</f>
        <v>150</v>
      </c>
      <c r="EE68" s="10">
        <f>+EA68+EC68</f>
        <v>13563</v>
      </c>
      <c r="EF68" s="10">
        <v>462.6</v>
      </c>
      <c r="EG68" s="126" t="s">
        <v>528</v>
      </c>
      <c r="EH68" s="161">
        <v>0</v>
      </c>
      <c r="EI68" s="161">
        <v>0</v>
      </c>
      <c r="EJ68" s="161">
        <v>0</v>
      </c>
      <c r="EK68" s="161">
        <v>0</v>
      </c>
      <c r="EL68" s="161">
        <f>+EH68+EJ68</f>
        <v>0</v>
      </c>
      <c r="EM68" s="161">
        <f>+EI68+EK68</f>
        <v>0</v>
      </c>
      <c r="EN68" s="10">
        <v>502.9</v>
      </c>
      <c r="EO68" s="22"/>
      <c r="EP68" s="161">
        <v>0</v>
      </c>
      <c r="EQ68" s="161">
        <v>0</v>
      </c>
      <c r="ER68" s="161">
        <v>0</v>
      </c>
      <c r="ES68" s="161">
        <v>0</v>
      </c>
      <c r="ET68" s="161">
        <f>+EP68+ER68</f>
        <v>0</v>
      </c>
      <c r="EU68" s="161">
        <f>+EQ68+ES68</f>
        <v>0</v>
      </c>
      <c r="EV68" s="10">
        <v>0</v>
      </c>
      <c r="EW68" s="161"/>
      <c r="EX68" s="10">
        <v>200</v>
      </c>
      <c r="EY68" s="161">
        <v>18328</v>
      </c>
      <c r="EZ68" s="161">
        <v>0</v>
      </c>
      <c r="FA68" s="161">
        <v>0</v>
      </c>
      <c r="FB68" s="14">
        <f>+EX68+EZ68</f>
        <v>200</v>
      </c>
      <c r="FC68" s="14">
        <f>+EY68+FA68</f>
        <v>18328</v>
      </c>
      <c r="FD68" s="161">
        <v>446</v>
      </c>
      <c r="FE68" s="161" t="s">
        <v>432</v>
      </c>
      <c r="FF68" s="10">
        <v>0</v>
      </c>
      <c r="FG68" s="10">
        <v>0</v>
      </c>
      <c r="FH68" s="10">
        <v>0</v>
      </c>
      <c r="FI68" s="10">
        <v>0</v>
      </c>
      <c r="FJ68" s="14">
        <f>+FF68+FH68</f>
        <v>0</v>
      </c>
      <c r="FK68" s="14">
        <f>+FG68+FI68</f>
        <v>0</v>
      </c>
      <c r="FL68" s="10">
        <v>460.9</v>
      </c>
      <c r="FM68" s="167"/>
      <c r="FN68" s="14">
        <v>150</v>
      </c>
      <c r="FO68" s="14">
        <v>13971</v>
      </c>
      <c r="FP68" s="14"/>
      <c r="FQ68" s="14"/>
      <c r="FR68" s="14">
        <f>+FN68+FP68</f>
        <v>150</v>
      </c>
      <c r="FS68" s="14">
        <f>+FO68+FQ68</f>
        <v>13971</v>
      </c>
      <c r="FT68" s="10">
        <v>73.7</v>
      </c>
      <c r="FU68" s="14"/>
      <c r="FV68" s="14"/>
      <c r="FW68" s="14"/>
      <c r="FX68" s="14"/>
      <c r="FY68" s="14"/>
      <c r="FZ68" s="14">
        <f>+FV68+FX68</f>
        <v>0</v>
      </c>
      <c r="GA68" s="14">
        <f>+FW68+FY68</f>
        <v>0</v>
      </c>
      <c r="GB68" s="14"/>
      <c r="GC68" s="14"/>
      <c r="GD68" s="14"/>
      <c r="GE68" s="14"/>
      <c r="GF68" s="14"/>
      <c r="GG68" s="14"/>
      <c r="GH68" s="14">
        <f>+GD68+GF68</f>
        <v>0</v>
      </c>
      <c r="GI68" s="14">
        <f>+GE68+GG68</f>
        <v>0</v>
      </c>
      <c r="GJ68" s="14"/>
      <c r="GK68" s="14"/>
      <c r="GL68" s="14"/>
      <c r="GM68" s="14"/>
      <c r="GN68" s="14"/>
      <c r="GO68" s="14"/>
      <c r="GP68" s="14">
        <f>+GL68+GN68</f>
        <v>0</v>
      </c>
      <c r="GQ68" s="14">
        <f>+GM68+GO68</f>
        <v>0</v>
      </c>
      <c r="GR68" s="14"/>
      <c r="GS68" s="14"/>
      <c r="GT68" s="14"/>
      <c r="GU68" s="14"/>
      <c r="GV68" s="14"/>
      <c r="GW68" s="14"/>
      <c r="GX68" s="14">
        <f>+GT68+GV68</f>
        <v>0</v>
      </c>
      <c r="GY68" s="14">
        <f>+GU68+GW68</f>
        <v>0</v>
      </c>
      <c r="GZ68" s="14"/>
      <c r="HA68" s="14"/>
      <c r="HB68" s="14"/>
      <c r="HC68" s="14"/>
      <c r="HD68" s="14"/>
      <c r="HE68" s="14"/>
      <c r="HF68" s="14">
        <f>+HB68+HD68</f>
        <v>0</v>
      </c>
      <c r="HG68" s="14">
        <f>+HC68+HE68</f>
        <v>0</v>
      </c>
      <c r="HH68" s="14"/>
      <c r="HI68" s="14"/>
      <c r="HJ68" s="14"/>
      <c r="HK68" s="14"/>
      <c r="HL68" s="14"/>
      <c r="HM68" s="14"/>
      <c r="HN68" s="14">
        <f>+HJ68+HL68</f>
        <v>0</v>
      </c>
      <c r="HO68" s="14">
        <f>+HK68+HM68</f>
        <v>0</v>
      </c>
      <c r="HP68" s="14"/>
      <c r="HQ68" s="14"/>
      <c r="HR68" s="14"/>
      <c r="HS68" s="14"/>
      <c r="HT68" s="14"/>
      <c r="HU68" s="14"/>
      <c r="HV68" s="14">
        <f>+HR68+HT68</f>
        <v>0</v>
      </c>
      <c r="HW68" s="14">
        <f>+HS68+HU68</f>
        <v>0</v>
      </c>
      <c r="HX68" s="14"/>
      <c r="HY68" s="14"/>
      <c r="HZ68" s="14"/>
      <c r="IA68" s="14"/>
      <c r="IB68" s="14"/>
      <c r="IC68" s="14"/>
      <c r="ID68" s="14">
        <f>+HZ68+IB68</f>
        <v>0</v>
      </c>
      <c r="IE68" s="14">
        <f>+IA68+IC68</f>
        <v>0</v>
      </c>
      <c r="IF68" s="14"/>
      <c r="IG68" s="14"/>
      <c r="IH68" s="14"/>
      <c r="II68" s="14"/>
      <c r="IJ68" s="14"/>
      <c r="IK68" s="14"/>
      <c r="IL68" s="14">
        <f>+IH68+IJ68</f>
        <v>0</v>
      </c>
      <c r="IM68" s="14">
        <f>+II68+IK68</f>
        <v>0</v>
      </c>
      <c r="IN68" s="14"/>
      <c r="IO68" s="14"/>
      <c r="IP68" s="14"/>
      <c r="IQ68" s="14"/>
      <c r="IR68" s="14"/>
      <c r="IS68" s="14"/>
      <c r="IT68" s="14">
        <f>+IP68+IR68</f>
        <v>0</v>
      </c>
      <c r="IU68" s="14">
        <f>+IQ68+IS68</f>
        <v>0</v>
      </c>
      <c r="IV68" s="14"/>
      <c r="IW68" s="14"/>
      <c r="IX68" s="14"/>
      <c r="IY68" s="14"/>
      <c r="IZ68" s="14"/>
      <c r="JA68" s="14"/>
      <c r="JB68" s="14">
        <f>+IX68+IZ68</f>
        <v>0</v>
      </c>
      <c r="JC68" s="14">
        <f>+IY68+JA68</f>
        <v>0</v>
      </c>
      <c r="JD68" s="14"/>
      <c r="JE68" s="14"/>
      <c r="JF68" s="14"/>
      <c r="JG68" s="14"/>
      <c r="JH68" s="14"/>
      <c r="JI68" s="14"/>
      <c r="JJ68" s="14">
        <f>+JF68+JH68</f>
        <v>0</v>
      </c>
      <c r="JK68" s="14">
        <f>+JG68+JI68</f>
        <v>0</v>
      </c>
      <c r="JL68" s="14"/>
      <c r="JM68" s="14"/>
      <c r="JN68" s="14"/>
      <c r="JO68" s="14"/>
      <c r="JP68" s="14"/>
      <c r="JQ68" s="14"/>
      <c r="JR68" s="14">
        <f>+JN68+JP68</f>
        <v>0</v>
      </c>
      <c r="JS68" s="14">
        <f>+JO68+JQ68</f>
        <v>0</v>
      </c>
      <c r="JT68" s="14"/>
      <c r="JU68" s="14"/>
    </row>
    <row r="69" spans="1:281" ht="12" customHeight="1" x14ac:dyDescent="0.2">
      <c r="A69" s="4" t="s">
        <v>92</v>
      </c>
      <c r="B69" s="15" t="s">
        <v>238</v>
      </c>
      <c r="C69" s="61"/>
      <c r="D69" s="61" t="s">
        <v>302</v>
      </c>
      <c r="E69" s="4">
        <v>60</v>
      </c>
      <c r="F69" s="27" t="s">
        <v>72</v>
      </c>
      <c r="G69" s="44">
        <v>581362</v>
      </c>
      <c r="H69" s="10">
        <v>7116013024370040</v>
      </c>
      <c r="I69" s="11">
        <v>40</v>
      </c>
      <c r="J69" s="48"/>
      <c r="K69" s="43">
        <v>0</v>
      </c>
      <c r="L69" s="50">
        <f t="shared" si="217"/>
        <v>0</v>
      </c>
      <c r="M69" s="57"/>
      <c r="N69" s="43">
        <v>0</v>
      </c>
      <c r="O69" s="43"/>
      <c r="P69" s="43"/>
      <c r="Q69" s="43"/>
      <c r="R69" s="10">
        <f t="shared" si="218"/>
        <v>0</v>
      </c>
      <c r="S69" s="50" cm="1">
        <f t="array" ref="S69">+R69:R69</f>
        <v>0</v>
      </c>
      <c r="T69" s="50">
        <f t="shared" si="152"/>
        <v>613.37977777777792</v>
      </c>
      <c r="U69" s="55">
        <f t="shared" si="219"/>
        <v>613.37977777777792</v>
      </c>
      <c r="V69" s="50">
        <f t="shared" si="153"/>
        <v>51612.969222222229</v>
      </c>
      <c r="W69" s="55">
        <f t="shared" si="220"/>
        <v>84.145208388205376</v>
      </c>
      <c r="X69" s="50">
        <f t="shared" si="154"/>
        <v>4472.8</v>
      </c>
      <c r="Y69" s="55">
        <f t="shared" si="144"/>
        <v>11.539297357856874</v>
      </c>
      <c r="Z69" s="56">
        <v>53777</v>
      </c>
      <c r="AA69" s="50">
        <f t="shared" si="155"/>
        <v>58249.799999999996</v>
      </c>
      <c r="AB69" s="50">
        <f t="shared" si="156"/>
        <v>559.1</v>
      </c>
      <c r="AC69" s="50">
        <f t="shared" si="145"/>
        <v>559.1</v>
      </c>
      <c r="AD69" s="60">
        <f t="shared" si="277"/>
        <v>54.279777777777895</v>
      </c>
      <c r="AE69" s="57">
        <v>8</v>
      </c>
      <c r="AF69" s="57">
        <v>8</v>
      </c>
      <c r="AG69" s="24"/>
      <c r="AH69" s="10">
        <v>0</v>
      </c>
      <c r="AI69" s="10">
        <v>0</v>
      </c>
      <c r="AJ69" s="10">
        <v>39.519222222222197</v>
      </c>
      <c r="AK69" s="10">
        <v>3556.73</v>
      </c>
      <c r="AL69" s="10">
        <f t="shared" si="146"/>
        <v>39.519222222222197</v>
      </c>
      <c r="AM69" s="10">
        <f t="shared" si="147"/>
        <v>39.519222222222197</v>
      </c>
      <c r="AN69" s="10">
        <v>71.7</v>
      </c>
      <c r="AO69" s="59" t="s">
        <v>295</v>
      </c>
      <c r="AP69" s="10">
        <v>0</v>
      </c>
      <c r="AQ69" s="10">
        <v>0</v>
      </c>
      <c r="AR69" s="10">
        <v>26.263000000000002</v>
      </c>
      <c r="AS69" s="10">
        <v>2363.67</v>
      </c>
      <c r="AT69" s="10">
        <f t="shared" si="148"/>
        <v>26.263000000000002</v>
      </c>
      <c r="AU69" s="10">
        <f t="shared" si="149"/>
        <v>2363.67</v>
      </c>
      <c r="AV69" s="10">
        <v>374.5</v>
      </c>
      <c r="AW69" s="22" t="str">
        <f>VLOOKUP(I69,[2]Sheet1!$B$2:$C$10,2,0)</f>
        <v>M.S. SERVICE CENTRE</v>
      </c>
      <c r="AX69" s="161">
        <v>0</v>
      </c>
      <c r="AY69" s="161">
        <v>0</v>
      </c>
      <c r="AZ69" s="10">
        <v>66.824333333333328</v>
      </c>
      <c r="BA69" s="10">
        <v>6014.1900000000005</v>
      </c>
      <c r="BB69" s="161">
        <f t="shared" si="150"/>
        <v>66.824333333333328</v>
      </c>
      <c r="BC69" s="161">
        <f t="shared" si="151"/>
        <v>6014.1900000000005</v>
      </c>
      <c r="BD69" s="10">
        <v>560.9</v>
      </c>
      <c r="BE69" s="22" t="s">
        <v>342</v>
      </c>
      <c r="BF69" s="10">
        <v>79.044555555555561</v>
      </c>
      <c r="BG69" s="10">
        <f>4151.72+2962.29</f>
        <v>7114.01</v>
      </c>
      <c r="BH69" s="10">
        <v>0</v>
      </c>
      <c r="BI69" s="10">
        <v>0</v>
      </c>
      <c r="BJ69" s="161">
        <f t="shared" si="221"/>
        <v>79.044555555555561</v>
      </c>
      <c r="BK69" s="161">
        <f t="shared" si="222"/>
        <v>7114.01</v>
      </c>
      <c r="BL69" s="10">
        <v>523.6</v>
      </c>
      <c r="BM69" s="22" t="s">
        <v>339</v>
      </c>
      <c r="BN69" s="161">
        <v>0</v>
      </c>
      <c r="BO69" s="10">
        <v>0</v>
      </c>
      <c r="BP69" s="10">
        <v>24.377777777777776</v>
      </c>
      <c r="BQ69" s="10">
        <v>2194</v>
      </c>
      <c r="BR69" s="10">
        <f t="shared" si="223"/>
        <v>24.377777777777776</v>
      </c>
      <c r="BS69" s="10">
        <f t="shared" si="224"/>
        <v>2194</v>
      </c>
      <c r="BT69" s="10">
        <v>125.3</v>
      </c>
      <c r="BU69" s="22" t="e">
        <f>VLOOKUP(I69,[1]Sheet1!$B$2:$C$7,2,0)</f>
        <v>#N/A</v>
      </c>
      <c r="BV69" s="10">
        <v>102</v>
      </c>
      <c r="BW69" s="161">
        <v>9106</v>
      </c>
      <c r="BX69" s="10">
        <v>27.5</v>
      </c>
      <c r="BY69" s="10">
        <v>2475</v>
      </c>
      <c r="BZ69" s="161">
        <f t="shared" si="225"/>
        <v>129.5</v>
      </c>
      <c r="CA69" s="161">
        <f t="shared" si="226"/>
        <v>11581</v>
      </c>
      <c r="CB69" s="10">
        <v>425</v>
      </c>
      <c r="CC69" s="22" t="s">
        <v>404</v>
      </c>
      <c r="CD69" s="161">
        <v>0</v>
      </c>
      <c r="CE69" s="161">
        <v>0</v>
      </c>
      <c r="CF69" s="10">
        <v>40.460111111111097</v>
      </c>
      <c r="CG69" s="10">
        <v>3641.41</v>
      </c>
      <c r="CH69" s="161">
        <f t="shared" si="227"/>
        <v>40.460111111111097</v>
      </c>
      <c r="CI69" s="161">
        <f t="shared" si="228"/>
        <v>3641.41</v>
      </c>
      <c r="CJ69" s="10">
        <v>644</v>
      </c>
      <c r="CK69" s="161" t="s">
        <v>294</v>
      </c>
      <c r="CL69" s="161">
        <v>0</v>
      </c>
      <c r="CM69" s="161">
        <v>0</v>
      </c>
      <c r="CN69" s="10">
        <v>0</v>
      </c>
      <c r="CO69" s="10">
        <v>0</v>
      </c>
      <c r="CP69" s="161">
        <f t="shared" si="229"/>
        <v>0</v>
      </c>
      <c r="CQ69" s="161">
        <f t="shared" si="230"/>
        <v>0</v>
      </c>
      <c r="CR69" s="10">
        <v>2.9</v>
      </c>
      <c r="CS69" s="22"/>
      <c r="CT69" s="161">
        <v>0</v>
      </c>
      <c r="CU69" s="161">
        <v>0</v>
      </c>
      <c r="CV69" s="10">
        <v>0</v>
      </c>
      <c r="CW69" s="161">
        <v>0</v>
      </c>
      <c r="CX69" s="161">
        <f t="shared" si="231"/>
        <v>0</v>
      </c>
      <c r="CY69" s="161">
        <f t="shared" si="232"/>
        <v>0</v>
      </c>
      <c r="CZ69" s="10">
        <v>29.7</v>
      </c>
      <c r="DA69" s="22" t="s">
        <v>244</v>
      </c>
      <c r="DB69" s="161">
        <v>0</v>
      </c>
      <c r="DC69" s="161">
        <v>0</v>
      </c>
      <c r="DD69" s="10">
        <v>27.011111111111113</v>
      </c>
      <c r="DE69" s="10">
        <v>2431</v>
      </c>
      <c r="DF69" s="161">
        <f t="shared" si="233"/>
        <v>27.011111111111113</v>
      </c>
      <c r="DG69" s="161">
        <f t="shared" si="234"/>
        <v>2431</v>
      </c>
      <c r="DH69" s="10">
        <v>111</v>
      </c>
      <c r="DI69" s="161" t="s">
        <v>354</v>
      </c>
      <c r="DJ69" s="161">
        <v>0</v>
      </c>
      <c r="DK69" s="161">
        <v>0</v>
      </c>
      <c r="DL69" s="10">
        <v>22.177777777777777</v>
      </c>
      <c r="DM69" s="10">
        <v>1996</v>
      </c>
      <c r="DN69" s="161">
        <f t="shared" si="235"/>
        <v>22.177777777777777</v>
      </c>
      <c r="DO69" s="161">
        <f t="shared" si="236"/>
        <v>1996</v>
      </c>
      <c r="DP69" s="10">
        <v>265.39999999999998</v>
      </c>
      <c r="DQ69" s="22" t="s">
        <v>443</v>
      </c>
      <c r="DR69" s="161">
        <v>0</v>
      </c>
      <c r="DS69" s="161">
        <v>0</v>
      </c>
      <c r="DT69" s="10">
        <v>29.9818888888889</v>
      </c>
      <c r="DU69" s="161">
        <v>2698.37</v>
      </c>
      <c r="DV69" s="161">
        <f t="shared" si="237"/>
        <v>29.9818888888889</v>
      </c>
      <c r="DW69" s="161">
        <f t="shared" si="238"/>
        <v>2698.37</v>
      </c>
      <c r="DX69" s="10">
        <v>269.2</v>
      </c>
      <c r="DY69" s="68" t="s">
        <v>341</v>
      </c>
      <c r="DZ69" s="161">
        <v>0</v>
      </c>
      <c r="EA69" s="161">
        <v>0</v>
      </c>
      <c r="EB69" s="10">
        <v>45.955555555555605</v>
      </c>
      <c r="EC69" s="10">
        <v>4136</v>
      </c>
      <c r="ED69" s="161">
        <f t="shared" si="239"/>
        <v>45.955555555555605</v>
      </c>
      <c r="EE69" s="161">
        <f t="shared" si="240"/>
        <v>4136</v>
      </c>
      <c r="EF69" s="10">
        <v>363.5</v>
      </c>
      <c r="EG69" s="161" t="s">
        <v>533</v>
      </c>
      <c r="EH69" s="161">
        <v>0</v>
      </c>
      <c r="EI69" s="161">
        <v>0</v>
      </c>
      <c r="EJ69" s="161">
        <v>33.947222222222223</v>
      </c>
      <c r="EK69" s="161">
        <v>3055.25</v>
      </c>
      <c r="EL69" s="161">
        <f t="shared" si="241"/>
        <v>33.947222222222223</v>
      </c>
      <c r="EM69" s="161">
        <f t="shared" si="242"/>
        <v>3055.25</v>
      </c>
      <c r="EN69" s="10">
        <v>63.4</v>
      </c>
      <c r="EO69" s="22" t="s">
        <v>295</v>
      </c>
      <c r="EP69" s="161">
        <v>0</v>
      </c>
      <c r="EQ69" s="161">
        <v>0</v>
      </c>
      <c r="ER69" s="161">
        <v>23.155333333333335</v>
      </c>
      <c r="ES69" s="161">
        <v>2083.98</v>
      </c>
      <c r="ET69" s="161">
        <f t="shared" si="243"/>
        <v>23.155333333333335</v>
      </c>
      <c r="EU69" s="161">
        <f t="shared" si="244"/>
        <v>2083.98</v>
      </c>
      <c r="EV69" s="10">
        <v>381.4</v>
      </c>
      <c r="EW69" s="161" t="s">
        <v>341</v>
      </c>
      <c r="EX69" s="10">
        <v>0</v>
      </c>
      <c r="EY69" s="161">
        <v>0</v>
      </c>
      <c r="EZ69" s="10">
        <v>25.161888888888889</v>
      </c>
      <c r="FA69" s="10">
        <v>2264.5700000000002</v>
      </c>
      <c r="FB69" s="14">
        <f t="shared" si="245"/>
        <v>25.161888888888889</v>
      </c>
      <c r="FC69" s="14">
        <f t="shared" si="246"/>
        <v>2264.5700000000002</v>
      </c>
      <c r="FD69" s="161">
        <v>171.1</v>
      </c>
      <c r="FE69" s="161" t="s">
        <v>354</v>
      </c>
      <c r="FF69" s="10">
        <v>0</v>
      </c>
      <c r="FG69" s="10">
        <v>0</v>
      </c>
      <c r="FH69" s="10">
        <v>0</v>
      </c>
      <c r="FI69" s="10">
        <v>0</v>
      </c>
      <c r="FJ69" s="14">
        <f t="shared" si="247"/>
        <v>0</v>
      </c>
      <c r="FK69" s="14">
        <f t="shared" si="248"/>
        <v>0</v>
      </c>
      <c r="FL69" s="10">
        <v>90.2</v>
      </c>
      <c r="FM69" s="167"/>
      <c r="FN69" s="14"/>
      <c r="FO69" s="14"/>
      <c r="FP69" s="14"/>
      <c r="FQ69" s="14"/>
      <c r="FR69" s="14">
        <f t="shared" si="249"/>
        <v>0</v>
      </c>
      <c r="FS69" s="14">
        <f t="shared" si="250"/>
        <v>0</v>
      </c>
      <c r="FT69" s="10">
        <v>0</v>
      </c>
      <c r="FU69" s="14"/>
      <c r="FV69" s="14"/>
      <c r="FW69" s="14"/>
      <c r="FX69" s="14"/>
      <c r="FY69" s="14"/>
      <c r="FZ69" s="14">
        <f t="shared" si="251"/>
        <v>0</v>
      </c>
      <c r="GA69" s="14">
        <f t="shared" si="252"/>
        <v>0</v>
      </c>
      <c r="GB69" s="14"/>
      <c r="GC69" s="14"/>
      <c r="GD69" s="14"/>
      <c r="GE69" s="14"/>
      <c r="GF69" s="14"/>
      <c r="GG69" s="14"/>
      <c r="GH69" s="14">
        <f t="shared" si="253"/>
        <v>0</v>
      </c>
      <c r="GI69" s="14">
        <f t="shared" si="254"/>
        <v>0</v>
      </c>
      <c r="GJ69" s="14"/>
      <c r="GK69" s="14"/>
      <c r="GL69" s="14"/>
      <c r="GM69" s="14"/>
      <c r="GN69" s="14"/>
      <c r="GO69" s="14"/>
      <c r="GP69" s="14">
        <f t="shared" si="255"/>
        <v>0</v>
      </c>
      <c r="GQ69" s="14">
        <f t="shared" si="256"/>
        <v>0</v>
      </c>
      <c r="GR69" s="14"/>
      <c r="GS69" s="14"/>
      <c r="GT69" s="14"/>
      <c r="GU69" s="14"/>
      <c r="GV69" s="14"/>
      <c r="GW69" s="14"/>
      <c r="GX69" s="14">
        <f t="shared" si="257"/>
        <v>0</v>
      </c>
      <c r="GY69" s="14">
        <f t="shared" si="258"/>
        <v>0</v>
      </c>
      <c r="GZ69" s="14"/>
      <c r="HA69" s="14"/>
      <c r="HB69" s="14"/>
      <c r="HC69" s="14"/>
      <c r="HD69" s="14"/>
      <c r="HE69" s="14"/>
      <c r="HF69" s="14">
        <f t="shared" si="259"/>
        <v>0</v>
      </c>
      <c r="HG69" s="14">
        <f t="shared" si="260"/>
        <v>0</v>
      </c>
      <c r="HH69" s="14"/>
      <c r="HI69" s="14"/>
      <c r="HJ69" s="14"/>
      <c r="HK69" s="14"/>
      <c r="HL69" s="14"/>
      <c r="HM69" s="14"/>
      <c r="HN69" s="14">
        <f t="shared" si="261"/>
        <v>0</v>
      </c>
      <c r="HO69" s="14">
        <f t="shared" si="262"/>
        <v>0</v>
      </c>
      <c r="HP69" s="14"/>
      <c r="HQ69" s="14"/>
      <c r="HR69" s="14"/>
      <c r="HS69" s="14"/>
      <c r="HT69" s="14"/>
      <c r="HU69" s="14"/>
      <c r="HV69" s="14">
        <f t="shared" si="263"/>
        <v>0</v>
      </c>
      <c r="HW69" s="14">
        <f t="shared" si="264"/>
        <v>0</v>
      </c>
      <c r="HX69" s="14"/>
      <c r="HY69" s="14"/>
      <c r="HZ69" s="14"/>
      <c r="IA69" s="14"/>
      <c r="IB69" s="14"/>
      <c r="IC69" s="14"/>
      <c r="ID69" s="14">
        <f t="shared" si="265"/>
        <v>0</v>
      </c>
      <c r="IE69" s="14">
        <f t="shared" si="266"/>
        <v>0</v>
      </c>
      <c r="IF69" s="14"/>
      <c r="IG69" s="14"/>
      <c r="IH69" s="14"/>
      <c r="II69" s="14"/>
      <c r="IJ69" s="14"/>
      <c r="IK69" s="14"/>
      <c r="IL69" s="14">
        <f t="shared" si="267"/>
        <v>0</v>
      </c>
      <c r="IM69" s="14">
        <f t="shared" si="268"/>
        <v>0</v>
      </c>
      <c r="IN69" s="14"/>
      <c r="IO69" s="14"/>
      <c r="IP69" s="14"/>
      <c r="IQ69" s="14"/>
      <c r="IR69" s="14"/>
      <c r="IS69" s="14"/>
      <c r="IT69" s="14">
        <f t="shared" si="269"/>
        <v>0</v>
      </c>
      <c r="IU69" s="14">
        <f t="shared" si="270"/>
        <v>0</v>
      </c>
      <c r="IV69" s="14"/>
      <c r="IW69" s="14"/>
      <c r="IX69" s="14"/>
      <c r="IY69" s="14"/>
      <c r="IZ69" s="14"/>
      <c r="JA69" s="14"/>
      <c r="JB69" s="14">
        <f t="shared" si="271"/>
        <v>0</v>
      </c>
      <c r="JC69" s="14">
        <f t="shared" si="272"/>
        <v>0</v>
      </c>
      <c r="JD69" s="14"/>
      <c r="JE69" s="14"/>
      <c r="JF69" s="14"/>
      <c r="JG69" s="14"/>
      <c r="JH69" s="14"/>
      <c r="JI69" s="14"/>
      <c r="JJ69" s="14">
        <f t="shared" si="273"/>
        <v>0</v>
      </c>
      <c r="JK69" s="14">
        <f t="shared" si="274"/>
        <v>0</v>
      </c>
      <c r="JL69" s="14"/>
      <c r="JM69" s="14"/>
      <c r="JN69" s="14"/>
      <c r="JO69" s="14"/>
      <c r="JP69" s="14"/>
      <c r="JQ69" s="14"/>
      <c r="JR69" s="14">
        <f t="shared" si="275"/>
        <v>0</v>
      </c>
      <c r="JS69" s="14">
        <f t="shared" si="276"/>
        <v>0</v>
      </c>
      <c r="JT69" s="14"/>
      <c r="JU69" s="14"/>
    </row>
    <row r="70" spans="1:281" ht="12" customHeight="1" x14ac:dyDescent="0.2">
      <c r="A70" s="2" t="s">
        <v>159</v>
      </c>
      <c r="B70" s="15" t="s">
        <v>228</v>
      </c>
      <c r="C70" s="61">
        <v>9827978868</v>
      </c>
      <c r="D70" s="61" t="s">
        <v>301</v>
      </c>
      <c r="E70" s="4">
        <v>360</v>
      </c>
      <c r="F70" s="27" t="s">
        <v>72</v>
      </c>
      <c r="G70" s="44">
        <v>581362</v>
      </c>
      <c r="H70" s="10" t="s">
        <v>167</v>
      </c>
      <c r="I70" s="11" t="s">
        <v>167</v>
      </c>
      <c r="J70" s="48"/>
      <c r="K70" s="43">
        <v>-185</v>
      </c>
      <c r="L70" s="50">
        <f t="shared" si="217"/>
        <v>-202</v>
      </c>
      <c r="M70" s="43"/>
      <c r="N70" s="43">
        <v>17</v>
      </c>
      <c r="O70" s="43"/>
      <c r="P70" s="43"/>
      <c r="Q70" s="43"/>
      <c r="R70" s="10">
        <f t="shared" si="218"/>
        <v>17</v>
      </c>
      <c r="S70" s="50" cm="1">
        <f t="array" ref="S70">+R70:R70</f>
        <v>17</v>
      </c>
      <c r="T70" s="50">
        <f t="shared" si="152"/>
        <v>1520.3999999999999</v>
      </c>
      <c r="U70" s="55">
        <f t="shared" si="219"/>
        <v>1318.3999999999999</v>
      </c>
      <c r="V70" s="50">
        <f t="shared" si="153"/>
        <v>136711.4</v>
      </c>
      <c r="W70" s="55">
        <f t="shared" si="220"/>
        <v>89.918047882136278</v>
      </c>
      <c r="X70" s="50">
        <f t="shared" si="154"/>
        <v>4428</v>
      </c>
      <c r="Y70" s="55">
        <f t="shared" si="144"/>
        <v>30.874299909665762</v>
      </c>
      <c r="Z70" s="56">
        <v>1606.5</v>
      </c>
      <c r="AA70" s="50">
        <f t="shared" si="155"/>
        <v>6034.4999999999991</v>
      </c>
      <c r="AB70" s="50">
        <f t="shared" si="156"/>
        <v>962.60869565217399</v>
      </c>
      <c r="AC70" s="50">
        <f t="shared" si="145"/>
        <v>962.60869565217399</v>
      </c>
      <c r="AD70" s="60">
        <f t="shared" si="277"/>
        <v>355.79130434782587</v>
      </c>
      <c r="AE70" s="57">
        <v>4.5999999999999996</v>
      </c>
      <c r="AF70" s="57">
        <v>4.5999999999999996</v>
      </c>
      <c r="AG70" s="24"/>
      <c r="AH70" s="10">
        <v>0</v>
      </c>
      <c r="AI70" s="10">
        <v>0</v>
      </c>
      <c r="AJ70" s="10">
        <v>0</v>
      </c>
      <c r="AK70" s="10">
        <v>0</v>
      </c>
      <c r="AL70" s="10">
        <f t="shared" si="146"/>
        <v>0</v>
      </c>
      <c r="AM70" s="10">
        <f t="shared" si="147"/>
        <v>0</v>
      </c>
      <c r="AN70" s="10">
        <v>205</v>
      </c>
      <c r="AO70" s="33"/>
      <c r="AP70" s="10">
        <v>310.42599999999999</v>
      </c>
      <c r="AQ70" s="10">
        <v>27274</v>
      </c>
      <c r="AR70" s="10">
        <v>0</v>
      </c>
      <c r="AS70" s="10">
        <v>0</v>
      </c>
      <c r="AT70" s="10">
        <f t="shared" si="148"/>
        <v>310.42599999999999</v>
      </c>
      <c r="AU70" s="10">
        <f t="shared" si="149"/>
        <v>27274</v>
      </c>
      <c r="AV70" s="10">
        <v>0</v>
      </c>
      <c r="AW70" s="22" t="s">
        <v>244</v>
      </c>
      <c r="AX70" s="161">
        <v>0</v>
      </c>
      <c r="AY70" s="161">
        <v>0</v>
      </c>
      <c r="AZ70" s="10">
        <v>0</v>
      </c>
      <c r="BA70" s="10">
        <v>0</v>
      </c>
      <c r="BB70" s="161">
        <f t="shared" si="150"/>
        <v>0</v>
      </c>
      <c r="BC70" s="161">
        <f t="shared" si="151"/>
        <v>0</v>
      </c>
      <c r="BD70" s="10">
        <v>0</v>
      </c>
      <c r="BE70" s="22"/>
      <c r="BF70" s="10">
        <v>150</v>
      </c>
      <c r="BG70" s="10">
        <v>14128.5</v>
      </c>
      <c r="BH70" s="10">
        <v>0</v>
      </c>
      <c r="BI70" s="10">
        <v>0</v>
      </c>
      <c r="BJ70" s="161">
        <f t="shared" si="221"/>
        <v>150</v>
      </c>
      <c r="BK70" s="161">
        <f t="shared" si="222"/>
        <v>14128.5</v>
      </c>
      <c r="BL70" s="10">
        <v>492</v>
      </c>
      <c r="BM70" s="22" t="s">
        <v>339</v>
      </c>
      <c r="BN70" s="161">
        <v>150</v>
      </c>
      <c r="BO70" s="10">
        <v>13789.5</v>
      </c>
      <c r="BP70" s="10">
        <v>0</v>
      </c>
      <c r="BQ70" s="10">
        <v>0</v>
      </c>
      <c r="BR70" s="10">
        <f t="shared" si="223"/>
        <v>150</v>
      </c>
      <c r="BS70" s="10">
        <f t="shared" si="224"/>
        <v>13789.5</v>
      </c>
      <c r="BT70" s="10">
        <v>410.4</v>
      </c>
      <c r="BU70" s="22" t="s">
        <v>381</v>
      </c>
      <c r="BV70" s="161">
        <v>0</v>
      </c>
      <c r="BW70" s="161">
        <v>0</v>
      </c>
      <c r="BX70" s="10">
        <v>0</v>
      </c>
      <c r="BY70" s="10">
        <v>0</v>
      </c>
      <c r="BZ70" s="161">
        <f t="shared" si="225"/>
        <v>0</v>
      </c>
      <c r="CA70" s="161">
        <f t="shared" si="226"/>
        <v>0</v>
      </c>
      <c r="CB70" s="10">
        <v>584.79999999999995</v>
      </c>
      <c r="CC70" s="22" t="s">
        <v>398</v>
      </c>
      <c r="CD70" s="161">
        <v>0</v>
      </c>
      <c r="CE70" s="161">
        <v>0</v>
      </c>
      <c r="CF70" s="10">
        <v>0</v>
      </c>
      <c r="CG70" s="10">
        <v>0</v>
      </c>
      <c r="CH70" s="161">
        <f t="shared" si="227"/>
        <v>0</v>
      </c>
      <c r="CI70" s="161">
        <f t="shared" si="228"/>
        <v>0</v>
      </c>
      <c r="CJ70" s="10">
        <v>0</v>
      </c>
      <c r="CK70" s="161"/>
      <c r="CL70" s="161">
        <v>0</v>
      </c>
      <c r="CM70" s="161">
        <v>0</v>
      </c>
      <c r="CN70" s="10">
        <v>0</v>
      </c>
      <c r="CO70" s="10">
        <v>0</v>
      </c>
      <c r="CP70" s="161">
        <f t="shared" si="229"/>
        <v>0</v>
      </c>
      <c r="CQ70" s="161">
        <f t="shared" si="230"/>
        <v>0</v>
      </c>
      <c r="CR70" s="10">
        <v>0</v>
      </c>
      <c r="CS70" s="22"/>
      <c r="CT70" s="10">
        <v>303.5</v>
      </c>
      <c r="CU70" s="10">
        <v>26666</v>
      </c>
      <c r="CV70" s="10">
        <v>0</v>
      </c>
      <c r="CW70" s="161">
        <v>0</v>
      </c>
      <c r="CX70" s="161">
        <f t="shared" si="231"/>
        <v>303.5</v>
      </c>
      <c r="CY70" s="161">
        <f t="shared" si="232"/>
        <v>26666</v>
      </c>
      <c r="CZ70" s="10">
        <v>305</v>
      </c>
      <c r="DA70" s="22" t="s">
        <v>244</v>
      </c>
      <c r="DB70" s="161">
        <v>0</v>
      </c>
      <c r="DC70" s="161">
        <v>0</v>
      </c>
      <c r="DD70" s="10">
        <v>0</v>
      </c>
      <c r="DE70" s="10">
        <v>0</v>
      </c>
      <c r="DF70" s="161">
        <f t="shared" si="233"/>
        <v>0</v>
      </c>
      <c r="DG70" s="161">
        <f t="shared" si="234"/>
        <v>0</v>
      </c>
      <c r="DH70" s="10">
        <v>552.4</v>
      </c>
      <c r="DI70" s="161"/>
      <c r="DJ70" s="161">
        <v>0</v>
      </c>
      <c r="DK70" s="161">
        <v>0</v>
      </c>
      <c r="DL70" s="10">
        <v>0</v>
      </c>
      <c r="DM70" s="10">
        <v>0</v>
      </c>
      <c r="DN70" s="161">
        <f t="shared" si="235"/>
        <v>0</v>
      </c>
      <c r="DO70" s="161">
        <f t="shared" si="236"/>
        <v>0</v>
      </c>
      <c r="DP70" s="10">
        <v>251.2</v>
      </c>
      <c r="DQ70" s="22"/>
      <c r="DR70" s="161">
        <v>0</v>
      </c>
      <c r="DS70" s="161">
        <v>0</v>
      </c>
      <c r="DT70" s="10">
        <v>0</v>
      </c>
      <c r="DU70" s="161">
        <v>0</v>
      </c>
      <c r="DV70" s="161">
        <f t="shared" si="237"/>
        <v>0</v>
      </c>
      <c r="DW70" s="161">
        <f t="shared" si="238"/>
        <v>0</v>
      </c>
      <c r="DX70" s="10">
        <v>81.900000000000006</v>
      </c>
      <c r="DY70" s="161"/>
      <c r="DZ70" s="10">
        <v>150</v>
      </c>
      <c r="EA70" s="10">
        <v>13907</v>
      </c>
      <c r="EB70" s="161">
        <v>0</v>
      </c>
      <c r="EC70" s="161">
        <v>0</v>
      </c>
      <c r="ED70" s="10">
        <f t="shared" si="239"/>
        <v>150</v>
      </c>
      <c r="EE70" s="10">
        <f t="shared" si="240"/>
        <v>13907</v>
      </c>
      <c r="EF70" s="10">
        <v>462.5</v>
      </c>
      <c r="EG70" s="161" t="s">
        <v>524</v>
      </c>
      <c r="EH70" s="161">
        <v>0</v>
      </c>
      <c r="EI70" s="161">
        <v>0</v>
      </c>
      <c r="EJ70" s="161">
        <v>0</v>
      </c>
      <c r="EK70" s="161">
        <v>0</v>
      </c>
      <c r="EL70" s="161">
        <f t="shared" si="241"/>
        <v>0</v>
      </c>
      <c r="EM70" s="161">
        <f t="shared" si="242"/>
        <v>0</v>
      </c>
      <c r="EN70" s="10">
        <v>281.60000000000002</v>
      </c>
      <c r="EO70" s="22"/>
      <c r="EP70" s="161">
        <v>0</v>
      </c>
      <c r="EQ70" s="161">
        <v>0</v>
      </c>
      <c r="ER70" s="161">
        <v>0</v>
      </c>
      <c r="ES70" s="161">
        <v>0</v>
      </c>
      <c r="ET70" s="161">
        <f t="shared" si="243"/>
        <v>0</v>
      </c>
      <c r="EU70" s="161">
        <f t="shared" si="244"/>
        <v>0</v>
      </c>
      <c r="EV70" s="10">
        <v>0</v>
      </c>
      <c r="EW70" s="161"/>
      <c r="EX70" s="10">
        <v>276.47399999999999</v>
      </c>
      <c r="EY70" s="161">
        <v>24291</v>
      </c>
      <c r="EZ70" s="161">
        <v>0</v>
      </c>
      <c r="FA70" s="161">
        <v>0</v>
      </c>
      <c r="FB70" s="14">
        <f t="shared" si="245"/>
        <v>276.47399999999999</v>
      </c>
      <c r="FC70" s="14">
        <f t="shared" si="246"/>
        <v>24291</v>
      </c>
      <c r="FD70" s="161">
        <v>256.39999999999998</v>
      </c>
      <c r="FE70" s="161" t="s">
        <v>244</v>
      </c>
      <c r="FF70" s="10">
        <v>0</v>
      </c>
      <c r="FG70" s="10">
        <v>0</v>
      </c>
      <c r="FH70" s="10">
        <v>0</v>
      </c>
      <c r="FI70" s="10">
        <v>0</v>
      </c>
      <c r="FJ70" s="14">
        <f t="shared" si="247"/>
        <v>0</v>
      </c>
      <c r="FK70" s="14">
        <f t="shared" si="248"/>
        <v>0</v>
      </c>
      <c r="FL70" s="10">
        <v>224.8</v>
      </c>
      <c r="FM70" s="167"/>
      <c r="FN70" s="14">
        <v>180</v>
      </c>
      <c r="FO70" s="14">
        <v>16655.400000000001</v>
      </c>
      <c r="FP70" s="14"/>
      <c r="FQ70" s="14"/>
      <c r="FR70" s="14">
        <f t="shared" si="249"/>
        <v>180</v>
      </c>
      <c r="FS70" s="14">
        <f t="shared" si="250"/>
        <v>16655.400000000001</v>
      </c>
      <c r="FT70" s="10">
        <v>320</v>
      </c>
      <c r="FU70" s="14"/>
      <c r="FV70" s="14"/>
      <c r="FW70" s="14"/>
      <c r="FX70" s="14"/>
      <c r="FY70" s="14"/>
      <c r="FZ70" s="14">
        <f t="shared" si="251"/>
        <v>0</v>
      </c>
      <c r="GA70" s="14">
        <f t="shared" si="252"/>
        <v>0</v>
      </c>
      <c r="GB70" s="14"/>
      <c r="GC70" s="14"/>
      <c r="GD70" s="14"/>
      <c r="GE70" s="14"/>
      <c r="GF70" s="14"/>
      <c r="GG70" s="14"/>
      <c r="GH70" s="14">
        <f t="shared" si="253"/>
        <v>0</v>
      </c>
      <c r="GI70" s="14">
        <f t="shared" si="254"/>
        <v>0</v>
      </c>
      <c r="GJ70" s="14"/>
      <c r="GK70" s="14"/>
      <c r="GL70" s="14"/>
      <c r="GM70" s="14"/>
      <c r="GN70" s="14"/>
      <c r="GO70" s="14"/>
      <c r="GP70" s="14">
        <f t="shared" si="255"/>
        <v>0</v>
      </c>
      <c r="GQ70" s="14">
        <f t="shared" si="256"/>
        <v>0</v>
      </c>
      <c r="GR70" s="14"/>
      <c r="GS70" s="14"/>
      <c r="GT70" s="14"/>
      <c r="GU70" s="14"/>
      <c r="GV70" s="14"/>
      <c r="GW70" s="14"/>
      <c r="GX70" s="14">
        <f t="shared" si="257"/>
        <v>0</v>
      </c>
      <c r="GY70" s="14">
        <f t="shared" si="258"/>
        <v>0</v>
      </c>
      <c r="GZ70" s="14"/>
      <c r="HA70" s="14"/>
      <c r="HB70" s="14"/>
      <c r="HC70" s="14"/>
      <c r="HD70" s="14"/>
      <c r="HE70" s="14"/>
      <c r="HF70" s="14">
        <f t="shared" si="259"/>
        <v>0</v>
      </c>
      <c r="HG70" s="14">
        <f t="shared" si="260"/>
        <v>0</v>
      </c>
      <c r="HH70" s="14"/>
      <c r="HI70" s="14"/>
      <c r="HJ70" s="14"/>
      <c r="HK70" s="14"/>
      <c r="HL70" s="14"/>
      <c r="HM70" s="14"/>
      <c r="HN70" s="14">
        <f t="shared" si="261"/>
        <v>0</v>
      </c>
      <c r="HO70" s="14">
        <f t="shared" si="262"/>
        <v>0</v>
      </c>
      <c r="HP70" s="14"/>
      <c r="HQ70" s="14"/>
      <c r="HR70" s="14"/>
      <c r="HS70" s="14"/>
      <c r="HT70" s="14"/>
      <c r="HU70" s="14"/>
      <c r="HV70" s="14">
        <f t="shared" si="263"/>
        <v>0</v>
      </c>
      <c r="HW70" s="14">
        <f t="shared" si="264"/>
        <v>0</v>
      </c>
      <c r="HX70" s="14"/>
      <c r="HY70" s="14"/>
      <c r="HZ70" s="14"/>
      <c r="IA70" s="14"/>
      <c r="IB70" s="14"/>
      <c r="IC70" s="14"/>
      <c r="ID70" s="14">
        <f t="shared" si="265"/>
        <v>0</v>
      </c>
      <c r="IE70" s="14">
        <f t="shared" si="266"/>
        <v>0</v>
      </c>
      <c r="IF70" s="14"/>
      <c r="IG70" s="14"/>
      <c r="IH70" s="14"/>
      <c r="II70" s="14"/>
      <c r="IJ70" s="14"/>
      <c r="IK70" s="14"/>
      <c r="IL70" s="14">
        <f t="shared" si="267"/>
        <v>0</v>
      </c>
      <c r="IM70" s="14">
        <f t="shared" si="268"/>
        <v>0</v>
      </c>
      <c r="IN70" s="14"/>
      <c r="IO70" s="14"/>
      <c r="IP70" s="14"/>
      <c r="IQ70" s="14"/>
      <c r="IR70" s="14"/>
      <c r="IS70" s="14"/>
      <c r="IT70" s="14">
        <f t="shared" si="269"/>
        <v>0</v>
      </c>
      <c r="IU70" s="14">
        <f t="shared" si="270"/>
        <v>0</v>
      </c>
      <c r="IV70" s="14"/>
      <c r="IW70" s="14"/>
      <c r="IX70" s="14"/>
      <c r="IY70" s="14"/>
      <c r="IZ70" s="14"/>
      <c r="JA70" s="14"/>
      <c r="JB70" s="14">
        <f t="shared" si="271"/>
        <v>0</v>
      </c>
      <c r="JC70" s="14">
        <f t="shared" si="272"/>
        <v>0</v>
      </c>
      <c r="JD70" s="14"/>
      <c r="JE70" s="14"/>
      <c r="JF70" s="14"/>
      <c r="JG70" s="14"/>
      <c r="JH70" s="14"/>
      <c r="JI70" s="14"/>
      <c r="JJ70" s="14">
        <f t="shared" si="273"/>
        <v>0</v>
      </c>
      <c r="JK70" s="14">
        <f t="shared" si="274"/>
        <v>0</v>
      </c>
      <c r="JL70" s="14"/>
      <c r="JM70" s="14"/>
      <c r="JN70" s="14"/>
      <c r="JO70" s="14"/>
      <c r="JP70" s="14"/>
      <c r="JQ70" s="14"/>
      <c r="JR70" s="14">
        <f t="shared" si="275"/>
        <v>0</v>
      </c>
      <c r="JS70" s="14">
        <f t="shared" si="276"/>
        <v>0</v>
      </c>
      <c r="JT70" s="14"/>
      <c r="JU70" s="14"/>
    </row>
    <row r="71" spans="1:281" ht="12" customHeight="1" x14ac:dyDescent="0.2">
      <c r="A71" s="9" t="s">
        <v>93</v>
      </c>
      <c r="B71" s="15" t="s">
        <v>485</v>
      </c>
      <c r="C71" s="61"/>
      <c r="D71" s="61" t="s">
        <v>302</v>
      </c>
      <c r="E71" s="4">
        <v>60</v>
      </c>
      <c r="F71" s="30" t="s">
        <v>73</v>
      </c>
      <c r="G71" s="44">
        <v>894112</v>
      </c>
      <c r="H71" s="5" t="s">
        <v>82</v>
      </c>
      <c r="I71" s="11">
        <v>65</v>
      </c>
      <c r="J71" s="48"/>
      <c r="K71" s="43">
        <v>5</v>
      </c>
      <c r="L71" s="50">
        <f t="shared" si="217"/>
        <v>5</v>
      </c>
      <c r="M71" s="57"/>
      <c r="N71" s="43">
        <v>0</v>
      </c>
      <c r="O71" s="43"/>
      <c r="P71" s="43"/>
      <c r="Q71" s="43"/>
      <c r="R71" s="10">
        <f t="shared" si="218"/>
        <v>0</v>
      </c>
      <c r="S71" s="50" cm="1">
        <f t="array" ref="S71">+R71:R71</f>
        <v>0</v>
      </c>
      <c r="T71" s="50">
        <f t="shared" si="152"/>
        <v>615.98700000000008</v>
      </c>
      <c r="U71" s="55">
        <f t="shared" si="219"/>
        <v>620.98700000000008</v>
      </c>
      <c r="V71" s="50">
        <f t="shared" si="153"/>
        <v>55345.590000000004</v>
      </c>
      <c r="W71" s="55">
        <f t="shared" si="220"/>
        <v>89.848633169206494</v>
      </c>
      <c r="X71" s="50">
        <f t="shared" si="154"/>
        <v>4679.3999999999996</v>
      </c>
      <c r="Y71" s="55">
        <f t="shared" si="144"/>
        <v>11.827497115014747</v>
      </c>
      <c r="Z71" s="56">
        <v>57393.7</v>
      </c>
      <c r="AA71" s="50">
        <f t="shared" si="155"/>
        <v>62073.099999999991</v>
      </c>
      <c r="AB71" s="50">
        <f t="shared" si="156"/>
        <v>584.92499999999995</v>
      </c>
      <c r="AC71" s="50">
        <f t="shared" si="145"/>
        <v>584.92499999999995</v>
      </c>
      <c r="AD71" s="60">
        <f t="shared" si="277"/>
        <v>36.062000000000126</v>
      </c>
      <c r="AE71" s="57">
        <v>8</v>
      </c>
      <c r="AF71" s="57">
        <v>8</v>
      </c>
      <c r="AG71" s="24"/>
      <c r="AH71" s="10">
        <v>0</v>
      </c>
      <c r="AI71" s="10">
        <v>0</v>
      </c>
      <c r="AJ71" s="10">
        <v>0</v>
      </c>
      <c r="AK71" s="10">
        <v>0</v>
      </c>
      <c r="AL71" s="10">
        <f t="shared" si="146"/>
        <v>0</v>
      </c>
      <c r="AM71" s="10">
        <f t="shared" si="147"/>
        <v>0</v>
      </c>
      <c r="AN71" s="10">
        <v>0.1</v>
      </c>
      <c r="AO71" s="33"/>
      <c r="AP71" s="10">
        <v>0</v>
      </c>
      <c r="AQ71" s="10">
        <v>0</v>
      </c>
      <c r="AR71" s="10">
        <v>70.212222222222223</v>
      </c>
      <c r="AS71" s="10">
        <v>6319.1</v>
      </c>
      <c r="AT71" s="10">
        <f t="shared" si="148"/>
        <v>70.212222222222223</v>
      </c>
      <c r="AU71" s="10">
        <f t="shared" si="149"/>
        <v>6319.1</v>
      </c>
      <c r="AV71" s="10">
        <v>489.6</v>
      </c>
      <c r="AW71" s="22" t="str">
        <f>VLOOKUP(I71,[2]Sheet1!$B$2:$C$10,2,0)</f>
        <v>M/S VIJAY FUELS__SANTOSH BHUVNESH KISAN SEVA KENDRA</v>
      </c>
      <c r="AX71" s="10">
        <v>38.444000000000003</v>
      </c>
      <c r="AY71" s="10">
        <v>3385.72</v>
      </c>
      <c r="AZ71" s="10">
        <v>0</v>
      </c>
      <c r="BA71" s="10">
        <v>0</v>
      </c>
      <c r="BB71" s="161">
        <f t="shared" si="150"/>
        <v>38.444000000000003</v>
      </c>
      <c r="BC71" s="161">
        <f t="shared" si="151"/>
        <v>3385.72</v>
      </c>
      <c r="BD71" s="10">
        <v>429.2</v>
      </c>
      <c r="BE71" s="22" t="s">
        <v>254</v>
      </c>
      <c r="BF71" s="10">
        <v>30</v>
      </c>
      <c r="BG71" s="10">
        <v>2681</v>
      </c>
      <c r="BH71" s="10">
        <v>34.959777777777781</v>
      </c>
      <c r="BI71" s="10">
        <v>3146.38</v>
      </c>
      <c r="BJ71" s="161">
        <f t="shared" si="221"/>
        <v>64.959777777777788</v>
      </c>
      <c r="BK71" s="161">
        <f t="shared" si="222"/>
        <v>5827.38</v>
      </c>
      <c r="BL71" s="10">
        <v>326.8</v>
      </c>
      <c r="BM71" s="22" t="s">
        <v>360</v>
      </c>
      <c r="BN71" s="161">
        <v>0</v>
      </c>
      <c r="BO71" s="10">
        <v>0</v>
      </c>
      <c r="BP71" s="10">
        <v>52.833333333333336</v>
      </c>
      <c r="BQ71" s="10">
        <v>4755</v>
      </c>
      <c r="BR71" s="75">
        <f t="shared" si="223"/>
        <v>52.833333333333336</v>
      </c>
      <c r="BS71" s="75">
        <f t="shared" si="224"/>
        <v>4755</v>
      </c>
      <c r="BT71" s="10">
        <v>377.8</v>
      </c>
      <c r="BU71" s="22" t="s">
        <v>401</v>
      </c>
      <c r="BV71" s="161">
        <v>0</v>
      </c>
      <c r="BW71" s="161">
        <v>0</v>
      </c>
      <c r="BX71" s="10">
        <v>77.355555555555554</v>
      </c>
      <c r="BY71" s="10">
        <v>6962</v>
      </c>
      <c r="BZ71" s="161">
        <f t="shared" si="225"/>
        <v>77.355555555555554</v>
      </c>
      <c r="CA71" s="161">
        <f t="shared" si="226"/>
        <v>6962</v>
      </c>
      <c r="CB71" s="10">
        <v>539.70000000000005</v>
      </c>
      <c r="CC71" s="22" t="s">
        <v>405</v>
      </c>
      <c r="CD71" s="10">
        <v>24.193333333333335</v>
      </c>
      <c r="CE71" s="161">
        <v>2177.4</v>
      </c>
      <c r="CF71" s="10">
        <v>0</v>
      </c>
      <c r="CG71" s="10">
        <v>0</v>
      </c>
      <c r="CH71" s="161">
        <f t="shared" si="227"/>
        <v>24.193333333333335</v>
      </c>
      <c r="CI71" s="161">
        <f t="shared" si="228"/>
        <v>2177.4</v>
      </c>
      <c r="CJ71" s="10">
        <v>572.9</v>
      </c>
      <c r="CK71" s="161" t="s">
        <v>382</v>
      </c>
      <c r="CL71" s="161">
        <v>0</v>
      </c>
      <c r="CM71" s="161">
        <v>0</v>
      </c>
      <c r="CN71" s="10">
        <v>88.248999999999995</v>
      </c>
      <c r="CO71" s="10">
        <v>7942.41</v>
      </c>
      <c r="CP71" s="161">
        <f t="shared" si="229"/>
        <v>88.248999999999995</v>
      </c>
      <c r="CQ71" s="161">
        <f t="shared" si="230"/>
        <v>7942.41</v>
      </c>
      <c r="CR71" s="10">
        <v>506.2</v>
      </c>
      <c r="CS71" s="22" t="s">
        <v>446</v>
      </c>
      <c r="CT71" s="161">
        <v>0</v>
      </c>
      <c r="CU71" s="161">
        <v>0</v>
      </c>
      <c r="CV71" s="10">
        <v>0</v>
      </c>
      <c r="CW71" s="161">
        <v>0</v>
      </c>
      <c r="CX71" s="161">
        <f t="shared" si="231"/>
        <v>0</v>
      </c>
      <c r="CY71" s="161">
        <f t="shared" si="232"/>
        <v>0</v>
      </c>
      <c r="CZ71" s="10">
        <v>27</v>
      </c>
      <c r="DA71" s="22"/>
      <c r="DB71" s="161">
        <v>0</v>
      </c>
      <c r="DC71" s="161">
        <v>0</v>
      </c>
      <c r="DD71" s="10">
        <v>0</v>
      </c>
      <c r="DE71" s="10">
        <v>0</v>
      </c>
      <c r="DF71" s="161">
        <f t="shared" si="233"/>
        <v>0</v>
      </c>
      <c r="DG71" s="161">
        <f t="shared" si="234"/>
        <v>0</v>
      </c>
      <c r="DH71" s="10">
        <v>63.1</v>
      </c>
      <c r="DI71" s="161"/>
      <c r="DJ71" s="161">
        <v>0</v>
      </c>
      <c r="DK71" s="161">
        <v>0</v>
      </c>
      <c r="DL71" s="10">
        <v>0</v>
      </c>
      <c r="DM71" s="10">
        <v>0</v>
      </c>
      <c r="DN71" s="161">
        <f t="shared" si="235"/>
        <v>0</v>
      </c>
      <c r="DO71" s="161">
        <f t="shared" si="236"/>
        <v>0</v>
      </c>
      <c r="DP71" s="10">
        <v>26.4</v>
      </c>
      <c r="DQ71" s="22"/>
      <c r="DR71" s="161">
        <v>0</v>
      </c>
      <c r="DS71" s="161">
        <v>0</v>
      </c>
      <c r="DT71" s="10">
        <v>41.740555555555602</v>
      </c>
      <c r="DU71" s="161">
        <v>3756.65</v>
      </c>
      <c r="DV71" s="161">
        <f t="shared" si="237"/>
        <v>41.740555555555602</v>
      </c>
      <c r="DW71" s="161">
        <f t="shared" si="238"/>
        <v>3756.65</v>
      </c>
      <c r="DX71" s="10">
        <v>225.5</v>
      </c>
      <c r="DY71" s="68" t="s">
        <v>509</v>
      </c>
      <c r="DZ71" s="10">
        <v>56.740111111111105</v>
      </c>
      <c r="EA71" s="10">
        <v>5106.6099999999997</v>
      </c>
      <c r="EB71" s="161">
        <v>0</v>
      </c>
      <c r="EC71" s="161">
        <v>0</v>
      </c>
      <c r="ED71" s="10">
        <f t="shared" si="239"/>
        <v>56.740111111111105</v>
      </c>
      <c r="EE71" s="10">
        <f t="shared" si="240"/>
        <v>5106.6099999999997</v>
      </c>
      <c r="EF71" s="10">
        <v>216.5</v>
      </c>
      <c r="EG71" s="161" t="s">
        <v>525</v>
      </c>
      <c r="EH71" s="161">
        <v>0</v>
      </c>
      <c r="EI71" s="161">
        <v>0</v>
      </c>
      <c r="EJ71" s="161">
        <v>0</v>
      </c>
      <c r="EK71" s="161">
        <v>0</v>
      </c>
      <c r="EL71" s="161">
        <f t="shared" si="241"/>
        <v>0</v>
      </c>
      <c r="EM71" s="161">
        <f t="shared" si="242"/>
        <v>0</v>
      </c>
      <c r="EN71" s="10">
        <v>82.4</v>
      </c>
      <c r="EO71" s="22"/>
      <c r="EP71" s="10">
        <v>24.588888888888889</v>
      </c>
      <c r="EQ71" s="161">
        <v>2213</v>
      </c>
      <c r="ER71" s="161">
        <v>0</v>
      </c>
      <c r="ES71" s="161">
        <v>0</v>
      </c>
      <c r="ET71" s="161">
        <f t="shared" si="243"/>
        <v>24.588888888888889</v>
      </c>
      <c r="EU71" s="161">
        <f t="shared" si="244"/>
        <v>2213</v>
      </c>
      <c r="EV71" s="10">
        <v>357.6</v>
      </c>
      <c r="EW71" s="161" t="s">
        <v>553</v>
      </c>
      <c r="EX71" s="10">
        <v>0</v>
      </c>
      <c r="EY71" s="161">
        <v>0</v>
      </c>
      <c r="EZ71" s="161">
        <v>0</v>
      </c>
      <c r="FA71" s="161">
        <v>0</v>
      </c>
      <c r="FB71" s="14">
        <f t="shared" si="245"/>
        <v>0</v>
      </c>
      <c r="FC71" s="14">
        <f t="shared" si="246"/>
        <v>0</v>
      </c>
      <c r="FD71" s="161">
        <v>0</v>
      </c>
      <c r="FE71" s="161"/>
      <c r="FF71" s="10">
        <v>0</v>
      </c>
      <c r="FG71" s="10">
        <v>0</v>
      </c>
      <c r="FH71" s="10">
        <v>76.670222222222208</v>
      </c>
      <c r="FI71" s="10">
        <v>6900.32</v>
      </c>
      <c r="FJ71" s="14">
        <f t="shared" si="247"/>
        <v>76.670222222222208</v>
      </c>
      <c r="FK71" s="14">
        <f t="shared" si="248"/>
        <v>6900.32</v>
      </c>
      <c r="FL71" s="10">
        <v>417.9</v>
      </c>
      <c r="FM71" s="167" t="s">
        <v>590</v>
      </c>
      <c r="FN71" s="14"/>
      <c r="FO71" s="14"/>
      <c r="FP71" s="14"/>
      <c r="FQ71" s="14"/>
      <c r="FR71" s="14">
        <f t="shared" si="249"/>
        <v>0</v>
      </c>
      <c r="FS71" s="14">
        <f t="shared" si="250"/>
        <v>0</v>
      </c>
      <c r="FT71" s="10">
        <v>20.7</v>
      </c>
      <c r="FU71" s="14"/>
      <c r="FV71" s="14"/>
      <c r="FW71" s="14"/>
      <c r="FX71" s="14"/>
      <c r="FY71" s="14"/>
      <c r="FZ71" s="14">
        <f t="shared" si="251"/>
        <v>0</v>
      </c>
      <c r="GA71" s="14">
        <f t="shared" si="252"/>
        <v>0</v>
      </c>
      <c r="GB71" s="14"/>
      <c r="GC71" s="14"/>
      <c r="GD71" s="14"/>
      <c r="GE71" s="14"/>
      <c r="GF71" s="14"/>
      <c r="GG71" s="14"/>
      <c r="GH71" s="14">
        <f t="shared" si="253"/>
        <v>0</v>
      </c>
      <c r="GI71" s="14">
        <f t="shared" si="254"/>
        <v>0</v>
      </c>
      <c r="GJ71" s="14"/>
      <c r="GK71" s="14"/>
      <c r="GL71" s="14"/>
      <c r="GM71" s="14"/>
      <c r="GN71" s="14"/>
      <c r="GO71" s="14"/>
      <c r="GP71" s="14">
        <f t="shared" si="255"/>
        <v>0</v>
      </c>
      <c r="GQ71" s="14">
        <f t="shared" si="256"/>
        <v>0</v>
      </c>
      <c r="GR71" s="14"/>
      <c r="GS71" s="14"/>
      <c r="GT71" s="14"/>
      <c r="GU71" s="14"/>
      <c r="GV71" s="14"/>
      <c r="GW71" s="14"/>
      <c r="GX71" s="14">
        <f t="shared" si="257"/>
        <v>0</v>
      </c>
      <c r="GY71" s="14">
        <f t="shared" si="258"/>
        <v>0</v>
      </c>
      <c r="GZ71" s="14"/>
      <c r="HA71" s="14"/>
      <c r="HB71" s="14"/>
      <c r="HC71" s="14"/>
      <c r="HD71" s="14"/>
      <c r="HE71" s="14"/>
      <c r="HF71" s="14">
        <f t="shared" si="259"/>
        <v>0</v>
      </c>
      <c r="HG71" s="14">
        <f t="shared" si="260"/>
        <v>0</v>
      </c>
      <c r="HH71" s="14"/>
      <c r="HI71" s="14"/>
      <c r="HJ71" s="14"/>
      <c r="HK71" s="14"/>
      <c r="HL71" s="14"/>
      <c r="HM71" s="14"/>
      <c r="HN71" s="14">
        <f t="shared" si="261"/>
        <v>0</v>
      </c>
      <c r="HO71" s="14">
        <f t="shared" si="262"/>
        <v>0</v>
      </c>
      <c r="HP71" s="14"/>
      <c r="HQ71" s="14"/>
      <c r="HR71" s="14"/>
      <c r="HS71" s="14"/>
      <c r="HT71" s="14"/>
      <c r="HU71" s="14"/>
      <c r="HV71" s="14">
        <f t="shared" si="263"/>
        <v>0</v>
      </c>
      <c r="HW71" s="14">
        <f t="shared" si="264"/>
        <v>0</v>
      </c>
      <c r="HX71" s="14"/>
      <c r="HY71" s="14"/>
      <c r="HZ71" s="14"/>
      <c r="IA71" s="14"/>
      <c r="IB71" s="14"/>
      <c r="IC71" s="14"/>
      <c r="ID71" s="14">
        <f t="shared" si="265"/>
        <v>0</v>
      </c>
      <c r="IE71" s="14">
        <f t="shared" si="266"/>
        <v>0</v>
      </c>
      <c r="IF71" s="14"/>
      <c r="IG71" s="14"/>
      <c r="IH71" s="14"/>
      <c r="II71" s="14"/>
      <c r="IJ71" s="14"/>
      <c r="IK71" s="14"/>
      <c r="IL71" s="14">
        <f t="shared" si="267"/>
        <v>0</v>
      </c>
      <c r="IM71" s="14">
        <f t="shared" si="268"/>
        <v>0</v>
      </c>
      <c r="IN71" s="14"/>
      <c r="IO71" s="14"/>
      <c r="IP71" s="14"/>
      <c r="IQ71" s="14"/>
      <c r="IR71" s="14"/>
      <c r="IS71" s="14"/>
      <c r="IT71" s="14">
        <f t="shared" si="269"/>
        <v>0</v>
      </c>
      <c r="IU71" s="14">
        <f t="shared" si="270"/>
        <v>0</v>
      </c>
      <c r="IV71" s="14"/>
      <c r="IW71" s="14"/>
      <c r="IX71" s="14"/>
      <c r="IY71" s="14"/>
      <c r="IZ71" s="14"/>
      <c r="JA71" s="14"/>
      <c r="JB71" s="14">
        <f t="shared" si="271"/>
        <v>0</v>
      </c>
      <c r="JC71" s="14">
        <f t="shared" si="272"/>
        <v>0</v>
      </c>
      <c r="JD71" s="14"/>
      <c r="JE71" s="14"/>
      <c r="JF71" s="14"/>
      <c r="JG71" s="14"/>
      <c r="JH71" s="14"/>
      <c r="JI71" s="14"/>
      <c r="JJ71" s="14">
        <f t="shared" si="273"/>
        <v>0</v>
      </c>
      <c r="JK71" s="14">
        <f t="shared" si="274"/>
        <v>0</v>
      </c>
      <c r="JL71" s="14"/>
      <c r="JM71" s="14"/>
      <c r="JN71" s="14"/>
      <c r="JO71" s="14"/>
      <c r="JP71" s="14"/>
      <c r="JQ71" s="14"/>
      <c r="JR71" s="14">
        <f t="shared" si="275"/>
        <v>0</v>
      </c>
      <c r="JS71" s="14">
        <f t="shared" si="276"/>
        <v>0</v>
      </c>
      <c r="JT71" s="14"/>
      <c r="JU71" s="14"/>
    </row>
    <row r="72" spans="1:281" ht="12" customHeight="1" x14ac:dyDescent="0.2">
      <c r="A72" s="149" t="s">
        <v>164</v>
      </c>
      <c r="B72" s="15" t="s">
        <v>229</v>
      </c>
      <c r="C72" s="61">
        <v>8276019766</v>
      </c>
      <c r="D72" s="61" t="s">
        <v>301</v>
      </c>
      <c r="E72" s="4">
        <v>450</v>
      </c>
      <c r="F72" s="30" t="s">
        <v>73</v>
      </c>
      <c r="G72" s="44">
        <v>894112</v>
      </c>
      <c r="H72" s="3" t="s">
        <v>167</v>
      </c>
      <c r="I72" s="3" t="s">
        <v>167</v>
      </c>
      <c r="J72" s="48"/>
      <c r="K72" s="43">
        <v>0</v>
      </c>
      <c r="L72" s="50">
        <f t="shared" si="217"/>
        <v>0</v>
      </c>
      <c r="M72" s="43"/>
      <c r="N72" s="43">
        <v>0</v>
      </c>
      <c r="O72" s="43"/>
      <c r="P72" s="43"/>
      <c r="Q72" s="43"/>
      <c r="R72" s="10">
        <f t="shared" si="218"/>
        <v>0</v>
      </c>
      <c r="S72" s="50" cm="1">
        <f t="array" ref="S72">+R72:R72</f>
        <v>0</v>
      </c>
      <c r="T72" s="50">
        <f t="shared" si="152"/>
        <v>1569.537</v>
      </c>
      <c r="U72" s="55">
        <f t="shared" si="219"/>
        <v>1569.537</v>
      </c>
      <c r="V72" s="50">
        <f t="shared" si="153"/>
        <v>139233</v>
      </c>
      <c r="W72" s="55">
        <f t="shared" si="220"/>
        <v>88.709600347108733</v>
      </c>
      <c r="X72" s="50">
        <f t="shared" si="154"/>
        <v>6883.6000000000013</v>
      </c>
      <c r="Y72" s="55">
        <f t="shared" si="144"/>
        <v>20.22677087570457</v>
      </c>
      <c r="Z72" s="56">
        <v>351.6</v>
      </c>
      <c r="AA72" s="50">
        <f t="shared" si="155"/>
        <v>7235.2000000000007</v>
      </c>
      <c r="AB72" s="50">
        <f t="shared" si="156"/>
        <v>1251.5636363636365</v>
      </c>
      <c r="AC72" s="50">
        <f t="shared" si="145"/>
        <v>1251.5636363636365</v>
      </c>
      <c r="AD72" s="60">
        <f t="shared" si="277"/>
        <v>317.9733636363635</v>
      </c>
      <c r="AE72" s="57">
        <v>5.5</v>
      </c>
      <c r="AF72" s="57">
        <v>5.5</v>
      </c>
      <c r="AG72" s="24"/>
      <c r="AH72" s="10">
        <v>0</v>
      </c>
      <c r="AI72" s="10">
        <v>0</v>
      </c>
      <c r="AJ72" s="10">
        <v>0</v>
      </c>
      <c r="AK72" s="10">
        <v>0</v>
      </c>
      <c r="AL72" s="10">
        <f t="shared" si="146"/>
        <v>0</v>
      </c>
      <c r="AM72" s="10">
        <f t="shared" si="147"/>
        <v>0</v>
      </c>
      <c r="AN72" s="10">
        <v>500</v>
      </c>
      <c r="AO72" s="33"/>
      <c r="AP72" s="10">
        <v>391.48599999999999</v>
      </c>
      <c r="AQ72" s="10">
        <v>34396</v>
      </c>
      <c r="AR72" s="10">
        <v>0</v>
      </c>
      <c r="AS72" s="10">
        <v>0</v>
      </c>
      <c r="AT72" s="10">
        <f t="shared" si="148"/>
        <v>391.48599999999999</v>
      </c>
      <c r="AU72" s="10">
        <f t="shared" si="149"/>
        <v>34396</v>
      </c>
      <c r="AV72" s="10">
        <v>500</v>
      </c>
      <c r="AW72" s="22" t="s">
        <v>244</v>
      </c>
      <c r="AX72" s="10">
        <v>150</v>
      </c>
      <c r="AY72" s="10">
        <v>13917</v>
      </c>
      <c r="AZ72" s="10">
        <v>0</v>
      </c>
      <c r="BA72" s="10">
        <v>0</v>
      </c>
      <c r="BB72" s="161">
        <f t="shared" si="150"/>
        <v>150</v>
      </c>
      <c r="BC72" s="161">
        <f t="shared" si="151"/>
        <v>13917</v>
      </c>
      <c r="BD72" s="10">
        <v>500</v>
      </c>
      <c r="BE72" s="22" t="s">
        <v>320</v>
      </c>
      <c r="BF72" s="10">
        <v>0</v>
      </c>
      <c r="BG72" s="10">
        <v>0</v>
      </c>
      <c r="BH72" s="10">
        <v>0</v>
      </c>
      <c r="BI72" s="10">
        <v>0</v>
      </c>
      <c r="BJ72" s="161">
        <f t="shared" si="221"/>
        <v>0</v>
      </c>
      <c r="BK72" s="161">
        <f t="shared" si="222"/>
        <v>0</v>
      </c>
      <c r="BL72" s="10">
        <v>500</v>
      </c>
      <c r="BM72" s="22"/>
      <c r="BN72" s="161">
        <v>150</v>
      </c>
      <c r="BO72" s="10">
        <v>13165.5</v>
      </c>
      <c r="BP72" s="10">
        <v>0</v>
      </c>
      <c r="BQ72" s="10">
        <v>0</v>
      </c>
      <c r="BR72" s="10">
        <f t="shared" si="223"/>
        <v>150</v>
      </c>
      <c r="BS72" s="10">
        <f t="shared" si="224"/>
        <v>13165.5</v>
      </c>
      <c r="BT72" s="10">
        <v>500</v>
      </c>
      <c r="BU72" s="22" t="s">
        <v>382</v>
      </c>
      <c r="BV72" s="161">
        <v>50</v>
      </c>
      <c r="BW72" s="161">
        <v>4365.5</v>
      </c>
      <c r="BX72" s="10">
        <v>0</v>
      </c>
      <c r="BY72" s="10">
        <v>0</v>
      </c>
      <c r="BZ72" s="161">
        <f t="shared" si="225"/>
        <v>50</v>
      </c>
      <c r="CA72" s="161">
        <f t="shared" si="226"/>
        <v>4365.5</v>
      </c>
      <c r="CB72" s="10">
        <v>449.8</v>
      </c>
      <c r="CC72" s="22" t="s">
        <v>332</v>
      </c>
      <c r="CD72" s="161">
        <v>0</v>
      </c>
      <c r="CE72" s="161">
        <v>0</v>
      </c>
      <c r="CF72" s="10">
        <v>0</v>
      </c>
      <c r="CG72" s="10">
        <v>0</v>
      </c>
      <c r="CH72" s="161">
        <f t="shared" si="227"/>
        <v>0</v>
      </c>
      <c r="CI72" s="161">
        <f t="shared" si="228"/>
        <v>0</v>
      </c>
      <c r="CJ72" s="10">
        <v>500</v>
      </c>
      <c r="CK72" s="161" t="s">
        <v>382</v>
      </c>
      <c r="CL72" s="10">
        <v>357.09100000000001</v>
      </c>
      <c r="CM72" s="10">
        <v>31374</v>
      </c>
      <c r="CN72" s="10">
        <v>0</v>
      </c>
      <c r="CO72" s="10">
        <v>0</v>
      </c>
      <c r="CP72" s="161">
        <f t="shared" si="229"/>
        <v>357.09100000000001</v>
      </c>
      <c r="CQ72" s="161">
        <f t="shared" si="230"/>
        <v>31374</v>
      </c>
      <c r="CR72" s="10">
        <v>514.79999999999995</v>
      </c>
      <c r="CS72" s="22" t="s">
        <v>244</v>
      </c>
      <c r="CT72" s="161">
        <v>0</v>
      </c>
      <c r="CU72" s="161">
        <v>0</v>
      </c>
      <c r="CV72" s="10">
        <v>0</v>
      </c>
      <c r="CW72" s="161">
        <v>0</v>
      </c>
      <c r="CX72" s="161">
        <f t="shared" si="231"/>
        <v>0</v>
      </c>
      <c r="CY72" s="161">
        <f t="shared" si="232"/>
        <v>0</v>
      </c>
      <c r="CZ72" s="10">
        <v>531</v>
      </c>
      <c r="DA72" s="22"/>
      <c r="DB72" s="161">
        <v>0</v>
      </c>
      <c r="DC72" s="161">
        <v>0</v>
      </c>
      <c r="DD72" s="10">
        <v>0</v>
      </c>
      <c r="DE72" s="10">
        <v>0</v>
      </c>
      <c r="DF72" s="161">
        <f t="shared" si="233"/>
        <v>0</v>
      </c>
      <c r="DG72" s="161">
        <f t="shared" si="234"/>
        <v>0</v>
      </c>
      <c r="DH72" s="10">
        <v>313.8</v>
      </c>
      <c r="DI72" s="161"/>
      <c r="DJ72" s="161">
        <v>0</v>
      </c>
      <c r="DK72" s="161">
        <v>0</v>
      </c>
      <c r="DL72" s="10">
        <v>0</v>
      </c>
      <c r="DM72" s="10">
        <v>0</v>
      </c>
      <c r="DN72" s="161">
        <f t="shared" si="235"/>
        <v>0</v>
      </c>
      <c r="DO72" s="161">
        <f t="shared" si="236"/>
        <v>0</v>
      </c>
      <c r="DP72" s="10">
        <v>0</v>
      </c>
      <c r="DQ72" s="22"/>
      <c r="DR72" s="161">
        <v>0</v>
      </c>
      <c r="DS72" s="161">
        <v>0</v>
      </c>
      <c r="DT72" s="10">
        <v>0</v>
      </c>
      <c r="DU72" s="161">
        <v>0</v>
      </c>
      <c r="DV72" s="161">
        <f t="shared" si="237"/>
        <v>0</v>
      </c>
      <c r="DW72" s="161">
        <f t="shared" si="238"/>
        <v>0</v>
      </c>
      <c r="DX72" s="10">
        <v>5.0999999999999996</v>
      </c>
      <c r="DY72" s="161"/>
      <c r="DZ72" s="161">
        <v>0</v>
      </c>
      <c r="EA72" s="161">
        <v>0</v>
      </c>
      <c r="EB72" s="161">
        <v>0</v>
      </c>
      <c r="EC72" s="161">
        <v>0</v>
      </c>
      <c r="ED72" s="161">
        <f t="shared" si="239"/>
        <v>0</v>
      </c>
      <c r="EE72" s="161">
        <f t="shared" si="240"/>
        <v>0</v>
      </c>
      <c r="EF72" s="10">
        <v>274.60000000000002</v>
      </c>
      <c r="EG72" s="161"/>
      <c r="EH72" s="10">
        <v>120</v>
      </c>
      <c r="EI72" s="161">
        <v>11180</v>
      </c>
      <c r="EJ72" s="161">
        <v>0</v>
      </c>
      <c r="EK72" s="161">
        <v>0</v>
      </c>
      <c r="EL72" s="161">
        <f t="shared" si="241"/>
        <v>120</v>
      </c>
      <c r="EM72" s="161">
        <f t="shared" si="242"/>
        <v>11180</v>
      </c>
      <c r="EN72" s="10">
        <v>539.4</v>
      </c>
      <c r="EO72" s="22" t="s">
        <v>539</v>
      </c>
      <c r="EP72" s="161">
        <v>0</v>
      </c>
      <c r="EQ72" s="161">
        <v>0</v>
      </c>
      <c r="ER72" s="161">
        <v>0</v>
      </c>
      <c r="ES72" s="161">
        <v>0</v>
      </c>
      <c r="ET72" s="161">
        <f t="shared" si="243"/>
        <v>0</v>
      </c>
      <c r="EU72" s="161">
        <f t="shared" si="244"/>
        <v>0</v>
      </c>
      <c r="EV72" s="10">
        <v>540.1</v>
      </c>
      <c r="EW72" s="161"/>
      <c r="EX72" s="10">
        <v>0</v>
      </c>
      <c r="EY72" s="161">
        <v>0</v>
      </c>
      <c r="EZ72" s="161">
        <v>0</v>
      </c>
      <c r="FA72" s="161">
        <v>0</v>
      </c>
      <c r="FB72" s="14">
        <f t="shared" si="245"/>
        <v>0</v>
      </c>
      <c r="FC72" s="14">
        <f t="shared" si="246"/>
        <v>0</v>
      </c>
      <c r="FD72" s="161">
        <v>0</v>
      </c>
      <c r="FE72" s="161"/>
      <c r="FF72" s="10">
        <v>350.96</v>
      </c>
      <c r="FG72" s="10">
        <v>30835</v>
      </c>
      <c r="FH72" s="10">
        <v>0</v>
      </c>
      <c r="FI72" s="10">
        <v>0</v>
      </c>
      <c r="FJ72" s="14">
        <f t="shared" si="247"/>
        <v>350.96</v>
      </c>
      <c r="FK72" s="14">
        <f t="shared" si="248"/>
        <v>30835</v>
      </c>
      <c r="FL72" s="10">
        <v>470.1</v>
      </c>
      <c r="FM72" s="167" t="s">
        <v>244</v>
      </c>
      <c r="FN72" s="14"/>
      <c r="FO72" s="14"/>
      <c r="FP72" s="14"/>
      <c r="FQ72" s="14"/>
      <c r="FR72" s="14">
        <f t="shared" si="249"/>
        <v>0</v>
      </c>
      <c r="FS72" s="14">
        <f t="shared" si="250"/>
        <v>0</v>
      </c>
      <c r="FT72" s="10">
        <v>244.9</v>
      </c>
      <c r="FU72" s="14"/>
      <c r="FV72" s="14"/>
      <c r="FW72" s="14"/>
      <c r="FX72" s="14"/>
      <c r="FY72" s="14"/>
      <c r="FZ72" s="14">
        <f t="shared" si="251"/>
        <v>0</v>
      </c>
      <c r="GA72" s="14">
        <f t="shared" si="252"/>
        <v>0</v>
      </c>
      <c r="GB72" s="14"/>
      <c r="GC72" s="14"/>
      <c r="GD72" s="14"/>
      <c r="GE72" s="14"/>
      <c r="GF72" s="14"/>
      <c r="GG72" s="14"/>
      <c r="GH72" s="14">
        <f t="shared" si="253"/>
        <v>0</v>
      </c>
      <c r="GI72" s="14">
        <f t="shared" si="254"/>
        <v>0</v>
      </c>
      <c r="GJ72" s="14"/>
      <c r="GK72" s="14"/>
      <c r="GL72" s="14"/>
      <c r="GM72" s="14"/>
      <c r="GN72" s="14"/>
      <c r="GO72" s="14"/>
      <c r="GP72" s="14">
        <f t="shared" si="255"/>
        <v>0</v>
      </c>
      <c r="GQ72" s="14">
        <f t="shared" si="256"/>
        <v>0</v>
      </c>
      <c r="GR72" s="14"/>
      <c r="GS72" s="14"/>
      <c r="GT72" s="14"/>
      <c r="GU72" s="14"/>
      <c r="GV72" s="14"/>
      <c r="GW72" s="14"/>
      <c r="GX72" s="14">
        <f t="shared" si="257"/>
        <v>0</v>
      </c>
      <c r="GY72" s="14">
        <f t="shared" si="258"/>
        <v>0</v>
      </c>
      <c r="GZ72" s="14"/>
      <c r="HA72" s="14"/>
      <c r="HB72" s="14"/>
      <c r="HC72" s="14"/>
      <c r="HD72" s="14"/>
      <c r="HE72" s="14"/>
      <c r="HF72" s="14">
        <f t="shared" si="259"/>
        <v>0</v>
      </c>
      <c r="HG72" s="14">
        <f t="shared" si="260"/>
        <v>0</v>
      </c>
      <c r="HH72" s="14"/>
      <c r="HI72" s="14"/>
      <c r="HJ72" s="14"/>
      <c r="HK72" s="14"/>
      <c r="HL72" s="14"/>
      <c r="HM72" s="14"/>
      <c r="HN72" s="14">
        <f t="shared" si="261"/>
        <v>0</v>
      </c>
      <c r="HO72" s="14">
        <f t="shared" si="262"/>
        <v>0</v>
      </c>
      <c r="HP72" s="14"/>
      <c r="HQ72" s="14"/>
      <c r="HR72" s="14"/>
      <c r="HS72" s="14"/>
      <c r="HT72" s="14"/>
      <c r="HU72" s="14"/>
      <c r="HV72" s="14">
        <f t="shared" si="263"/>
        <v>0</v>
      </c>
      <c r="HW72" s="14">
        <f t="shared" si="264"/>
        <v>0</v>
      </c>
      <c r="HX72" s="14"/>
      <c r="HY72" s="14"/>
      <c r="HZ72" s="14"/>
      <c r="IA72" s="14"/>
      <c r="IB72" s="14"/>
      <c r="IC72" s="14"/>
      <c r="ID72" s="14">
        <f t="shared" si="265"/>
        <v>0</v>
      </c>
      <c r="IE72" s="14">
        <f t="shared" si="266"/>
        <v>0</v>
      </c>
      <c r="IF72" s="14"/>
      <c r="IG72" s="14"/>
      <c r="IH72" s="14"/>
      <c r="II72" s="14"/>
      <c r="IJ72" s="14"/>
      <c r="IK72" s="14"/>
      <c r="IL72" s="14">
        <f t="shared" si="267"/>
        <v>0</v>
      </c>
      <c r="IM72" s="14">
        <f t="shared" si="268"/>
        <v>0</v>
      </c>
      <c r="IN72" s="14"/>
      <c r="IO72" s="14"/>
      <c r="IP72" s="14"/>
      <c r="IQ72" s="14"/>
      <c r="IR72" s="14"/>
      <c r="IS72" s="14"/>
      <c r="IT72" s="14">
        <f t="shared" si="269"/>
        <v>0</v>
      </c>
      <c r="IU72" s="14">
        <f t="shared" si="270"/>
        <v>0</v>
      </c>
      <c r="IV72" s="14"/>
      <c r="IW72" s="14"/>
      <c r="IX72" s="14"/>
      <c r="IY72" s="14"/>
      <c r="IZ72" s="14"/>
      <c r="JA72" s="14"/>
      <c r="JB72" s="14">
        <f t="shared" si="271"/>
        <v>0</v>
      </c>
      <c r="JC72" s="14">
        <f t="shared" si="272"/>
        <v>0</v>
      </c>
      <c r="JD72" s="14"/>
      <c r="JE72" s="14"/>
      <c r="JF72" s="14"/>
      <c r="JG72" s="14"/>
      <c r="JH72" s="14"/>
      <c r="JI72" s="14"/>
      <c r="JJ72" s="14">
        <f t="shared" si="273"/>
        <v>0</v>
      </c>
      <c r="JK72" s="14">
        <f t="shared" si="274"/>
        <v>0</v>
      </c>
      <c r="JL72" s="14"/>
      <c r="JM72" s="14"/>
      <c r="JN72" s="14"/>
      <c r="JO72" s="14"/>
      <c r="JP72" s="14"/>
      <c r="JQ72" s="14"/>
      <c r="JR72" s="14">
        <f t="shared" si="275"/>
        <v>0</v>
      </c>
      <c r="JS72" s="14">
        <f t="shared" si="276"/>
        <v>0</v>
      </c>
      <c r="JT72" s="14"/>
      <c r="JU72" s="14"/>
    </row>
    <row r="73" spans="1:281" ht="12" customHeight="1" x14ac:dyDescent="0.2">
      <c r="A73" s="4" t="s">
        <v>94</v>
      </c>
      <c r="B73" s="15" t="s">
        <v>239</v>
      </c>
      <c r="C73" s="61"/>
      <c r="D73" s="61" t="s">
        <v>303</v>
      </c>
      <c r="E73" s="4">
        <v>75</v>
      </c>
      <c r="F73" s="26" t="s">
        <v>74</v>
      </c>
      <c r="G73" s="12">
        <v>47938</v>
      </c>
      <c r="H73" s="8" t="s">
        <v>83</v>
      </c>
      <c r="I73" s="11">
        <v>81</v>
      </c>
      <c r="J73" s="49"/>
      <c r="K73" s="43">
        <v>23</v>
      </c>
      <c r="L73" s="50">
        <f t="shared" si="217"/>
        <v>23</v>
      </c>
      <c r="M73" s="57"/>
      <c r="N73" s="43">
        <v>0</v>
      </c>
      <c r="O73" s="43"/>
      <c r="P73" s="43"/>
      <c r="Q73" s="43"/>
      <c r="R73" s="10">
        <f t="shared" si="218"/>
        <v>0</v>
      </c>
      <c r="S73" s="50" cm="1">
        <f t="array" ref="S73">+R73:R73</f>
        <v>0</v>
      </c>
      <c r="T73" s="50">
        <f t="shared" si="152"/>
        <v>411.35833333333329</v>
      </c>
      <c r="U73" s="55">
        <f t="shared" si="219"/>
        <v>434.35833333333329</v>
      </c>
      <c r="V73" s="50">
        <f t="shared" si="153"/>
        <v>37064.635333333339</v>
      </c>
      <c r="W73" s="55">
        <f t="shared" si="220"/>
        <v>90.10303749772099</v>
      </c>
      <c r="X73" s="50">
        <f t="shared" si="154"/>
        <v>3141.3000000000006</v>
      </c>
      <c r="Y73" s="55">
        <f t="shared" si="144"/>
        <v>11.799138997654898</v>
      </c>
      <c r="Z73" s="56">
        <v>55900.7</v>
      </c>
      <c r="AA73" s="50">
        <f t="shared" si="155"/>
        <v>59042.000000000007</v>
      </c>
      <c r="AB73" s="50">
        <f t="shared" si="156"/>
        <v>407.96103896103904</v>
      </c>
      <c r="AC73" s="50">
        <f t="shared" si="145"/>
        <v>407.96103896103904</v>
      </c>
      <c r="AD73" s="60">
        <f t="shared" si="277"/>
        <v>26.397294372294255</v>
      </c>
      <c r="AE73" s="57">
        <v>7.7</v>
      </c>
      <c r="AF73" s="57">
        <v>7.7</v>
      </c>
      <c r="AG73" s="24"/>
      <c r="AH73" s="10">
        <v>42.3853333333333</v>
      </c>
      <c r="AI73" s="10">
        <v>3814.68</v>
      </c>
      <c r="AJ73" s="10">
        <v>0</v>
      </c>
      <c r="AK73" s="10">
        <v>0</v>
      </c>
      <c r="AL73" s="10">
        <f t="shared" si="146"/>
        <v>42.3853333333333</v>
      </c>
      <c r="AM73" s="10">
        <f t="shared" si="147"/>
        <v>3857.065333333333</v>
      </c>
      <c r="AN73" s="75">
        <v>118.1</v>
      </c>
      <c r="AO73" s="33"/>
      <c r="AP73" s="10">
        <v>0</v>
      </c>
      <c r="AQ73" s="10">
        <v>0</v>
      </c>
      <c r="AR73" s="10">
        <v>13.566111111111111</v>
      </c>
      <c r="AS73" s="10">
        <v>1220.95</v>
      </c>
      <c r="AT73" s="10">
        <f t="shared" si="148"/>
        <v>13.566111111111111</v>
      </c>
      <c r="AU73" s="10">
        <f t="shared" si="149"/>
        <v>1220.95</v>
      </c>
      <c r="AV73" s="10">
        <v>285.3</v>
      </c>
      <c r="AW73" s="22" t="str">
        <f>VLOOKUP(I73,[2]Sheet1!$B$2:$C$10,2,0)</f>
        <v>Guru Gobind Singh Service Station</v>
      </c>
      <c r="AX73" s="10">
        <v>46.4</v>
      </c>
      <c r="AY73" s="10">
        <v>4176</v>
      </c>
      <c r="AZ73" s="10">
        <v>0</v>
      </c>
      <c r="BA73" s="10">
        <v>0</v>
      </c>
      <c r="BB73" s="161">
        <f t="shared" si="150"/>
        <v>46.4</v>
      </c>
      <c r="BC73" s="161">
        <f t="shared" si="151"/>
        <v>4176</v>
      </c>
      <c r="BD73" s="10">
        <v>363.9</v>
      </c>
      <c r="BE73" s="22" t="s">
        <v>319</v>
      </c>
      <c r="BF73" s="10">
        <v>0</v>
      </c>
      <c r="BG73" s="10">
        <v>0</v>
      </c>
      <c r="BH73" s="10">
        <v>46.033333333333331</v>
      </c>
      <c r="BI73" s="10">
        <v>4143</v>
      </c>
      <c r="BJ73" s="161">
        <f t="shared" si="221"/>
        <v>46.033333333333331</v>
      </c>
      <c r="BK73" s="161">
        <f t="shared" si="222"/>
        <v>4143</v>
      </c>
      <c r="BL73" s="10">
        <v>262.2</v>
      </c>
      <c r="BM73" s="22" t="s">
        <v>356</v>
      </c>
      <c r="BN73" s="161">
        <v>0</v>
      </c>
      <c r="BO73" s="161">
        <v>0</v>
      </c>
      <c r="BP73" s="10">
        <v>0</v>
      </c>
      <c r="BQ73" s="10">
        <v>0</v>
      </c>
      <c r="BR73" s="75">
        <f t="shared" si="223"/>
        <v>0</v>
      </c>
      <c r="BS73" s="75">
        <f t="shared" si="224"/>
        <v>0</v>
      </c>
      <c r="BT73" s="10">
        <v>125.8</v>
      </c>
      <c r="BU73" s="22"/>
      <c r="BV73" s="10">
        <v>46.532444444444444</v>
      </c>
      <c r="BW73" s="10">
        <v>4187.92</v>
      </c>
      <c r="BX73" s="10">
        <v>0</v>
      </c>
      <c r="BY73" s="10">
        <v>0</v>
      </c>
      <c r="BZ73" s="161">
        <f t="shared" si="225"/>
        <v>46.532444444444444</v>
      </c>
      <c r="CA73" s="161">
        <f t="shared" si="226"/>
        <v>4187.92</v>
      </c>
      <c r="CB73" s="10">
        <v>338.6</v>
      </c>
      <c r="CC73" s="22" t="s">
        <v>399</v>
      </c>
      <c r="CD73" s="161">
        <v>0</v>
      </c>
      <c r="CE73" s="161">
        <v>0</v>
      </c>
      <c r="CF73" s="10">
        <v>0</v>
      </c>
      <c r="CG73" s="10">
        <v>0</v>
      </c>
      <c r="CH73" s="161">
        <f t="shared" si="227"/>
        <v>0</v>
      </c>
      <c r="CI73" s="161">
        <f t="shared" si="228"/>
        <v>0</v>
      </c>
      <c r="CJ73" s="10">
        <v>0.4</v>
      </c>
      <c r="CK73" s="161"/>
      <c r="CL73" s="161">
        <v>0</v>
      </c>
      <c r="CM73" s="161">
        <v>0</v>
      </c>
      <c r="CN73" s="10">
        <v>0</v>
      </c>
      <c r="CO73" s="10">
        <v>0</v>
      </c>
      <c r="CP73" s="161">
        <f t="shared" si="229"/>
        <v>0</v>
      </c>
      <c r="CQ73" s="161">
        <f t="shared" si="230"/>
        <v>0</v>
      </c>
      <c r="CR73" s="10">
        <v>124.4</v>
      </c>
      <c r="CS73" s="22"/>
      <c r="CT73" s="161">
        <v>0</v>
      </c>
      <c r="CU73" s="161">
        <v>0</v>
      </c>
      <c r="CV73" s="10">
        <v>0</v>
      </c>
      <c r="CW73" s="161">
        <v>0</v>
      </c>
      <c r="CX73" s="161">
        <f t="shared" si="231"/>
        <v>0</v>
      </c>
      <c r="CY73" s="161">
        <f t="shared" si="232"/>
        <v>0</v>
      </c>
      <c r="CZ73" s="10">
        <v>86.6</v>
      </c>
      <c r="DA73" s="22"/>
      <c r="DB73" s="161">
        <v>0</v>
      </c>
      <c r="DC73" s="161">
        <v>0</v>
      </c>
      <c r="DD73" s="10">
        <v>52.111111111111114</v>
      </c>
      <c r="DE73" s="10">
        <v>4690</v>
      </c>
      <c r="DF73" s="161">
        <f t="shared" si="233"/>
        <v>52.111111111111114</v>
      </c>
      <c r="DG73" s="161">
        <f t="shared" si="234"/>
        <v>4690</v>
      </c>
      <c r="DH73" s="10">
        <v>6</v>
      </c>
      <c r="DI73" s="161" t="s">
        <v>354</v>
      </c>
      <c r="DJ73" s="161">
        <v>0</v>
      </c>
      <c r="DK73" s="161">
        <v>0</v>
      </c>
      <c r="DL73" s="10">
        <v>45.236888888888892</v>
      </c>
      <c r="DM73" s="10">
        <v>4071.32</v>
      </c>
      <c r="DN73" s="161">
        <f t="shared" si="235"/>
        <v>45.236888888888892</v>
      </c>
      <c r="DO73" s="161">
        <f t="shared" si="236"/>
        <v>4071.32</v>
      </c>
      <c r="DP73" s="10">
        <v>463.8</v>
      </c>
      <c r="DQ73" s="22" t="s">
        <v>481</v>
      </c>
      <c r="DR73" s="10">
        <f>+DS73/90</f>
        <v>46.570888888888888</v>
      </c>
      <c r="DS73" s="10">
        <v>4191.38</v>
      </c>
      <c r="DT73" s="10">
        <v>0</v>
      </c>
      <c r="DU73" s="161">
        <v>0</v>
      </c>
      <c r="DV73" s="161">
        <f t="shared" si="237"/>
        <v>46.570888888888888</v>
      </c>
      <c r="DW73" s="161">
        <f t="shared" si="238"/>
        <v>4191.38</v>
      </c>
      <c r="DX73" s="10">
        <v>239.8</v>
      </c>
      <c r="DY73" s="33" t="s">
        <v>501</v>
      </c>
      <c r="DZ73" s="10">
        <v>38.87777777777778</v>
      </c>
      <c r="EA73" s="161">
        <v>3499</v>
      </c>
      <c r="EB73" s="161">
        <v>0</v>
      </c>
      <c r="EC73" s="161">
        <v>0</v>
      </c>
      <c r="ED73" s="10">
        <f t="shared" si="239"/>
        <v>38.87777777777778</v>
      </c>
      <c r="EE73" s="10">
        <f t="shared" si="240"/>
        <v>3499</v>
      </c>
      <c r="EF73" s="10">
        <v>466.8</v>
      </c>
      <c r="EG73" s="161" t="s">
        <v>319</v>
      </c>
      <c r="EH73" s="161">
        <v>0</v>
      </c>
      <c r="EI73" s="161">
        <v>0</v>
      </c>
      <c r="EJ73" s="161">
        <v>0</v>
      </c>
      <c r="EK73" s="161">
        <v>0</v>
      </c>
      <c r="EL73" s="161">
        <f t="shared" si="241"/>
        <v>0</v>
      </c>
      <c r="EM73" s="161">
        <f t="shared" si="242"/>
        <v>0</v>
      </c>
      <c r="EN73" s="10">
        <v>30.3</v>
      </c>
      <c r="EO73" s="22"/>
      <c r="EP73" s="161">
        <v>0</v>
      </c>
      <c r="EQ73" s="161">
        <v>0</v>
      </c>
      <c r="ER73" s="161">
        <v>33.644444444444446</v>
      </c>
      <c r="ES73" s="161">
        <v>3028</v>
      </c>
      <c r="ET73" s="161">
        <f t="shared" si="243"/>
        <v>33.644444444444446</v>
      </c>
      <c r="EU73" s="161">
        <f t="shared" si="244"/>
        <v>3028</v>
      </c>
      <c r="EV73" s="10">
        <v>173.4</v>
      </c>
      <c r="EW73" s="161" t="s">
        <v>354</v>
      </c>
      <c r="EX73" s="10">
        <v>0</v>
      </c>
      <c r="EY73" s="161">
        <v>0</v>
      </c>
      <c r="EZ73" s="161">
        <v>0</v>
      </c>
      <c r="FA73" s="161">
        <v>0</v>
      </c>
      <c r="FB73" s="14">
        <f t="shared" si="245"/>
        <v>0</v>
      </c>
      <c r="FC73" s="14">
        <f t="shared" si="246"/>
        <v>0</v>
      </c>
      <c r="FD73" s="161">
        <v>32.6</v>
      </c>
      <c r="FE73" s="161"/>
      <c r="FF73" s="10">
        <v>0</v>
      </c>
      <c r="FG73" s="10">
        <v>0</v>
      </c>
      <c r="FH73" s="10">
        <v>0</v>
      </c>
      <c r="FI73" s="10">
        <v>0</v>
      </c>
      <c r="FJ73" s="14">
        <f t="shared" si="247"/>
        <v>0</v>
      </c>
      <c r="FK73" s="14">
        <f t="shared" si="248"/>
        <v>0</v>
      </c>
      <c r="FL73" s="10">
        <v>23.2</v>
      </c>
      <c r="FM73" s="167"/>
      <c r="FN73" s="14"/>
      <c r="FO73" s="14"/>
      <c r="FP73" s="14"/>
      <c r="FQ73" s="14"/>
      <c r="FR73" s="14">
        <f t="shared" si="249"/>
        <v>0</v>
      </c>
      <c r="FS73" s="14">
        <f t="shared" si="250"/>
        <v>0</v>
      </c>
      <c r="FT73" s="10">
        <v>0.1</v>
      </c>
      <c r="FU73" s="14"/>
      <c r="FV73" s="14"/>
      <c r="FW73" s="14"/>
      <c r="FX73" s="14"/>
      <c r="FY73" s="14"/>
      <c r="FZ73" s="14">
        <f t="shared" si="251"/>
        <v>0</v>
      </c>
      <c r="GA73" s="14">
        <f t="shared" si="252"/>
        <v>0</v>
      </c>
      <c r="GB73" s="14"/>
      <c r="GC73" s="14"/>
      <c r="GD73" s="14"/>
      <c r="GE73" s="14"/>
      <c r="GF73" s="14"/>
      <c r="GG73" s="14"/>
      <c r="GH73" s="14">
        <f t="shared" si="253"/>
        <v>0</v>
      </c>
      <c r="GI73" s="14">
        <f t="shared" si="254"/>
        <v>0</v>
      </c>
      <c r="GJ73" s="14"/>
      <c r="GK73" s="14"/>
      <c r="GL73" s="14"/>
      <c r="GM73" s="14"/>
      <c r="GN73" s="14"/>
      <c r="GO73" s="14"/>
      <c r="GP73" s="14">
        <f t="shared" si="255"/>
        <v>0</v>
      </c>
      <c r="GQ73" s="14">
        <f t="shared" si="256"/>
        <v>0</v>
      </c>
      <c r="GR73" s="14"/>
      <c r="GS73" s="14"/>
      <c r="GT73" s="14"/>
      <c r="GU73" s="14"/>
      <c r="GV73" s="14"/>
      <c r="GW73" s="14"/>
      <c r="GX73" s="14">
        <f t="shared" si="257"/>
        <v>0</v>
      </c>
      <c r="GY73" s="14">
        <f t="shared" si="258"/>
        <v>0</v>
      </c>
      <c r="GZ73" s="14"/>
      <c r="HA73" s="14"/>
      <c r="HB73" s="14"/>
      <c r="HC73" s="14"/>
      <c r="HD73" s="14"/>
      <c r="HE73" s="14"/>
      <c r="HF73" s="14">
        <f t="shared" si="259"/>
        <v>0</v>
      </c>
      <c r="HG73" s="14">
        <f t="shared" si="260"/>
        <v>0</v>
      </c>
      <c r="HH73" s="14"/>
      <c r="HI73" s="14"/>
      <c r="HJ73" s="14"/>
      <c r="HK73" s="14"/>
      <c r="HL73" s="14"/>
      <c r="HM73" s="14"/>
      <c r="HN73" s="14">
        <f t="shared" si="261"/>
        <v>0</v>
      </c>
      <c r="HO73" s="14">
        <f t="shared" si="262"/>
        <v>0</v>
      </c>
      <c r="HP73" s="14"/>
      <c r="HQ73" s="14"/>
      <c r="HR73" s="14"/>
      <c r="HS73" s="14"/>
      <c r="HT73" s="14"/>
      <c r="HU73" s="14"/>
      <c r="HV73" s="14">
        <f t="shared" si="263"/>
        <v>0</v>
      </c>
      <c r="HW73" s="14">
        <f t="shared" si="264"/>
        <v>0</v>
      </c>
      <c r="HX73" s="14"/>
      <c r="HY73" s="14"/>
      <c r="HZ73" s="14"/>
      <c r="IA73" s="14"/>
      <c r="IB73" s="14"/>
      <c r="IC73" s="14"/>
      <c r="ID73" s="14">
        <f t="shared" si="265"/>
        <v>0</v>
      </c>
      <c r="IE73" s="14">
        <f t="shared" si="266"/>
        <v>0</v>
      </c>
      <c r="IF73" s="14"/>
      <c r="IG73" s="14"/>
      <c r="IH73" s="14"/>
      <c r="II73" s="14"/>
      <c r="IJ73" s="14"/>
      <c r="IK73" s="14"/>
      <c r="IL73" s="14">
        <f t="shared" si="267"/>
        <v>0</v>
      </c>
      <c r="IM73" s="14">
        <f t="shared" si="268"/>
        <v>0</v>
      </c>
      <c r="IN73" s="14"/>
      <c r="IO73" s="14"/>
      <c r="IP73" s="14"/>
      <c r="IQ73" s="14"/>
      <c r="IR73" s="14"/>
      <c r="IS73" s="14"/>
      <c r="IT73" s="14">
        <f t="shared" si="269"/>
        <v>0</v>
      </c>
      <c r="IU73" s="14">
        <f t="shared" si="270"/>
        <v>0</v>
      </c>
      <c r="IV73" s="14"/>
      <c r="IW73" s="14"/>
      <c r="IX73" s="14"/>
      <c r="IY73" s="14"/>
      <c r="IZ73" s="14"/>
      <c r="JA73" s="14"/>
      <c r="JB73" s="14">
        <f t="shared" si="271"/>
        <v>0</v>
      </c>
      <c r="JC73" s="14">
        <f t="shared" si="272"/>
        <v>0</v>
      </c>
      <c r="JD73" s="14"/>
      <c r="JE73" s="14"/>
      <c r="JF73" s="14"/>
      <c r="JG73" s="14"/>
      <c r="JH73" s="14"/>
      <c r="JI73" s="14"/>
      <c r="JJ73" s="14">
        <f t="shared" si="273"/>
        <v>0</v>
      </c>
      <c r="JK73" s="14">
        <f t="shared" si="274"/>
        <v>0</v>
      </c>
      <c r="JL73" s="14"/>
      <c r="JM73" s="14"/>
      <c r="JN73" s="14"/>
      <c r="JO73" s="14"/>
      <c r="JP73" s="14"/>
      <c r="JQ73" s="14"/>
      <c r="JR73" s="14">
        <f t="shared" si="275"/>
        <v>0</v>
      </c>
      <c r="JS73" s="14">
        <f t="shared" si="276"/>
        <v>0</v>
      </c>
      <c r="JT73" s="14"/>
      <c r="JU73" s="14"/>
    </row>
    <row r="74" spans="1:281" ht="12" customHeight="1" x14ac:dyDescent="0.2">
      <c r="A74" s="1" t="s">
        <v>163</v>
      </c>
      <c r="B74" s="15" t="s">
        <v>230</v>
      </c>
      <c r="C74" s="61">
        <v>9754466326</v>
      </c>
      <c r="D74" s="61" t="s">
        <v>301</v>
      </c>
      <c r="E74" s="4">
        <v>360</v>
      </c>
      <c r="F74" s="32" t="s">
        <v>4</v>
      </c>
      <c r="G74" s="45">
        <v>894211</v>
      </c>
      <c r="H74" s="3" t="s">
        <v>167</v>
      </c>
      <c r="I74" s="3" t="s">
        <v>167</v>
      </c>
      <c r="J74" s="46"/>
      <c r="K74" s="43">
        <v>0</v>
      </c>
      <c r="L74" s="50">
        <f t="shared" si="217"/>
        <v>0</v>
      </c>
      <c r="M74" s="43"/>
      <c r="N74" s="43">
        <v>0</v>
      </c>
      <c r="O74" s="43"/>
      <c r="P74" s="43"/>
      <c r="Q74" s="43"/>
      <c r="R74" s="10">
        <f t="shared" si="218"/>
        <v>0</v>
      </c>
      <c r="S74" s="50" cm="1">
        <f t="array" ref="S74">+R74:R74</f>
        <v>0</v>
      </c>
      <c r="T74" s="50">
        <f t="shared" si="152"/>
        <v>1575.076</v>
      </c>
      <c r="U74" s="55">
        <f t="shared" si="219"/>
        <v>1575.076</v>
      </c>
      <c r="V74" s="50">
        <f t="shared" si="153"/>
        <v>142301.9</v>
      </c>
      <c r="W74" s="55">
        <f t="shared" si="220"/>
        <v>90.346053142832474</v>
      </c>
      <c r="X74" s="50">
        <f t="shared" si="154"/>
        <v>5956.7999999999993</v>
      </c>
      <c r="Y74" s="55">
        <f t="shared" si="144"/>
        <v>23.888984018264843</v>
      </c>
      <c r="Z74" s="56">
        <v>648</v>
      </c>
      <c r="AA74" s="50">
        <f t="shared" si="155"/>
        <v>6604.8</v>
      </c>
      <c r="AB74" s="50">
        <f t="shared" si="156"/>
        <v>1353.8181818181815</v>
      </c>
      <c r="AC74" s="50">
        <f t="shared" si="145"/>
        <v>1353.8181818181815</v>
      </c>
      <c r="AD74" s="60">
        <f t="shared" si="277"/>
        <v>221.25781818181849</v>
      </c>
      <c r="AE74" s="57">
        <v>4.4000000000000004</v>
      </c>
      <c r="AF74" s="57">
        <v>4.5999999999999996</v>
      </c>
      <c r="AG74" s="24"/>
      <c r="AH74" s="161">
        <v>0</v>
      </c>
      <c r="AI74" s="161">
        <v>0</v>
      </c>
      <c r="AJ74" s="161">
        <v>0</v>
      </c>
      <c r="AK74" s="161">
        <v>0</v>
      </c>
      <c r="AL74" s="10">
        <f t="shared" si="146"/>
        <v>0</v>
      </c>
      <c r="AM74" s="10">
        <f t="shared" si="147"/>
        <v>0</v>
      </c>
      <c r="AN74" s="10">
        <v>472.5</v>
      </c>
      <c r="AO74" s="33" t="s">
        <v>257</v>
      </c>
      <c r="AP74" s="10">
        <v>498.64599999999996</v>
      </c>
      <c r="AQ74" s="10">
        <v>44513</v>
      </c>
      <c r="AR74" s="10">
        <v>0</v>
      </c>
      <c r="AS74" s="10">
        <v>0</v>
      </c>
      <c r="AT74" s="10">
        <f t="shared" si="148"/>
        <v>498.64599999999996</v>
      </c>
      <c r="AU74" s="10">
        <f t="shared" si="149"/>
        <v>44513</v>
      </c>
      <c r="AV74" s="10">
        <v>536.9</v>
      </c>
      <c r="AW74" s="22" t="s">
        <v>464</v>
      </c>
      <c r="AX74" s="161">
        <v>0</v>
      </c>
      <c r="AY74" s="161">
        <v>0</v>
      </c>
      <c r="AZ74" s="10">
        <v>0</v>
      </c>
      <c r="BA74" s="10">
        <v>0</v>
      </c>
      <c r="BB74" s="161">
        <f t="shared" si="150"/>
        <v>0</v>
      </c>
      <c r="BC74" s="161">
        <f t="shared" si="151"/>
        <v>0</v>
      </c>
      <c r="BD74" s="10">
        <v>487.7</v>
      </c>
      <c r="BE74" s="22"/>
      <c r="BF74" s="10">
        <v>100</v>
      </c>
      <c r="BG74" s="10">
        <v>9097</v>
      </c>
      <c r="BH74" s="10">
        <v>0</v>
      </c>
      <c r="BI74" s="10">
        <v>0</v>
      </c>
      <c r="BJ74" s="161">
        <f t="shared" si="221"/>
        <v>100</v>
      </c>
      <c r="BK74" s="161">
        <f t="shared" si="222"/>
        <v>9097</v>
      </c>
      <c r="BL74" s="10">
        <v>225.1</v>
      </c>
      <c r="BM74" s="22" t="s">
        <v>340</v>
      </c>
      <c r="BN74" s="161">
        <v>150</v>
      </c>
      <c r="BO74" s="10">
        <v>13802</v>
      </c>
      <c r="BP74" s="10">
        <v>0</v>
      </c>
      <c r="BQ74" s="10">
        <v>0</v>
      </c>
      <c r="BR74" s="10">
        <f t="shared" si="223"/>
        <v>150</v>
      </c>
      <c r="BS74" s="10">
        <f t="shared" si="224"/>
        <v>13802</v>
      </c>
      <c r="BT74" s="10">
        <v>440.6</v>
      </c>
      <c r="BU74" s="22" t="s">
        <v>379</v>
      </c>
      <c r="BV74" s="161">
        <v>0</v>
      </c>
      <c r="BW74" s="161">
        <v>0</v>
      </c>
      <c r="BX74" s="10">
        <v>0</v>
      </c>
      <c r="BY74" s="10">
        <v>0</v>
      </c>
      <c r="BZ74" s="161">
        <f t="shared" si="225"/>
        <v>0</v>
      </c>
      <c r="CA74" s="161">
        <f t="shared" si="226"/>
        <v>0</v>
      </c>
      <c r="CB74" s="10">
        <v>350.5</v>
      </c>
      <c r="CC74" s="22"/>
      <c r="CD74" s="161">
        <v>0</v>
      </c>
      <c r="CE74" s="161">
        <v>0</v>
      </c>
      <c r="CF74" s="10">
        <v>0</v>
      </c>
      <c r="CG74" s="10">
        <v>0</v>
      </c>
      <c r="CH74" s="161">
        <f t="shared" si="227"/>
        <v>0</v>
      </c>
      <c r="CI74" s="161">
        <f t="shared" si="228"/>
        <v>0</v>
      </c>
      <c r="CJ74" s="10">
        <v>198.6</v>
      </c>
      <c r="CK74" s="161"/>
      <c r="CL74" s="161">
        <v>0</v>
      </c>
      <c r="CM74" s="161">
        <v>0</v>
      </c>
      <c r="CN74" s="10">
        <v>0</v>
      </c>
      <c r="CO74" s="10">
        <v>0</v>
      </c>
      <c r="CP74" s="161">
        <f t="shared" si="229"/>
        <v>0</v>
      </c>
      <c r="CQ74" s="161">
        <f t="shared" si="230"/>
        <v>0</v>
      </c>
      <c r="CR74" s="10">
        <v>0</v>
      </c>
      <c r="CS74" s="22"/>
      <c r="CT74" s="10">
        <v>150</v>
      </c>
      <c r="CU74" s="10">
        <v>13627.5</v>
      </c>
      <c r="CV74" s="10">
        <v>0</v>
      </c>
      <c r="CW74" s="161">
        <v>0</v>
      </c>
      <c r="CX74" s="161">
        <f t="shared" si="231"/>
        <v>150</v>
      </c>
      <c r="CY74" s="161">
        <f t="shared" si="232"/>
        <v>13627.5</v>
      </c>
      <c r="CZ74" s="10">
        <v>429</v>
      </c>
      <c r="DA74" s="22" t="s">
        <v>436</v>
      </c>
      <c r="DB74" s="161">
        <v>80</v>
      </c>
      <c r="DC74" s="10">
        <v>7218.4</v>
      </c>
      <c r="DD74" s="10">
        <v>0</v>
      </c>
      <c r="DE74" s="10">
        <v>0</v>
      </c>
      <c r="DF74" s="161">
        <f t="shared" si="233"/>
        <v>80</v>
      </c>
      <c r="DG74" s="161">
        <f t="shared" si="234"/>
        <v>7218.4</v>
      </c>
      <c r="DH74" s="10">
        <v>559.6</v>
      </c>
      <c r="DI74" s="161" t="s">
        <v>458</v>
      </c>
      <c r="DJ74" s="161">
        <v>0</v>
      </c>
      <c r="DK74" s="161">
        <v>0</v>
      </c>
      <c r="DL74" s="10">
        <v>0</v>
      </c>
      <c r="DM74" s="10">
        <v>0</v>
      </c>
      <c r="DN74" s="161">
        <f t="shared" si="235"/>
        <v>0</v>
      </c>
      <c r="DO74" s="161">
        <f t="shared" si="236"/>
        <v>0</v>
      </c>
      <c r="DP74" s="10">
        <v>1.6</v>
      </c>
      <c r="DQ74" s="22"/>
      <c r="DR74" s="10">
        <v>266.43</v>
      </c>
      <c r="DS74" s="10">
        <v>23411</v>
      </c>
      <c r="DT74" s="10">
        <v>0</v>
      </c>
      <c r="DU74" s="161">
        <v>0</v>
      </c>
      <c r="DV74" s="161">
        <f t="shared" si="237"/>
        <v>266.43</v>
      </c>
      <c r="DW74" s="161">
        <f t="shared" si="238"/>
        <v>23411</v>
      </c>
      <c r="DX74" s="10">
        <v>363.5</v>
      </c>
      <c r="DY74" s="33" t="s">
        <v>244</v>
      </c>
      <c r="DZ74" s="161">
        <v>0</v>
      </c>
      <c r="EA74" s="161">
        <v>0</v>
      </c>
      <c r="EB74" s="161">
        <v>0</v>
      </c>
      <c r="EC74" s="161">
        <v>0</v>
      </c>
      <c r="ED74" s="161">
        <f t="shared" si="239"/>
        <v>0</v>
      </c>
      <c r="EE74" s="161">
        <f t="shared" si="240"/>
        <v>0</v>
      </c>
      <c r="EF74" s="10">
        <v>459.9</v>
      </c>
      <c r="EG74" s="161"/>
      <c r="EH74" s="10">
        <v>150</v>
      </c>
      <c r="EI74" s="161">
        <v>13947</v>
      </c>
      <c r="EJ74" s="161">
        <v>0</v>
      </c>
      <c r="EK74" s="161">
        <v>0</v>
      </c>
      <c r="EL74" s="161">
        <f t="shared" si="241"/>
        <v>150</v>
      </c>
      <c r="EM74" s="161">
        <f t="shared" si="242"/>
        <v>13947</v>
      </c>
      <c r="EN74" s="10">
        <v>577</v>
      </c>
      <c r="EO74" s="22" t="s">
        <v>373</v>
      </c>
      <c r="EP74" s="161">
        <v>0</v>
      </c>
      <c r="EQ74" s="161">
        <v>0</v>
      </c>
      <c r="ER74" s="161">
        <v>0</v>
      </c>
      <c r="ES74" s="161">
        <v>0</v>
      </c>
      <c r="ET74" s="161">
        <f t="shared" si="243"/>
        <v>0</v>
      </c>
      <c r="EU74" s="161">
        <f t="shared" si="244"/>
        <v>0</v>
      </c>
      <c r="EV74" s="10">
        <v>138.30000000000001</v>
      </c>
      <c r="EW74" s="161"/>
      <c r="EX74" s="10">
        <v>0</v>
      </c>
      <c r="EY74" s="161">
        <v>0</v>
      </c>
      <c r="EZ74" s="161">
        <v>0</v>
      </c>
      <c r="FA74" s="161">
        <v>0</v>
      </c>
      <c r="FB74" s="14">
        <f t="shared" si="245"/>
        <v>0</v>
      </c>
      <c r="FC74" s="14">
        <f t="shared" si="246"/>
        <v>0</v>
      </c>
      <c r="FD74" s="161">
        <v>81</v>
      </c>
      <c r="FE74" s="161"/>
      <c r="FF74" s="10">
        <v>180</v>
      </c>
      <c r="FG74" s="10">
        <v>16686</v>
      </c>
      <c r="FH74" s="10">
        <v>0</v>
      </c>
      <c r="FI74" s="10">
        <v>0</v>
      </c>
      <c r="FJ74" s="14">
        <f t="shared" si="247"/>
        <v>180</v>
      </c>
      <c r="FK74" s="14">
        <f t="shared" si="248"/>
        <v>16686</v>
      </c>
      <c r="FL74" s="10">
        <v>507.4</v>
      </c>
      <c r="FM74" s="167" t="s">
        <v>331</v>
      </c>
      <c r="FN74" s="14"/>
      <c r="FO74" s="14"/>
      <c r="FP74" s="14"/>
      <c r="FQ74" s="14"/>
      <c r="FR74" s="14">
        <f t="shared" si="249"/>
        <v>0</v>
      </c>
      <c r="FS74" s="14">
        <f t="shared" si="250"/>
        <v>0</v>
      </c>
      <c r="FT74" s="10">
        <v>127.6</v>
      </c>
      <c r="FU74" s="14"/>
      <c r="FV74" s="14"/>
      <c r="FW74" s="14"/>
      <c r="FX74" s="14"/>
      <c r="FY74" s="14"/>
      <c r="FZ74" s="14">
        <f t="shared" si="251"/>
        <v>0</v>
      </c>
      <c r="GA74" s="14">
        <f t="shared" si="252"/>
        <v>0</v>
      </c>
      <c r="GB74" s="14"/>
      <c r="GC74" s="14"/>
      <c r="GD74" s="14"/>
      <c r="GE74" s="14"/>
      <c r="GF74" s="14"/>
      <c r="GG74" s="14"/>
      <c r="GH74" s="14">
        <f t="shared" si="253"/>
        <v>0</v>
      </c>
      <c r="GI74" s="14">
        <f t="shared" si="254"/>
        <v>0</v>
      </c>
      <c r="GJ74" s="14"/>
      <c r="GK74" s="14"/>
      <c r="GL74" s="14"/>
      <c r="GM74" s="14"/>
      <c r="GN74" s="14"/>
      <c r="GO74" s="14"/>
      <c r="GP74" s="14">
        <f t="shared" si="255"/>
        <v>0</v>
      </c>
      <c r="GQ74" s="14">
        <f t="shared" si="256"/>
        <v>0</v>
      </c>
      <c r="GR74" s="14"/>
      <c r="GS74" s="14"/>
      <c r="GT74" s="14"/>
      <c r="GU74" s="14"/>
      <c r="GV74" s="14"/>
      <c r="GW74" s="14"/>
      <c r="GX74" s="14">
        <f t="shared" si="257"/>
        <v>0</v>
      </c>
      <c r="GY74" s="14">
        <f t="shared" si="258"/>
        <v>0</v>
      </c>
      <c r="GZ74" s="14"/>
      <c r="HA74" s="14"/>
      <c r="HB74" s="14"/>
      <c r="HC74" s="14"/>
      <c r="HD74" s="14"/>
      <c r="HE74" s="14"/>
      <c r="HF74" s="14">
        <f t="shared" si="259"/>
        <v>0</v>
      </c>
      <c r="HG74" s="14">
        <f t="shared" si="260"/>
        <v>0</v>
      </c>
      <c r="HH74" s="14"/>
      <c r="HI74" s="14"/>
      <c r="HJ74" s="14"/>
      <c r="HK74" s="14"/>
      <c r="HL74" s="14"/>
      <c r="HM74" s="14"/>
      <c r="HN74" s="14">
        <f t="shared" si="261"/>
        <v>0</v>
      </c>
      <c r="HO74" s="14">
        <f t="shared" si="262"/>
        <v>0</v>
      </c>
      <c r="HP74" s="14"/>
      <c r="HQ74" s="14"/>
      <c r="HR74" s="14"/>
      <c r="HS74" s="14"/>
      <c r="HT74" s="14"/>
      <c r="HU74" s="14"/>
      <c r="HV74" s="14">
        <f t="shared" si="263"/>
        <v>0</v>
      </c>
      <c r="HW74" s="14">
        <f t="shared" si="264"/>
        <v>0</v>
      </c>
      <c r="HX74" s="14"/>
      <c r="HY74" s="14"/>
      <c r="HZ74" s="14"/>
      <c r="IA74" s="14"/>
      <c r="IB74" s="14"/>
      <c r="IC74" s="14"/>
      <c r="ID74" s="14">
        <f t="shared" si="265"/>
        <v>0</v>
      </c>
      <c r="IE74" s="14">
        <f t="shared" si="266"/>
        <v>0</v>
      </c>
      <c r="IF74" s="14"/>
      <c r="IG74" s="14"/>
      <c r="IH74" s="14"/>
      <c r="II74" s="14"/>
      <c r="IJ74" s="14"/>
      <c r="IK74" s="14"/>
      <c r="IL74" s="14">
        <f t="shared" si="267"/>
        <v>0</v>
      </c>
      <c r="IM74" s="14">
        <f t="shared" si="268"/>
        <v>0</v>
      </c>
      <c r="IN74" s="14"/>
      <c r="IO74" s="14"/>
      <c r="IP74" s="14"/>
      <c r="IQ74" s="14"/>
      <c r="IR74" s="14"/>
      <c r="IS74" s="14"/>
      <c r="IT74" s="14">
        <f t="shared" si="269"/>
        <v>0</v>
      </c>
      <c r="IU74" s="14">
        <f t="shared" si="270"/>
        <v>0</v>
      </c>
      <c r="IV74" s="14"/>
      <c r="IW74" s="14"/>
      <c r="IX74" s="14"/>
      <c r="IY74" s="14"/>
      <c r="IZ74" s="14"/>
      <c r="JA74" s="14"/>
      <c r="JB74" s="14">
        <f t="shared" si="271"/>
        <v>0</v>
      </c>
      <c r="JC74" s="14">
        <f t="shared" si="272"/>
        <v>0</v>
      </c>
      <c r="JD74" s="14"/>
      <c r="JE74" s="14"/>
      <c r="JF74" s="14"/>
      <c r="JG74" s="14"/>
      <c r="JH74" s="14"/>
      <c r="JI74" s="14"/>
      <c r="JJ74" s="14">
        <f t="shared" si="273"/>
        <v>0</v>
      </c>
      <c r="JK74" s="14">
        <f t="shared" si="274"/>
        <v>0</v>
      </c>
      <c r="JL74" s="14"/>
      <c r="JM74" s="14"/>
      <c r="JN74" s="14"/>
      <c r="JO74" s="14"/>
      <c r="JP74" s="14"/>
      <c r="JQ74" s="14"/>
      <c r="JR74" s="14">
        <f t="shared" si="275"/>
        <v>0</v>
      </c>
      <c r="JS74" s="14">
        <f t="shared" si="276"/>
        <v>0</v>
      </c>
      <c r="JT74" s="14"/>
      <c r="JU74" s="14"/>
    </row>
    <row r="75" spans="1:281" ht="12" customHeight="1" x14ac:dyDescent="0.2">
      <c r="A75" s="4" t="s">
        <v>100</v>
      </c>
      <c r="B75" s="15" t="s">
        <v>231</v>
      </c>
      <c r="C75" s="61">
        <v>9306262394</v>
      </c>
      <c r="D75" s="61" t="s">
        <v>301</v>
      </c>
      <c r="E75" s="4">
        <v>760</v>
      </c>
      <c r="F75" s="32" t="s">
        <v>4</v>
      </c>
      <c r="G75" s="45">
        <v>894211</v>
      </c>
      <c r="H75" s="14" t="s">
        <v>167</v>
      </c>
      <c r="I75" s="14" t="s">
        <v>167</v>
      </c>
      <c r="J75" s="46"/>
      <c r="K75" s="43">
        <v>601.11341448382223</v>
      </c>
      <c r="L75" s="50">
        <f t="shared" si="217"/>
        <v>601.11341448382223</v>
      </c>
      <c r="M75" s="43"/>
      <c r="N75" s="43">
        <v>0</v>
      </c>
      <c r="O75" s="43"/>
      <c r="P75" s="43"/>
      <c r="Q75" s="43"/>
      <c r="R75" s="10">
        <f t="shared" si="218"/>
        <v>0</v>
      </c>
      <c r="S75" s="50" cm="1">
        <f t="array" ref="S75">+R75:R75</f>
        <v>0</v>
      </c>
      <c r="T75" s="50">
        <f t="shared" si="152"/>
        <v>1130.48</v>
      </c>
      <c r="U75" s="55">
        <f t="shared" si="219"/>
        <v>1731.5934144838222</v>
      </c>
      <c r="V75" s="50">
        <f t="shared" si="153"/>
        <v>100322.4</v>
      </c>
      <c r="W75" s="55">
        <f t="shared" si="220"/>
        <v>88.743188733989101</v>
      </c>
      <c r="X75" s="50">
        <f t="shared" si="154"/>
        <v>5763.8</v>
      </c>
      <c r="Y75" s="55">
        <f t="shared" si="144"/>
        <v>17.405600471910891</v>
      </c>
      <c r="Z75" s="56">
        <v>254088.59999999998</v>
      </c>
      <c r="AA75" s="50">
        <f t="shared" si="155"/>
        <v>259852.4</v>
      </c>
      <c r="AB75" s="50">
        <f t="shared" si="156"/>
        <v>976.91525423728808</v>
      </c>
      <c r="AC75" s="50">
        <f t="shared" si="145"/>
        <v>976.91525423728808</v>
      </c>
      <c r="AD75" s="60">
        <f t="shared" si="277"/>
        <v>754.67816024653416</v>
      </c>
      <c r="AE75" s="57">
        <v>5.9</v>
      </c>
      <c r="AF75" s="57">
        <v>5.9</v>
      </c>
      <c r="AG75" s="24"/>
      <c r="AH75" s="10">
        <v>180</v>
      </c>
      <c r="AI75" s="10">
        <v>16646.400000000001</v>
      </c>
      <c r="AJ75" s="10">
        <v>0</v>
      </c>
      <c r="AK75" s="10">
        <v>0</v>
      </c>
      <c r="AL75" s="10">
        <f t="shared" si="146"/>
        <v>180</v>
      </c>
      <c r="AM75" s="10">
        <f t="shared" si="147"/>
        <v>16826.400000000001</v>
      </c>
      <c r="AN75" s="10">
        <v>100.6</v>
      </c>
      <c r="AO75" s="33"/>
      <c r="AP75" s="10">
        <v>0</v>
      </c>
      <c r="AQ75" s="10">
        <v>0</v>
      </c>
      <c r="AR75" s="10">
        <v>0</v>
      </c>
      <c r="AS75" s="10">
        <v>0</v>
      </c>
      <c r="AT75" s="10">
        <f t="shared" si="148"/>
        <v>0</v>
      </c>
      <c r="AU75" s="10">
        <f t="shared" si="149"/>
        <v>0</v>
      </c>
      <c r="AV75" s="10">
        <v>370.9</v>
      </c>
      <c r="AW75" s="22"/>
      <c r="AX75" s="161">
        <v>0</v>
      </c>
      <c r="AY75" s="161">
        <v>0</v>
      </c>
      <c r="AZ75" s="10">
        <v>0</v>
      </c>
      <c r="BA75" s="10">
        <v>0</v>
      </c>
      <c r="BB75" s="161">
        <f t="shared" si="150"/>
        <v>0</v>
      </c>
      <c r="BC75" s="161">
        <f t="shared" si="151"/>
        <v>0</v>
      </c>
      <c r="BD75" s="10">
        <v>353.4</v>
      </c>
      <c r="BE75" s="22"/>
      <c r="BF75" s="10">
        <v>256.74</v>
      </c>
      <c r="BG75" s="10">
        <v>22558</v>
      </c>
      <c r="BH75" s="10">
        <v>0</v>
      </c>
      <c r="BI75" s="10">
        <v>0</v>
      </c>
      <c r="BJ75" s="161">
        <f t="shared" si="221"/>
        <v>256.74</v>
      </c>
      <c r="BK75" s="161">
        <f t="shared" si="222"/>
        <v>22558</v>
      </c>
      <c r="BL75" s="10">
        <v>37.6</v>
      </c>
      <c r="BM75" s="22" t="s">
        <v>340</v>
      </c>
      <c r="BN75" s="161">
        <v>0</v>
      </c>
      <c r="BO75" s="10">
        <v>0</v>
      </c>
      <c r="BP75" s="10">
        <v>0</v>
      </c>
      <c r="BQ75" s="10">
        <v>0</v>
      </c>
      <c r="BR75" s="75">
        <f t="shared" si="223"/>
        <v>0</v>
      </c>
      <c r="BS75" s="75">
        <f t="shared" si="224"/>
        <v>0</v>
      </c>
      <c r="BT75" s="10">
        <v>206.8</v>
      </c>
      <c r="BU75" s="22" t="s">
        <v>379</v>
      </c>
      <c r="BV75" s="161">
        <v>0</v>
      </c>
      <c r="BW75" s="161">
        <v>0</v>
      </c>
      <c r="BX75" s="10">
        <v>0</v>
      </c>
      <c r="BY75" s="10">
        <v>0</v>
      </c>
      <c r="BZ75" s="161">
        <f t="shared" si="225"/>
        <v>0</v>
      </c>
      <c r="CA75" s="161">
        <f t="shared" si="226"/>
        <v>0</v>
      </c>
      <c r="CB75" s="10">
        <v>542.20000000000005</v>
      </c>
      <c r="CC75" s="22"/>
      <c r="CD75" s="161">
        <v>0</v>
      </c>
      <c r="CE75" s="161">
        <v>0</v>
      </c>
      <c r="CF75" s="10">
        <v>0</v>
      </c>
      <c r="CG75" s="10">
        <v>0</v>
      </c>
      <c r="CH75" s="161">
        <f t="shared" si="227"/>
        <v>0</v>
      </c>
      <c r="CI75" s="161">
        <f t="shared" si="228"/>
        <v>0</v>
      </c>
      <c r="CJ75" s="10">
        <v>525.5</v>
      </c>
      <c r="CK75" s="161"/>
      <c r="CL75" s="161">
        <v>0</v>
      </c>
      <c r="CM75" s="161">
        <v>0</v>
      </c>
      <c r="CN75" s="10">
        <v>0</v>
      </c>
      <c r="CO75" s="10">
        <v>0</v>
      </c>
      <c r="CP75" s="161">
        <f t="shared" si="229"/>
        <v>0</v>
      </c>
      <c r="CQ75" s="161">
        <f t="shared" si="230"/>
        <v>0</v>
      </c>
      <c r="CR75" s="10">
        <v>181.4</v>
      </c>
      <c r="CS75" s="22"/>
      <c r="CT75" s="161">
        <v>0</v>
      </c>
      <c r="CU75" s="161">
        <v>0</v>
      </c>
      <c r="CV75" s="10">
        <v>0</v>
      </c>
      <c r="CW75" s="161">
        <v>0</v>
      </c>
      <c r="CX75" s="161">
        <f t="shared" si="231"/>
        <v>0</v>
      </c>
      <c r="CY75" s="161">
        <f t="shared" si="232"/>
        <v>0</v>
      </c>
      <c r="CZ75" s="10">
        <v>488.1</v>
      </c>
      <c r="DA75" s="22" t="s">
        <v>436</v>
      </c>
      <c r="DB75" s="161">
        <v>0</v>
      </c>
      <c r="DC75" s="161">
        <v>0</v>
      </c>
      <c r="DD75" s="10">
        <v>0</v>
      </c>
      <c r="DE75" s="10">
        <v>0</v>
      </c>
      <c r="DF75" s="161">
        <f t="shared" si="233"/>
        <v>0</v>
      </c>
      <c r="DG75" s="161">
        <f t="shared" si="234"/>
        <v>0</v>
      </c>
      <c r="DH75" s="10">
        <v>0.4</v>
      </c>
      <c r="DI75" s="161"/>
      <c r="DJ75" s="161">
        <v>0</v>
      </c>
      <c r="DK75" s="161">
        <v>0</v>
      </c>
      <c r="DL75" s="10">
        <v>0</v>
      </c>
      <c r="DM75" s="10">
        <v>0</v>
      </c>
      <c r="DN75" s="161">
        <f t="shared" si="235"/>
        <v>0</v>
      </c>
      <c r="DO75" s="161">
        <f t="shared" si="236"/>
        <v>0</v>
      </c>
      <c r="DP75" s="10">
        <v>446.1</v>
      </c>
      <c r="DQ75" s="22"/>
      <c r="DR75" s="161">
        <v>0</v>
      </c>
      <c r="DS75" s="161">
        <v>0</v>
      </c>
      <c r="DT75" s="10">
        <v>0</v>
      </c>
      <c r="DU75" s="161">
        <v>0</v>
      </c>
      <c r="DV75" s="161">
        <f t="shared" si="237"/>
        <v>0</v>
      </c>
      <c r="DW75" s="161">
        <f t="shared" si="238"/>
        <v>0</v>
      </c>
      <c r="DX75" s="10">
        <v>424</v>
      </c>
      <c r="DY75" s="161"/>
      <c r="DZ75" s="161">
        <v>150</v>
      </c>
      <c r="EA75" s="161">
        <v>13165</v>
      </c>
      <c r="EB75" s="161">
        <v>0</v>
      </c>
      <c r="EC75" s="161">
        <v>0</v>
      </c>
      <c r="ED75" s="10">
        <f t="shared" si="239"/>
        <v>150</v>
      </c>
      <c r="EE75" s="10">
        <f t="shared" si="240"/>
        <v>13165</v>
      </c>
      <c r="EF75" s="10">
        <v>514.9</v>
      </c>
      <c r="EG75" s="161" t="s">
        <v>382</v>
      </c>
      <c r="EH75" s="161">
        <v>0</v>
      </c>
      <c r="EI75" s="161">
        <v>0</v>
      </c>
      <c r="EJ75" s="161">
        <v>0</v>
      </c>
      <c r="EK75" s="161">
        <v>0</v>
      </c>
      <c r="EL75" s="161">
        <f t="shared" si="241"/>
        <v>0</v>
      </c>
      <c r="EM75" s="161">
        <f t="shared" si="242"/>
        <v>0</v>
      </c>
      <c r="EN75" s="10">
        <v>551.79999999999995</v>
      </c>
      <c r="EO75" s="22"/>
      <c r="EP75" s="161">
        <v>0</v>
      </c>
      <c r="EQ75" s="161">
        <v>0</v>
      </c>
      <c r="ER75" s="161">
        <v>0</v>
      </c>
      <c r="ES75" s="161">
        <v>0</v>
      </c>
      <c r="ET75" s="161">
        <f t="shared" si="243"/>
        <v>0</v>
      </c>
      <c r="EU75" s="161">
        <f t="shared" si="244"/>
        <v>0</v>
      </c>
      <c r="EV75" s="10">
        <v>129.1</v>
      </c>
      <c r="EW75" s="161"/>
      <c r="EX75" s="10">
        <v>543.74</v>
      </c>
      <c r="EY75" s="161">
        <v>47773</v>
      </c>
      <c r="EZ75" s="161">
        <v>0</v>
      </c>
      <c r="FA75" s="161">
        <v>0</v>
      </c>
      <c r="FB75" s="14">
        <f t="shared" si="245"/>
        <v>543.74</v>
      </c>
      <c r="FC75" s="14">
        <f t="shared" si="246"/>
        <v>47773</v>
      </c>
      <c r="FD75" s="161">
        <v>297.60000000000002</v>
      </c>
      <c r="FE75" s="161" t="s">
        <v>244</v>
      </c>
      <c r="FF75" s="10">
        <v>0</v>
      </c>
      <c r="FG75" s="10">
        <v>0</v>
      </c>
      <c r="FH75" s="10">
        <v>0</v>
      </c>
      <c r="FI75" s="10">
        <v>0</v>
      </c>
      <c r="FJ75" s="14">
        <f t="shared" si="247"/>
        <v>0</v>
      </c>
      <c r="FK75" s="14">
        <f t="shared" si="248"/>
        <v>0</v>
      </c>
      <c r="FL75" s="10">
        <v>521.20000000000005</v>
      </c>
      <c r="FM75" s="167"/>
      <c r="FN75" s="14"/>
      <c r="FO75" s="14"/>
      <c r="FP75" s="14"/>
      <c r="FQ75" s="14"/>
      <c r="FR75" s="14">
        <f t="shared" si="249"/>
        <v>0</v>
      </c>
      <c r="FS75" s="14">
        <f t="shared" si="250"/>
        <v>0</v>
      </c>
      <c r="FT75" s="10">
        <v>72.2</v>
      </c>
      <c r="FU75" s="14"/>
      <c r="FV75" s="14"/>
      <c r="FW75" s="14"/>
      <c r="FX75" s="14"/>
      <c r="FY75" s="14"/>
      <c r="FZ75" s="14">
        <f t="shared" si="251"/>
        <v>0</v>
      </c>
      <c r="GA75" s="14">
        <f t="shared" si="252"/>
        <v>0</v>
      </c>
      <c r="GB75" s="14"/>
      <c r="GC75" s="14"/>
      <c r="GD75" s="14"/>
      <c r="GE75" s="14"/>
      <c r="GF75" s="14"/>
      <c r="GG75" s="14"/>
      <c r="GH75" s="14">
        <f t="shared" si="253"/>
        <v>0</v>
      </c>
      <c r="GI75" s="14">
        <f t="shared" si="254"/>
        <v>0</v>
      </c>
      <c r="GJ75" s="14"/>
      <c r="GK75" s="14"/>
      <c r="GL75" s="14"/>
      <c r="GM75" s="14"/>
      <c r="GN75" s="14"/>
      <c r="GO75" s="14"/>
      <c r="GP75" s="14">
        <f t="shared" si="255"/>
        <v>0</v>
      </c>
      <c r="GQ75" s="14">
        <f t="shared" si="256"/>
        <v>0</v>
      </c>
      <c r="GR75" s="14"/>
      <c r="GS75" s="14"/>
      <c r="GT75" s="14"/>
      <c r="GU75" s="14"/>
      <c r="GV75" s="14"/>
      <c r="GW75" s="14"/>
      <c r="GX75" s="14">
        <f t="shared" si="257"/>
        <v>0</v>
      </c>
      <c r="GY75" s="14">
        <f t="shared" si="258"/>
        <v>0</v>
      </c>
      <c r="GZ75" s="14"/>
      <c r="HA75" s="14"/>
      <c r="HB75" s="14"/>
      <c r="HC75" s="14"/>
      <c r="HD75" s="14"/>
      <c r="HE75" s="14"/>
      <c r="HF75" s="14">
        <f t="shared" si="259"/>
        <v>0</v>
      </c>
      <c r="HG75" s="14">
        <f t="shared" si="260"/>
        <v>0</v>
      </c>
      <c r="HH75" s="14"/>
      <c r="HI75" s="14"/>
      <c r="HJ75" s="14"/>
      <c r="HK75" s="14"/>
      <c r="HL75" s="14"/>
      <c r="HM75" s="14"/>
      <c r="HN75" s="14">
        <f t="shared" si="261"/>
        <v>0</v>
      </c>
      <c r="HO75" s="14">
        <f t="shared" si="262"/>
        <v>0</v>
      </c>
      <c r="HP75" s="14"/>
      <c r="HQ75" s="14"/>
      <c r="HR75" s="14"/>
      <c r="HS75" s="14"/>
      <c r="HT75" s="14"/>
      <c r="HU75" s="14"/>
      <c r="HV75" s="14">
        <f t="shared" si="263"/>
        <v>0</v>
      </c>
      <c r="HW75" s="14">
        <f t="shared" si="264"/>
        <v>0</v>
      </c>
      <c r="HX75" s="14"/>
      <c r="HY75" s="14"/>
      <c r="HZ75" s="14"/>
      <c r="IA75" s="14"/>
      <c r="IB75" s="14"/>
      <c r="IC75" s="14"/>
      <c r="ID75" s="14">
        <f t="shared" si="265"/>
        <v>0</v>
      </c>
      <c r="IE75" s="14">
        <f t="shared" si="266"/>
        <v>0</v>
      </c>
      <c r="IF75" s="14"/>
      <c r="IG75" s="14"/>
      <c r="IH75" s="14"/>
      <c r="II75" s="14"/>
      <c r="IJ75" s="14"/>
      <c r="IK75" s="14"/>
      <c r="IL75" s="14">
        <f t="shared" si="267"/>
        <v>0</v>
      </c>
      <c r="IM75" s="14">
        <f t="shared" si="268"/>
        <v>0</v>
      </c>
      <c r="IN75" s="14"/>
      <c r="IO75" s="14"/>
      <c r="IP75" s="14"/>
      <c r="IQ75" s="14"/>
      <c r="IR75" s="14"/>
      <c r="IS75" s="14"/>
      <c r="IT75" s="14">
        <f t="shared" si="269"/>
        <v>0</v>
      </c>
      <c r="IU75" s="14">
        <f t="shared" si="270"/>
        <v>0</v>
      </c>
      <c r="IV75" s="14"/>
      <c r="IW75" s="14"/>
      <c r="IX75" s="14"/>
      <c r="IY75" s="14"/>
      <c r="IZ75" s="14"/>
      <c r="JA75" s="14"/>
      <c r="JB75" s="14">
        <f t="shared" si="271"/>
        <v>0</v>
      </c>
      <c r="JC75" s="14">
        <f t="shared" si="272"/>
        <v>0</v>
      </c>
      <c r="JD75" s="14"/>
      <c r="JE75" s="14"/>
      <c r="JF75" s="14"/>
      <c r="JG75" s="14"/>
      <c r="JH75" s="14"/>
      <c r="JI75" s="14"/>
      <c r="JJ75" s="14">
        <f t="shared" si="273"/>
        <v>0</v>
      </c>
      <c r="JK75" s="14">
        <f t="shared" si="274"/>
        <v>0</v>
      </c>
      <c r="JL75" s="14"/>
      <c r="JM75" s="14"/>
      <c r="JN75" s="14"/>
      <c r="JO75" s="14"/>
      <c r="JP75" s="14"/>
      <c r="JQ75" s="14"/>
      <c r="JR75" s="14">
        <f t="shared" si="275"/>
        <v>0</v>
      </c>
      <c r="JS75" s="14">
        <f t="shared" si="276"/>
        <v>0</v>
      </c>
      <c r="JT75" s="14"/>
      <c r="JU75" s="14"/>
    </row>
    <row r="76" spans="1:281" ht="12" customHeight="1" x14ac:dyDescent="0.2">
      <c r="A76" s="74" t="s">
        <v>95</v>
      </c>
      <c r="B76" s="4" t="s">
        <v>240</v>
      </c>
      <c r="C76" s="4"/>
      <c r="D76" s="61" t="s">
        <v>304</v>
      </c>
      <c r="E76" s="4">
        <v>10</v>
      </c>
      <c r="F76" s="23" t="s">
        <v>167</v>
      </c>
      <c r="G76" s="5" t="s">
        <v>167</v>
      </c>
      <c r="H76" s="5" t="s">
        <v>84</v>
      </c>
      <c r="I76" s="11">
        <v>37</v>
      </c>
      <c r="J76" s="48"/>
      <c r="K76" s="43"/>
      <c r="L76" s="50">
        <f t="shared" si="217"/>
        <v>0</v>
      </c>
      <c r="M76" s="57"/>
      <c r="N76" s="43">
        <v>0</v>
      </c>
      <c r="O76" s="43"/>
      <c r="P76" s="43"/>
      <c r="Q76" s="43"/>
      <c r="R76" s="10">
        <f t="shared" si="218"/>
        <v>0</v>
      </c>
      <c r="S76" s="50" cm="1">
        <f t="array" ref="S76">+R76:R76</f>
        <v>0</v>
      </c>
      <c r="T76" s="50">
        <f t="shared" si="152"/>
        <v>0</v>
      </c>
      <c r="U76" s="55">
        <f t="shared" si="219"/>
        <v>0</v>
      </c>
      <c r="V76" s="50">
        <f t="shared" si="153"/>
        <v>0</v>
      </c>
      <c r="W76" s="55" t="str">
        <f t="shared" si="220"/>
        <v/>
      </c>
      <c r="X76" s="50">
        <f t="shared" si="154"/>
        <v>1333.4</v>
      </c>
      <c r="Y76" s="55">
        <f t="shared" si="144"/>
        <v>0</v>
      </c>
      <c r="Z76" s="56">
        <v>19353</v>
      </c>
      <c r="AA76" s="50">
        <f t="shared" si="155"/>
        <v>20686.400000000009</v>
      </c>
      <c r="AB76" s="50">
        <f t="shared" si="156"/>
        <v>72.075675675675683</v>
      </c>
      <c r="AC76" s="50">
        <f t="shared" si="145"/>
        <v>72.075675675675683</v>
      </c>
      <c r="AD76" s="60">
        <v>8</v>
      </c>
      <c r="AE76" s="57">
        <v>18.5</v>
      </c>
      <c r="AF76" s="57">
        <v>18.5</v>
      </c>
      <c r="AG76" s="24"/>
      <c r="AH76" s="10">
        <v>0</v>
      </c>
      <c r="AI76" s="10">
        <v>0</v>
      </c>
      <c r="AJ76" s="10">
        <v>0</v>
      </c>
      <c r="AK76" s="10">
        <v>0</v>
      </c>
      <c r="AL76" s="10">
        <f t="shared" si="146"/>
        <v>0</v>
      </c>
      <c r="AM76" s="10">
        <f t="shared" si="147"/>
        <v>0</v>
      </c>
      <c r="AN76" s="75">
        <v>53</v>
      </c>
      <c r="AO76" s="33"/>
      <c r="AP76" s="10">
        <v>0</v>
      </c>
      <c r="AQ76" s="10">
        <v>0</v>
      </c>
      <c r="AR76" s="10">
        <v>0</v>
      </c>
      <c r="AS76" s="10">
        <v>0</v>
      </c>
      <c r="AT76" s="10">
        <f t="shared" si="148"/>
        <v>0</v>
      </c>
      <c r="AU76" s="10">
        <f t="shared" si="149"/>
        <v>0</v>
      </c>
      <c r="AV76" s="10">
        <v>52.5</v>
      </c>
      <c r="AW76" s="22"/>
      <c r="AX76" s="161">
        <v>0</v>
      </c>
      <c r="AY76" s="161">
        <v>0</v>
      </c>
      <c r="AZ76" s="10">
        <v>0</v>
      </c>
      <c r="BA76" s="10">
        <v>0</v>
      </c>
      <c r="BB76" s="161">
        <f t="shared" si="150"/>
        <v>0</v>
      </c>
      <c r="BC76" s="161">
        <f t="shared" si="151"/>
        <v>0</v>
      </c>
      <c r="BD76" s="10">
        <v>117.8</v>
      </c>
      <c r="BE76" s="22"/>
      <c r="BF76" s="10">
        <v>0</v>
      </c>
      <c r="BG76" s="10">
        <v>0</v>
      </c>
      <c r="BH76" s="10">
        <v>0</v>
      </c>
      <c r="BI76" s="10">
        <v>0</v>
      </c>
      <c r="BJ76" s="161">
        <f t="shared" si="221"/>
        <v>0</v>
      </c>
      <c r="BK76" s="161">
        <f t="shared" si="222"/>
        <v>0</v>
      </c>
      <c r="BL76" s="10">
        <v>4.4000000000000004</v>
      </c>
      <c r="BM76" s="22"/>
      <c r="BN76" s="161">
        <v>0</v>
      </c>
      <c r="BO76" s="161">
        <v>0</v>
      </c>
      <c r="BP76" s="10">
        <v>0</v>
      </c>
      <c r="BQ76" s="10">
        <v>0</v>
      </c>
      <c r="BR76" s="10">
        <f t="shared" si="223"/>
        <v>0</v>
      </c>
      <c r="BS76" s="10">
        <f t="shared" si="224"/>
        <v>0</v>
      </c>
      <c r="BT76" s="10">
        <v>117.4</v>
      </c>
      <c r="BU76" s="22"/>
      <c r="BV76" s="161">
        <v>0</v>
      </c>
      <c r="BW76" s="161">
        <v>0</v>
      </c>
      <c r="BX76" s="10">
        <v>0</v>
      </c>
      <c r="BY76" s="10">
        <v>0</v>
      </c>
      <c r="BZ76" s="161">
        <f t="shared" si="225"/>
        <v>0</v>
      </c>
      <c r="CA76" s="161">
        <f t="shared" si="226"/>
        <v>0</v>
      </c>
      <c r="CB76" s="10">
        <v>147.69999999999999</v>
      </c>
      <c r="CC76" s="22"/>
      <c r="CD76" s="161">
        <v>0</v>
      </c>
      <c r="CE76" s="161">
        <v>0</v>
      </c>
      <c r="CF76" s="10">
        <v>0</v>
      </c>
      <c r="CG76" s="10">
        <v>0</v>
      </c>
      <c r="CH76" s="161">
        <f t="shared" si="227"/>
        <v>0</v>
      </c>
      <c r="CI76" s="161">
        <f t="shared" si="228"/>
        <v>0</v>
      </c>
      <c r="CJ76" s="10">
        <v>107.9</v>
      </c>
      <c r="CK76" s="161"/>
      <c r="CL76" s="161">
        <v>0</v>
      </c>
      <c r="CM76" s="161">
        <v>0</v>
      </c>
      <c r="CN76" s="10">
        <v>0</v>
      </c>
      <c r="CO76" s="10">
        <v>0</v>
      </c>
      <c r="CP76" s="161">
        <f t="shared" si="229"/>
        <v>0</v>
      </c>
      <c r="CQ76" s="161">
        <f t="shared" si="230"/>
        <v>0</v>
      </c>
      <c r="CR76" s="10">
        <v>0</v>
      </c>
      <c r="CS76" s="22"/>
      <c r="CT76" s="161">
        <v>0</v>
      </c>
      <c r="CU76" s="161">
        <v>0</v>
      </c>
      <c r="CV76" s="10">
        <v>0</v>
      </c>
      <c r="CW76" s="161">
        <v>0</v>
      </c>
      <c r="CX76" s="161">
        <f t="shared" si="231"/>
        <v>0</v>
      </c>
      <c r="CY76" s="161">
        <f t="shared" si="232"/>
        <v>0</v>
      </c>
      <c r="CZ76" s="10">
        <v>62.7</v>
      </c>
      <c r="DA76" s="22"/>
      <c r="DB76" s="161">
        <v>0</v>
      </c>
      <c r="DC76" s="161">
        <v>0</v>
      </c>
      <c r="DD76" s="10">
        <v>0</v>
      </c>
      <c r="DE76" s="10">
        <v>0</v>
      </c>
      <c r="DF76" s="161">
        <f t="shared" si="233"/>
        <v>0</v>
      </c>
      <c r="DG76" s="161">
        <f t="shared" si="234"/>
        <v>0</v>
      </c>
      <c r="DH76" s="10">
        <v>115.9</v>
      </c>
      <c r="DI76" s="161"/>
      <c r="DJ76" s="161">
        <v>0</v>
      </c>
      <c r="DK76" s="161">
        <v>0</v>
      </c>
      <c r="DL76" s="10">
        <v>0</v>
      </c>
      <c r="DM76" s="10">
        <v>0</v>
      </c>
      <c r="DN76" s="161">
        <f t="shared" si="235"/>
        <v>0</v>
      </c>
      <c r="DO76" s="161">
        <f t="shared" si="236"/>
        <v>0</v>
      </c>
      <c r="DP76" s="10">
        <v>74.900000000000006</v>
      </c>
      <c r="DQ76" s="22"/>
      <c r="DR76" s="161">
        <v>0</v>
      </c>
      <c r="DS76" s="161">
        <v>0</v>
      </c>
      <c r="DT76" s="10">
        <v>0</v>
      </c>
      <c r="DU76" s="161">
        <v>0</v>
      </c>
      <c r="DV76" s="161">
        <f t="shared" si="237"/>
        <v>0</v>
      </c>
      <c r="DW76" s="161">
        <f t="shared" si="238"/>
        <v>0</v>
      </c>
      <c r="DX76" s="10">
        <v>66.400000000000006</v>
      </c>
      <c r="DY76" s="161"/>
      <c r="DZ76" s="161">
        <v>0</v>
      </c>
      <c r="EA76" s="161">
        <v>0</v>
      </c>
      <c r="EB76" s="161">
        <v>0</v>
      </c>
      <c r="EC76" s="161">
        <v>0</v>
      </c>
      <c r="ED76" s="161">
        <f t="shared" si="239"/>
        <v>0</v>
      </c>
      <c r="EE76" s="161">
        <f t="shared" si="240"/>
        <v>0</v>
      </c>
      <c r="EF76" s="10">
        <v>115.1</v>
      </c>
      <c r="EG76" s="161"/>
      <c r="EH76" s="161">
        <v>0</v>
      </c>
      <c r="EI76" s="161">
        <v>0</v>
      </c>
      <c r="EJ76" s="161">
        <v>0</v>
      </c>
      <c r="EK76" s="161">
        <v>0</v>
      </c>
      <c r="EL76" s="161">
        <f t="shared" si="241"/>
        <v>0</v>
      </c>
      <c r="EM76" s="161">
        <f t="shared" si="242"/>
        <v>0</v>
      </c>
      <c r="EN76" s="10">
        <v>93.9</v>
      </c>
      <c r="EO76" s="22"/>
      <c r="EP76" s="161">
        <v>0</v>
      </c>
      <c r="EQ76" s="161">
        <v>0</v>
      </c>
      <c r="ER76" s="161">
        <v>0</v>
      </c>
      <c r="ES76" s="161">
        <v>0</v>
      </c>
      <c r="ET76" s="161">
        <f t="shared" si="243"/>
        <v>0</v>
      </c>
      <c r="EU76" s="161">
        <f t="shared" si="244"/>
        <v>0</v>
      </c>
      <c r="EV76" s="10">
        <v>11</v>
      </c>
      <c r="EW76" s="161"/>
      <c r="EX76" s="10">
        <v>0</v>
      </c>
      <c r="EY76" s="161">
        <v>0</v>
      </c>
      <c r="EZ76" s="161">
        <v>0</v>
      </c>
      <c r="FA76" s="161">
        <v>0</v>
      </c>
      <c r="FB76" s="14">
        <f t="shared" si="245"/>
        <v>0</v>
      </c>
      <c r="FC76" s="14">
        <f t="shared" si="246"/>
        <v>0</v>
      </c>
      <c r="FD76" s="161">
        <v>93</v>
      </c>
      <c r="FE76" s="161"/>
      <c r="FF76" s="10">
        <v>0</v>
      </c>
      <c r="FG76" s="10">
        <v>0</v>
      </c>
      <c r="FH76" s="10">
        <v>0</v>
      </c>
      <c r="FI76" s="10">
        <v>0</v>
      </c>
      <c r="FJ76" s="14">
        <f t="shared" si="247"/>
        <v>0</v>
      </c>
      <c r="FK76" s="14">
        <f t="shared" si="248"/>
        <v>0</v>
      </c>
      <c r="FL76" s="10">
        <v>99.8</v>
      </c>
      <c r="FM76" s="167"/>
      <c r="FN76" s="14"/>
      <c r="FO76" s="14"/>
      <c r="FP76" s="14"/>
      <c r="FQ76" s="14"/>
      <c r="FR76" s="14">
        <f t="shared" si="249"/>
        <v>0</v>
      </c>
      <c r="FS76" s="14">
        <f t="shared" si="250"/>
        <v>0</v>
      </c>
      <c r="FT76" s="10">
        <v>0</v>
      </c>
      <c r="FU76" s="14"/>
      <c r="FV76" s="14"/>
      <c r="FW76" s="14"/>
      <c r="FX76" s="14"/>
      <c r="FY76" s="14"/>
      <c r="FZ76" s="14">
        <f t="shared" si="251"/>
        <v>0</v>
      </c>
      <c r="GA76" s="14">
        <f t="shared" si="252"/>
        <v>0</v>
      </c>
      <c r="GB76" s="14"/>
      <c r="GC76" s="14"/>
      <c r="GD76" s="14"/>
      <c r="GE76" s="14"/>
      <c r="GF76" s="14"/>
      <c r="GG76" s="14"/>
      <c r="GH76" s="14">
        <f t="shared" si="253"/>
        <v>0</v>
      </c>
      <c r="GI76" s="14">
        <f t="shared" si="254"/>
        <v>0</v>
      </c>
      <c r="GJ76" s="14"/>
      <c r="GK76" s="14"/>
      <c r="GL76" s="14"/>
      <c r="GM76" s="14"/>
      <c r="GN76" s="14"/>
      <c r="GO76" s="14"/>
      <c r="GP76" s="14">
        <f t="shared" si="255"/>
        <v>0</v>
      </c>
      <c r="GQ76" s="14">
        <f t="shared" si="256"/>
        <v>0</v>
      </c>
      <c r="GR76" s="14"/>
      <c r="GS76" s="14"/>
      <c r="GT76" s="14"/>
      <c r="GU76" s="14"/>
      <c r="GV76" s="14"/>
      <c r="GW76" s="14"/>
      <c r="GX76" s="14">
        <f t="shared" si="257"/>
        <v>0</v>
      </c>
      <c r="GY76" s="14">
        <f t="shared" si="258"/>
        <v>0</v>
      </c>
      <c r="GZ76" s="14"/>
      <c r="HA76" s="14"/>
      <c r="HB76" s="14"/>
      <c r="HC76" s="14"/>
      <c r="HD76" s="14"/>
      <c r="HE76" s="14"/>
      <c r="HF76" s="14">
        <f t="shared" si="259"/>
        <v>0</v>
      </c>
      <c r="HG76" s="14">
        <f t="shared" si="260"/>
        <v>0</v>
      </c>
      <c r="HH76" s="14"/>
      <c r="HI76" s="14"/>
      <c r="HJ76" s="14"/>
      <c r="HK76" s="14"/>
      <c r="HL76" s="14"/>
      <c r="HM76" s="14"/>
      <c r="HN76" s="14">
        <f t="shared" si="261"/>
        <v>0</v>
      </c>
      <c r="HO76" s="14">
        <f t="shared" si="262"/>
        <v>0</v>
      </c>
      <c r="HP76" s="14"/>
      <c r="HQ76" s="14"/>
      <c r="HR76" s="14"/>
      <c r="HS76" s="14"/>
      <c r="HT76" s="14"/>
      <c r="HU76" s="14"/>
      <c r="HV76" s="14">
        <f t="shared" si="263"/>
        <v>0</v>
      </c>
      <c r="HW76" s="14">
        <f t="shared" si="264"/>
        <v>0</v>
      </c>
      <c r="HX76" s="14"/>
      <c r="HY76" s="14"/>
      <c r="HZ76" s="14"/>
      <c r="IA76" s="14"/>
      <c r="IB76" s="14"/>
      <c r="IC76" s="14"/>
      <c r="ID76" s="14">
        <f t="shared" si="265"/>
        <v>0</v>
      </c>
      <c r="IE76" s="14">
        <f t="shared" si="266"/>
        <v>0</v>
      </c>
      <c r="IF76" s="14"/>
      <c r="IG76" s="14"/>
      <c r="IH76" s="14"/>
      <c r="II76" s="14"/>
      <c r="IJ76" s="14"/>
      <c r="IK76" s="14"/>
      <c r="IL76" s="14">
        <f t="shared" si="267"/>
        <v>0</v>
      </c>
      <c r="IM76" s="14">
        <f t="shared" si="268"/>
        <v>0</v>
      </c>
      <c r="IN76" s="14"/>
      <c r="IO76" s="14"/>
      <c r="IP76" s="14"/>
      <c r="IQ76" s="14"/>
      <c r="IR76" s="14"/>
      <c r="IS76" s="14"/>
      <c r="IT76" s="14">
        <f t="shared" si="269"/>
        <v>0</v>
      </c>
      <c r="IU76" s="14">
        <f t="shared" si="270"/>
        <v>0</v>
      </c>
      <c r="IV76" s="14"/>
      <c r="IW76" s="14"/>
      <c r="IX76" s="14"/>
      <c r="IY76" s="14"/>
      <c r="IZ76" s="14"/>
      <c r="JA76" s="14"/>
      <c r="JB76" s="14">
        <f t="shared" si="271"/>
        <v>0</v>
      </c>
      <c r="JC76" s="14">
        <f t="shared" si="272"/>
        <v>0</v>
      </c>
      <c r="JD76" s="14"/>
      <c r="JE76" s="14"/>
      <c r="JF76" s="14"/>
      <c r="JG76" s="14"/>
      <c r="JH76" s="14"/>
      <c r="JI76" s="14"/>
      <c r="JJ76" s="14">
        <f t="shared" si="273"/>
        <v>0</v>
      </c>
      <c r="JK76" s="14">
        <f t="shared" si="274"/>
        <v>0</v>
      </c>
      <c r="JL76" s="14"/>
      <c r="JM76" s="14"/>
      <c r="JN76" s="14"/>
      <c r="JO76" s="14"/>
      <c r="JP76" s="14"/>
      <c r="JQ76" s="14"/>
      <c r="JR76" s="14">
        <f t="shared" si="275"/>
        <v>0</v>
      </c>
      <c r="JS76" s="14">
        <f t="shared" si="276"/>
        <v>0</v>
      </c>
      <c r="JT76" s="14"/>
      <c r="JU76" s="14"/>
    </row>
    <row r="77" spans="1:281" ht="12" customHeight="1" x14ac:dyDescent="0.25">
      <c r="A77" s="4" t="s">
        <v>113</v>
      </c>
      <c r="B77" s="15" t="s">
        <v>185</v>
      </c>
      <c r="C77" s="61">
        <v>8303455272</v>
      </c>
      <c r="D77" s="61" t="s">
        <v>299</v>
      </c>
      <c r="E77" s="61">
        <v>200</v>
      </c>
      <c r="F77" s="28" t="s">
        <v>17</v>
      </c>
      <c r="G77" s="6">
        <v>894120</v>
      </c>
      <c r="H77" s="16" t="s">
        <v>167</v>
      </c>
      <c r="I77" s="16" t="s">
        <v>167</v>
      </c>
      <c r="J77" s="46"/>
      <c r="K77" s="43">
        <v>125.70948251748268</v>
      </c>
      <c r="L77" s="50">
        <f t="shared" si="217"/>
        <v>125.70948251748268</v>
      </c>
      <c r="M77" s="43"/>
      <c r="N77" s="43">
        <v>0</v>
      </c>
      <c r="O77" s="43"/>
      <c r="P77" s="43"/>
      <c r="Q77" s="43"/>
      <c r="R77" s="10">
        <f t="shared" si="218"/>
        <v>0</v>
      </c>
      <c r="S77" s="50" cm="1">
        <f t="array" ref="S77">+R77:R77</f>
        <v>0</v>
      </c>
      <c r="T77" s="50">
        <f>+SUM(AL77+AT77+BB77+BJ77+BR77+BZ77+CH77+CP77+CX77+DF77+DN77+DV77+ED77+EL77+ET77+FB77+FJ77+FR77+FZ77+GH77+GP77+GX77+HF77+HN77+HV77+ID77+IL77+IT77+JB77+JJ77+JR77)</f>
        <v>552.97</v>
      </c>
      <c r="U77" s="55">
        <f t="shared" si="219"/>
        <v>678.67948251748271</v>
      </c>
      <c r="V77" s="50">
        <f>+SUM(AM77+AU77+BC77+BK77+BS77+CA77+CI77+CQ77+CY77+DG77+DO77+DW77+EE77+EM77+EU77+FC77+FK77+FS77+GA77+GI77+GQ77+GY77+HG77+HO77+HW77+IE77+IM77+IU77+JC77+JK77+JS77)</f>
        <v>48610</v>
      </c>
      <c r="W77" s="55">
        <f t="shared" si="220"/>
        <v>87.907119735247832</v>
      </c>
      <c r="X77" s="50">
        <f>+AN77+AV77+BD77+BL77+BT77+CB77+CJ77+CR77+CZ77+DH77+DP77+DX77+EF77+EN77+EV77+FD77+FL77+FT77+GB77+GJ77+GR77+GZ77+HH77+HP77+HX77+IF77+IN77+IV77+JD77+JL77+JT77</f>
        <v>4307.7999999999993</v>
      </c>
      <c r="Y77" s="55">
        <f>+IFERROR(V77/X77,"")</f>
        <v>11.284182181159759</v>
      </c>
      <c r="Z77" s="56">
        <v>654622.4</v>
      </c>
      <c r="AA77" s="50">
        <f t="shared" si="155"/>
        <v>658930.19999999995</v>
      </c>
      <c r="AB77" s="50">
        <f t="shared" si="156"/>
        <v>602.48951048951039</v>
      </c>
      <c r="AC77" s="50">
        <f t="shared" si="145"/>
        <v>602.48951048951039</v>
      </c>
      <c r="AD77" s="60">
        <f t="shared" si="277"/>
        <v>76.189972027972317</v>
      </c>
      <c r="AE77" s="57">
        <v>7.15</v>
      </c>
      <c r="AF77" s="57">
        <v>7.15</v>
      </c>
      <c r="AG77" s="24"/>
      <c r="AH77" s="10">
        <v>0</v>
      </c>
      <c r="AI77" s="10">
        <v>0</v>
      </c>
      <c r="AJ77" s="10">
        <v>0</v>
      </c>
      <c r="AK77" s="10">
        <v>0</v>
      </c>
      <c r="AL77" s="10">
        <f>+AH77+AJ77</f>
        <v>0</v>
      </c>
      <c r="AM77" s="10">
        <f>+AI77+AL77</f>
        <v>0</v>
      </c>
      <c r="AN77" s="10">
        <v>163.69999999999999</v>
      </c>
      <c r="AO77" s="33"/>
      <c r="AP77" s="10">
        <v>0</v>
      </c>
      <c r="AQ77" s="10">
        <v>0</v>
      </c>
      <c r="AR77" s="10">
        <v>0</v>
      </c>
      <c r="AS77" s="10">
        <v>0</v>
      </c>
      <c r="AT77" s="10">
        <f>+AP77+AR77</f>
        <v>0</v>
      </c>
      <c r="AU77" s="10">
        <f>+AQ77+AS77</f>
        <v>0</v>
      </c>
      <c r="AV77" s="10">
        <v>124.3</v>
      </c>
      <c r="AW77" s="22"/>
      <c r="AX77" s="161">
        <v>0</v>
      </c>
      <c r="AY77" s="161">
        <v>0</v>
      </c>
      <c r="AZ77" s="10">
        <v>0</v>
      </c>
      <c r="BA77" s="10">
        <v>0</v>
      </c>
      <c r="BB77" s="161">
        <f>+AX77+AZ77</f>
        <v>0</v>
      </c>
      <c r="BC77" s="161">
        <f>+AY77+BA77</f>
        <v>0</v>
      </c>
      <c r="BD77" s="10">
        <v>328.9</v>
      </c>
      <c r="BE77" s="22"/>
      <c r="BF77" s="10">
        <v>0</v>
      </c>
      <c r="BG77" s="10">
        <v>0</v>
      </c>
      <c r="BH77" s="10">
        <v>0</v>
      </c>
      <c r="BI77" s="10">
        <v>0</v>
      </c>
      <c r="BJ77" s="161">
        <f>+BF77+BH77</f>
        <v>0</v>
      </c>
      <c r="BK77" s="161">
        <f>+BG77+BI77</f>
        <v>0</v>
      </c>
      <c r="BL77" s="10">
        <v>117.9</v>
      </c>
      <c r="BM77" s="22"/>
      <c r="BN77" s="161">
        <v>50</v>
      </c>
      <c r="BO77" s="10">
        <v>4397</v>
      </c>
      <c r="BP77" s="10">
        <v>0</v>
      </c>
      <c r="BQ77" s="10">
        <v>0</v>
      </c>
      <c r="BR77" s="10">
        <f>+BN77+BP77</f>
        <v>50</v>
      </c>
      <c r="BS77" s="10">
        <f>+BO77+BQ77</f>
        <v>4397</v>
      </c>
      <c r="BT77" s="10">
        <v>335.1</v>
      </c>
      <c r="BU77" s="22" t="s">
        <v>383</v>
      </c>
      <c r="BV77" s="10">
        <v>133.08000000000001</v>
      </c>
      <c r="BW77" s="10">
        <v>11687</v>
      </c>
      <c r="BX77" s="10">
        <v>0</v>
      </c>
      <c r="BY77" s="10">
        <v>0</v>
      </c>
      <c r="BZ77" s="161">
        <f>+BV77+BX77</f>
        <v>133.08000000000001</v>
      </c>
      <c r="CA77" s="161">
        <f>+BW77+BY77</f>
        <v>11687</v>
      </c>
      <c r="CB77" s="10">
        <v>126.2</v>
      </c>
      <c r="CC77" s="22" t="s">
        <v>244</v>
      </c>
      <c r="CD77" s="161">
        <v>0</v>
      </c>
      <c r="CE77" s="161">
        <v>0</v>
      </c>
      <c r="CF77" s="10">
        <v>0</v>
      </c>
      <c r="CG77" s="10">
        <v>0</v>
      </c>
      <c r="CH77" s="161">
        <f>+CD77+CF77</f>
        <v>0</v>
      </c>
      <c r="CI77" s="161">
        <f>+CE77+CG77</f>
        <v>0</v>
      </c>
      <c r="CJ77" s="10">
        <v>302.10000000000002</v>
      </c>
      <c r="CK77" s="161"/>
      <c r="CL77" s="161">
        <v>0</v>
      </c>
      <c r="CM77" s="161">
        <v>0</v>
      </c>
      <c r="CN77" s="10">
        <v>0</v>
      </c>
      <c r="CO77" s="10">
        <v>0</v>
      </c>
      <c r="CP77" s="161">
        <f>+CL77+CN77</f>
        <v>0</v>
      </c>
      <c r="CQ77" s="161">
        <f>+CM77+CO77</f>
        <v>0</v>
      </c>
      <c r="CR77" s="10">
        <v>327.39999999999998</v>
      </c>
      <c r="CS77" s="22"/>
      <c r="CT77" s="161">
        <v>0</v>
      </c>
      <c r="CU77" s="161">
        <v>0</v>
      </c>
      <c r="CV77" s="10">
        <v>0</v>
      </c>
      <c r="CW77" s="161">
        <v>0</v>
      </c>
      <c r="CX77" s="161">
        <f>+CT77+CV77</f>
        <v>0</v>
      </c>
      <c r="CY77" s="161">
        <f>+CU77+CW77</f>
        <v>0</v>
      </c>
      <c r="CZ77" s="10">
        <v>85.8</v>
      </c>
      <c r="DA77" s="22"/>
      <c r="DB77" s="161">
        <v>0</v>
      </c>
      <c r="DC77" s="161">
        <v>0</v>
      </c>
      <c r="DD77" s="10">
        <v>0</v>
      </c>
      <c r="DE77" s="10">
        <v>0</v>
      </c>
      <c r="DF77" s="161">
        <f>+DB77+DD77</f>
        <v>0</v>
      </c>
      <c r="DG77" s="161">
        <f>+DC77+DE77</f>
        <v>0</v>
      </c>
      <c r="DH77" s="10">
        <v>158.4</v>
      </c>
      <c r="DI77" s="161"/>
      <c r="DJ77" s="161">
        <v>80</v>
      </c>
      <c r="DK77" s="10">
        <v>7043</v>
      </c>
      <c r="DL77" s="10">
        <v>0</v>
      </c>
      <c r="DM77" s="10">
        <v>0</v>
      </c>
      <c r="DN77" s="161">
        <f>+DJ77+DL77</f>
        <v>80</v>
      </c>
      <c r="DO77" s="161">
        <f>+DK77+DM77</f>
        <v>7043</v>
      </c>
      <c r="DP77" s="10">
        <v>515.70000000000005</v>
      </c>
      <c r="DQ77" s="22" t="s">
        <v>475</v>
      </c>
      <c r="DR77" s="161">
        <v>0</v>
      </c>
      <c r="DS77" s="161">
        <v>0</v>
      </c>
      <c r="DT77" s="10">
        <v>0</v>
      </c>
      <c r="DU77" s="161">
        <v>0</v>
      </c>
      <c r="DV77" s="161">
        <f>+DR77+DT77</f>
        <v>0</v>
      </c>
      <c r="DW77" s="161">
        <f>+DS77+DU77</f>
        <v>0</v>
      </c>
      <c r="DX77" s="10">
        <v>65.5</v>
      </c>
      <c r="DY77" s="161"/>
      <c r="DZ77" s="161">
        <v>0</v>
      </c>
      <c r="EA77" s="161">
        <v>0</v>
      </c>
      <c r="EB77" s="161">
        <v>0</v>
      </c>
      <c r="EC77" s="161">
        <v>0</v>
      </c>
      <c r="ED77" s="161">
        <f>+DZ77+EB77</f>
        <v>0</v>
      </c>
      <c r="EE77" s="161">
        <f>+EA77+EC77</f>
        <v>0</v>
      </c>
      <c r="EF77" s="10">
        <v>1.5</v>
      </c>
      <c r="EG77" s="161"/>
      <c r="EH77" s="10">
        <v>144.32</v>
      </c>
      <c r="EI77" s="161">
        <v>12680</v>
      </c>
      <c r="EJ77" s="161">
        <v>0</v>
      </c>
      <c r="EK77" s="161">
        <v>0</v>
      </c>
      <c r="EL77" s="161">
        <f>+EH77+EJ77</f>
        <v>144.32</v>
      </c>
      <c r="EM77" s="161">
        <f>+EI77+EK77</f>
        <v>12680</v>
      </c>
      <c r="EN77" s="10">
        <v>480.6</v>
      </c>
      <c r="EO77" s="126" t="s">
        <v>244</v>
      </c>
      <c r="EP77" s="161">
        <v>0</v>
      </c>
      <c r="EQ77" s="161">
        <v>0</v>
      </c>
      <c r="ER77" s="161">
        <v>0</v>
      </c>
      <c r="ES77" s="161">
        <v>0</v>
      </c>
      <c r="ET77" s="161">
        <f>+EP77+ER77</f>
        <v>0</v>
      </c>
      <c r="EU77" s="161">
        <f>+EQ77+ES77</f>
        <v>0</v>
      </c>
      <c r="EV77" s="10">
        <v>416.1</v>
      </c>
      <c r="EW77" s="161"/>
      <c r="EX77" s="10">
        <v>20</v>
      </c>
      <c r="EY77" s="161">
        <v>1770</v>
      </c>
      <c r="EZ77" s="161">
        <v>0</v>
      </c>
      <c r="FA77" s="161">
        <v>0</v>
      </c>
      <c r="FB77" s="14">
        <f>+EX77+EZ77</f>
        <v>20</v>
      </c>
      <c r="FC77" s="14">
        <f>+EY77+FA77</f>
        <v>1770</v>
      </c>
      <c r="FD77" s="161">
        <v>188.6</v>
      </c>
      <c r="FE77" s="161" t="s">
        <v>430</v>
      </c>
      <c r="FF77" s="10">
        <v>125.57</v>
      </c>
      <c r="FG77" s="10">
        <v>11033</v>
      </c>
      <c r="FH77" s="10">
        <v>0</v>
      </c>
      <c r="FI77" s="10">
        <v>0</v>
      </c>
      <c r="FJ77" s="14">
        <f>+FF77+FH77</f>
        <v>125.57</v>
      </c>
      <c r="FK77" s="14">
        <f>+FG77+FI77</f>
        <v>11033</v>
      </c>
      <c r="FL77" s="10">
        <v>461.8</v>
      </c>
      <c r="FM77" s="167" t="s">
        <v>244</v>
      </c>
      <c r="FN77" s="14"/>
      <c r="FO77" s="14"/>
      <c r="FP77" s="14"/>
      <c r="FQ77" s="14"/>
      <c r="FR77" s="14">
        <f>+FN77+FP77</f>
        <v>0</v>
      </c>
      <c r="FS77" s="14">
        <f>+FO77+FQ77</f>
        <v>0</v>
      </c>
      <c r="FT77" s="10">
        <v>108.2</v>
      </c>
      <c r="FU77" s="14"/>
      <c r="FV77" s="14"/>
      <c r="FW77" s="14"/>
      <c r="FX77" s="14"/>
      <c r="FY77" s="14"/>
      <c r="FZ77" s="14">
        <f>+FV77+FX77</f>
        <v>0</v>
      </c>
      <c r="GA77" s="14">
        <f>+FW77+FY77</f>
        <v>0</v>
      </c>
      <c r="GB77" s="14"/>
      <c r="GC77" s="14"/>
      <c r="GD77" s="14"/>
      <c r="GE77" s="14"/>
      <c r="GF77" s="14"/>
      <c r="GG77" s="14"/>
      <c r="GH77" s="14">
        <f>+GD77+GF77</f>
        <v>0</v>
      </c>
      <c r="GI77" s="14">
        <f>+GE77+GG77</f>
        <v>0</v>
      </c>
      <c r="GJ77" s="14"/>
      <c r="GK77" s="14"/>
      <c r="GL77" s="14"/>
      <c r="GM77" s="14"/>
      <c r="GN77" s="14"/>
      <c r="GO77" s="14"/>
      <c r="GP77" s="14">
        <f>+GL77+GN77</f>
        <v>0</v>
      </c>
      <c r="GQ77" s="14">
        <f>+GM77+GO77</f>
        <v>0</v>
      </c>
      <c r="GR77" s="14"/>
      <c r="GS77" s="14"/>
      <c r="GT77" s="14"/>
      <c r="GU77" s="14"/>
      <c r="GV77" s="14"/>
      <c r="GW77" s="14"/>
      <c r="GX77" s="14">
        <f>+GT77+GV77</f>
        <v>0</v>
      </c>
      <c r="GY77" s="14">
        <f>+GU77+GW77</f>
        <v>0</v>
      </c>
      <c r="GZ77" s="14"/>
      <c r="HA77" s="14"/>
      <c r="HB77" s="14"/>
      <c r="HC77" s="14"/>
      <c r="HD77" s="14"/>
      <c r="HE77" s="14"/>
      <c r="HF77" s="14">
        <f>+HB77+HD77</f>
        <v>0</v>
      </c>
      <c r="HG77" s="14">
        <f>+HC77+HE77</f>
        <v>0</v>
      </c>
      <c r="HH77" s="14"/>
      <c r="HI77" s="14"/>
      <c r="HJ77" s="14"/>
      <c r="HK77" s="14"/>
      <c r="HL77" s="14"/>
      <c r="HM77" s="14"/>
      <c r="HN77" s="14">
        <f>+HJ77+HL77</f>
        <v>0</v>
      </c>
      <c r="HO77" s="14">
        <f>+HK77+HM77</f>
        <v>0</v>
      </c>
      <c r="HP77" s="14"/>
      <c r="HQ77" s="14"/>
      <c r="HR77" s="14"/>
      <c r="HS77" s="14"/>
      <c r="HT77" s="14"/>
      <c r="HU77" s="14"/>
      <c r="HV77" s="14">
        <f>+HR77+HT77</f>
        <v>0</v>
      </c>
      <c r="HW77" s="14">
        <f>+HS77+HU77</f>
        <v>0</v>
      </c>
      <c r="HX77" s="14"/>
      <c r="HY77" s="14"/>
      <c r="HZ77" s="14"/>
      <c r="IA77" s="14"/>
      <c r="IB77" s="14"/>
      <c r="IC77" s="14"/>
      <c r="ID77" s="14">
        <f>+HZ77+IB77</f>
        <v>0</v>
      </c>
      <c r="IE77" s="14">
        <f>+IA77+IC77</f>
        <v>0</v>
      </c>
      <c r="IF77" s="14"/>
      <c r="IG77" s="14"/>
      <c r="IH77" s="14"/>
      <c r="II77" s="14"/>
      <c r="IJ77" s="14"/>
      <c r="IK77" s="14"/>
      <c r="IL77" s="14">
        <f>+IH77+IJ77</f>
        <v>0</v>
      </c>
      <c r="IM77" s="14">
        <f>+II77+IK77</f>
        <v>0</v>
      </c>
      <c r="IN77" s="14"/>
      <c r="IO77" s="14"/>
      <c r="IP77" s="14"/>
      <c r="IQ77" s="14"/>
      <c r="IR77" s="14"/>
      <c r="IS77" s="14"/>
      <c r="IT77" s="14">
        <f>+IP77+IR77</f>
        <v>0</v>
      </c>
      <c r="IU77" s="14">
        <f>+IQ77+IS77</f>
        <v>0</v>
      </c>
      <c r="IV77" s="14"/>
      <c r="IW77" s="14"/>
      <c r="IX77" s="14"/>
      <c r="IY77" s="14"/>
      <c r="IZ77" s="14"/>
      <c r="JA77" s="14"/>
      <c r="JB77" s="14">
        <f>+IX77+IZ77</f>
        <v>0</v>
      </c>
      <c r="JC77" s="14">
        <f>+IY77+JA77</f>
        <v>0</v>
      </c>
      <c r="JD77" s="14"/>
      <c r="JE77" s="14"/>
      <c r="JF77" s="14"/>
      <c r="JG77" s="14"/>
      <c r="JH77" s="14"/>
      <c r="JI77" s="14"/>
      <c r="JJ77" s="14">
        <f>+JF77+JH77</f>
        <v>0</v>
      </c>
      <c r="JK77" s="14">
        <f>+JG77+JI77</f>
        <v>0</v>
      </c>
      <c r="JL77" s="14"/>
      <c r="JM77" s="14"/>
      <c r="JN77" s="14"/>
      <c r="JO77" s="14"/>
      <c r="JP77" s="14"/>
      <c r="JQ77" s="14"/>
      <c r="JR77" s="14">
        <f>+JN77+JP77</f>
        <v>0</v>
      </c>
      <c r="JS77" s="14">
        <f>+JO77+JQ77</f>
        <v>0</v>
      </c>
      <c r="JT77" s="14"/>
      <c r="JU77" s="14"/>
    </row>
    <row r="78" spans="1:281" ht="12" customHeight="1" x14ac:dyDescent="0.25">
      <c r="A78" s="72" t="s">
        <v>368</v>
      </c>
      <c r="B78" s="73" t="s">
        <v>534</v>
      </c>
      <c r="C78" s="73"/>
      <c r="D78" s="61" t="s">
        <v>301</v>
      </c>
      <c r="E78" s="4">
        <v>450</v>
      </c>
      <c r="F78" s="28" t="s">
        <v>17</v>
      </c>
      <c r="G78" s="6">
        <v>894120</v>
      </c>
      <c r="H78" s="16" t="s">
        <v>167</v>
      </c>
      <c r="I78" s="16" t="s">
        <v>167</v>
      </c>
      <c r="J78" s="48"/>
      <c r="K78" s="43">
        <v>0</v>
      </c>
      <c r="L78" s="50">
        <f t="shared" si="217"/>
        <v>0</v>
      </c>
      <c r="M78" s="57"/>
      <c r="N78" s="43">
        <v>0</v>
      </c>
      <c r="O78" s="43"/>
      <c r="P78" s="43"/>
      <c r="Q78" s="43"/>
      <c r="R78" s="10">
        <f t="shared" si="218"/>
        <v>0</v>
      </c>
      <c r="S78" s="50" cm="1">
        <f t="array" ref="S78">+R78:R78</f>
        <v>0</v>
      </c>
      <c r="T78" s="50">
        <f t="shared" ref="T78" si="278">+SUM(AL78+AT78+BB78+BJ78+BR78+BZ78+CH78+CP78+CX78+DF78+DN78+DV78+ED78+EL78+ET78+FB78+FJ78+FR78+FZ78+GH78+GP78+GX78+HF78+HN78+HV78+ID78+IL78+IT78+JB78+JJ78+JR78)</f>
        <v>823.41000000000008</v>
      </c>
      <c r="U78" s="55">
        <f t="shared" si="219"/>
        <v>823.41000000000008</v>
      </c>
      <c r="V78" s="50">
        <f t="shared" ref="V78" si="279">+SUM(AM78+AU78+BC78+BK78+BS78+CA78+CI78+CQ78+CY78+DG78+DO78+DW78+EE78+EM78+EU78+FC78+FK78+FS78+GA78+GI78+GQ78+GY78+HG78+HO78+HW78+IE78+IM78+IU78+JC78+JK78+JS78)</f>
        <v>72381</v>
      </c>
      <c r="W78" s="55">
        <f t="shared" si="220"/>
        <v>87.903960359966476</v>
      </c>
      <c r="X78" s="50">
        <f t="shared" si="154"/>
        <v>3040.1</v>
      </c>
      <c r="Y78" s="55">
        <f t="shared" si="144"/>
        <v>23.808756290911482</v>
      </c>
      <c r="Z78" s="56"/>
      <c r="AA78" s="50">
        <f t="shared" si="155"/>
        <v>3040.1</v>
      </c>
      <c r="AB78" s="50">
        <f t="shared" si="156"/>
        <v>552.74545454545455</v>
      </c>
      <c r="AC78" s="50">
        <f>+IFERROR(X78/AE78,)</f>
        <v>552.74545454545455</v>
      </c>
      <c r="AD78" s="60">
        <f t="shared" si="277"/>
        <v>270.66454545454553</v>
      </c>
      <c r="AE78" s="57">
        <v>5.5</v>
      </c>
      <c r="AF78" s="57">
        <v>5.5</v>
      </c>
      <c r="AG78" s="24"/>
      <c r="AH78" s="10">
        <v>0</v>
      </c>
      <c r="AI78" s="10">
        <v>0</v>
      </c>
      <c r="AJ78" s="10">
        <v>0</v>
      </c>
      <c r="AK78" s="10">
        <v>0</v>
      </c>
      <c r="AL78" s="10">
        <f t="shared" ref="AL78" si="280">+AH78+AJ78</f>
        <v>0</v>
      </c>
      <c r="AM78" s="10">
        <f t="shared" ref="AM78" si="281">+AI78+AL78</f>
        <v>0</v>
      </c>
      <c r="AN78" s="161">
        <v>0</v>
      </c>
      <c r="AO78" s="33"/>
      <c r="AP78" s="10">
        <v>0</v>
      </c>
      <c r="AQ78" s="10">
        <v>0</v>
      </c>
      <c r="AR78" s="10">
        <v>0</v>
      </c>
      <c r="AS78" s="10">
        <v>0</v>
      </c>
      <c r="AT78" s="10">
        <f t="shared" ref="AT78" si="282">+AP78+AR78</f>
        <v>0</v>
      </c>
      <c r="AU78" s="10">
        <f t="shared" ref="AU78" si="283">+AQ78+AS78</f>
        <v>0</v>
      </c>
      <c r="AV78" s="13">
        <v>0</v>
      </c>
      <c r="AW78" s="22"/>
      <c r="AX78" s="161">
        <v>0</v>
      </c>
      <c r="AY78" s="161">
        <v>0</v>
      </c>
      <c r="AZ78" s="10">
        <v>0</v>
      </c>
      <c r="BA78" s="10">
        <v>0</v>
      </c>
      <c r="BB78" s="161">
        <f t="shared" ref="BB78" si="284">+AX78+AZ78</f>
        <v>0</v>
      </c>
      <c r="BC78" s="161">
        <f t="shared" ref="BC78" si="285">+AY78+BA78</f>
        <v>0</v>
      </c>
      <c r="BD78" s="13">
        <v>0</v>
      </c>
      <c r="BE78" s="22"/>
      <c r="BF78" s="10">
        <v>0</v>
      </c>
      <c r="BG78" s="10">
        <v>0</v>
      </c>
      <c r="BH78" s="10">
        <v>0</v>
      </c>
      <c r="BI78" s="10">
        <v>0</v>
      </c>
      <c r="BJ78" s="161">
        <f t="shared" ref="BJ78" si="286">+BF78+BH78</f>
        <v>0</v>
      </c>
      <c r="BK78" s="161">
        <f t="shared" ref="BK78" si="287">+BG78+BI78</f>
        <v>0</v>
      </c>
      <c r="BL78" s="13">
        <v>0</v>
      </c>
      <c r="BM78" s="22"/>
      <c r="BN78" s="161">
        <v>426.41</v>
      </c>
      <c r="BO78" s="10">
        <v>37465</v>
      </c>
      <c r="BP78" s="10">
        <v>0</v>
      </c>
      <c r="BQ78" s="10">
        <v>0</v>
      </c>
      <c r="BR78" s="10">
        <f t="shared" ref="BR78" si="288">+BN78+BP78</f>
        <v>426.41</v>
      </c>
      <c r="BS78" s="10">
        <f t="shared" ref="BS78" si="289">+BO78+BQ78</f>
        <v>37465</v>
      </c>
      <c r="BT78" s="10">
        <v>0</v>
      </c>
      <c r="BU78" s="22" t="s">
        <v>244</v>
      </c>
      <c r="BV78" s="161">
        <v>0</v>
      </c>
      <c r="BW78" s="161">
        <v>0</v>
      </c>
      <c r="BX78" s="10">
        <v>0</v>
      </c>
      <c r="BY78" s="10">
        <v>0</v>
      </c>
      <c r="BZ78" s="161">
        <f t="shared" ref="BZ78" si="290">+BV78+BX78</f>
        <v>0</v>
      </c>
      <c r="CA78" s="161">
        <f t="shared" ref="CA78" si="291">+BW78+BY78</f>
        <v>0</v>
      </c>
      <c r="CB78" s="10">
        <v>0.1</v>
      </c>
      <c r="CC78" s="22" t="s">
        <v>244</v>
      </c>
      <c r="CD78" s="161">
        <v>0</v>
      </c>
      <c r="CE78" s="161">
        <v>0</v>
      </c>
      <c r="CF78" s="10">
        <v>0</v>
      </c>
      <c r="CG78" s="10">
        <v>0</v>
      </c>
      <c r="CH78" s="161">
        <f t="shared" ref="CH78" si="292">+CD78+CF78</f>
        <v>0</v>
      </c>
      <c r="CI78" s="161">
        <f t="shared" ref="CI78" si="293">+CE78+CG78</f>
        <v>0</v>
      </c>
      <c r="CJ78" s="10">
        <v>280.7</v>
      </c>
      <c r="CK78" s="161"/>
      <c r="CL78" s="161">
        <v>0</v>
      </c>
      <c r="CM78" s="161">
        <v>0</v>
      </c>
      <c r="CN78" s="10">
        <v>0</v>
      </c>
      <c r="CO78" s="10">
        <v>0</v>
      </c>
      <c r="CP78" s="161">
        <f t="shared" ref="CP78" si="294">+CL78+CN78</f>
        <v>0</v>
      </c>
      <c r="CQ78" s="161">
        <f t="shared" ref="CQ78" si="295">+CM78+CO78</f>
        <v>0</v>
      </c>
      <c r="CR78" s="10">
        <v>402.5</v>
      </c>
      <c r="CS78" s="22"/>
      <c r="CT78" s="161">
        <v>0</v>
      </c>
      <c r="CU78" s="161">
        <v>0</v>
      </c>
      <c r="CV78" s="10">
        <v>0</v>
      </c>
      <c r="CW78" s="161">
        <v>0</v>
      </c>
      <c r="CX78" s="161">
        <f t="shared" ref="CX78" si="296">+CT78+CV78</f>
        <v>0</v>
      </c>
      <c r="CY78" s="161">
        <f t="shared" ref="CY78" si="297">+CU78+CW78</f>
        <v>0</v>
      </c>
      <c r="CZ78" s="10">
        <v>381.4</v>
      </c>
      <c r="DA78" s="22"/>
      <c r="DB78" s="161">
        <v>0</v>
      </c>
      <c r="DC78" s="161">
        <v>0</v>
      </c>
      <c r="DD78" s="10">
        <v>0</v>
      </c>
      <c r="DE78" s="10">
        <v>0</v>
      </c>
      <c r="DF78" s="161">
        <f t="shared" ref="DF78" si="298">+DB78+DD78</f>
        <v>0</v>
      </c>
      <c r="DG78" s="161">
        <f t="shared" ref="DG78" si="299">+DC78+DE78</f>
        <v>0</v>
      </c>
      <c r="DH78" s="10">
        <v>27.3</v>
      </c>
      <c r="DI78" s="161"/>
      <c r="DJ78" s="161">
        <v>0</v>
      </c>
      <c r="DK78" s="161">
        <v>0</v>
      </c>
      <c r="DL78" s="10">
        <v>0</v>
      </c>
      <c r="DM78" s="10">
        <v>0</v>
      </c>
      <c r="DN78" s="161">
        <f t="shared" ref="DN78" si="300">+DJ78+DL78</f>
        <v>0</v>
      </c>
      <c r="DO78" s="161">
        <f t="shared" ref="DO78" si="301">+DK78+DM78</f>
        <v>0</v>
      </c>
      <c r="DP78" s="10">
        <v>0</v>
      </c>
      <c r="DQ78" s="22"/>
      <c r="DR78" s="161">
        <v>0</v>
      </c>
      <c r="DS78" s="161">
        <v>0</v>
      </c>
      <c r="DT78" s="10">
        <v>0</v>
      </c>
      <c r="DU78" s="161">
        <v>0</v>
      </c>
      <c r="DV78" s="161">
        <f t="shared" ref="DV78" si="302">+DR78+DT78</f>
        <v>0</v>
      </c>
      <c r="DW78" s="161">
        <f t="shared" ref="DW78" si="303">+DS78+DU78</f>
        <v>0</v>
      </c>
      <c r="DX78" s="10">
        <v>0.1</v>
      </c>
      <c r="DY78" s="161"/>
      <c r="DZ78" s="161">
        <v>0</v>
      </c>
      <c r="EA78" s="161">
        <v>0</v>
      </c>
      <c r="EB78" s="161">
        <v>0</v>
      </c>
      <c r="EC78" s="161">
        <v>0</v>
      </c>
      <c r="ED78" s="161">
        <f t="shared" ref="ED78" si="304">+DZ78+EB78</f>
        <v>0</v>
      </c>
      <c r="EE78" s="161">
        <f t="shared" ref="EE78" si="305">+EA78+EC78</f>
        <v>0</v>
      </c>
      <c r="EF78" s="10">
        <v>239.6</v>
      </c>
      <c r="EG78" s="161"/>
      <c r="EH78" s="10">
        <v>100</v>
      </c>
      <c r="EI78" s="161">
        <v>8779</v>
      </c>
      <c r="EJ78" s="161">
        <v>0</v>
      </c>
      <c r="EK78" s="161">
        <v>0</v>
      </c>
      <c r="EL78" s="161">
        <f t="shared" ref="EL78" si="306">+EH78+EJ78</f>
        <v>100</v>
      </c>
      <c r="EM78" s="161">
        <f t="shared" ref="EM78" si="307">+EI78+EK78</f>
        <v>8779</v>
      </c>
      <c r="EN78" s="10">
        <v>571.29999999999995</v>
      </c>
      <c r="EO78" s="126" t="s">
        <v>541</v>
      </c>
      <c r="EP78" s="161">
        <v>0</v>
      </c>
      <c r="EQ78" s="161">
        <v>0</v>
      </c>
      <c r="ER78" s="161">
        <v>0</v>
      </c>
      <c r="ES78" s="161">
        <v>0</v>
      </c>
      <c r="ET78" s="161">
        <f t="shared" ref="ET78" si="308">+EP78+ER78</f>
        <v>0</v>
      </c>
      <c r="EU78" s="161">
        <f t="shared" ref="EU78" si="309">+EQ78+ES78</f>
        <v>0</v>
      </c>
      <c r="EV78" s="10">
        <v>302.8</v>
      </c>
      <c r="EW78" s="161"/>
      <c r="EX78" s="10">
        <v>297</v>
      </c>
      <c r="EY78" s="161">
        <v>26137</v>
      </c>
      <c r="EZ78" s="161">
        <v>0</v>
      </c>
      <c r="FA78" s="161">
        <v>0</v>
      </c>
      <c r="FB78" s="73">
        <f t="shared" ref="FB78" si="310">+EX78+EZ78</f>
        <v>297</v>
      </c>
      <c r="FC78" s="73">
        <f t="shared" ref="FC78" si="311">+EY78+FA78</f>
        <v>26137</v>
      </c>
      <c r="FD78" s="161">
        <v>533.4</v>
      </c>
      <c r="FE78" s="161" t="s">
        <v>244</v>
      </c>
      <c r="FF78" s="10">
        <v>0</v>
      </c>
      <c r="FG78" s="10">
        <v>0</v>
      </c>
      <c r="FH78" s="10">
        <v>0</v>
      </c>
      <c r="FI78" s="10">
        <v>0</v>
      </c>
      <c r="FJ78" s="73">
        <f t="shared" ref="FJ78" si="312">+FF78+FH78</f>
        <v>0</v>
      </c>
      <c r="FK78" s="73">
        <f t="shared" ref="FK78" si="313">+FG78+FI78</f>
        <v>0</v>
      </c>
      <c r="FL78" s="10">
        <v>284.89999999999998</v>
      </c>
      <c r="FM78" s="167"/>
      <c r="FN78" s="73"/>
      <c r="FO78" s="73"/>
      <c r="FP78" s="73"/>
      <c r="FQ78" s="73"/>
      <c r="FR78" s="73">
        <f t="shared" ref="FR78" si="314">+FN78+FP78</f>
        <v>0</v>
      </c>
      <c r="FS78" s="73">
        <f t="shared" ref="FS78" si="315">+FO78+FQ78</f>
        <v>0</v>
      </c>
      <c r="FT78" s="10">
        <v>16</v>
      </c>
      <c r="FU78" s="73"/>
      <c r="FV78" s="73"/>
      <c r="FW78" s="73"/>
      <c r="FX78" s="73"/>
      <c r="FY78" s="73"/>
      <c r="FZ78" s="73">
        <f t="shared" ref="FZ78" si="316">+FV78+FX78</f>
        <v>0</v>
      </c>
      <c r="GA78" s="73">
        <f t="shared" ref="GA78" si="317">+FW78+FY78</f>
        <v>0</v>
      </c>
      <c r="GB78" s="73"/>
      <c r="GC78" s="73"/>
      <c r="GD78" s="73"/>
      <c r="GE78" s="73"/>
      <c r="GF78" s="73"/>
      <c r="GG78" s="73"/>
      <c r="GH78" s="73">
        <f t="shared" ref="GH78" si="318">+GD78+GF78</f>
        <v>0</v>
      </c>
      <c r="GI78" s="73">
        <f t="shared" ref="GI78" si="319">+GE78+GG78</f>
        <v>0</v>
      </c>
      <c r="GJ78" s="73"/>
      <c r="GK78" s="73"/>
      <c r="GL78" s="73"/>
      <c r="GM78" s="73"/>
      <c r="GN78" s="73"/>
      <c r="GO78" s="73"/>
      <c r="GP78" s="73">
        <f t="shared" ref="GP78" si="320">+GL78+GN78</f>
        <v>0</v>
      </c>
      <c r="GQ78" s="73">
        <f t="shared" ref="GQ78" si="321">+GM78+GO78</f>
        <v>0</v>
      </c>
      <c r="GR78" s="73"/>
      <c r="GS78" s="73"/>
      <c r="GT78" s="73"/>
      <c r="GU78" s="73"/>
      <c r="GV78" s="73"/>
      <c r="GW78" s="73"/>
      <c r="GX78" s="73">
        <f t="shared" ref="GX78" si="322">+GT78+GV78</f>
        <v>0</v>
      </c>
      <c r="GY78" s="73">
        <f t="shared" ref="GY78" si="323">+GU78+GW78</f>
        <v>0</v>
      </c>
      <c r="GZ78" s="73"/>
      <c r="HA78" s="73"/>
      <c r="HB78" s="73"/>
      <c r="HC78" s="73"/>
      <c r="HD78" s="73"/>
      <c r="HE78" s="73"/>
      <c r="HF78" s="73">
        <f t="shared" ref="HF78" si="324">+HB78+HD78</f>
        <v>0</v>
      </c>
      <c r="HG78" s="73">
        <f t="shared" ref="HG78" si="325">+HC78+HE78</f>
        <v>0</v>
      </c>
      <c r="HH78" s="73"/>
      <c r="HI78" s="73"/>
      <c r="HJ78" s="73"/>
      <c r="HK78" s="73"/>
      <c r="HL78" s="73"/>
      <c r="HM78" s="73"/>
      <c r="HN78" s="73">
        <f t="shared" ref="HN78" si="326">+HJ78+HL78</f>
        <v>0</v>
      </c>
      <c r="HO78" s="73">
        <f t="shared" ref="HO78" si="327">+HK78+HM78</f>
        <v>0</v>
      </c>
      <c r="HP78" s="73"/>
      <c r="HQ78" s="73"/>
      <c r="HR78" s="73"/>
      <c r="HS78" s="73"/>
      <c r="HT78" s="73"/>
      <c r="HU78" s="73"/>
      <c r="HV78" s="73">
        <f t="shared" ref="HV78" si="328">+HR78+HT78</f>
        <v>0</v>
      </c>
      <c r="HW78" s="73">
        <f t="shared" ref="HW78" si="329">+HS78+HU78</f>
        <v>0</v>
      </c>
      <c r="HX78" s="73"/>
      <c r="HY78" s="73"/>
      <c r="HZ78" s="73"/>
      <c r="IA78" s="73"/>
      <c r="IB78" s="73"/>
      <c r="IC78" s="73"/>
      <c r="ID78" s="73">
        <f t="shared" ref="ID78" si="330">+HZ78+IB78</f>
        <v>0</v>
      </c>
      <c r="IE78" s="73">
        <f t="shared" ref="IE78" si="331">+IA78+IC78</f>
        <v>0</v>
      </c>
      <c r="IF78" s="73"/>
      <c r="IG78" s="73"/>
      <c r="IH78" s="73"/>
      <c r="II78" s="73"/>
      <c r="IJ78" s="73"/>
      <c r="IK78" s="73"/>
      <c r="IL78" s="73">
        <f t="shared" ref="IL78" si="332">+IH78+IJ78</f>
        <v>0</v>
      </c>
      <c r="IM78" s="73">
        <f t="shared" ref="IM78" si="333">+II78+IK78</f>
        <v>0</v>
      </c>
      <c r="IN78" s="73"/>
      <c r="IO78" s="73"/>
      <c r="IP78" s="73"/>
      <c r="IQ78" s="73"/>
      <c r="IR78" s="73"/>
      <c r="IS78" s="73"/>
      <c r="IT78" s="73">
        <f t="shared" ref="IT78" si="334">+IP78+IR78</f>
        <v>0</v>
      </c>
      <c r="IU78" s="73">
        <f t="shared" ref="IU78" si="335">+IQ78+IS78</f>
        <v>0</v>
      </c>
      <c r="IV78" s="73"/>
      <c r="IW78" s="73"/>
      <c r="IX78" s="73"/>
      <c r="IY78" s="73"/>
      <c r="IZ78" s="73"/>
      <c r="JA78" s="73"/>
      <c r="JB78" s="73">
        <f t="shared" ref="JB78" si="336">+IX78+IZ78</f>
        <v>0</v>
      </c>
      <c r="JC78" s="73">
        <f t="shared" ref="JC78" si="337">+IY78+JA78</f>
        <v>0</v>
      </c>
      <c r="JD78" s="73"/>
      <c r="JE78" s="73"/>
      <c r="JF78" s="73"/>
      <c r="JG78" s="73"/>
      <c r="JH78" s="73"/>
      <c r="JI78" s="73"/>
      <c r="JJ78" s="73">
        <f t="shared" ref="JJ78" si="338">+JF78+JH78</f>
        <v>0</v>
      </c>
      <c r="JK78" s="73">
        <f t="shared" ref="JK78" si="339">+JG78+JI78</f>
        <v>0</v>
      </c>
      <c r="JL78" s="73"/>
      <c r="JM78" s="73"/>
      <c r="JN78" s="73"/>
      <c r="JO78" s="73"/>
      <c r="JP78" s="73"/>
      <c r="JQ78" s="73"/>
      <c r="JR78" s="73">
        <f t="shared" ref="JR78" si="340">+JN78+JP78</f>
        <v>0</v>
      </c>
      <c r="JS78" s="73">
        <f t="shared" ref="JS78" si="341">+JO78+JQ78</f>
        <v>0</v>
      </c>
      <c r="JT78" s="73"/>
      <c r="JU78" s="73"/>
    </row>
    <row r="79" spans="1:281" ht="12" customHeight="1" x14ac:dyDescent="0.25">
      <c r="A79" s="15" t="s">
        <v>96</v>
      </c>
      <c r="B79" s="15" t="s">
        <v>172</v>
      </c>
      <c r="C79" s="61">
        <v>9935182384</v>
      </c>
      <c r="D79" s="61" t="s">
        <v>301</v>
      </c>
      <c r="E79" s="61">
        <v>200</v>
      </c>
      <c r="F79" s="38" t="s">
        <v>0</v>
      </c>
      <c r="G79" s="6">
        <v>221612</v>
      </c>
      <c r="H79" s="16" t="s">
        <v>167</v>
      </c>
      <c r="I79" s="16" t="s">
        <v>167</v>
      </c>
      <c r="J79" s="46"/>
      <c r="K79" s="43">
        <v>153.15310598770543</v>
      </c>
      <c r="L79" s="50">
        <f t="shared" si="217"/>
        <v>153.15310598770543</v>
      </c>
      <c r="M79" s="50"/>
      <c r="N79" s="43">
        <v>0</v>
      </c>
      <c r="O79" s="50"/>
      <c r="P79" s="50"/>
      <c r="Q79" s="50"/>
      <c r="R79" s="10">
        <f t="shared" si="218"/>
        <v>0</v>
      </c>
      <c r="S79" s="50" cm="1">
        <f t="array" ref="S79">+R79:R79</f>
        <v>0</v>
      </c>
      <c r="T79" s="50">
        <f>+SUM(AL79+AT79+BB79+BJ79+BR79+BZ79+CH79+CP79+CX79+DF79+DN79+DV79+ED79+EL79+ET79+FB79+FJ79+FR79+FZ79+GH79+GP79+GX79+HF79+HN79+HV79+ID79+IL79+IT79+JB79+JJ79+JR79)</f>
        <v>1172.94</v>
      </c>
      <c r="U79" s="55">
        <f t="shared" si="219"/>
        <v>1326.0931059877055</v>
      </c>
      <c r="V79" s="50">
        <f>+SUM(AM79+AU79+BC79+BK79+BS79+CA79+CI79+CQ79+CY79+DG79+DO79+DW79+EE79+EM79+EU79+FC79+FK79+FS79+GA79+GI79+GQ79+GY79+HG79+HO79+HW79+IE79+IM79+IU79+JC79+JK79+JS79)</f>
        <v>104856.6</v>
      </c>
      <c r="W79" s="55">
        <f t="shared" si="220"/>
        <v>89.39638856207479</v>
      </c>
      <c r="X79" s="50">
        <f>+AN79+AV79+BD79+BL79+BT79+CB79+CJ79+CR79+CZ79+DH79+DP79+DX79+EF79+EN79+EV79+FD79+FL79+FT79+GB79+GJ79+GR79+GZ79+HH79+HP79+HX79+IF79+IN79+IV79+JD79+JL79+JT79</f>
        <v>6923.1</v>
      </c>
      <c r="Y79" s="55">
        <f>+IFERROR(V79/X79,"")</f>
        <v>15.145902846990509</v>
      </c>
      <c r="Z79" s="56">
        <v>765809.1</v>
      </c>
      <c r="AA79" s="50">
        <f t="shared" si="155"/>
        <v>772732.20000000007</v>
      </c>
      <c r="AB79" s="50">
        <f t="shared" si="156"/>
        <v>1173.406779661017</v>
      </c>
      <c r="AC79" s="50">
        <f>+X79/AE79</f>
        <v>1173.406779661017</v>
      </c>
      <c r="AD79" s="60">
        <f t="shared" si="277"/>
        <v>152.68632632668846</v>
      </c>
      <c r="AE79" s="57">
        <v>5.9</v>
      </c>
      <c r="AF79" s="57">
        <v>5.9</v>
      </c>
      <c r="AG79" s="24"/>
      <c r="AH79" s="10">
        <v>140</v>
      </c>
      <c r="AI79" s="10">
        <v>12283.6</v>
      </c>
      <c r="AJ79" s="10">
        <v>0</v>
      </c>
      <c r="AK79" s="10">
        <v>0</v>
      </c>
      <c r="AL79" s="10">
        <f>+AH79+AJ79</f>
        <v>140</v>
      </c>
      <c r="AM79" s="10">
        <f>+AI79+AL79</f>
        <v>12423.6</v>
      </c>
      <c r="AN79" s="10">
        <v>570.20000000000005</v>
      </c>
      <c r="AO79" s="33" t="s">
        <v>243</v>
      </c>
      <c r="AP79" s="10">
        <v>0</v>
      </c>
      <c r="AQ79" s="10">
        <v>0</v>
      </c>
      <c r="AR79" s="10">
        <v>0</v>
      </c>
      <c r="AS79" s="10">
        <v>0</v>
      </c>
      <c r="AT79" s="10">
        <f>+AP79+AR79</f>
        <v>0</v>
      </c>
      <c r="AU79" s="10">
        <f>+AQ79+AS79</f>
        <v>0</v>
      </c>
      <c r="AV79" s="10">
        <v>522</v>
      </c>
      <c r="AW79" s="161"/>
      <c r="AX79" s="161">
        <v>0</v>
      </c>
      <c r="AY79" s="161">
        <v>0</v>
      </c>
      <c r="AZ79" s="10">
        <v>0</v>
      </c>
      <c r="BA79" s="10">
        <v>0</v>
      </c>
      <c r="BB79" s="161">
        <f>+AX79+AZ79</f>
        <v>0</v>
      </c>
      <c r="BC79" s="161">
        <f>+AY79+BA79</f>
        <v>0</v>
      </c>
      <c r="BD79" s="10">
        <v>155.30000000000001</v>
      </c>
      <c r="BE79" s="22"/>
      <c r="BF79" s="10">
        <v>112.41</v>
      </c>
      <c r="BG79" s="10">
        <v>9877</v>
      </c>
      <c r="BH79" s="10">
        <v>0</v>
      </c>
      <c r="BI79" s="10">
        <v>0</v>
      </c>
      <c r="BJ79" s="161">
        <f>+BF79+BH79</f>
        <v>112.41</v>
      </c>
      <c r="BK79" s="161">
        <f>+BG79+BI79</f>
        <v>9877</v>
      </c>
      <c r="BL79" s="10">
        <v>439.3</v>
      </c>
      <c r="BM79" s="22" t="s">
        <v>244</v>
      </c>
      <c r="BN79" s="161">
        <v>150</v>
      </c>
      <c r="BO79" s="10">
        <v>13374</v>
      </c>
      <c r="BP79" s="10">
        <v>0</v>
      </c>
      <c r="BQ79" s="10">
        <v>0</v>
      </c>
      <c r="BR79" s="10">
        <f>+BN79+BP79</f>
        <v>150</v>
      </c>
      <c r="BS79" s="10">
        <f>+BO79+BQ79</f>
        <v>13374</v>
      </c>
      <c r="BT79" s="10">
        <v>453.3</v>
      </c>
      <c r="BU79" s="22" t="s">
        <v>309</v>
      </c>
      <c r="BV79" s="161">
        <v>0</v>
      </c>
      <c r="BW79" s="161">
        <v>0</v>
      </c>
      <c r="BX79" s="10">
        <v>0</v>
      </c>
      <c r="BY79" s="10">
        <v>0</v>
      </c>
      <c r="BZ79" s="161">
        <f>+BV79+BX79</f>
        <v>0</v>
      </c>
      <c r="CA79" s="161">
        <f>+BW79+BY79</f>
        <v>0</v>
      </c>
      <c r="CB79" s="10">
        <v>0.2</v>
      </c>
      <c r="CC79" s="22" t="s">
        <v>244</v>
      </c>
      <c r="CD79" s="161">
        <v>0</v>
      </c>
      <c r="CE79" s="161">
        <v>0</v>
      </c>
      <c r="CF79" s="10">
        <v>0</v>
      </c>
      <c r="CG79" s="10">
        <v>0</v>
      </c>
      <c r="CH79" s="161">
        <f>+CD79+CF79</f>
        <v>0</v>
      </c>
      <c r="CI79" s="161">
        <f>+CE79+CG79</f>
        <v>0</v>
      </c>
      <c r="CJ79" s="10">
        <v>567.4</v>
      </c>
      <c r="CK79" s="161"/>
      <c r="CL79" s="161">
        <v>120</v>
      </c>
      <c r="CM79" s="161">
        <v>10541</v>
      </c>
      <c r="CN79" s="10">
        <v>0</v>
      </c>
      <c r="CO79" s="10">
        <v>0</v>
      </c>
      <c r="CP79" s="161">
        <f>+CL79+CN79</f>
        <v>120</v>
      </c>
      <c r="CQ79" s="161">
        <f>+CM79+CO79</f>
        <v>10541</v>
      </c>
      <c r="CR79" s="10">
        <v>520.9</v>
      </c>
      <c r="CS79" s="22" t="s">
        <v>546</v>
      </c>
      <c r="CT79" s="10">
        <v>121.99</v>
      </c>
      <c r="CU79" s="10">
        <v>10718</v>
      </c>
      <c r="CV79" s="10">
        <v>0</v>
      </c>
      <c r="CW79" s="161">
        <v>0</v>
      </c>
      <c r="CX79" s="161">
        <f>+CT79+CV79</f>
        <v>121.99</v>
      </c>
      <c r="CY79" s="161">
        <f>+CU79+CW79</f>
        <v>10718</v>
      </c>
      <c r="CZ79" s="10">
        <v>279.39999999999998</v>
      </c>
      <c r="DA79" s="22" t="s">
        <v>244</v>
      </c>
      <c r="DB79" s="161">
        <v>0</v>
      </c>
      <c r="DC79" s="161">
        <v>0</v>
      </c>
      <c r="DD79" s="10">
        <v>0</v>
      </c>
      <c r="DE79" s="10">
        <v>0</v>
      </c>
      <c r="DF79" s="161">
        <f>+DB79+DD79</f>
        <v>0</v>
      </c>
      <c r="DG79" s="161">
        <f>+DC79+DE79</f>
        <v>0</v>
      </c>
      <c r="DH79" s="10">
        <v>229.6</v>
      </c>
      <c r="DI79" s="161"/>
      <c r="DJ79" s="161">
        <v>0</v>
      </c>
      <c r="DK79" s="161">
        <v>0</v>
      </c>
      <c r="DL79" s="10">
        <v>0</v>
      </c>
      <c r="DM79" s="10">
        <v>0</v>
      </c>
      <c r="DN79" s="161">
        <f>+DJ79+DL79</f>
        <v>0</v>
      </c>
      <c r="DO79" s="161">
        <f>+DK79+DM79</f>
        <v>0</v>
      </c>
      <c r="DP79" s="10">
        <v>379.2</v>
      </c>
      <c r="DQ79" s="22"/>
      <c r="DR79" s="10">
        <v>140</v>
      </c>
      <c r="DS79" s="10">
        <v>13045</v>
      </c>
      <c r="DT79" s="10">
        <v>0</v>
      </c>
      <c r="DU79" s="161">
        <v>0</v>
      </c>
      <c r="DV79" s="161">
        <f>+DR79+DT79</f>
        <v>140</v>
      </c>
      <c r="DW79" s="161">
        <f>+DS79+DU79</f>
        <v>13045</v>
      </c>
      <c r="DX79" s="10">
        <v>564.79999999999995</v>
      </c>
      <c r="DY79" s="33" t="s">
        <v>264</v>
      </c>
      <c r="DZ79" s="161">
        <v>0</v>
      </c>
      <c r="EA79" s="161">
        <v>0</v>
      </c>
      <c r="EB79" s="161">
        <v>0</v>
      </c>
      <c r="EC79" s="161">
        <v>0</v>
      </c>
      <c r="ED79" s="161">
        <f>+DZ79+EB79</f>
        <v>0</v>
      </c>
      <c r="EE79" s="161">
        <f>+EA79+EC79</f>
        <v>0</v>
      </c>
      <c r="EF79" s="10">
        <v>408.9</v>
      </c>
      <c r="EG79" s="161"/>
      <c r="EH79" s="10">
        <v>150</v>
      </c>
      <c r="EI79" s="161">
        <v>13964</v>
      </c>
      <c r="EJ79" s="161">
        <v>0</v>
      </c>
      <c r="EK79" s="161">
        <v>0</v>
      </c>
      <c r="EL79" s="161">
        <f>+EH79+EJ79</f>
        <v>150</v>
      </c>
      <c r="EM79" s="161">
        <f>+EI79+EK79</f>
        <v>13964</v>
      </c>
      <c r="EN79" s="10">
        <v>490.5</v>
      </c>
      <c r="EO79" s="22" t="s">
        <v>540</v>
      </c>
      <c r="EP79" s="10">
        <v>120</v>
      </c>
      <c r="EQ79" s="161">
        <v>10499</v>
      </c>
      <c r="ER79" s="161">
        <v>0</v>
      </c>
      <c r="ES79" s="161">
        <v>0</v>
      </c>
      <c r="ET79" s="161">
        <f>+EP79+ER79</f>
        <v>120</v>
      </c>
      <c r="EU79" s="161">
        <f>+EQ79+ES79</f>
        <v>10499</v>
      </c>
      <c r="EV79" s="10">
        <v>590.9</v>
      </c>
      <c r="EW79" s="161" t="s">
        <v>554</v>
      </c>
      <c r="EX79" s="10">
        <v>0</v>
      </c>
      <c r="EY79" s="161">
        <v>0</v>
      </c>
      <c r="EZ79" s="161">
        <v>0</v>
      </c>
      <c r="FA79" s="161">
        <v>0</v>
      </c>
      <c r="FB79" s="14">
        <f>+EX79+EZ79</f>
        <v>0</v>
      </c>
      <c r="FC79" s="14">
        <f>+EY79+FA79</f>
        <v>0</v>
      </c>
      <c r="FD79" s="161">
        <v>198.5</v>
      </c>
      <c r="FE79" s="161"/>
      <c r="FF79" s="10">
        <v>118.54</v>
      </c>
      <c r="FG79" s="10">
        <v>10415</v>
      </c>
      <c r="FH79" s="10">
        <v>0</v>
      </c>
      <c r="FI79" s="10">
        <v>0</v>
      </c>
      <c r="FJ79" s="14">
        <f>+FF79+FH79</f>
        <v>118.54</v>
      </c>
      <c r="FK79" s="14">
        <f>+FG79+FI79</f>
        <v>10415</v>
      </c>
      <c r="FL79" s="10">
        <v>451.6</v>
      </c>
      <c r="FM79" t="s">
        <v>244</v>
      </c>
      <c r="FN79" s="14"/>
      <c r="FO79" s="14"/>
      <c r="FP79" s="14"/>
      <c r="FQ79" s="14"/>
      <c r="FR79" s="14">
        <f>+FN79+FP79</f>
        <v>0</v>
      </c>
      <c r="FS79" s="14">
        <f>+FO79+FQ79</f>
        <v>0</v>
      </c>
      <c r="FT79" s="10">
        <v>101.1</v>
      </c>
      <c r="FU79" s="14"/>
      <c r="FV79" s="14"/>
      <c r="FW79" s="14"/>
      <c r="FX79" s="14"/>
      <c r="FY79" s="14"/>
      <c r="FZ79" s="14">
        <f>+FV79+FX79</f>
        <v>0</v>
      </c>
      <c r="GA79" s="14">
        <f>+FW79+FY79</f>
        <v>0</v>
      </c>
      <c r="GB79" s="14"/>
      <c r="GC79" s="14"/>
      <c r="GD79" s="14"/>
      <c r="GE79" s="14"/>
      <c r="GF79" s="14"/>
      <c r="GG79" s="14"/>
      <c r="GH79" s="14">
        <f>+GD79+GF79</f>
        <v>0</v>
      </c>
      <c r="GI79" s="14">
        <f>+GE79+GG79</f>
        <v>0</v>
      </c>
      <c r="GJ79" s="14"/>
      <c r="GK79" s="14"/>
      <c r="GL79" s="14"/>
      <c r="GM79" s="14"/>
      <c r="GN79" s="14"/>
      <c r="GO79" s="14"/>
      <c r="GP79" s="14">
        <f>+GL79+GN79</f>
        <v>0</v>
      </c>
      <c r="GQ79" s="14">
        <f>+GM79+GO79</f>
        <v>0</v>
      </c>
      <c r="GR79" s="14"/>
      <c r="GS79" s="14"/>
      <c r="GT79" s="14"/>
      <c r="GU79" s="14"/>
      <c r="GV79" s="14"/>
      <c r="GW79" s="14"/>
      <c r="GX79" s="14">
        <f>+GT79+GV79</f>
        <v>0</v>
      </c>
      <c r="GY79" s="14">
        <f>+GU79+GW79</f>
        <v>0</v>
      </c>
      <c r="GZ79" s="14"/>
      <c r="HA79" s="14"/>
      <c r="HB79" s="14"/>
      <c r="HC79" s="14"/>
      <c r="HD79" s="14"/>
      <c r="HE79" s="14"/>
      <c r="HF79" s="14">
        <f>+HB79+HD79</f>
        <v>0</v>
      </c>
      <c r="HG79" s="14">
        <f>+HC79+HE79</f>
        <v>0</v>
      </c>
      <c r="HH79" s="14"/>
      <c r="HI79" s="14"/>
      <c r="HJ79" s="14"/>
      <c r="HK79" s="14"/>
      <c r="HL79" s="14"/>
      <c r="HM79" s="14"/>
      <c r="HN79" s="14">
        <f>+HJ79+HL79</f>
        <v>0</v>
      </c>
      <c r="HO79" s="14">
        <f>+HK79+HM79</f>
        <v>0</v>
      </c>
      <c r="HP79" s="14"/>
      <c r="HQ79" s="14"/>
      <c r="HR79" s="14"/>
      <c r="HS79" s="14"/>
      <c r="HT79" s="14"/>
      <c r="HU79" s="14"/>
      <c r="HV79" s="14">
        <f>+HR79+HT79</f>
        <v>0</v>
      </c>
      <c r="HW79" s="14">
        <f>+HS79+HU79</f>
        <v>0</v>
      </c>
      <c r="HX79" s="14"/>
      <c r="HY79" s="14"/>
      <c r="HZ79" s="14"/>
      <c r="IA79" s="14"/>
      <c r="IB79" s="14"/>
      <c r="IC79" s="14"/>
      <c r="ID79" s="14">
        <f>+HZ79+IB79</f>
        <v>0</v>
      </c>
      <c r="IE79" s="14">
        <f>+IA79+IC79</f>
        <v>0</v>
      </c>
      <c r="IF79" s="14"/>
      <c r="IG79" s="14"/>
      <c r="IH79" s="14"/>
      <c r="II79" s="14"/>
      <c r="IJ79" s="14"/>
      <c r="IK79" s="14"/>
      <c r="IL79" s="14">
        <f>+IH79+IJ79</f>
        <v>0</v>
      </c>
      <c r="IM79" s="14">
        <f>+II79+IK79</f>
        <v>0</v>
      </c>
      <c r="IN79" s="14"/>
      <c r="IO79" s="14"/>
      <c r="IP79" s="14"/>
      <c r="IQ79" s="14"/>
      <c r="IR79" s="14"/>
      <c r="IS79" s="14"/>
      <c r="IT79" s="14">
        <f>+IP79+IR79</f>
        <v>0</v>
      </c>
      <c r="IU79" s="14">
        <f>+IQ79+IS79</f>
        <v>0</v>
      </c>
      <c r="IV79" s="14"/>
      <c r="IW79" s="14"/>
      <c r="IX79" s="14"/>
      <c r="IY79" s="14"/>
      <c r="IZ79" s="14"/>
      <c r="JA79" s="14"/>
      <c r="JB79" s="14">
        <f>+IX79+IZ79</f>
        <v>0</v>
      </c>
      <c r="JC79" s="14">
        <f>+IY79+JA79</f>
        <v>0</v>
      </c>
      <c r="JD79" s="14"/>
      <c r="JE79" s="14"/>
      <c r="JF79" s="14"/>
      <c r="JG79" s="14"/>
      <c r="JH79" s="14"/>
      <c r="JI79" s="14"/>
      <c r="JJ79" s="14">
        <f>+JF79+JH79</f>
        <v>0</v>
      </c>
      <c r="JK79" s="14">
        <f>+JG79+JI79</f>
        <v>0</v>
      </c>
      <c r="JL79" s="14"/>
      <c r="JM79" s="14"/>
      <c r="JN79" s="14"/>
      <c r="JO79" s="14"/>
      <c r="JP79" s="14"/>
      <c r="JQ79" s="14"/>
      <c r="JR79" s="14">
        <f>+JN79+JP79</f>
        <v>0</v>
      </c>
      <c r="JS79" s="14">
        <f>+JO79+JQ79</f>
        <v>0</v>
      </c>
      <c r="JT79" s="14"/>
      <c r="JU79" s="14"/>
    </row>
    <row r="80" spans="1:281" ht="12" customHeight="1" x14ac:dyDescent="0.25">
      <c r="A80" s="112" t="s">
        <v>369</v>
      </c>
      <c r="B80" s="112" t="s">
        <v>370</v>
      </c>
      <c r="C80" s="112">
        <v>8178379556</v>
      </c>
      <c r="D80" s="4" t="s">
        <v>301</v>
      </c>
      <c r="E80" s="4">
        <v>360</v>
      </c>
      <c r="F80" s="5" t="s">
        <v>0</v>
      </c>
      <c r="G80" s="6">
        <v>221612</v>
      </c>
      <c r="H80" s="112" t="s">
        <v>167</v>
      </c>
      <c r="I80" s="112" t="s">
        <v>167</v>
      </c>
      <c r="J80" s="63"/>
      <c r="K80" s="43">
        <v>0</v>
      </c>
      <c r="L80" s="50">
        <f t="shared" si="217"/>
        <v>0</v>
      </c>
      <c r="M80" s="57"/>
      <c r="N80" s="43">
        <v>0</v>
      </c>
      <c r="O80" s="10"/>
      <c r="P80" s="10"/>
      <c r="Q80" s="10"/>
      <c r="R80" s="10">
        <f t="shared" si="218"/>
        <v>0</v>
      </c>
      <c r="S80" s="50" cm="1">
        <f t="array" ref="S80">+R80:R80</f>
        <v>0</v>
      </c>
      <c r="T80" s="50">
        <f t="shared" ref="T80" si="342">+SUM(AL80+AT80+BB80+BJ80+BR80+BZ80+CH80+CP80+CX80+DF80+DN80+DV80+ED80+EL80+ET80+FB80+FJ80+FR80+FZ80+GH80+GP80+GX80+HF80+HN80+HV80+ID80+IL80+IT80+JB80+JJ80+JR80)</f>
        <v>1364.9589999999998</v>
      </c>
      <c r="U80" s="55">
        <f t="shared" si="219"/>
        <v>1364.9589999999998</v>
      </c>
      <c r="V80" s="50">
        <f t="shared" ref="V80:V85" si="343">+SUM(AM80+AU80+BC80+BK80+BS80+CA80+CI80+CQ80+CY80+DG80+DO80+DW80+EE80+EM80+EU80+FC80+FK80+FS80+GA80+GI80+GQ80+GY80+HG80+HO80+HW80+IE80+IM80+IU80+JC80+JK80+JS80)</f>
        <v>123034</v>
      </c>
      <c r="W80" s="55">
        <f t="shared" si="220"/>
        <v>90.137505961717537</v>
      </c>
      <c r="X80" s="50">
        <f t="shared" ref="X80" si="344">+AN80+AV80+BD80+BL80+BT80+CB80+CJ80+CR80+CZ80+DH80+DP80+DX80+EF80+EN80+EV80+FD80+FL80+FT80+GB80+GJ80+GR80+GZ80+HH80+HP80+HX80+IF80+IN80+IV80+JD80+JL80+JT80</f>
        <v>5323.8</v>
      </c>
      <c r="Y80" s="55">
        <f t="shared" ref="Y80:Y85" si="345">+IFERROR(V80/X80,"")</f>
        <v>23.110184454712797</v>
      </c>
      <c r="Z80" s="56"/>
      <c r="AA80" s="50">
        <f t="shared" si="155"/>
        <v>5323.8</v>
      </c>
      <c r="AB80" s="50">
        <f t="shared" si="156"/>
        <v>1157.3478260869567</v>
      </c>
      <c r="AC80" s="50">
        <f>+IFERROR(X80/AE80,)</f>
        <v>1157.3478260869567</v>
      </c>
      <c r="AD80" s="60">
        <f t="shared" si="277"/>
        <v>207.6111739130431</v>
      </c>
      <c r="AE80" s="57">
        <v>4.5999999999999996</v>
      </c>
      <c r="AF80" s="57">
        <v>4.5999999999999996</v>
      </c>
      <c r="AG80" s="24"/>
      <c r="AH80" s="10">
        <v>0</v>
      </c>
      <c r="AI80" s="10">
        <v>0</v>
      </c>
      <c r="AJ80" s="10">
        <v>0</v>
      </c>
      <c r="AK80" s="10">
        <v>0</v>
      </c>
      <c r="AL80" s="10">
        <f t="shared" ref="AL80" si="346">+AH80+AJ80</f>
        <v>0</v>
      </c>
      <c r="AM80" s="10">
        <f t="shared" ref="AM80" si="347">+AI80+AL80</f>
        <v>0</v>
      </c>
      <c r="AN80" s="161">
        <v>0</v>
      </c>
      <c r="AO80" s="33"/>
      <c r="AP80" s="10">
        <v>0</v>
      </c>
      <c r="AQ80" s="10">
        <v>0</v>
      </c>
      <c r="AR80" s="10">
        <v>0</v>
      </c>
      <c r="AS80" s="10">
        <v>0</v>
      </c>
      <c r="AT80" s="10">
        <f t="shared" ref="AT80" si="348">+AP80+AR80</f>
        <v>0</v>
      </c>
      <c r="AU80" s="10">
        <f t="shared" ref="AU80" si="349">+AQ80+AS80</f>
        <v>0</v>
      </c>
      <c r="AV80" s="161">
        <v>0</v>
      </c>
      <c r="AW80" s="22"/>
      <c r="AX80" s="161">
        <v>0</v>
      </c>
      <c r="AY80" s="161">
        <v>0</v>
      </c>
      <c r="AZ80" s="10">
        <v>0</v>
      </c>
      <c r="BA80" s="10">
        <v>0</v>
      </c>
      <c r="BB80" s="161">
        <f t="shared" ref="BB80" si="350">+AX80+AZ80</f>
        <v>0</v>
      </c>
      <c r="BC80" s="161">
        <f t="shared" ref="BC80" si="351">+AY80+BA80</f>
        <v>0</v>
      </c>
      <c r="BD80" s="161">
        <v>0</v>
      </c>
      <c r="BE80" s="22"/>
      <c r="BF80" s="10">
        <v>0</v>
      </c>
      <c r="BG80" s="10">
        <v>0</v>
      </c>
      <c r="BH80" s="10">
        <v>0</v>
      </c>
      <c r="BI80" s="10">
        <v>0</v>
      </c>
      <c r="BJ80" s="161">
        <f t="shared" ref="BJ80" si="352">+BF80+BH80</f>
        <v>0</v>
      </c>
      <c r="BK80" s="161">
        <f t="shared" ref="BK80" si="353">+BG80+BI80</f>
        <v>0</v>
      </c>
      <c r="BL80" s="161">
        <v>0</v>
      </c>
      <c r="BM80" s="22"/>
      <c r="BN80" s="161">
        <v>0</v>
      </c>
      <c r="BO80" s="161">
        <v>0</v>
      </c>
      <c r="BP80" s="10">
        <v>0</v>
      </c>
      <c r="BQ80" s="10">
        <v>0</v>
      </c>
      <c r="BR80" s="10">
        <f t="shared" ref="BR80" si="354">+BN80+BP80</f>
        <v>0</v>
      </c>
      <c r="BS80" s="10">
        <f t="shared" ref="BS80" si="355">+BO80+BQ80</f>
        <v>0</v>
      </c>
      <c r="BT80" s="10">
        <v>0</v>
      </c>
      <c r="BU80" s="22"/>
      <c r="BV80" s="10">
        <v>319.32</v>
      </c>
      <c r="BW80" s="10">
        <v>28056</v>
      </c>
      <c r="BX80" s="10">
        <v>0</v>
      </c>
      <c r="BY80" s="10">
        <v>0</v>
      </c>
      <c r="BZ80" s="161">
        <f t="shared" ref="BZ80" si="356">+BV80+BX80</f>
        <v>319.32</v>
      </c>
      <c r="CA80" s="161">
        <f t="shared" ref="CA80" si="357">+BW80+BY80</f>
        <v>28056</v>
      </c>
      <c r="CB80" s="10">
        <v>303.8</v>
      </c>
      <c r="CC80" s="22" t="s">
        <v>244</v>
      </c>
      <c r="CD80" s="161">
        <v>0</v>
      </c>
      <c r="CE80" s="161">
        <v>0</v>
      </c>
      <c r="CF80" s="10">
        <v>0</v>
      </c>
      <c r="CG80" s="10">
        <v>0</v>
      </c>
      <c r="CH80" s="161">
        <f t="shared" ref="CH80" si="358">+CD80+CF80</f>
        <v>0</v>
      </c>
      <c r="CI80" s="161">
        <f t="shared" ref="CI80" si="359">+CE80+CG80</f>
        <v>0</v>
      </c>
      <c r="CJ80" s="10">
        <v>588.20000000000005</v>
      </c>
      <c r="CK80" s="161"/>
      <c r="CL80" s="10">
        <v>100</v>
      </c>
      <c r="CM80" s="10">
        <v>9280</v>
      </c>
      <c r="CN80" s="10">
        <v>0</v>
      </c>
      <c r="CO80" s="10">
        <v>0</v>
      </c>
      <c r="CP80" s="161">
        <f t="shared" ref="CP80" si="360">+CL80+CN80</f>
        <v>100</v>
      </c>
      <c r="CQ80" s="161">
        <f t="shared" ref="CQ80" si="361">+CM80+CO80</f>
        <v>9280</v>
      </c>
      <c r="CR80" s="10">
        <v>603.29999999999995</v>
      </c>
      <c r="CS80" s="22" t="s">
        <v>547</v>
      </c>
      <c r="CT80" s="10">
        <v>200</v>
      </c>
      <c r="CU80" s="10">
        <v>18556</v>
      </c>
      <c r="CV80" s="10">
        <v>0</v>
      </c>
      <c r="CW80" s="161">
        <v>0</v>
      </c>
      <c r="CX80" s="161">
        <f t="shared" ref="CX80" si="362">+CT80+CV80</f>
        <v>200</v>
      </c>
      <c r="CY80" s="161">
        <f t="shared" ref="CY80" si="363">+CU80+CW80</f>
        <v>18556</v>
      </c>
      <c r="CZ80" s="10">
        <v>385.9</v>
      </c>
      <c r="DA80" s="22" t="s">
        <v>320</v>
      </c>
      <c r="DB80" s="161">
        <v>0</v>
      </c>
      <c r="DC80" s="161">
        <v>0</v>
      </c>
      <c r="DD80" s="10">
        <v>0</v>
      </c>
      <c r="DE80" s="10">
        <v>0</v>
      </c>
      <c r="DF80" s="161">
        <f t="shared" ref="DF80" si="364">+DB80+DD80</f>
        <v>0</v>
      </c>
      <c r="DG80" s="161">
        <f t="shared" ref="DG80" si="365">+DC80+DE80</f>
        <v>0</v>
      </c>
      <c r="DH80" s="10">
        <v>100.2</v>
      </c>
      <c r="DI80" s="161"/>
      <c r="DJ80" s="161">
        <v>0</v>
      </c>
      <c r="DK80" s="161">
        <v>0</v>
      </c>
      <c r="DL80" s="10">
        <v>0</v>
      </c>
      <c r="DM80" s="10">
        <v>0</v>
      </c>
      <c r="DN80" s="161">
        <f t="shared" ref="DN80" si="366">+DJ80+DL80</f>
        <v>0</v>
      </c>
      <c r="DO80" s="161">
        <f t="shared" ref="DO80" si="367">+DK80+DM80</f>
        <v>0</v>
      </c>
      <c r="DP80" s="10">
        <v>213.8</v>
      </c>
      <c r="DQ80" s="22"/>
      <c r="DR80" s="161">
        <v>150</v>
      </c>
      <c r="DS80" s="161">
        <v>13940</v>
      </c>
      <c r="DT80" s="10">
        <v>0</v>
      </c>
      <c r="DU80" s="161">
        <v>0</v>
      </c>
      <c r="DV80" s="161">
        <f t="shared" ref="DV80" si="368">+DR80+DT80</f>
        <v>150</v>
      </c>
      <c r="DW80" s="161">
        <f t="shared" ref="DW80" si="369">+DS80+DU80</f>
        <v>13940</v>
      </c>
      <c r="DX80" s="10">
        <v>664</v>
      </c>
      <c r="DY80" s="133" t="s">
        <v>413</v>
      </c>
      <c r="DZ80" s="10">
        <v>150</v>
      </c>
      <c r="EA80" s="161">
        <v>13161</v>
      </c>
      <c r="EB80" s="161">
        <v>0</v>
      </c>
      <c r="EC80" s="161">
        <v>0</v>
      </c>
      <c r="ED80" s="10">
        <f t="shared" ref="ED80" si="370">+DZ80+EB80</f>
        <v>150</v>
      </c>
      <c r="EE80" s="10">
        <f t="shared" ref="EE80" si="371">+EA80+EC80</f>
        <v>13161</v>
      </c>
      <c r="EF80" s="10">
        <v>674.9</v>
      </c>
      <c r="EG80" s="161" t="s">
        <v>517</v>
      </c>
      <c r="EH80" s="161">
        <v>0</v>
      </c>
      <c r="EI80" s="161">
        <v>0</v>
      </c>
      <c r="EJ80" s="161">
        <v>0</v>
      </c>
      <c r="EK80" s="161">
        <v>0</v>
      </c>
      <c r="EL80" s="161">
        <f t="shared" ref="EL80" si="372">+EH80+EJ80</f>
        <v>0</v>
      </c>
      <c r="EM80" s="161">
        <f t="shared" ref="EM80" si="373">+EI80+EK80</f>
        <v>0</v>
      </c>
      <c r="EN80" s="10">
        <v>460.9</v>
      </c>
      <c r="EO80" s="22"/>
      <c r="EP80" s="161">
        <v>0</v>
      </c>
      <c r="EQ80" s="161">
        <v>0</v>
      </c>
      <c r="ER80" s="161">
        <v>0</v>
      </c>
      <c r="ES80" s="161">
        <v>0</v>
      </c>
      <c r="ET80" s="161">
        <f t="shared" ref="ET80" si="374">+EP80+ER80</f>
        <v>0</v>
      </c>
      <c r="EU80" s="161">
        <f t="shared" ref="EU80" si="375">+EQ80+ES80</f>
        <v>0</v>
      </c>
      <c r="EV80" s="10">
        <v>276.10000000000002</v>
      </c>
      <c r="EW80" s="161"/>
      <c r="EX80" s="10">
        <v>265.63900000000001</v>
      </c>
      <c r="EY80" s="161">
        <v>23339</v>
      </c>
      <c r="EZ80" s="161">
        <v>0</v>
      </c>
      <c r="FA80" s="161">
        <v>0</v>
      </c>
      <c r="FB80" s="112">
        <f t="shared" ref="FB80" si="376">+EX80+EZ80</f>
        <v>265.63900000000001</v>
      </c>
      <c r="FC80" s="112">
        <f t="shared" ref="FC80" si="377">+EY80+FA80</f>
        <v>23339</v>
      </c>
      <c r="FD80" s="161">
        <v>659.7</v>
      </c>
      <c r="FE80" s="161" t="s">
        <v>244</v>
      </c>
      <c r="FF80" s="10">
        <v>180</v>
      </c>
      <c r="FG80" s="10">
        <v>16702</v>
      </c>
      <c r="FH80" s="10">
        <v>0</v>
      </c>
      <c r="FI80" s="10">
        <v>0</v>
      </c>
      <c r="FJ80" s="112">
        <f t="shared" ref="FJ80" si="378">+FF80+FH80</f>
        <v>180</v>
      </c>
      <c r="FK80" s="112">
        <f t="shared" ref="FK80" si="379">+FG80+FI80</f>
        <v>16702</v>
      </c>
      <c r="FL80" s="10">
        <v>258.5</v>
      </c>
      <c r="FM80" t="s">
        <v>427</v>
      </c>
      <c r="FN80" s="112"/>
      <c r="FO80" s="112"/>
      <c r="FP80" s="112"/>
      <c r="FQ80" s="112"/>
      <c r="FR80" s="112">
        <f t="shared" ref="FR80" si="380">+FN80+FP80</f>
        <v>0</v>
      </c>
      <c r="FS80" s="112">
        <f t="shared" ref="FS80" si="381">+FO80+FQ80</f>
        <v>0</v>
      </c>
      <c r="FT80" s="10">
        <v>134.5</v>
      </c>
      <c r="FU80" s="112"/>
      <c r="FV80" s="112"/>
      <c r="FW80" s="112"/>
      <c r="FX80" s="112"/>
      <c r="FY80" s="112"/>
      <c r="FZ80" s="112">
        <f t="shared" ref="FZ80" si="382">+FV80+FX80</f>
        <v>0</v>
      </c>
      <c r="GA80" s="112">
        <f t="shared" ref="GA80" si="383">+FW80+FY80</f>
        <v>0</v>
      </c>
      <c r="GB80" s="112"/>
      <c r="GC80" s="112"/>
      <c r="GD80" s="112"/>
      <c r="GE80" s="112"/>
      <c r="GF80" s="112"/>
      <c r="GG80" s="112"/>
      <c r="GH80" s="112">
        <f t="shared" ref="GH80" si="384">+GD80+GF80</f>
        <v>0</v>
      </c>
      <c r="GI80" s="112">
        <f t="shared" ref="GI80" si="385">+GE80+GG80</f>
        <v>0</v>
      </c>
      <c r="GJ80" s="112"/>
      <c r="GK80" s="112"/>
      <c r="GL80" s="112"/>
      <c r="GM80" s="112"/>
      <c r="GN80" s="112"/>
      <c r="GO80" s="112"/>
      <c r="GP80" s="112">
        <f t="shared" ref="GP80" si="386">+GL80+GN80</f>
        <v>0</v>
      </c>
      <c r="GQ80" s="112">
        <f t="shared" ref="GQ80" si="387">+GM80+GO80</f>
        <v>0</v>
      </c>
      <c r="GR80" s="112"/>
      <c r="GS80" s="112"/>
      <c r="GT80" s="112"/>
      <c r="GU80" s="112"/>
      <c r="GV80" s="112"/>
      <c r="GW80" s="112"/>
      <c r="GX80" s="112">
        <f t="shared" ref="GX80" si="388">+GT80+GV80</f>
        <v>0</v>
      </c>
      <c r="GY80" s="112">
        <f t="shared" ref="GY80" si="389">+GU80+GW80</f>
        <v>0</v>
      </c>
      <c r="GZ80" s="112"/>
      <c r="HA80" s="112"/>
      <c r="HB80" s="112"/>
      <c r="HC80" s="112"/>
      <c r="HD80" s="112"/>
      <c r="HE80" s="112"/>
      <c r="HF80" s="112">
        <f t="shared" ref="HF80" si="390">+HB80+HD80</f>
        <v>0</v>
      </c>
      <c r="HG80" s="112">
        <f t="shared" ref="HG80" si="391">+HC80+HE80</f>
        <v>0</v>
      </c>
      <c r="HH80" s="112"/>
      <c r="HI80" s="112"/>
      <c r="HJ80" s="112"/>
      <c r="HK80" s="112"/>
      <c r="HL80" s="112"/>
      <c r="HM80" s="112"/>
      <c r="HN80" s="112">
        <f t="shared" ref="HN80" si="392">+HJ80+HL80</f>
        <v>0</v>
      </c>
      <c r="HO80" s="112">
        <f t="shared" ref="HO80" si="393">+HK80+HM80</f>
        <v>0</v>
      </c>
      <c r="HP80" s="112"/>
      <c r="HQ80" s="112"/>
      <c r="HR80" s="112"/>
      <c r="HS80" s="112"/>
      <c r="HT80" s="112"/>
      <c r="HU80" s="112"/>
      <c r="HV80" s="112">
        <f t="shared" ref="HV80" si="394">+HR80+HT80</f>
        <v>0</v>
      </c>
      <c r="HW80" s="112">
        <f t="shared" ref="HW80" si="395">+HS80+HU80</f>
        <v>0</v>
      </c>
      <c r="HX80" s="112"/>
      <c r="HY80" s="112"/>
      <c r="HZ80" s="112"/>
      <c r="IA80" s="112"/>
      <c r="IB80" s="112"/>
      <c r="IC80" s="112"/>
      <c r="ID80" s="112">
        <f t="shared" ref="ID80" si="396">+HZ80+IB80</f>
        <v>0</v>
      </c>
      <c r="IE80" s="112">
        <f t="shared" ref="IE80" si="397">+IA80+IC80</f>
        <v>0</v>
      </c>
      <c r="IF80" s="112"/>
      <c r="IG80" s="112"/>
      <c r="IH80" s="112"/>
      <c r="II80" s="112"/>
      <c r="IJ80" s="112"/>
      <c r="IK80" s="112"/>
      <c r="IL80" s="112">
        <f t="shared" ref="IL80" si="398">+IH80+IJ80</f>
        <v>0</v>
      </c>
      <c r="IM80" s="112">
        <f t="shared" ref="IM80" si="399">+II80+IK80</f>
        <v>0</v>
      </c>
      <c r="IN80" s="112"/>
      <c r="IO80" s="112"/>
      <c r="IP80" s="112"/>
      <c r="IQ80" s="112"/>
      <c r="IR80" s="112"/>
      <c r="IS80" s="112"/>
      <c r="IT80" s="112">
        <f t="shared" ref="IT80" si="400">+IP80+IR80</f>
        <v>0</v>
      </c>
      <c r="IU80" s="112">
        <f t="shared" ref="IU80" si="401">+IQ80+IS80</f>
        <v>0</v>
      </c>
      <c r="IV80" s="112"/>
      <c r="IW80" s="112"/>
      <c r="IX80" s="112"/>
      <c r="IY80" s="112"/>
      <c r="IZ80" s="112"/>
      <c r="JA80" s="112"/>
      <c r="JB80" s="112">
        <f t="shared" ref="JB80" si="402">+IX80+IZ80</f>
        <v>0</v>
      </c>
      <c r="JC80" s="112">
        <f t="shared" ref="JC80" si="403">+IY80+JA80</f>
        <v>0</v>
      </c>
      <c r="JD80" s="112"/>
      <c r="JE80" s="112"/>
      <c r="JF80" s="112"/>
      <c r="JG80" s="112"/>
      <c r="JH80" s="112"/>
      <c r="JI80" s="112"/>
      <c r="JJ80" s="112">
        <f t="shared" ref="JJ80" si="404">+JF80+JH80</f>
        <v>0</v>
      </c>
      <c r="JK80" s="112">
        <f t="shared" ref="JK80" si="405">+JG80+JI80</f>
        <v>0</v>
      </c>
      <c r="JL80" s="112"/>
      <c r="JM80" s="112"/>
      <c r="JN80" s="112"/>
      <c r="JO80" s="112"/>
      <c r="JP80" s="112"/>
      <c r="JQ80" s="112"/>
      <c r="JR80" s="112">
        <f t="shared" ref="JR80" si="406">+JN80+JP80</f>
        <v>0</v>
      </c>
      <c r="JS80" s="112">
        <f t="shared" ref="JS80" si="407">+JO80+JQ80</f>
        <v>0</v>
      </c>
      <c r="JT80" s="112"/>
      <c r="JU80" s="112"/>
    </row>
    <row r="81" spans="1:281" ht="12" customHeight="1" x14ac:dyDescent="0.25">
      <c r="A81" s="112" t="s">
        <v>418</v>
      </c>
      <c r="B81" s="112" t="s">
        <v>425</v>
      </c>
      <c r="C81" s="112">
        <v>9769476959</v>
      </c>
      <c r="D81" s="4" t="s">
        <v>301</v>
      </c>
      <c r="E81" s="4">
        <v>360</v>
      </c>
      <c r="F81" s="28" t="s">
        <v>11</v>
      </c>
      <c r="G81" s="6">
        <v>894138</v>
      </c>
      <c r="H81" s="112" t="s">
        <v>167</v>
      </c>
      <c r="I81" s="112" t="s">
        <v>167</v>
      </c>
      <c r="J81" s="63"/>
      <c r="K81" s="43">
        <v>0</v>
      </c>
      <c r="L81" s="50">
        <f t="shared" si="217"/>
        <v>0</v>
      </c>
      <c r="M81" s="57"/>
      <c r="N81" s="43">
        <v>0</v>
      </c>
      <c r="O81" s="10"/>
      <c r="P81" s="10"/>
      <c r="Q81" s="10"/>
      <c r="R81" s="10">
        <f t="shared" si="218"/>
        <v>0</v>
      </c>
      <c r="S81" s="50" cm="1">
        <f t="array" ref="S81">+R81:R81</f>
        <v>0</v>
      </c>
      <c r="T81" s="50">
        <f t="shared" ref="T81:T85" si="408">+SUM(AL81+AT81+BB81+BJ81+BR81+BZ81+CH81+CP81+CX81+DF81+DN81+DV81+ED81+EL81+ET81+FB81+FJ81+FR81+FZ81+GH81+GP81+GX81+HF81+HN81+HV81+ID81+IL81+IT81+JB81+JJ81+JR81)</f>
        <v>1183.47</v>
      </c>
      <c r="U81" s="55">
        <f t="shared" si="219"/>
        <v>1183.47</v>
      </c>
      <c r="V81" s="50">
        <f t="shared" si="343"/>
        <v>106659.3</v>
      </c>
      <c r="W81" s="55">
        <f t="shared" si="220"/>
        <v>90.124211006616136</v>
      </c>
      <c r="X81" s="50">
        <f t="shared" ref="X81:X85" si="409">+AN81+AV81+BD81+BL81+BT81+CB81+CJ81+CR81+CZ81+DH81+DP81+DX81+EF81+EN81+EV81+FD81+FL81+FT81+GB81+GJ81+GR81+GZ81+HH81+HP81+HX81+IF81+IN81+IV81+JD81+JL81+JT81</f>
        <v>4550.2999999999993</v>
      </c>
      <c r="Y81" s="55">
        <f t="shared" si="345"/>
        <v>23.440058897215572</v>
      </c>
      <c r="Z81" s="112"/>
      <c r="AA81" s="50">
        <f t="shared" si="155"/>
        <v>4550.2999999999993</v>
      </c>
      <c r="AB81" s="50">
        <f t="shared" si="156"/>
        <v>989.195652173913</v>
      </c>
      <c r="AC81" s="50">
        <f>+IFERROR(X81/AE81,)</f>
        <v>989.195652173913</v>
      </c>
      <c r="AD81" s="60">
        <f t="shared" si="277"/>
        <v>194.27434782608702</v>
      </c>
      <c r="AE81" s="64">
        <v>4.5999999999999996</v>
      </c>
      <c r="AF81" s="64">
        <v>4.5999999999999996</v>
      </c>
      <c r="AG81" s="24"/>
      <c r="AH81" s="10">
        <v>0</v>
      </c>
      <c r="AI81" s="10">
        <v>0</v>
      </c>
      <c r="AJ81" s="10">
        <v>0</v>
      </c>
      <c r="AK81" s="10">
        <v>0</v>
      </c>
      <c r="AL81" s="10">
        <f t="shared" ref="AL81:AL84" si="410">+AH81+AJ81</f>
        <v>0</v>
      </c>
      <c r="AM81" s="10">
        <f t="shared" ref="AM81:AM84" si="411">+AI81+AL81</f>
        <v>0</v>
      </c>
      <c r="AN81" s="161">
        <v>0</v>
      </c>
      <c r="AO81" s="33"/>
      <c r="AP81" s="10">
        <v>0</v>
      </c>
      <c r="AQ81" s="10">
        <v>0</v>
      </c>
      <c r="AR81" s="10">
        <v>0</v>
      </c>
      <c r="AS81" s="10">
        <v>0</v>
      </c>
      <c r="AT81" s="10">
        <f t="shared" ref="AT81:AT84" si="412">+AP81+AR81</f>
        <v>0</v>
      </c>
      <c r="AU81" s="10">
        <f t="shared" ref="AU81:AU84" si="413">+AQ81+AS81</f>
        <v>0</v>
      </c>
      <c r="AV81" s="161">
        <v>0</v>
      </c>
      <c r="AW81" s="22"/>
      <c r="AX81" s="161">
        <v>0</v>
      </c>
      <c r="AY81" s="161">
        <v>0</v>
      </c>
      <c r="AZ81" s="10">
        <v>0</v>
      </c>
      <c r="BA81" s="10">
        <v>0</v>
      </c>
      <c r="BB81" s="161">
        <f t="shared" ref="BB81:BB84" si="414">+AX81+AZ81</f>
        <v>0</v>
      </c>
      <c r="BC81" s="161">
        <f t="shared" ref="BC81:BC84" si="415">+AY81+BA81</f>
        <v>0</v>
      </c>
      <c r="BD81" s="161">
        <v>0</v>
      </c>
      <c r="BE81" s="22"/>
      <c r="BF81" s="10">
        <v>0</v>
      </c>
      <c r="BG81" s="10">
        <v>0</v>
      </c>
      <c r="BH81" s="10">
        <v>0</v>
      </c>
      <c r="BI81" s="10">
        <v>0</v>
      </c>
      <c r="BJ81" s="161">
        <f t="shared" ref="BJ81:BJ84" si="416">+BF81+BH81</f>
        <v>0</v>
      </c>
      <c r="BK81" s="161">
        <f t="shared" ref="BK81:BK84" si="417">+BG81+BI81</f>
        <v>0</v>
      </c>
      <c r="BL81" s="161">
        <v>0</v>
      </c>
      <c r="BM81" s="22"/>
      <c r="BN81" s="161">
        <v>0</v>
      </c>
      <c r="BO81" s="161">
        <v>0</v>
      </c>
      <c r="BP81" s="10">
        <v>0</v>
      </c>
      <c r="BQ81" s="10">
        <v>0</v>
      </c>
      <c r="BR81" s="10">
        <f t="shared" ref="BR81:BR84" si="418">+BN81+BP81</f>
        <v>0</v>
      </c>
      <c r="BS81" s="10">
        <f t="shared" ref="BS81:BS84" si="419">+BO81+BQ81</f>
        <v>0</v>
      </c>
      <c r="BT81" s="10">
        <v>0</v>
      </c>
      <c r="BU81" s="22"/>
      <c r="BV81" s="161">
        <v>0</v>
      </c>
      <c r="BW81" s="161">
        <v>0</v>
      </c>
      <c r="BX81" s="10">
        <v>0</v>
      </c>
      <c r="BY81" s="10">
        <v>0</v>
      </c>
      <c r="BZ81" s="161">
        <f t="shared" ref="BZ81:BZ84" si="420">+BV81+BX81</f>
        <v>0</v>
      </c>
      <c r="CA81" s="161">
        <f t="shared" ref="CA81:CA84" si="421">+BW81+BY81</f>
        <v>0</v>
      </c>
      <c r="CB81" s="161">
        <v>0</v>
      </c>
      <c r="CC81" s="161"/>
      <c r="CD81" s="161">
        <v>0</v>
      </c>
      <c r="CE81" s="161">
        <v>0</v>
      </c>
      <c r="CF81" s="10">
        <v>0</v>
      </c>
      <c r="CG81" s="10">
        <v>0</v>
      </c>
      <c r="CH81" s="161">
        <f t="shared" ref="CH81:CH84" si="422">+CD81+CF81</f>
        <v>0</v>
      </c>
      <c r="CI81" s="161">
        <f t="shared" ref="CI81:CI84" si="423">+CE81+CG81</f>
        <v>0</v>
      </c>
      <c r="CJ81" s="161">
        <v>339</v>
      </c>
      <c r="CK81" s="161"/>
      <c r="CL81" s="161">
        <v>0</v>
      </c>
      <c r="CM81" s="161">
        <v>0</v>
      </c>
      <c r="CN81" s="10">
        <v>0</v>
      </c>
      <c r="CO81" s="10">
        <v>0</v>
      </c>
      <c r="CP81" s="161">
        <f t="shared" ref="CP81:CP84" si="424">+CL81+CN81</f>
        <v>0</v>
      </c>
      <c r="CQ81" s="161">
        <f t="shared" ref="CQ81:CQ84" si="425">+CM81+CO81</f>
        <v>0</v>
      </c>
      <c r="CR81" s="10">
        <v>610.4</v>
      </c>
      <c r="CS81" s="22"/>
      <c r="CT81" s="10">
        <v>150</v>
      </c>
      <c r="CU81" s="10">
        <v>14052</v>
      </c>
      <c r="CV81" s="10">
        <v>0</v>
      </c>
      <c r="CW81" s="161">
        <v>0</v>
      </c>
      <c r="CX81" s="161">
        <f t="shared" ref="CX81:CX84" si="426">+CT81+CV81</f>
        <v>150</v>
      </c>
      <c r="CY81" s="161">
        <f t="shared" ref="CY81:CY84" si="427">+CU81+CW81</f>
        <v>14052</v>
      </c>
      <c r="CZ81" s="10">
        <v>558.6</v>
      </c>
      <c r="DA81" s="22" t="s">
        <v>437</v>
      </c>
      <c r="DB81" s="161">
        <v>40</v>
      </c>
      <c r="DC81" s="10">
        <v>3699.2</v>
      </c>
      <c r="DD81" s="10">
        <v>0</v>
      </c>
      <c r="DE81" s="10">
        <v>0</v>
      </c>
      <c r="DF81" s="161">
        <f t="shared" ref="DF81:DF84" si="428">+DB81+DD81</f>
        <v>40</v>
      </c>
      <c r="DG81" s="161">
        <f t="shared" ref="DG81:DG84" si="429">+DC81+DE81</f>
        <v>3699.2</v>
      </c>
      <c r="DH81" s="10">
        <v>315.3</v>
      </c>
      <c r="DI81" s="126" t="s">
        <v>459</v>
      </c>
      <c r="DJ81" s="161">
        <v>301.52</v>
      </c>
      <c r="DK81" s="10">
        <v>26492</v>
      </c>
      <c r="DL81" s="10">
        <v>0</v>
      </c>
      <c r="DM81" s="10">
        <v>0</v>
      </c>
      <c r="DN81" s="10">
        <f t="shared" ref="DN81:DN84" si="430">+DJ81+DL81</f>
        <v>301.52</v>
      </c>
      <c r="DO81" s="10">
        <f t="shared" ref="DO81:DO84" si="431">+DK81+DM81</f>
        <v>26492</v>
      </c>
      <c r="DP81" s="10">
        <v>123</v>
      </c>
      <c r="DQ81" s="22" t="s">
        <v>244</v>
      </c>
      <c r="DR81" s="10">
        <v>150</v>
      </c>
      <c r="DS81" s="10">
        <v>13914</v>
      </c>
      <c r="DT81" s="10">
        <v>0</v>
      </c>
      <c r="DU81" s="161">
        <v>0</v>
      </c>
      <c r="DV81" s="161">
        <f t="shared" ref="DV81:DV84" si="432">+DR81+DT81</f>
        <v>150</v>
      </c>
      <c r="DW81" s="161">
        <f t="shared" ref="DW81:DW84" si="433">+DS81+DU81</f>
        <v>13914</v>
      </c>
      <c r="DX81" s="10">
        <v>516.70000000000005</v>
      </c>
      <c r="DY81" s="133" t="s">
        <v>492</v>
      </c>
      <c r="DZ81" s="10">
        <v>150</v>
      </c>
      <c r="EA81" s="10">
        <v>14038</v>
      </c>
      <c r="EB81" s="161">
        <v>0</v>
      </c>
      <c r="EC81" s="161">
        <v>0</v>
      </c>
      <c r="ED81" s="10">
        <f t="shared" ref="ED81:ED84" si="434">+DZ81+EB81</f>
        <v>150</v>
      </c>
      <c r="EE81" s="10">
        <f t="shared" ref="EE81:EE84" si="435">+EA81+EC81</f>
        <v>14038</v>
      </c>
      <c r="EF81" s="10">
        <v>503.3</v>
      </c>
      <c r="EG81" s="161" t="s">
        <v>500</v>
      </c>
      <c r="EH81" s="10">
        <v>130</v>
      </c>
      <c r="EI81" s="161">
        <v>11449.1</v>
      </c>
      <c r="EJ81" s="161">
        <v>0</v>
      </c>
      <c r="EK81" s="161">
        <v>0</v>
      </c>
      <c r="EL81" s="161">
        <f t="shared" ref="EL81:EL84" si="436">+EH81+EJ81</f>
        <v>130</v>
      </c>
      <c r="EM81" s="161">
        <f t="shared" ref="EM81:EM84" si="437">+EI81+EK81</f>
        <v>11449.1</v>
      </c>
      <c r="EN81" s="10">
        <v>567.1</v>
      </c>
      <c r="EO81" s="126" t="s">
        <v>542</v>
      </c>
      <c r="EP81" s="161">
        <v>0</v>
      </c>
      <c r="EQ81" s="161">
        <v>0</v>
      </c>
      <c r="ER81" s="161">
        <v>0</v>
      </c>
      <c r="ES81" s="161">
        <v>0</v>
      </c>
      <c r="ET81" s="161">
        <f t="shared" ref="ET81:ET84" si="438">+EP81+ER81</f>
        <v>0</v>
      </c>
      <c r="EU81" s="161">
        <f t="shared" ref="EU81:EU84" si="439">+EQ81+ES81</f>
        <v>0</v>
      </c>
      <c r="EV81" s="10">
        <v>154.5</v>
      </c>
      <c r="EW81" s="161"/>
      <c r="EX81" s="10">
        <v>0</v>
      </c>
      <c r="EY81" s="161">
        <v>0</v>
      </c>
      <c r="EZ81" s="161">
        <v>0</v>
      </c>
      <c r="FA81" s="161">
        <v>0</v>
      </c>
      <c r="FB81" s="112">
        <f t="shared" ref="FB81:FB84" si="440">+EX81+EZ81</f>
        <v>0</v>
      </c>
      <c r="FC81" s="112">
        <f t="shared" ref="FC81:FC84" si="441">+EY81+FA81</f>
        <v>0</v>
      </c>
      <c r="FD81" s="161">
        <v>463</v>
      </c>
      <c r="FE81" s="161"/>
      <c r="FF81" s="10">
        <v>261.95</v>
      </c>
      <c r="FG81" s="10">
        <v>23015</v>
      </c>
      <c r="FH81" s="10">
        <v>0</v>
      </c>
      <c r="FI81" s="10">
        <v>0</v>
      </c>
      <c r="FJ81" s="112">
        <f t="shared" ref="FJ81:FJ84" si="442">+FF81+FH81</f>
        <v>261.95</v>
      </c>
      <c r="FK81" s="112">
        <f t="shared" ref="FK81:FK84" si="443">+FG81+FI81</f>
        <v>23015</v>
      </c>
      <c r="FL81" s="10">
        <v>355.9</v>
      </c>
      <c r="FM81" s="167" t="s">
        <v>244</v>
      </c>
      <c r="FN81" s="112"/>
      <c r="FO81" s="112"/>
      <c r="FP81" s="112"/>
      <c r="FQ81" s="112"/>
      <c r="FR81" s="112">
        <f t="shared" ref="FR81:FR84" si="444">+FN81+FP81</f>
        <v>0</v>
      </c>
      <c r="FS81" s="112">
        <f t="shared" ref="FS81:FS84" si="445">+FO81+FQ81</f>
        <v>0</v>
      </c>
      <c r="FT81" s="10">
        <v>43.5</v>
      </c>
      <c r="FU81" s="112"/>
      <c r="FV81" s="112"/>
      <c r="FW81" s="112"/>
      <c r="FX81" s="112"/>
      <c r="FY81" s="112"/>
      <c r="FZ81" s="112">
        <f t="shared" ref="FZ81:FZ84" si="446">+FV81+FX81</f>
        <v>0</v>
      </c>
      <c r="GA81" s="112">
        <f t="shared" ref="GA81:GA84" si="447">+FW81+FY81</f>
        <v>0</v>
      </c>
      <c r="GB81" s="112"/>
      <c r="GC81" s="112"/>
      <c r="GD81" s="112"/>
      <c r="GE81" s="112"/>
      <c r="GF81" s="112"/>
      <c r="GG81" s="112"/>
      <c r="GH81" s="112">
        <f t="shared" ref="GH81:GH84" si="448">+GD81+GF81</f>
        <v>0</v>
      </c>
      <c r="GI81" s="112">
        <f t="shared" ref="GI81:GI84" si="449">+GE81+GG81</f>
        <v>0</v>
      </c>
      <c r="GJ81" s="112"/>
      <c r="GK81" s="112"/>
      <c r="GL81" s="112"/>
      <c r="GM81" s="112"/>
      <c r="GN81" s="112"/>
      <c r="GO81" s="112"/>
      <c r="GP81" s="112">
        <f t="shared" ref="GP81:GP84" si="450">+GL81+GN81</f>
        <v>0</v>
      </c>
      <c r="GQ81" s="112">
        <f t="shared" ref="GQ81:GQ84" si="451">+GM81+GO81</f>
        <v>0</v>
      </c>
      <c r="GR81" s="112"/>
      <c r="GS81" s="112"/>
      <c r="GT81" s="112"/>
      <c r="GU81" s="112"/>
      <c r="GV81" s="112"/>
      <c r="GW81" s="112"/>
      <c r="GX81" s="112">
        <f t="shared" ref="GX81:GX84" si="452">+GT81+GV81</f>
        <v>0</v>
      </c>
      <c r="GY81" s="112">
        <f t="shared" ref="GY81:GY84" si="453">+GU81+GW81</f>
        <v>0</v>
      </c>
      <c r="GZ81" s="112"/>
      <c r="HA81" s="112"/>
      <c r="HB81" s="112"/>
      <c r="HC81" s="112"/>
      <c r="HD81" s="112"/>
      <c r="HE81" s="112"/>
      <c r="HF81" s="112">
        <f t="shared" ref="HF81:HF84" si="454">+HB81+HD81</f>
        <v>0</v>
      </c>
      <c r="HG81" s="112">
        <f t="shared" ref="HG81:HG84" si="455">+HC81+HE81</f>
        <v>0</v>
      </c>
      <c r="HH81" s="112"/>
      <c r="HI81" s="112"/>
      <c r="HJ81" s="112"/>
      <c r="HK81" s="112"/>
      <c r="HL81" s="112"/>
      <c r="HM81" s="112"/>
      <c r="HN81" s="112">
        <f t="shared" ref="HN81:HN84" si="456">+HJ81+HL81</f>
        <v>0</v>
      </c>
      <c r="HO81" s="112">
        <f t="shared" ref="HO81:HO84" si="457">+HK81+HM81</f>
        <v>0</v>
      </c>
      <c r="HP81" s="112"/>
      <c r="HQ81" s="112"/>
      <c r="HR81" s="112"/>
      <c r="HS81" s="112"/>
      <c r="HT81" s="112"/>
      <c r="HU81" s="112"/>
      <c r="HV81" s="112">
        <f t="shared" ref="HV81:HV84" si="458">+HR81+HT81</f>
        <v>0</v>
      </c>
      <c r="HW81" s="112">
        <f t="shared" ref="HW81:HW84" si="459">+HS81+HU81</f>
        <v>0</v>
      </c>
      <c r="HX81" s="112"/>
      <c r="HY81" s="112"/>
      <c r="HZ81" s="112"/>
      <c r="IA81" s="112"/>
      <c r="IB81" s="112"/>
      <c r="IC81" s="112"/>
      <c r="ID81" s="112">
        <f t="shared" ref="ID81:ID84" si="460">+HZ81+IB81</f>
        <v>0</v>
      </c>
      <c r="IE81" s="112">
        <f t="shared" ref="IE81:IE84" si="461">+IA81+IC81</f>
        <v>0</v>
      </c>
      <c r="IF81" s="112"/>
      <c r="IG81" s="112"/>
      <c r="IH81" s="112"/>
      <c r="II81" s="112"/>
      <c r="IJ81" s="112"/>
      <c r="IK81" s="112"/>
      <c r="IL81" s="112">
        <f t="shared" ref="IL81:IL84" si="462">+IH81+IJ81</f>
        <v>0</v>
      </c>
      <c r="IM81" s="112">
        <f t="shared" ref="IM81:IM84" si="463">+II81+IK81</f>
        <v>0</v>
      </c>
      <c r="IN81" s="112"/>
      <c r="IO81" s="112"/>
      <c r="IP81" s="112"/>
      <c r="IQ81" s="112"/>
      <c r="IR81" s="112"/>
      <c r="IS81" s="112"/>
      <c r="IT81" s="112">
        <f t="shared" ref="IT81:IT84" si="464">+IP81+IR81</f>
        <v>0</v>
      </c>
      <c r="IU81" s="112">
        <f t="shared" ref="IU81:IU84" si="465">+IQ81+IS81</f>
        <v>0</v>
      </c>
      <c r="IV81" s="112"/>
      <c r="IW81" s="112"/>
      <c r="IX81" s="112"/>
      <c r="IY81" s="112"/>
      <c r="IZ81" s="112"/>
      <c r="JA81" s="112"/>
      <c r="JB81" s="112">
        <f t="shared" ref="JB81:JB84" si="466">+IX81+IZ81</f>
        <v>0</v>
      </c>
      <c r="JC81" s="112">
        <f t="shared" ref="JC81:JC84" si="467">+IY81+JA81</f>
        <v>0</v>
      </c>
      <c r="JD81" s="112"/>
      <c r="JE81" s="112"/>
      <c r="JF81" s="112"/>
      <c r="JG81" s="112"/>
      <c r="JH81" s="112"/>
      <c r="JI81" s="112"/>
      <c r="JJ81" s="112">
        <f t="shared" ref="JJ81:JJ84" si="468">+JF81+JH81</f>
        <v>0</v>
      </c>
      <c r="JK81" s="112">
        <f t="shared" ref="JK81:JK84" si="469">+JG81+JI81</f>
        <v>0</v>
      </c>
      <c r="JL81" s="112"/>
      <c r="JM81" s="112"/>
      <c r="JN81" s="112"/>
      <c r="JO81" s="112"/>
      <c r="JP81" s="112"/>
      <c r="JQ81" s="112"/>
      <c r="JR81" s="112">
        <f t="shared" ref="JR81:JR84" si="470">+JN81+JP81</f>
        <v>0</v>
      </c>
      <c r="JS81" s="112">
        <f t="shared" ref="JS81:JS84" si="471">+JO81+JQ81</f>
        <v>0</v>
      </c>
      <c r="JT81" s="112"/>
      <c r="JU81" s="112"/>
    </row>
    <row r="82" spans="1:281" ht="12" customHeight="1" x14ac:dyDescent="0.25">
      <c r="A82" s="4" t="s">
        <v>107</v>
      </c>
      <c r="B82" s="15" t="s">
        <v>179</v>
      </c>
      <c r="C82" s="61">
        <v>8207338029</v>
      </c>
      <c r="D82" s="61" t="s">
        <v>299</v>
      </c>
      <c r="E82" s="61">
        <v>200</v>
      </c>
      <c r="F82" s="28" t="s">
        <v>11</v>
      </c>
      <c r="G82" s="6">
        <v>894138</v>
      </c>
      <c r="H82" s="16" t="s">
        <v>167</v>
      </c>
      <c r="I82" s="16" t="s">
        <v>167</v>
      </c>
      <c r="J82" s="46"/>
      <c r="K82" s="43">
        <v>145.883185370185</v>
      </c>
      <c r="L82" s="50">
        <f t="shared" si="217"/>
        <v>132.6329406626958</v>
      </c>
      <c r="M82" s="43"/>
      <c r="N82" s="43">
        <v>13.250244707489202</v>
      </c>
      <c r="O82" s="43"/>
      <c r="P82" s="43"/>
      <c r="Q82" s="43"/>
      <c r="R82" s="10">
        <f t="shared" si="218"/>
        <v>13.250244707489202</v>
      </c>
      <c r="S82" s="50" cm="1">
        <f t="array" ref="S82">+R82:R82</f>
        <v>13.250244707489202</v>
      </c>
      <c r="T82" s="50">
        <f t="shared" ref="T82" si="472">+SUM(AL82+AT82+BB82+BJ82+BR82+BZ82+CH82+CP82+CX82+DF82+DN82+DV82+ED82+EL82+ET82+FB82+FJ82+FR82+FZ82+GH82+GP82+GX82+HF82+HN82+HV82+ID82+IL82+IT82+JB82+JJ82+JR82)</f>
        <v>735.32500000000005</v>
      </c>
      <c r="U82" s="55">
        <f t="shared" si="219"/>
        <v>867.95794066269582</v>
      </c>
      <c r="V82" s="50">
        <f t="shared" ref="V82" si="473">+SUM(AM82+AU82+BC82+BK82+BS82+CA82+CI82+CQ82+CY82+DG82+DO82+DW82+EE82+EM82+EU82+FC82+FK82+FS82+GA82+GI82+GQ82+GY82+HG82+HO82+HW82+IE82+IM82+IU82+JC82+JK82+JS82)</f>
        <v>66909.399999999994</v>
      </c>
      <c r="W82" s="55">
        <f t="shared" si="220"/>
        <v>90.992962295583567</v>
      </c>
      <c r="X82" s="50">
        <f>+AN82+AV82+BD82+BL82+BT82+CB82+CJ82+CR82+CZ82+DH82+DP82+DX82+EF82+EN82+EV82+FD82+FL82+FT82+GB82+GJ82+GR82+GZ82+HH82+HP82+HX82+IF82+IN82+IV82+JD82+JL82+JT82</f>
        <v>5242.6000000000004</v>
      </c>
      <c r="Y82" s="55">
        <f>+IFERROR(V82/X82,"")</f>
        <v>12.762636859573492</v>
      </c>
      <c r="Z82" s="56">
        <v>607191.20000000007</v>
      </c>
      <c r="AA82" s="50">
        <f>+Z82+AN82+AV82+BD82+BL82+BT82+CB82+CJ82+CR82+CZ82+DH82+DP82+DX82+EF82+EN82+EV82+FD82+FL82+FT82+GB82+GJ82+GR82+GZ82+HH82+HP82+HX82+IF82+IN82+IV82+JD82+JL82+JT82</f>
        <v>612433.80000000005</v>
      </c>
      <c r="AB82" s="50">
        <f>+IFERROR(X82/AE82,)</f>
        <v>748.94285714285718</v>
      </c>
      <c r="AC82" s="50">
        <f t="shared" ref="AC82" si="474">+X82/AE82</f>
        <v>748.94285714285718</v>
      </c>
      <c r="AD82" s="60">
        <f t="shared" si="277"/>
        <v>119.01508351983864</v>
      </c>
      <c r="AE82" s="57">
        <v>7</v>
      </c>
      <c r="AF82" s="57">
        <v>7</v>
      </c>
      <c r="AG82" s="24"/>
      <c r="AH82" s="10">
        <v>0</v>
      </c>
      <c r="AI82" s="10">
        <v>0</v>
      </c>
      <c r="AJ82" s="10">
        <v>0</v>
      </c>
      <c r="AK82" s="10">
        <v>0</v>
      </c>
      <c r="AL82" s="10">
        <f>+AH82+AJ82</f>
        <v>0</v>
      </c>
      <c r="AM82" s="10">
        <f>+AI82+AL82</f>
        <v>0</v>
      </c>
      <c r="AN82" s="10">
        <v>52.2</v>
      </c>
      <c r="AO82" s="33"/>
      <c r="AP82" s="10">
        <v>100</v>
      </c>
      <c r="AQ82" s="10">
        <v>9011</v>
      </c>
      <c r="AR82" s="10">
        <v>0</v>
      </c>
      <c r="AS82" s="10">
        <v>0</v>
      </c>
      <c r="AT82" s="10">
        <f>+AP82+AR82</f>
        <v>100</v>
      </c>
      <c r="AU82" s="10">
        <f>+AQ82+AS82</f>
        <v>9011</v>
      </c>
      <c r="AV82" s="10">
        <v>345.3</v>
      </c>
      <c r="AW82" s="22" t="s">
        <v>263</v>
      </c>
      <c r="AX82" s="161">
        <v>0</v>
      </c>
      <c r="AY82" s="161">
        <v>0</v>
      </c>
      <c r="AZ82" s="10">
        <v>0</v>
      </c>
      <c r="BA82" s="10">
        <v>0</v>
      </c>
      <c r="BB82" s="161">
        <f>+AX82+AZ82</f>
        <v>0</v>
      </c>
      <c r="BC82" s="161">
        <f>+AY82+BA82</f>
        <v>0</v>
      </c>
      <c r="BD82" s="10">
        <v>585.70000000000005</v>
      </c>
      <c r="BE82" s="22"/>
      <c r="BF82" s="10">
        <v>110.003</v>
      </c>
      <c r="BG82" s="10">
        <v>10128</v>
      </c>
      <c r="BH82" s="10">
        <v>0</v>
      </c>
      <c r="BI82" s="10">
        <v>0</v>
      </c>
      <c r="BJ82" s="161">
        <f>+BF82+BH82</f>
        <v>110.003</v>
      </c>
      <c r="BK82" s="161">
        <f>+BG82+BI82</f>
        <v>10128</v>
      </c>
      <c r="BL82" s="10">
        <v>90.8</v>
      </c>
      <c r="BM82" s="22" t="s">
        <v>327</v>
      </c>
      <c r="BN82" s="161">
        <v>0</v>
      </c>
      <c r="BO82" s="161">
        <v>0</v>
      </c>
      <c r="BP82" s="10">
        <v>0</v>
      </c>
      <c r="BQ82" s="10">
        <v>0</v>
      </c>
      <c r="BR82" s="75">
        <f>+BN82+BP82</f>
        <v>0</v>
      </c>
      <c r="BS82" s="75">
        <f>+BO82+BQ82</f>
        <v>0</v>
      </c>
      <c r="BT82" s="10">
        <v>473.5</v>
      </c>
      <c r="BU82" s="22"/>
      <c r="BV82" s="161">
        <v>0</v>
      </c>
      <c r="BW82" s="161">
        <v>0</v>
      </c>
      <c r="BX82" s="10">
        <v>0</v>
      </c>
      <c r="BY82" s="10">
        <v>0</v>
      </c>
      <c r="BZ82" s="161">
        <f>+BV82+BX82</f>
        <v>0</v>
      </c>
      <c r="CA82" s="161">
        <f>+BW82+BY82</f>
        <v>0</v>
      </c>
      <c r="CB82" s="10">
        <v>437.2</v>
      </c>
      <c r="CC82" s="22"/>
      <c r="CD82" s="161">
        <v>0</v>
      </c>
      <c r="CE82" s="161">
        <v>0</v>
      </c>
      <c r="CF82" s="10">
        <v>0</v>
      </c>
      <c r="CG82" s="10">
        <v>0</v>
      </c>
      <c r="CH82" s="161">
        <f>+CD82+CF82</f>
        <v>0</v>
      </c>
      <c r="CI82" s="161">
        <f>+CE82+CG82</f>
        <v>0</v>
      </c>
      <c r="CJ82" s="10">
        <v>30.8</v>
      </c>
      <c r="CK82" s="161"/>
      <c r="CL82" s="10">
        <v>145.322</v>
      </c>
      <c r="CM82" s="10">
        <v>12768</v>
      </c>
      <c r="CN82" s="10">
        <v>0</v>
      </c>
      <c r="CO82" s="10">
        <v>0</v>
      </c>
      <c r="CP82" s="161">
        <f>+CL82+CN82</f>
        <v>145.322</v>
      </c>
      <c r="CQ82" s="161">
        <f>+CM82+CO82</f>
        <v>12768</v>
      </c>
      <c r="CR82" s="10">
        <v>300.60000000000002</v>
      </c>
      <c r="CS82" s="22" t="s">
        <v>244</v>
      </c>
      <c r="CT82" s="161">
        <v>0</v>
      </c>
      <c r="CU82" s="161">
        <v>0</v>
      </c>
      <c r="CV82" s="10">
        <v>0</v>
      </c>
      <c r="CW82" s="161">
        <v>0</v>
      </c>
      <c r="CX82" s="161">
        <f>+CT82+CV82</f>
        <v>0</v>
      </c>
      <c r="CY82" s="161">
        <f>+CU82+CW82</f>
        <v>0</v>
      </c>
      <c r="CZ82" s="10">
        <v>449.6</v>
      </c>
      <c r="DA82" s="22"/>
      <c r="DB82" s="161">
        <v>120</v>
      </c>
      <c r="DC82" s="10">
        <v>11031.6</v>
      </c>
      <c r="DD82" s="10">
        <v>0</v>
      </c>
      <c r="DE82" s="10">
        <v>0</v>
      </c>
      <c r="DF82" s="161">
        <f>+DB82+DD82</f>
        <v>120</v>
      </c>
      <c r="DG82" s="161">
        <f>+DC82+DE82</f>
        <v>11031.6</v>
      </c>
      <c r="DH82" s="10">
        <v>319.3</v>
      </c>
      <c r="DI82" s="126" t="s">
        <v>381</v>
      </c>
      <c r="DJ82" s="161">
        <v>0</v>
      </c>
      <c r="DK82" s="161">
        <v>0</v>
      </c>
      <c r="DL82" s="10">
        <v>0</v>
      </c>
      <c r="DM82" s="10">
        <v>0</v>
      </c>
      <c r="DN82" s="161">
        <f>+DJ82+DL82</f>
        <v>0</v>
      </c>
      <c r="DO82" s="161">
        <f>+DK82+DM82</f>
        <v>0</v>
      </c>
      <c r="DP82" s="10">
        <v>312.8</v>
      </c>
      <c r="DQ82" s="22"/>
      <c r="DR82" s="10">
        <v>100</v>
      </c>
      <c r="DS82" s="10">
        <v>9419</v>
      </c>
      <c r="DT82" s="10">
        <v>0</v>
      </c>
      <c r="DU82" s="161">
        <v>0</v>
      </c>
      <c r="DV82" s="161">
        <f>+DR82+DT82</f>
        <v>100</v>
      </c>
      <c r="DW82" s="161">
        <f>+DS82+DU82</f>
        <v>9419</v>
      </c>
      <c r="DX82" s="10">
        <v>224.2</v>
      </c>
      <c r="DY82" s="133" t="s">
        <v>493</v>
      </c>
      <c r="DZ82" s="161">
        <v>0</v>
      </c>
      <c r="EA82" s="161">
        <v>0</v>
      </c>
      <c r="EB82" s="161">
        <v>0</v>
      </c>
      <c r="EC82" s="161">
        <v>0</v>
      </c>
      <c r="ED82" s="161">
        <f>+DZ82+EB82</f>
        <v>0</v>
      </c>
      <c r="EE82" s="161">
        <f>+EA82+EC82</f>
        <v>0</v>
      </c>
      <c r="EF82" s="10">
        <v>204.7</v>
      </c>
      <c r="EG82" s="161"/>
      <c r="EH82" s="10">
        <v>80</v>
      </c>
      <c r="EI82" s="161">
        <v>7503</v>
      </c>
      <c r="EJ82" s="161">
        <v>0</v>
      </c>
      <c r="EK82" s="161">
        <v>0</v>
      </c>
      <c r="EL82" s="161">
        <f>+EH82+EJ82</f>
        <v>80</v>
      </c>
      <c r="EM82" s="161">
        <f>+EI82+EK82</f>
        <v>7503</v>
      </c>
      <c r="EN82" s="10">
        <v>417.8</v>
      </c>
      <c r="EO82" s="126" t="s">
        <v>543</v>
      </c>
      <c r="EP82" s="161">
        <v>0</v>
      </c>
      <c r="EQ82" s="161">
        <v>0</v>
      </c>
      <c r="ER82" s="161">
        <v>0</v>
      </c>
      <c r="ES82" s="161">
        <v>0</v>
      </c>
      <c r="ET82" s="161">
        <f>+EP82+ER82</f>
        <v>0</v>
      </c>
      <c r="EU82" s="161">
        <f>+EQ82+ES82</f>
        <v>0</v>
      </c>
      <c r="EV82" s="10">
        <v>224.7</v>
      </c>
      <c r="EW82" s="161"/>
      <c r="EX82" s="10">
        <v>80</v>
      </c>
      <c r="EY82" s="161">
        <v>7048.8</v>
      </c>
      <c r="EZ82" s="161">
        <v>0</v>
      </c>
      <c r="FA82" s="161">
        <v>0</v>
      </c>
      <c r="FB82" s="116">
        <f>+EX82+EZ82</f>
        <v>80</v>
      </c>
      <c r="FC82" s="116">
        <f>+EY82+FA82</f>
        <v>7048.8</v>
      </c>
      <c r="FD82" s="161">
        <v>437.3</v>
      </c>
      <c r="FE82" s="161" t="s">
        <v>574</v>
      </c>
      <c r="FF82" s="10">
        <v>0</v>
      </c>
      <c r="FG82" s="10">
        <v>0</v>
      </c>
      <c r="FH82" s="10">
        <v>0</v>
      </c>
      <c r="FI82" s="10">
        <v>0</v>
      </c>
      <c r="FJ82" s="116">
        <f>+FF82+FH82</f>
        <v>0</v>
      </c>
      <c r="FK82" s="116">
        <f>+FG82+FI82</f>
        <v>0</v>
      </c>
      <c r="FL82" s="10">
        <v>336</v>
      </c>
      <c r="FM82" s="167"/>
      <c r="FN82" s="116"/>
      <c r="FO82" s="116"/>
      <c r="FP82" s="116"/>
      <c r="FQ82" s="116"/>
      <c r="FR82" s="116">
        <f>+FN82+FP82</f>
        <v>0</v>
      </c>
      <c r="FS82" s="116">
        <f>+FO82+FQ82</f>
        <v>0</v>
      </c>
      <c r="FT82" s="10">
        <v>0.1</v>
      </c>
      <c r="FU82" s="116"/>
      <c r="FV82" s="116"/>
      <c r="FW82" s="116"/>
      <c r="FX82" s="116"/>
      <c r="FY82" s="116"/>
      <c r="FZ82" s="116">
        <f>+FV82+FX82</f>
        <v>0</v>
      </c>
      <c r="GA82" s="116">
        <f>+FW82+FY82</f>
        <v>0</v>
      </c>
      <c r="GB82" s="116"/>
      <c r="GC82" s="116"/>
      <c r="GD82" s="116"/>
      <c r="GE82" s="116"/>
      <c r="GF82" s="116"/>
      <c r="GG82" s="116"/>
      <c r="GH82" s="116">
        <f>+GD82+GF82</f>
        <v>0</v>
      </c>
      <c r="GI82" s="116">
        <f>+GE82+GG82</f>
        <v>0</v>
      </c>
      <c r="GJ82" s="116"/>
      <c r="GK82" s="116"/>
      <c r="GL82" s="116"/>
      <c r="GM82" s="116"/>
      <c r="GN82" s="116"/>
      <c r="GO82" s="116"/>
      <c r="GP82" s="116">
        <f>+GL82+GN82</f>
        <v>0</v>
      </c>
      <c r="GQ82" s="116">
        <f>+GM82+GO82</f>
        <v>0</v>
      </c>
      <c r="GR82" s="116"/>
      <c r="GS82" s="116"/>
      <c r="GT82" s="116"/>
      <c r="GU82" s="116"/>
      <c r="GV82" s="116"/>
      <c r="GW82" s="116"/>
      <c r="GX82" s="116">
        <f>+GT82+GV82</f>
        <v>0</v>
      </c>
      <c r="GY82" s="116">
        <f>+GU82+GW82</f>
        <v>0</v>
      </c>
      <c r="GZ82" s="116"/>
      <c r="HA82" s="116"/>
      <c r="HB82" s="116"/>
      <c r="HC82" s="116"/>
      <c r="HD82" s="116"/>
      <c r="HE82" s="116"/>
      <c r="HF82" s="116">
        <f>+HB82+HD82</f>
        <v>0</v>
      </c>
      <c r="HG82" s="116">
        <f>+HC82+HE82</f>
        <v>0</v>
      </c>
      <c r="HH82" s="116"/>
      <c r="HI82" s="116"/>
      <c r="HJ82" s="116"/>
      <c r="HK82" s="116"/>
      <c r="HL82" s="116"/>
      <c r="HM82" s="116"/>
      <c r="HN82" s="116">
        <f>+HJ82+HL82</f>
        <v>0</v>
      </c>
      <c r="HO82" s="116">
        <f>+HK82+HM82</f>
        <v>0</v>
      </c>
      <c r="HP82" s="116"/>
      <c r="HQ82" s="116"/>
      <c r="HR82" s="116"/>
      <c r="HS82" s="116"/>
      <c r="HT82" s="116"/>
      <c r="HU82" s="116"/>
      <c r="HV82" s="116">
        <f>+HR82+HT82</f>
        <v>0</v>
      </c>
      <c r="HW82" s="116">
        <f>+HS82+HU82</f>
        <v>0</v>
      </c>
      <c r="HX82" s="116"/>
      <c r="HY82" s="116"/>
      <c r="HZ82" s="116"/>
      <c r="IA82" s="116"/>
      <c r="IB82" s="116"/>
      <c r="IC82" s="116"/>
      <c r="ID82" s="116">
        <f>+HZ82+IB82</f>
        <v>0</v>
      </c>
      <c r="IE82" s="116">
        <f>+IA82+IC82</f>
        <v>0</v>
      </c>
      <c r="IF82" s="116"/>
      <c r="IG82" s="116"/>
      <c r="IH82" s="116"/>
      <c r="II82" s="116"/>
      <c r="IJ82" s="116"/>
      <c r="IK82" s="116"/>
      <c r="IL82" s="116">
        <f>+IH82+IJ82</f>
        <v>0</v>
      </c>
      <c r="IM82" s="116">
        <f>+II82+IK82</f>
        <v>0</v>
      </c>
      <c r="IN82" s="116"/>
      <c r="IO82" s="116"/>
      <c r="IP82" s="116"/>
      <c r="IQ82" s="116"/>
      <c r="IR82" s="116"/>
      <c r="IS82" s="116"/>
      <c r="IT82" s="116">
        <f>+IP82+IR82</f>
        <v>0</v>
      </c>
      <c r="IU82" s="116">
        <f>+IQ82+IS82</f>
        <v>0</v>
      </c>
      <c r="IV82" s="116"/>
      <c r="IW82" s="116"/>
      <c r="IX82" s="116"/>
      <c r="IY82" s="116"/>
      <c r="IZ82" s="116"/>
      <c r="JA82" s="116"/>
      <c r="JB82" s="116">
        <f>+IX82+IZ82</f>
        <v>0</v>
      </c>
      <c r="JC82" s="116">
        <f>+IY82+JA82</f>
        <v>0</v>
      </c>
      <c r="JD82" s="116"/>
      <c r="JE82" s="116"/>
      <c r="JF82" s="116"/>
      <c r="JG82" s="116"/>
      <c r="JH82" s="116"/>
      <c r="JI82" s="116"/>
      <c r="JJ82" s="116">
        <f>+JF82+JH82</f>
        <v>0</v>
      </c>
      <c r="JK82" s="116">
        <f>+JG82+JI82</f>
        <v>0</v>
      </c>
      <c r="JL82" s="116"/>
      <c r="JM82" s="116"/>
      <c r="JN82" s="116"/>
      <c r="JO82" s="116"/>
      <c r="JP82" s="116"/>
      <c r="JQ82" s="116"/>
      <c r="JR82" s="116">
        <f>+JN82+JP82</f>
        <v>0</v>
      </c>
      <c r="JS82" s="116">
        <f>+JO82+JQ82</f>
        <v>0</v>
      </c>
      <c r="JT82" s="116"/>
      <c r="JU82" s="116"/>
    </row>
    <row r="83" spans="1:281" ht="12" customHeight="1" x14ac:dyDescent="0.25">
      <c r="A83" s="3" t="s">
        <v>153</v>
      </c>
      <c r="B83" s="15" t="s">
        <v>220</v>
      </c>
      <c r="C83" s="61">
        <v>9193395023</v>
      </c>
      <c r="D83" s="61" t="s">
        <v>301</v>
      </c>
      <c r="E83" s="61">
        <v>440</v>
      </c>
      <c r="F83" s="28" t="s">
        <v>57</v>
      </c>
      <c r="G83" s="6">
        <v>494926</v>
      </c>
      <c r="H83" s="16" t="s">
        <v>167</v>
      </c>
      <c r="I83" s="16" t="s">
        <v>167</v>
      </c>
      <c r="J83" s="46"/>
      <c r="K83" s="43">
        <v>244.88725731895261</v>
      </c>
      <c r="L83" s="50">
        <f t="shared" si="217"/>
        <v>244.88725731895261</v>
      </c>
      <c r="M83" s="43"/>
      <c r="N83" s="43">
        <v>0</v>
      </c>
      <c r="O83" s="43"/>
      <c r="P83" s="43"/>
      <c r="Q83" s="43"/>
      <c r="R83" s="10">
        <f t="shared" si="218"/>
        <v>0</v>
      </c>
      <c r="S83" s="50" cm="1">
        <f t="array" ref="S83">+R83:R83</f>
        <v>0</v>
      </c>
      <c r="T83" s="50">
        <f>+SUM(AL83+AT83+BB83+BJ83+BR83+BZ83+CH83+CP83+CX83+DF83+DN83+DV83+ED83+EL83+ET83+FB83+FJ83+FR83+FZ83+GH83+GP83+GX83+HF83+HN83+HV83+ID83+IL83+IT83+JB83+JJ83+JR83)</f>
        <v>964.67000000000007</v>
      </c>
      <c r="U83" s="55">
        <f t="shared" si="219"/>
        <v>1209.5572573189527</v>
      </c>
      <c r="V83" s="50">
        <f>+SUM(AM83+AU83+BC83+BK83+BS83+CA83+CI83+CQ83+CY83+DG83+DO83+DW83+EE83+EM83+EU83+FC83+FK83+FS83+GA83+GI83+GQ83+GY83+HG83+HO83+HW83+IE83+IM83+IU83+JC83+JK83+JS83)</f>
        <v>86442.5</v>
      </c>
      <c r="W83" s="55">
        <f t="shared" si="220"/>
        <v>89.608363481812432</v>
      </c>
      <c r="X83" s="50">
        <f>+AN83+AV83+BD83+BL83+BT83+CB83+CJ83+CR83+CZ83+DH83+DP83+DX83+EF83+EN83+EV83+FD83+FL83+FT83+GB83+GJ83+GR83+GZ83+HH83+HP83+HX83+IF83+IN83+IV83+JD83+JL83+JT83</f>
        <v>5153.5</v>
      </c>
      <c r="Y83" s="55">
        <f>+IFERROR(V83/X83,"")</f>
        <v>16.77355195498205</v>
      </c>
      <c r="Z83" s="56">
        <v>60708.4</v>
      </c>
      <c r="AA83" s="50">
        <f>+Z83+AN83+AV83+BD83+BL83+BT83+CB83+CJ83+CR83+CZ83+DH83+DP83+DX83+EF83+EN83+EV83+FD83+FL83+FT83+GB83+GJ83+GR83+GZ83+HH83+HP83+HX83+IF83+IN83+IV83+JD83+JL83+JT83</f>
        <v>65861.900000000009</v>
      </c>
      <c r="AB83" s="50">
        <f>+IFERROR(X83/AE83,)</f>
        <v>873.47457627118638</v>
      </c>
      <c r="AC83" s="50">
        <f>+X83/AE83</f>
        <v>873.47457627118638</v>
      </c>
      <c r="AD83" s="60">
        <f t="shared" si="277"/>
        <v>336.0826810477663</v>
      </c>
      <c r="AE83" s="57">
        <v>5.9</v>
      </c>
      <c r="AF83" s="57">
        <v>5.9</v>
      </c>
      <c r="AG83" s="24"/>
      <c r="AH83" s="10">
        <v>0</v>
      </c>
      <c r="AI83" s="10">
        <v>0</v>
      </c>
      <c r="AJ83" s="10">
        <v>0</v>
      </c>
      <c r="AK83" s="10">
        <v>0</v>
      </c>
      <c r="AL83" s="10">
        <f>+AH83+AJ83</f>
        <v>0</v>
      </c>
      <c r="AM83" s="10">
        <f>+AI83+AL83</f>
        <v>0</v>
      </c>
      <c r="AN83" s="10">
        <v>6</v>
      </c>
      <c r="AO83" s="33"/>
      <c r="AP83" s="10">
        <v>200</v>
      </c>
      <c r="AQ83" s="10">
        <v>18532</v>
      </c>
      <c r="AR83" s="10">
        <v>0</v>
      </c>
      <c r="AS83" s="10">
        <v>0</v>
      </c>
      <c r="AT83" s="10">
        <f>+AP83+AR83</f>
        <v>200</v>
      </c>
      <c r="AU83" s="10">
        <f>+AQ83+AS83</f>
        <v>18532</v>
      </c>
      <c r="AV83" s="10">
        <v>258.3</v>
      </c>
      <c r="AW83" s="22" t="s">
        <v>269</v>
      </c>
      <c r="AX83" s="161">
        <v>0</v>
      </c>
      <c r="AY83" s="161">
        <v>0</v>
      </c>
      <c r="AZ83" s="10">
        <v>0</v>
      </c>
      <c r="BA83" s="10">
        <v>0</v>
      </c>
      <c r="BB83" s="161">
        <f>+AX83+AZ83</f>
        <v>0</v>
      </c>
      <c r="BC83" s="161">
        <f>+AY83+BA83</f>
        <v>0</v>
      </c>
      <c r="BD83" s="10">
        <v>471.3</v>
      </c>
      <c r="BE83" s="22"/>
      <c r="BF83" s="10">
        <v>0</v>
      </c>
      <c r="BG83" s="10">
        <v>0</v>
      </c>
      <c r="BH83" s="10">
        <v>0</v>
      </c>
      <c r="BI83" s="10">
        <v>0</v>
      </c>
      <c r="BJ83" s="161">
        <f>+BF83+BH83</f>
        <v>0</v>
      </c>
      <c r="BK83" s="161">
        <f>+BG83+BI83</f>
        <v>0</v>
      </c>
      <c r="BL83" s="10">
        <v>622.79999999999995</v>
      </c>
      <c r="BM83" s="22"/>
      <c r="BN83" s="161">
        <v>261.93</v>
      </c>
      <c r="BO83" s="10">
        <v>23014</v>
      </c>
      <c r="BP83" s="10">
        <v>0</v>
      </c>
      <c r="BQ83" s="10">
        <v>0</v>
      </c>
      <c r="BR83" s="10">
        <f>+BN83+BP83</f>
        <v>261.93</v>
      </c>
      <c r="BS83" s="10">
        <f>+BO83+BQ83</f>
        <v>23014</v>
      </c>
      <c r="BT83" s="10">
        <v>246.2</v>
      </c>
      <c r="BU83" s="22" t="s">
        <v>244</v>
      </c>
      <c r="BV83" s="161">
        <v>0</v>
      </c>
      <c r="BW83" s="161">
        <v>0</v>
      </c>
      <c r="BX83" s="10">
        <v>0</v>
      </c>
      <c r="BY83" s="10">
        <v>0</v>
      </c>
      <c r="BZ83" s="161">
        <f>+BV83+BX83</f>
        <v>0</v>
      </c>
      <c r="CA83" s="161">
        <f>+BW83+BY83</f>
        <v>0</v>
      </c>
      <c r="CB83" s="10">
        <v>45.8</v>
      </c>
      <c r="CC83" s="22"/>
      <c r="CD83" s="161">
        <v>0</v>
      </c>
      <c r="CE83" s="161">
        <v>0</v>
      </c>
      <c r="CF83" s="10">
        <v>0</v>
      </c>
      <c r="CG83" s="10">
        <v>0</v>
      </c>
      <c r="CH83" s="161">
        <f>+CD83+CF83</f>
        <v>0</v>
      </c>
      <c r="CI83" s="161">
        <f>+CE83+CG83</f>
        <v>0</v>
      </c>
      <c r="CJ83" s="10">
        <v>74</v>
      </c>
      <c r="CK83" s="161"/>
      <c r="CL83" s="161">
        <v>0</v>
      </c>
      <c r="CM83" s="161">
        <v>0</v>
      </c>
      <c r="CN83" s="10">
        <v>0</v>
      </c>
      <c r="CO83" s="10">
        <v>0</v>
      </c>
      <c r="CP83" s="161">
        <f>+CL83+CN83</f>
        <v>0</v>
      </c>
      <c r="CQ83" s="161">
        <f>+CM83+CO83</f>
        <v>0</v>
      </c>
      <c r="CR83" s="10">
        <v>182.8</v>
      </c>
      <c r="CS83" s="22"/>
      <c r="CT83" s="161">
        <v>0</v>
      </c>
      <c r="CU83" s="161">
        <v>0</v>
      </c>
      <c r="CV83" s="10">
        <v>0</v>
      </c>
      <c r="CW83" s="161">
        <v>0</v>
      </c>
      <c r="CX83" s="161">
        <f>+CT83+CV83</f>
        <v>0</v>
      </c>
      <c r="CY83" s="161">
        <f>+CU83+CW83</f>
        <v>0</v>
      </c>
      <c r="CZ83" s="10">
        <v>215</v>
      </c>
      <c r="DA83" s="22"/>
      <c r="DB83" s="161">
        <v>0</v>
      </c>
      <c r="DC83" s="161">
        <v>0</v>
      </c>
      <c r="DD83" s="10">
        <v>0</v>
      </c>
      <c r="DE83" s="10">
        <v>0</v>
      </c>
      <c r="DF83" s="161">
        <f>+DB83+DD83</f>
        <v>0</v>
      </c>
      <c r="DG83" s="161">
        <f>+DC83+DE83</f>
        <v>0</v>
      </c>
      <c r="DH83" s="10">
        <v>369.6</v>
      </c>
      <c r="DI83" s="161"/>
      <c r="DJ83" s="161">
        <v>202.74</v>
      </c>
      <c r="DK83" s="10">
        <v>17813</v>
      </c>
      <c r="DL83" s="10">
        <v>0</v>
      </c>
      <c r="DM83" s="10">
        <v>0</v>
      </c>
      <c r="DN83" s="10">
        <f>+DJ83+DL83</f>
        <v>202.74</v>
      </c>
      <c r="DO83" s="10">
        <f>+DK83+DM83</f>
        <v>17813</v>
      </c>
      <c r="DP83" s="10">
        <v>435.4</v>
      </c>
      <c r="DQ83" s="22" t="s">
        <v>244</v>
      </c>
      <c r="DR83" s="161">
        <v>0</v>
      </c>
      <c r="DS83" s="161">
        <v>0</v>
      </c>
      <c r="DT83" s="10">
        <v>0</v>
      </c>
      <c r="DU83" s="161">
        <v>0</v>
      </c>
      <c r="DV83" s="161">
        <f>+DR83+DT83</f>
        <v>0</v>
      </c>
      <c r="DW83" s="161">
        <f>+DS83+DU83</f>
        <v>0</v>
      </c>
      <c r="DX83" s="10">
        <v>463.6</v>
      </c>
      <c r="DY83" s="161"/>
      <c r="DZ83" s="161">
        <v>0</v>
      </c>
      <c r="EA83" s="161">
        <v>0</v>
      </c>
      <c r="EB83" s="161">
        <v>0</v>
      </c>
      <c r="EC83" s="161">
        <v>0</v>
      </c>
      <c r="ED83" s="161">
        <f>+DZ83+EB83</f>
        <v>0</v>
      </c>
      <c r="EE83" s="161">
        <f>+EA83+EC83</f>
        <v>0</v>
      </c>
      <c r="EF83" s="10">
        <v>486.7</v>
      </c>
      <c r="EG83" s="161"/>
      <c r="EH83" s="10">
        <v>150</v>
      </c>
      <c r="EI83" s="161">
        <v>13900</v>
      </c>
      <c r="EJ83" s="161">
        <v>0</v>
      </c>
      <c r="EK83" s="161">
        <v>0</v>
      </c>
      <c r="EL83" s="161">
        <f>+EH83+EJ83</f>
        <v>150</v>
      </c>
      <c r="EM83" s="161">
        <f>+EI83+EK83</f>
        <v>13900</v>
      </c>
      <c r="EN83" s="10">
        <v>387.5</v>
      </c>
      <c r="EO83" s="126" t="s">
        <v>544</v>
      </c>
      <c r="EP83" s="161">
        <v>0</v>
      </c>
      <c r="EQ83" s="161">
        <v>0</v>
      </c>
      <c r="ER83" s="161">
        <v>0</v>
      </c>
      <c r="ES83" s="161">
        <v>0</v>
      </c>
      <c r="ET83" s="161">
        <f>+EP83+ER83</f>
        <v>0</v>
      </c>
      <c r="EU83" s="161">
        <f>+EQ83+ES83</f>
        <v>0</v>
      </c>
      <c r="EV83" s="10">
        <v>214.8</v>
      </c>
      <c r="EW83" s="161"/>
      <c r="EX83" s="10">
        <v>0</v>
      </c>
      <c r="EY83" s="161">
        <v>0</v>
      </c>
      <c r="EZ83" s="161">
        <v>0</v>
      </c>
      <c r="FA83" s="161">
        <v>0</v>
      </c>
      <c r="FB83" s="14">
        <f>+EX83+EZ83</f>
        <v>0</v>
      </c>
      <c r="FC83" s="14">
        <f>+EY83+FA83</f>
        <v>0</v>
      </c>
      <c r="FD83" s="161">
        <v>424</v>
      </c>
      <c r="FE83" s="161"/>
      <c r="FF83" s="10">
        <v>0</v>
      </c>
      <c r="FG83" s="10">
        <v>0</v>
      </c>
      <c r="FH83" s="10">
        <v>0</v>
      </c>
      <c r="FI83" s="10">
        <v>0</v>
      </c>
      <c r="FJ83" s="14">
        <f>+FF83+FH83</f>
        <v>0</v>
      </c>
      <c r="FK83" s="14">
        <f>+FG83+FI83</f>
        <v>0</v>
      </c>
      <c r="FL83" s="10">
        <v>212</v>
      </c>
      <c r="FM83" s="167"/>
      <c r="FN83" s="14">
        <v>150</v>
      </c>
      <c r="FO83" s="14">
        <v>13183.5</v>
      </c>
      <c r="FP83" s="14"/>
      <c r="FQ83" s="14"/>
      <c r="FR83" s="14">
        <f>+FN83+FP83</f>
        <v>150</v>
      </c>
      <c r="FS83" s="14">
        <f>+FO83+FQ83</f>
        <v>13183.5</v>
      </c>
      <c r="FT83" s="10">
        <v>37.700000000000003</v>
      </c>
      <c r="FU83" s="14"/>
      <c r="FV83" s="14"/>
      <c r="FW83" s="14"/>
      <c r="FX83" s="14"/>
      <c r="FY83" s="14"/>
      <c r="FZ83" s="14">
        <f>+FV83+FX83</f>
        <v>0</v>
      </c>
      <c r="GA83" s="14">
        <f>+FW83+FY83</f>
        <v>0</v>
      </c>
      <c r="GB83" s="14"/>
      <c r="GC83" s="14"/>
      <c r="GD83" s="14"/>
      <c r="GE83" s="14"/>
      <c r="GF83" s="14"/>
      <c r="GG83" s="14"/>
      <c r="GH83" s="14">
        <f>+GD83+GF83</f>
        <v>0</v>
      </c>
      <c r="GI83" s="14">
        <f>+GE83+GG83</f>
        <v>0</v>
      </c>
      <c r="GJ83" s="14"/>
      <c r="GK83" s="14"/>
      <c r="GL83" s="14"/>
      <c r="GM83" s="14"/>
      <c r="GN83" s="14"/>
      <c r="GO83" s="14"/>
      <c r="GP83" s="14">
        <f>+GL83+GN83</f>
        <v>0</v>
      </c>
      <c r="GQ83" s="14">
        <f>+GM83+GO83</f>
        <v>0</v>
      </c>
      <c r="GR83" s="14"/>
      <c r="GS83" s="14"/>
      <c r="GT83" s="14"/>
      <c r="GU83" s="14"/>
      <c r="GV83" s="14"/>
      <c r="GW83" s="14"/>
      <c r="GX83" s="14">
        <f>+GT83+GV83</f>
        <v>0</v>
      </c>
      <c r="GY83" s="14">
        <f>+GU83+GW83</f>
        <v>0</v>
      </c>
      <c r="GZ83" s="14"/>
      <c r="HA83" s="14"/>
      <c r="HB83" s="14"/>
      <c r="HC83" s="14"/>
      <c r="HD83" s="14"/>
      <c r="HE83" s="14"/>
      <c r="HF83" s="14">
        <f>+HB83+HD83</f>
        <v>0</v>
      </c>
      <c r="HG83" s="14">
        <f>+HC83+HE83</f>
        <v>0</v>
      </c>
      <c r="HH83" s="14"/>
      <c r="HI83" s="14"/>
      <c r="HJ83" s="14"/>
      <c r="HK83" s="14"/>
      <c r="HL83" s="14"/>
      <c r="HM83" s="14"/>
      <c r="HN83" s="14">
        <f>+HJ83+HL83</f>
        <v>0</v>
      </c>
      <c r="HO83" s="14">
        <f>+HK83+HM83</f>
        <v>0</v>
      </c>
      <c r="HP83" s="14"/>
      <c r="HQ83" s="14"/>
      <c r="HR83" s="14"/>
      <c r="HS83" s="14"/>
      <c r="HT83" s="14"/>
      <c r="HU83" s="14"/>
      <c r="HV83" s="14">
        <f>+HR83+HT83</f>
        <v>0</v>
      </c>
      <c r="HW83" s="14">
        <f>+HS83+HU83</f>
        <v>0</v>
      </c>
      <c r="HX83" s="14"/>
      <c r="HY83" s="14"/>
      <c r="HZ83" s="14"/>
      <c r="IA83" s="14"/>
      <c r="IB83" s="14"/>
      <c r="IC83" s="14"/>
      <c r="ID83" s="14">
        <f>+HZ83+IB83</f>
        <v>0</v>
      </c>
      <c r="IE83" s="14">
        <f>+IA83+IC83</f>
        <v>0</v>
      </c>
      <c r="IF83" s="14"/>
      <c r="IG83" s="14"/>
      <c r="IH83" s="14"/>
      <c r="II83" s="14"/>
      <c r="IJ83" s="14"/>
      <c r="IK83" s="14"/>
      <c r="IL83" s="14">
        <f>+IH83+IJ83</f>
        <v>0</v>
      </c>
      <c r="IM83" s="14">
        <f>+II83+IK83</f>
        <v>0</v>
      </c>
      <c r="IN83" s="14"/>
      <c r="IO83" s="14"/>
      <c r="IP83" s="14"/>
      <c r="IQ83" s="14"/>
      <c r="IR83" s="14"/>
      <c r="IS83" s="14"/>
      <c r="IT83" s="14">
        <f>+IP83+IR83</f>
        <v>0</v>
      </c>
      <c r="IU83" s="14">
        <f>+IQ83+IS83</f>
        <v>0</v>
      </c>
      <c r="IV83" s="14"/>
      <c r="IW83" s="14"/>
      <c r="IX83" s="14"/>
      <c r="IY83" s="14"/>
      <c r="IZ83" s="14"/>
      <c r="JA83" s="14"/>
      <c r="JB83" s="14">
        <f>+IX83+IZ83</f>
        <v>0</v>
      </c>
      <c r="JC83" s="14">
        <f>+IY83+JA83</f>
        <v>0</v>
      </c>
      <c r="JD83" s="14"/>
      <c r="JE83" s="14"/>
      <c r="JF83" s="14"/>
      <c r="JG83" s="14"/>
      <c r="JH83" s="14"/>
      <c r="JI83" s="14"/>
      <c r="JJ83" s="14">
        <f>+JF83+JH83</f>
        <v>0</v>
      </c>
      <c r="JK83" s="14">
        <f>+JG83+JI83</f>
        <v>0</v>
      </c>
      <c r="JL83" s="14"/>
      <c r="JM83" s="14"/>
      <c r="JN83" s="14"/>
      <c r="JO83" s="14"/>
      <c r="JP83" s="14"/>
      <c r="JQ83" s="14"/>
      <c r="JR83" s="14">
        <f>+JN83+JP83</f>
        <v>0</v>
      </c>
      <c r="JS83" s="14">
        <f>+JO83+JQ83</f>
        <v>0</v>
      </c>
      <c r="JT83" s="14"/>
      <c r="JU83" s="14"/>
    </row>
    <row r="84" spans="1:281" ht="12" customHeight="1" x14ac:dyDescent="0.25">
      <c r="A84" s="112" t="s">
        <v>419</v>
      </c>
      <c r="B84" s="112" t="s">
        <v>450</v>
      </c>
      <c r="C84" s="112"/>
      <c r="D84" s="4" t="s">
        <v>301</v>
      </c>
      <c r="E84" s="4">
        <v>360</v>
      </c>
      <c r="F84" s="28" t="s">
        <v>57</v>
      </c>
      <c r="G84" s="6">
        <v>494926</v>
      </c>
      <c r="H84" s="112" t="s">
        <v>167</v>
      </c>
      <c r="I84" s="112" t="s">
        <v>167</v>
      </c>
      <c r="J84" s="63"/>
      <c r="K84" s="43">
        <v>0</v>
      </c>
      <c r="L84" s="50">
        <f t="shared" si="217"/>
        <v>0</v>
      </c>
      <c r="M84" s="57"/>
      <c r="N84" s="43">
        <v>0</v>
      </c>
      <c r="O84" s="10"/>
      <c r="P84" s="10"/>
      <c r="Q84" s="10"/>
      <c r="R84" s="10">
        <f t="shared" si="218"/>
        <v>0</v>
      </c>
      <c r="S84" s="50" cm="1">
        <f t="array" ref="S84">+R84:R84</f>
        <v>0</v>
      </c>
      <c r="T84" s="50">
        <f t="shared" si="408"/>
        <v>1123.77</v>
      </c>
      <c r="U84" s="55">
        <f t="shared" si="219"/>
        <v>1123.77</v>
      </c>
      <c r="V84" s="50">
        <f t="shared" si="343"/>
        <v>101160.5</v>
      </c>
      <c r="W84" s="55">
        <f t="shared" si="220"/>
        <v>90.018865070254591</v>
      </c>
      <c r="X84" s="50">
        <f t="shared" si="409"/>
        <v>4270.7000000000007</v>
      </c>
      <c r="Y84" s="55">
        <f t="shared" si="345"/>
        <v>23.68710047533191</v>
      </c>
      <c r="Z84" s="112"/>
      <c r="AA84" s="50">
        <f t="shared" si="155"/>
        <v>4270.7000000000007</v>
      </c>
      <c r="AB84" s="50">
        <f t="shared" si="156"/>
        <v>928.4130434782611</v>
      </c>
      <c r="AC84" s="50">
        <f>+IFERROR(X84/AE84,)</f>
        <v>928.4130434782611</v>
      </c>
      <c r="AD84" s="60">
        <f t="shared" si="277"/>
        <v>195.35695652173888</v>
      </c>
      <c r="AE84" s="64">
        <v>4.5999999999999996</v>
      </c>
      <c r="AF84" s="64">
        <v>4.5999999999999996</v>
      </c>
      <c r="AG84" s="24"/>
      <c r="AH84" s="10">
        <v>0</v>
      </c>
      <c r="AI84" s="10">
        <v>0</v>
      </c>
      <c r="AJ84" s="10">
        <v>0</v>
      </c>
      <c r="AK84" s="10">
        <v>0</v>
      </c>
      <c r="AL84" s="10">
        <f t="shared" si="410"/>
        <v>0</v>
      </c>
      <c r="AM84" s="10">
        <f t="shared" si="411"/>
        <v>0</v>
      </c>
      <c r="AN84" s="161">
        <v>0</v>
      </c>
      <c r="AO84" s="33"/>
      <c r="AP84" s="10">
        <v>0</v>
      </c>
      <c r="AQ84" s="10">
        <v>0</v>
      </c>
      <c r="AR84" s="10">
        <v>0</v>
      </c>
      <c r="AS84" s="10">
        <v>0</v>
      </c>
      <c r="AT84" s="10">
        <f t="shared" si="412"/>
        <v>0</v>
      </c>
      <c r="AU84" s="10">
        <f t="shared" si="413"/>
        <v>0</v>
      </c>
      <c r="AV84" s="161">
        <v>0</v>
      </c>
      <c r="AW84" s="22"/>
      <c r="AX84" s="161">
        <v>0</v>
      </c>
      <c r="AY84" s="161">
        <v>0</v>
      </c>
      <c r="AZ84" s="10">
        <v>0</v>
      </c>
      <c r="BA84" s="10">
        <v>0</v>
      </c>
      <c r="BB84" s="161">
        <f t="shared" si="414"/>
        <v>0</v>
      </c>
      <c r="BC84" s="161">
        <f t="shared" si="415"/>
        <v>0</v>
      </c>
      <c r="BD84" s="161">
        <v>0</v>
      </c>
      <c r="BE84" s="22"/>
      <c r="BF84" s="10">
        <v>0</v>
      </c>
      <c r="BG84" s="10">
        <v>0</v>
      </c>
      <c r="BH84" s="10">
        <v>0</v>
      </c>
      <c r="BI84" s="10">
        <v>0</v>
      </c>
      <c r="BJ84" s="161">
        <f t="shared" si="416"/>
        <v>0</v>
      </c>
      <c r="BK84" s="161">
        <f t="shared" si="417"/>
        <v>0</v>
      </c>
      <c r="BL84" s="161">
        <v>0</v>
      </c>
      <c r="BM84" s="22"/>
      <c r="BN84" s="161">
        <v>0</v>
      </c>
      <c r="BO84" s="161">
        <v>0</v>
      </c>
      <c r="BP84" s="10">
        <v>0</v>
      </c>
      <c r="BQ84" s="10">
        <v>0</v>
      </c>
      <c r="BR84" s="10">
        <f t="shared" si="418"/>
        <v>0</v>
      </c>
      <c r="BS84" s="10">
        <f t="shared" si="419"/>
        <v>0</v>
      </c>
      <c r="BT84" s="10">
        <v>0</v>
      </c>
      <c r="BU84" s="22"/>
      <c r="BV84" s="161">
        <v>0</v>
      </c>
      <c r="BW84" s="161">
        <v>0</v>
      </c>
      <c r="BX84" s="10">
        <v>0</v>
      </c>
      <c r="BY84" s="10">
        <v>0</v>
      </c>
      <c r="BZ84" s="161">
        <f t="shared" si="420"/>
        <v>0</v>
      </c>
      <c r="CA84" s="161">
        <f t="shared" si="421"/>
        <v>0</v>
      </c>
      <c r="CB84" s="161">
        <v>0</v>
      </c>
      <c r="CC84" s="161"/>
      <c r="CD84" s="161">
        <v>0</v>
      </c>
      <c r="CE84" s="161">
        <v>0</v>
      </c>
      <c r="CF84" s="10">
        <v>0</v>
      </c>
      <c r="CG84" s="10">
        <v>0</v>
      </c>
      <c r="CH84" s="161">
        <f t="shared" si="422"/>
        <v>0</v>
      </c>
      <c r="CI84" s="161">
        <f t="shared" si="423"/>
        <v>0</v>
      </c>
      <c r="CJ84" s="161">
        <v>2</v>
      </c>
      <c r="CK84" s="161"/>
      <c r="CL84" s="161">
        <v>0</v>
      </c>
      <c r="CM84" s="161">
        <v>0</v>
      </c>
      <c r="CN84" s="10">
        <v>0</v>
      </c>
      <c r="CO84" s="10">
        <v>0</v>
      </c>
      <c r="CP84" s="161">
        <f t="shared" si="424"/>
        <v>0</v>
      </c>
      <c r="CQ84" s="161">
        <f t="shared" si="425"/>
        <v>0</v>
      </c>
      <c r="CR84" s="10">
        <v>303.60000000000002</v>
      </c>
      <c r="CS84" s="22"/>
      <c r="CT84" s="10">
        <v>332.16</v>
      </c>
      <c r="CU84" s="10">
        <v>29184</v>
      </c>
      <c r="CV84" s="10">
        <v>0</v>
      </c>
      <c r="CW84" s="161">
        <v>0</v>
      </c>
      <c r="CX84" s="161">
        <f t="shared" si="426"/>
        <v>332.16</v>
      </c>
      <c r="CY84" s="161">
        <f t="shared" si="427"/>
        <v>29184</v>
      </c>
      <c r="CZ84" s="10">
        <v>562.1</v>
      </c>
      <c r="DA84" s="22" t="s">
        <v>244</v>
      </c>
      <c r="DB84" s="161">
        <v>150</v>
      </c>
      <c r="DC84" s="10">
        <v>14052</v>
      </c>
      <c r="DD84" s="10">
        <v>0</v>
      </c>
      <c r="DE84" s="10">
        <v>0</v>
      </c>
      <c r="DF84" s="161">
        <f t="shared" si="428"/>
        <v>150</v>
      </c>
      <c r="DG84" s="161">
        <f t="shared" si="429"/>
        <v>14052</v>
      </c>
      <c r="DH84" s="10">
        <v>408.2</v>
      </c>
      <c r="DI84" s="161" t="s">
        <v>437</v>
      </c>
      <c r="DJ84" s="161">
        <v>0</v>
      </c>
      <c r="DK84" s="161">
        <v>0</v>
      </c>
      <c r="DL84" s="10">
        <v>0</v>
      </c>
      <c r="DM84" s="10">
        <v>0</v>
      </c>
      <c r="DN84" s="161">
        <f t="shared" si="430"/>
        <v>0</v>
      </c>
      <c r="DO84" s="161">
        <f t="shared" si="431"/>
        <v>0</v>
      </c>
      <c r="DP84" s="10">
        <v>512.1</v>
      </c>
      <c r="DQ84" s="22"/>
      <c r="DR84" s="161">
        <v>0</v>
      </c>
      <c r="DS84" s="161">
        <v>0</v>
      </c>
      <c r="DT84" s="10">
        <v>0</v>
      </c>
      <c r="DU84" s="161">
        <v>0</v>
      </c>
      <c r="DV84" s="161">
        <f t="shared" si="432"/>
        <v>0</v>
      </c>
      <c r="DW84" s="161">
        <f t="shared" si="433"/>
        <v>0</v>
      </c>
      <c r="DX84" s="10">
        <v>167.2</v>
      </c>
      <c r="DY84" s="161"/>
      <c r="DZ84" s="10">
        <v>150</v>
      </c>
      <c r="EA84" s="10">
        <v>13927.5</v>
      </c>
      <c r="EB84" s="161">
        <v>0</v>
      </c>
      <c r="EC84" s="161">
        <v>0</v>
      </c>
      <c r="ED84" s="10">
        <f t="shared" si="434"/>
        <v>150</v>
      </c>
      <c r="EE84" s="10">
        <f t="shared" si="435"/>
        <v>13927.5</v>
      </c>
      <c r="EF84" s="10">
        <v>544.20000000000005</v>
      </c>
      <c r="EG84" s="161" t="s">
        <v>526</v>
      </c>
      <c r="EH84" s="10">
        <v>150</v>
      </c>
      <c r="EI84" s="161">
        <v>13977</v>
      </c>
      <c r="EJ84" s="161">
        <v>0</v>
      </c>
      <c r="EK84" s="161">
        <v>0</v>
      </c>
      <c r="EL84" s="161">
        <f t="shared" si="436"/>
        <v>150</v>
      </c>
      <c r="EM84" s="161">
        <f t="shared" si="437"/>
        <v>13977</v>
      </c>
      <c r="EN84" s="10">
        <v>632.6</v>
      </c>
      <c r="EO84" s="126" t="s">
        <v>264</v>
      </c>
      <c r="EP84" s="10">
        <v>50</v>
      </c>
      <c r="EQ84" s="161">
        <v>4399</v>
      </c>
      <c r="ER84" s="161">
        <v>0</v>
      </c>
      <c r="ES84" s="161">
        <v>0</v>
      </c>
      <c r="ET84" s="161">
        <f t="shared" si="438"/>
        <v>50</v>
      </c>
      <c r="EU84" s="161">
        <f t="shared" si="439"/>
        <v>4399</v>
      </c>
      <c r="EV84" s="10">
        <v>440.8</v>
      </c>
      <c r="EW84" s="161" t="s">
        <v>457</v>
      </c>
      <c r="EX84" s="10">
        <v>0</v>
      </c>
      <c r="EY84" s="161">
        <v>0</v>
      </c>
      <c r="EZ84" s="161">
        <v>0</v>
      </c>
      <c r="FA84" s="161">
        <v>0</v>
      </c>
      <c r="FB84" s="112">
        <f t="shared" si="440"/>
        <v>0</v>
      </c>
      <c r="FC84" s="112">
        <f t="shared" si="441"/>
        <v>0</v>
      </c>
      <c r="FD84" s="161">
        <v>0</v>
      </c>
      <c r="FE84" s="161"/>
      <c r="FF84" s="10">
        <v>291.61</v>
      </c>
      <c r="FG84" s="10">
        <v>25621</v>
      </c>
      <c r="FH84" s="10">
        <v>0</v>
      </c>
      <c r="FI84" s="10">
        <v>0</v>
      </c>
      <c r="FJ84" s="112">
        <f t="shared" si="442"/>
        <v>291.61</v>
      </c>
      <c r="FK84" s="112">
        <f t="shared" si="443"/>
        <v>25621</v>
      </c>
      <c r="FL84" s="10">
        <v>556.29999999999995</v>
      </c>
      <c r="FM84" s="167" t="s">
        <v>244</v>
      </c>
      <c r="FN84" s="112"/>
      <c r="FO84" s="112"/>
      <c r="FP84" s="112"/>
      <c r="FQ84" s="112"/>
      <c r="FR84" s="112">
        <f t="shared" si="444"/>
        <v>0</v>
      </c>
      <c r="FS84" s="112">
        <f t="shared" si="445"/>
        <v>0</v>
      </c>
      <c r="FT84" s="10">
        <v>141.6</v>
      </c>
      <c r="FU84" s="112"/>
      <c r="FV84" s="112"/>
      <c r="FW84" s="112"/>
      <c r="FX84" s="112"/>
      <c r="FY84" s="112"/>
      <c r="FZ84" s="112">
        <f t="shared" si="446"/>
        <v>0</v>
      </c>
      <c r="GA84" s="112">
        <f t="shared" si="447"/>
        <v>0</v>
      </c>
      <c r="GB84" s="112"/>
      <c r="GC84" s="112"/>
      <c r="GD84" s="112"/>
      <c r="GE84" s="112"/>
      <c r="GF84" s="112"/>
      <c r="GG84" s="112"/>
      <c r="GH84" s="112">
        <f t="shared" si="448"/>
        <v>0</v>
      </c>
      <c r="GI84" s="112">
        <f t="shared" si="449"/>
        <v>0</v>
      </c>
      <c r="GJ84" s="112"/>
      <c r="GK84" s="112"/>
      <c r="GL84" s="112"/>
      <c r="GM84" s="112"/>
      <c r="GN84" s="112"/>
      <c r="GO84" s="112"/>
      <c r="GP84" s="112">
        <f t="shared" si="450"/>
        <v>0</v>
      </c>
      <c r="GQ84" s="112">
        <f t="shared" si="451"/>
        <v>0</v>
      </c>
      <c r="GR84" s="112"/>
      <c r="GS84" s="112"/>
      <c r="GT84" s="112"/>
      <c r="GU84" s="112"/>
      <c r="GV84" s="112"/>
      <c r="GW84" s="112"/>
      <c r="GX84" s="112">
        <f t="shared" si="452"/>
        <v>0</v>
      </c>
      <c r="GY84" s="112">
        <f t="shared" si="453"/>
        <v>0</v>
      </c>
      <c r="GZ84" s="112"/>
      <c r="HA84" s="112"/>
      <c r="HB84" s="112"/>
      <c r="HC84" s="112"/>
      <c r="HD84" s="112"/>
      <c r="HE84" s="112"/>
      <c r="HF84" s="112">
        <f t="shared" si="454"/>
        <v>0</v>
      </c>
      <c r="HG84" s="112">
        <f t="shared" si="455"/>
        <v>0</v>
      </c>
      <c r="HH84" s="112"/>
      <c r="HI84" s="112"/>
      <c r="HJ84" s="112"/>
      <c r="HK84" s="112"/>
      <c r="HL84" s="112"/>
      <c r="HM84" s="112"/>
      <c r="HN84" s="112">
        <f t="shared" si="456"/>
        <v>0</v>
      </c>
      <c r="HO84" s="112">
        <f t="shared" si="457"/>
        <v>0</v>
      </c>
      <c r="HP84" s="112"/>
      <c r="HQ84" s="112"/>
      <c r="HR84" s="112"/>
      <c r="HS84" s="112"/>
      <c r="HT84" s="112"/>
      <c r="HU84" s="112"/>
      <c r="HV84" s="112">
        <f t="shared" si="458"/>
        <v>0</v>
      </c>
      <c r="HW84" s="112">
        <f t="shared" si="459"/>
        <v>0</v>
      </c>
      <c r="HX84" s="112"/>
      <c r="HY84" s="112"/>
      <c r="HZ84" s="112"/>
      <c r="IA84" s="112"/>
      <c r="IB84" s="112"/>
      <c r="IC84" s="112"/>
      <c r="ID84" s="112">
        <f t="shared" si="460"/>
        <v>0</v>
      </c>
      <c r="IE84" s="112">
        <f t="shared" si="461"/>
        <v>0</v>
      </c>
      <c r="IF84" s="112"/>
      <c r="IG84" s="112"/>
      <c r="IH84" s="112"/>
      <c r="II84" s="112"/>
      <c r="IJ84" s="112"/>
      <c r="IK84" s="112"/>
      <c r="IL84" s="112">
        <f t="shared" si="462"/>
        <v>0</v>
      </c>
      <c r="IM84" s="112">
        <f t="shared" si="463"/>
        <v>0</v>
      </c>
      <c r="IN84" s="112"/>
      <c r="IO84" s="112"/>
      <c r="IP84" s="112"/>
      <c r="IQ84" s="112"/>
      <c r="IR84" s="112"/>
      <c r="IS84" s="112"/>
      <c r="IT84" s="112">
        <f t="shared" si="464"/>
        <v>0</v>
      </c>
      <c r="IU84" s="112">
        <f t="shared" si="465"/>
        <v>0</v>
      </c>
      <c r="IV84" s="112"/>
      <c r="IW84" s="112"/>
      <c r="IX84" s="112"/>
      <c r="IY84" s="112"/>
      <c r="IZ84" s="112"/>
      <c r="JA84" s="112"/>
      <c r="JB84" s="112">
        <f t="shared" si="466"/>
        <v>0</v>
      </c>
      <c r="JC84" s="112">
        <f t="shared" si="467"/>
        <v>0</v>
      </c>
      <c r="JD84" s="112"/>
      <c r="JE84" s="112"/>
      <c r="JF84" s="112"/>
      <c r="JG84" s="112"/>
      <c r="JH84" s="112"/>
      <c r="JI84" s="112"/>
      <c r="JJ84" s="112">
        <f t="shared" si="468"/>
        <v>0</v>
      </c>
      <c r="JK84" s="112">
        <f t="shared" si="469"/>
        <v>0</v>
      </c>
      <c r="JL84" s="112"/>
      <c r="JM84" s="112"/>
      <c r="JN84" s="112"/>
      <c r="JO84" s="112"/>
      <c r="JP84" s="112"/>
      <c r="JQ84" s="112"/>
      <c r="JR84" s="112">
        <f t="shared" si="470"/>
        <v>0</v>
      </c>
      <c r="JS84" s="112">
        <f t="shared" si="471"/>
        <v>0</v>
      </c>
      <c r="JT84" s="112"/>
      <c r="JU84" s="112"/>
    </row>
    <row r="85" spans="1:281" ht="12" customHeight="1" x14ac:dyDescent="0.2">
      <c r="A85" s="119" t="s">
        <v>440</v>
      </c>
      <c r="B85" s="119" t="s">
        <v>463</v>
      </c>
      <c r="C85" s="119"/>
      <c r="D85" s="4" t="s">
        <v>301</v>
      </c>
      <c r="E85" s="4">
        <v>360</v>
      </c>
      <c r="F85" s="39" t="s">
        <v>6</v>
      </c>
      <c r="G85" s="6">
        <v>894062</v>
      </c>
      <c r="H85" s="119" t="s">
        <v>167</v>
      </c>
      <c r="I85" s="119" t="s">
        <v>167</v>
      </c>
      <c r="J85" s="63"/>
      <c r="K85" s="43">
        <v>0</v>
      </c>
      <c r="L85" s="50">
        <f t="shared" si="217"/>
        <v>0</v>
      </c>
      <c r="M85" s="57"/>
      <c r="N85" s="43">
        <v>0</v>
      </c>
      <c r="O85" s="10"/>
      <c r="P85" s="10"/>
      <c r="Q85" s="10"/>
      <c r="R85" s="10">
        <f t="shared" si="218"/>
        <v>0</v>
      </c>
      <c r="S85" s="50" cm="1">
        <f t="array" ref="S85">+R85:R85</f>
        <v>0</v>
      </c>
      <c r="T85" s="50">
        <f t="shared" si="408"/>
        <v>912.81</v>
      </c>
      <c r="U85" s="55">
        <f t="shared" si="219"/>
        <v>912.81</v>
      </c>
      <c r="V85" s="50">
        <f t="shared" si="343"/>
        <v>81846.5</v>
      </c>
      <c r="W85" s="55">
        <f t="shared" si="220"/>
        <v>89.664333212826335</v>
      </c>
      <c r="X85" s="50">
        <f t="shared" si="409"/>
        <v>3061.7999999999997</v>
      </c>
      <c r="Y85" s="55">
        <f t="shared" si="345"/>
        <v>26.731497811744727</v>
      </c>
      <c r="AA85" s="50">
        <f t="shared" si="155"/>
        <v>3061.7999999999997</v>
      </c>
      <c r="AB85" s="50">
        <f t="shared" ref="AB85" si="475">+IFERROR(X85/AE85,)</f>
        <v>665.60869565217388</v>
      </c>
      <c r="AC85" s="50">
        <f>+IFERROR(X85/AE85,)</f>
        <v>665.60869565217388</v>
      </c>
      <c r="AD85" s="60">
        <f t="shared" si="277"/>
        <v>247.20130434782607</v>
      </c>
      <c r="AE85" s="64">
        <v>4.5999999999999996</v>
      </c>
      <c r="AF85" s="64">
        <v>4.5999999999999996</v>
      </c>
      <c r="AG85" s="24"/>
      <c r="AH85" s="10">
        <v>0</v>
      </c>
      <c r="AI85" s="10">
        <v>0</v>
      </c>
      <c r="AJ85" s="10">
        <v>0</v>
      </c>
      <c r="AK85" s="10">
        <v>0</v>
      </c>
      <c r="AL85" s="10">
        <f t="shared" ref="AL85" si="476">+AH85+AJ85</f>
        <v>0</v>
      </c>
      <c r="AM85" s="10">
        <f t="shared" ref="AM85" si="477">+AI85+AL85</f>
        <v>0</v>
      </c>
      <c r="AN85" s="161">
        <v>0</v>
      </c>
      <c r="AO85" s="33"/>
      <c r="AP85" s="10">
        <v>0</v>
      </c>
      <c r="AQ85" s="10">
        <v>0</v>
      </c>
      <c r="AR85" s="10">
        <v>0</v>
      </c>
      <c r="AS85" s="10">
        <v>0</v>
      </c>
      <c r="AT85" s="10">
        <f t="shared" ref="AT85" si="478">+AP85+AR85</f>
        <v>0</v>
      </c>
      <c r="AU85" s="10">
        <f t="shared" ref="AU85" si="479">+AQ85+AS85</f>
        <v>0</v>
      </c>
      <c r="AV85" s="161">
        <v>0</v>
      </c>
      <c r="AW85" s="22"/>
      <c r="AX85" s="161">
        <v>0</v>
      </c>
      <c r="AY85" s="161">
        <v>0</v>
      </c>
      <c r="AZ85" s="10">
        <v>0</v>
      </c>
      <c r="BA85" s="10">
        <v>0</v>
      </c>
      <c r="BB85" s="161">
        <f t="shared" ref="BB85" si="480">+AX85+AZ85</f>
        <v>0</v>
      </c>
      <c r="BC85" s="161">
        <f t="shared" ref="BC85" si="481">+AY85+BA85</f>
        <v>0</v>
      </c>
      <c r="BD85" s="161">
        <v>0</v>
      </c>
      <c r="BE85" s="22"/>
      <c r="BF85" s="10">
        <v>0</v>
      </c>
      <c r="BG85" s="10">
        <v>0</v>
      </c>
      <c r="BH85" s="10">
        <v>0</v>
      </c>
      <c r="BI85" s="10">
        <v>0</v>
      </c>
      <c r="BJ85" s="161">
        <f t="shared" ref="BJ85" si="482">+BF85+BH85</f>
        <v>0</v>
      </c>
      <c r="BK85" s="161">
        <f t="shared" ref="BK85" si="483">+BG85+BI85</f>
        <v>0</v>
      </c>
      <c r="BL85" s="161">
        <v>0</v>
      </c>
      <c r="BM85" s="22"/>
      <c r="BN85" s="161">
        <v>0</v>
      </c>
      <c r="BO85" s="161">
        <v>0</v>
      </c>
      <c r="BP85" s="10">
        <v>0</v>
      </c>
      <c r="BQ85" s="10">
        <v>0</v>
      </c>
      <c r="BR85" s="10">
        <f t="shared" ref="BR85" si="484">+BN85+BP85</f>
        <v>0</v>
      </c>
      <c r="BS85" s="10">
        <f t="shared" ref="BS85" si="485">+BO85+BQ85</f>
        <v>0</v>
      </c>
      <c r="BT85" s="10">
        <v>0</v>
      </c>
      <c r="BU85" s="22"/>
      <c r="BV85" s="161">
        <v>0</v>
      </c>
      <c r="BW85" s="161">
        <v>0</v>
      </c>
      <c r="BX85" s="10">
        <v>0</v>
      </c>
      <c r="BY85" s="10">
        <v>0</v>
      </c>
      <c r="BZ85" s="161">
        <f t="shared" ref="BZ85" si="486">+BV85+BX85</f>
        <v>0</v>
      </c>
      <c r="CA85" s="161">
        <f t="shared" ref="CA85" si="487">+BW85+BY85</f>
        <v>0</v>
      </c>
      <c r="CB85" s="161">
        <v>0</v>
      </c>
      <c r="CC85" s="161"/>
      <c r="CD85" s="161">
        <v>0</v>
      </c>
      <c r="CE85" s="161">
        <v>0</v>
      </c>
      <c r="CF85" s="10">
        <v>0</v>
      </c>
      <c r="CG85" s="10">
        <v>0</v>
      </c>
      <c r="CH85" s="161">
        <f t="shared" ref="CH85" si="488">+CD85+CF85</f>
        <v>0</v>
      </c>
      <c r="CI85" s="161">
        <f t="shared" ref="CI85" si="489">+CE85+CG85</f>
        <v>0</v>
      </c>
      <c r="CJ85" s="161">
        <v>0</v>
      </c>
      <c r="CK85" s="161"/>
      <c r="CL85" s="161">
        <v>0</v>
      </c>
      <c r="CM85" s="161">
        <v>0</v>
      </c>
      <c r="CN85" s="10">
        <v>0</v>
      </c>
      <c r="CO85" s="10">
        <v>0</v>
      </c>
      <c r="CP85" s="161">
        <f t="shared" ref="CP85" si="490">+CL85+CN85</f>
        <v>0</v>
      </c>
      <c r="CQ85" s="161">
        <f t="shared" ref="CQ85" si="491">+CM85+CO85</f>
        <v>0</v>
      </c>
      <c r="CR85" s="161">
        <v>0</v>
      </c>
      <c r="CS85" s="22"/>
      <c r="CT85" s="10">
        <v>0</v>
      </c>
      <c r="CU85" s="10">
        <v>0</v>
      </c>
      <c r="CV85" s="10">
        <v>0</v>
      </c>
      <c r="CW85" s="161">
        <v>0</v>
      </c>
      <c r="CX85" s="161">
        <f t="shared" ref="CX85" si="492">+CT85+CV85</f>
        <v>0</v>
      </c>
      <c r="CY85" s="161">
        <f t="shared" ref="CY85" si="493">+CU85+CW85</f>
        <v>0</v>
      </c>
      <c r="CZ85" s="10">
        <v>192.7</v>
      </c>
      <c r="DA85" s="22"/>
      <c r="DB85" s="161">
        <v>0</v>
      </c>
      <c r="DC85" s="161">
        <v>0</v>
      </c>
      <c r="DD85" s="10">
        <v>0</v>
      </c>
      <c r="DE85" s="10">
        <v>0</v>
      </c>
      <c r="DF85" s="161">
        <f t="shared" ref="DF85" si="494">+DB85+DD85</f>
        <v>0</v>
      </c>
      <c r="DG85" s="161">
        <f t="shared" ref="DG85" si="495">+DC85+DE85</f>
        <v>0</v>
      </c>
      <c r="DH85" s="10">
        <v>636</v>
      </c>
      <c r="DI85" s="161"/>
      <c r="DJ85" s="161">
        <v>469.31</v>
      </c>
      <c r="DK85" s="10">
        <v>42117.5</v>
      </c>
      <c r="DL85" s="10">
        <v>0</v>
      </c>
      <c r="DM85" s="10">
        <v>0</v>
      </c>
      <c r="DN85" s="10">
        <f t="shared" ref="DN85" si="496">+DJ85+DL85</f>
        <v>469.31</v>
      </c>
      <c r="DO85" s="10">
        <f t="shared" ref="DO85" si="497">+DK85+DM85</f>
        <v>42117.5</v>
      </c>
      <c r="DP85" s="10">
        <v>357.5</v>
      </c>
      <c r="DQ85" s="22" t="s">
        <v>476</v>
      </c>
      <c r="DR85" s="161">
        <v>0</v>
      </c>
      <c r="DS85" s="161">
        <v>0</v>
      </c>
      <c r="DT85" s="10">
        <v>0</v>
      </c>
      <c r="DU85" s="161">
        <v>0</v>
      </c>
      <c r="DV85" s="161">
        <f t="shared" ref="DV85" si="498">+DR85+DT85</f>
        <v>0</v>
      </c>
      <c r="DW85" s="161">
        <f t="shared" ref="DW85" si="499">+DS85+DU85</f>
        <v>0</v>
      </c>
      <c r="DX85" s="10">
        <v>163.5</v>
      </c>
      <c r="DY85" s="161"/>
      <c r="DZ85" s="161">
        <v>0</v>
      </c>
      <c r="EA85" s="161">
        <v>0</v>
      </c>
      <c r="EB85" s="161">
        <v>0</v>
      </c>
      <c r="EC85" s="161">
        <v>0</v>
      </c>
      <c r="ED85" s="161">
        <f t="shared" ref="ED85" si="500">+DZ85+EB85</f>
        <v>0</v>
      </c>
      <c r="EE85" s="161">
        <f t="shared" ref="EE85" si="501">+EA85+EC85</f>
        <v>0</v>
      </c>
      <c r="EF85" s="10">
        <v>241.2</v>
      </c>
      <c r="EG85" s="161"/>
      <c r="EH85" s="10">
        <v>150</v>
      </c>
      <c r="EI85" s="161">
        <v>13943</v>
      </c>
      <c r="EJ85" s="161">
        <v>0</v>
      </c>
      <c r="EK85" s="161">
        <v>0</v>
      </c>
      <c r="EL85" s="161">
        <f t="shared" ref="EL85" si="502">+EH85+EJ85</f>
        <v>150</v>
      </c>
      <c r="EM85" s="161">
        <f t="shared" ref="EM85" si="503">+EI85+EK85</f>
        <v>13943</v>
      </c>
      <c r="EN85" s="10">
        <v>490.5</v>
      </c>
      <c r="EO85" s="22" t="s">
        <v>393</v>
      </c>
      <c r="EP85" s="10">
        <v>50</v>
      </c>
      <c r="EQ85" s="161">
        <v>4392</v>
      </c>
      <c r="ER85" s="161">
        <v>0</v>
      </c>
      <c r="ES85" s="161">
        <v>0</v>
      </c>
      <c r="ET85" s="161">
        <f t="shared" ref="ET85" si="504">+EP85+ER85</f>
        <v>50</v>
      </c>
      <c r="EU85" s="161">
        <f t="shared" ref="EU85" si="505">+EQ85+ES85</f>
        <v>4392</v>
      </c>
      <c r="EV85" s="10">
        <v>509.2</v>
      </c>
      <c r="EW85" s="161" t="s">
        <v>378</v>
      </c>
      <c r="EX85" s="10">
        <v>0</v>
      </c>
      <c r="EY85" s="161">
        <v>0</v>
      </c>
      <c r="EZ85" s="161">
        <v>0</v>
      </c>
      <c r="FA85" s="161">
        <v>0</v>
      </c>
      <c r="FB85" s="119">
        <f t="shared" ref="FB85" si="506">+EX85+EZ85</f>
        <v>0</v>
      </c>
      <c r="FC85" s="119">
        <f t="shared" ref="FC85" si="507">+EY85+FA85</f>
        <v>0</v>
      </c>
      <c r="FD85" s="161">
        <v>134.69999999999999</v>
      </c>
      <c r="FE85" s="161"/>
      <c r="FF85" s="10">
        <v>243.5</v>
      </c>
      <c r="FG85" s="10">
        <v>21394</v>
      </c>
      <c r="FH85" s="10">
        <v>0</v>
      </c>
      <c r="FI85" s="10">
        <v>0</v>
      </c>
      <c r="FJ85" s="119">
        <f t="shared" ref="FJ85" si="508">+FF85+FH85</f>
        <v>243.5</v>
      </c>
      <c r="FK85" s="119">
        <f t="shared" ref="FK85" si="509">+FG85+FI85</f>
        <v>21394</v>
      </c>
      <c r="FL85" s="10">
        <v>305.2</v>
      </c>
      <c r="FM85" s="167" t="s">
        <v>244</v>
      </c>
      <c r="FN85" s="119"/>
      <c r="FO85" s="119"/>
      <c r="FP85" s="119"/>
      <c r="FQ85" s="119"/>
      <c r="FR85" s="119">
        <f t="shared" ref="FR85" si="510">+FN85+FP85</f>
        <v>0</v>
      </c>
      <c r="FS85" s="119">
        <f t="shared" ref="FS85" si="511">+FO85+FQ85</f>
        <v>0</v>
      </c>
      <c r="FT85" s="10">
        <v>31.3</v>
      </c>
      <c r="FU85" s="119"/>
      <c r="FV85" s="119"/>
      <c r="FW85" s="119"/>
      <c r="FX85" s="119"/>
      <c r="FY85" s="119"/>
      <c r="FZ85" s="119">
        <f t="shared" ref="FZ85" si="512">+FV85+FX85</f>
        <v>0</v>
      </c>
      <c r="GA85" s="119">
        <f t="shared" ref="GA85" si="513">+FW85+FY85</f>
        <v>0</v>
      </c>
      <c r="GB85" s="119"/>
      <c r="GC85" s="119"/>
      <c r="GD85" s="119"/>
      <c r="GE85" s="119"/>
      <c r="GF85" s="119"/>
      <c r="GG85" s="119"/>
      <c r="GH85" s="119">
        <f t="shared" ref="GH85" si="514">+GD85+GF85</f>
        <v>0</v>
      </c>
      <c r="GI85" s="119">
        <f t="shared" ref="GI85" si="515">+GE85+GG85</f>
        <v>0</v>
      </c>
      <c r="GJ85" s="119"/>
      <c r="GK85" s="119"/>
      <c r="GL85" s="119"/>
      <c r="GM85" s="119"/>
      <c r="GN85" s="119"/>
      <c r="GO85" s="119"/>
      <c r="GP85" s="119">
        <f t="shared" ref="GP85" si="516">+GL85+GN85</f>
        <v>0</v>
      </c>
      <c r="GQ85" s="119">
        <f t="shared" ref="GQ85" si="517">+GM85+GO85</f>
        <v>0</v>
      </c>
      <c r="GR85" s="119"/>
      <c r="GS85" s="119"/>
      <c r="GT85" s="119"/>
      <c r="GU85" s="119"/>
      <c r="GV85" s="119"/>
      <c r="GW85" s="119"/>
      <c r="GX85" s="119">
        <f t="shared" ref="GX85" si="518">+GT85+GV85</f>
        <v>0</v>
      </c>
      <c r="GY85" s="119">
        <f t="shared" ref="GY85" si="519">+GU85+GW85</f>
        <v>0</v>
      </c>
      <c r="GZ85" s="119"/>
      <c r="HA85" s="119"/>
      <c r="HB85" s="119"/>
      <c r="HC85" s="119"/>
      <c r="HD85" s="119"/>
      <c r="HE85" s="119"/>
      <c r="HF85" s="119">
        <f t="shared" ref="HF85" si="520">+HB85+HD85</f>
        <v>0</v>
      </c>
      <c r="HG85" s="119">
        <f t="shared" ref="HG85" si="521">+HC85+HE85</f>
        <v>0</v>
      </c>
      <c r="HH85" s="119"/>
      <c r="HI85" s="119"/>
      <c r="HJ85" s="119"/>
      <c r="HK85" s="119"/>
      <c r="HL85" s="119"/>
      <c r="HM85" s="119"/>
      <c r="HN85" s="119">
        <f t="shared" ref="HN85" si="522">+HJ85+HL85</f>
        <v>0</v>
      </c>
      <c r="HO85" s="119">
        <f t="shared" ref="HO85" si="523">+HK85+HM85</f>
        <v>0</v>
      </c>
      <c r="HP85" s="119"/>
      <c r="HQ85" s="119"/>
      <c r="HR85" s="119"/>
      <c r="HS85" s="119"/>
      <c r="HT85" s="119"/>
      <c r="HU85" s="119"/>
      <c r="HV85" s="119">
        <f t="shared" ref="HV85" si="524">+HR85+HT85</f>
        <v>0</v>
      </c>
      <c r="HW85" s="119">
        <f t="shared" ref="HW85" si="525">+HS85+HU85</f>
        <v>0</v>
      </c>
      <c r="HX85" s="119"/>
      <c r="HY85" s="119"/>
      <c r="HZ85" s="119"/>
      <c r="IA85" s="119"/>
      <c r="IB85" s="119"/>
      <c r="IC85" s="119"/>
      <c r="ID85" s="119">
        <f t="shared" ref="ID85" si="526">+HZ85+IB85</f>
        <v>0</v>
      </c>
      <c r="IE85" s="119">
        <f t="shared" ref="IE85" si="527">+IA85+IC85</f>
        <v>0</v>
      </c>
      <c r="IF85" s="119"/>
      <c r="IG85" s="119"/>
      <c r="IH85" s="119"/>
      <c r="II85" s="119"/>
      <c r="IJ85" s="119"/>
      <c r="IK85" s="119"/>
      <c r="IL85" s="119">
        <f t="shared" ref="IL85" si="528">+IH85+IJ85</f>
        <v>0</v>
      </c>
      <c r="IM85" s="119">
        <f t="shared" ref="IM85" si="529">+II85+IK85</f>
        <v>0</v>
      </c>
      <c r="IN85" s="119"/>
      <c r="IO85" s="119"/>
      <c r="IP85" s="119"/>
      <c r="IQ85" s="119"/>
      <c r="IR85" s="119"/>
      <c r="IS85" s="119"/>
      <c r="IT85" s="119">
        <f t="shared" ref="IT85" si="530">+IP85+IR85</f>
        <v>0</v>
      </c>
      <c r="IU85" s="119">
        <f t="shared" ref="IU85" si="531">+IQ85+IS85</f>
        <v>0</v>
      </c>
      <c r="IV85" s="119"/>
      <c r="IW85" s="119"/>
      <c r="IX85" s="119"/>
      <c r="IY85" s="119"/>
      <c r="IZ85" s="119"/>
      <c r="JA85" s="119"/>
      <c r="JB85" s="119">
        <f t="shared" ref="JB85" si="532">+IX85+IZ85</f>
        <v>0</v>
      </c>
      <c r="JC85" s="119">
        <f t="shared" ref="JC85" si="533">+IY85+JA85</f>
        <v>0</v>
      </c>
      <c r="JD85" s="119"/>
      <c r="JE85" s="119"/>
      <c r="JF85" s="119"/>
      <c r="JG85" s="119"/>
      <c r="JH85" s="119"/>
      <c r="JI85" s="119"/>
      <c r="JJ85" s="119">
        <f t="shared" ref="JJ85" si="534">+JF85+JH85</f>
        <v>0</v>
      </c>
      <c r="JK85" s="119">
        <f t="shared" ref="JK85" si="535">+JG85+JI85</f>
        <v>0</v>
      </c>
      <c r="JL85" s="119"/>
      <c r="JM85" s="119"/>
      <c r="JN85" s="119"/>
      <c r="JO85" s="119"/>
      <c r="JP85" s="119"/>
      <c r="JQ85" s="119"/>
      <c r="JR85" s="119">
        <f t="shared" ref="JR85" si="536">+JN85+JP85</f>
        <v>0</v>
      </c>
      <c r="JS85" s="119">
        <f t="shared" ref="JS85" si="537">+JO85+JQ85</f>
        <v>0</v>
      </c>
      <c r="JT85" s="119"/>
      <c r="JU85" s="119"/>
    </row>
    <row r="86" spans="1:281" ht="12" customHeight="1" x14ac:dyDescent="0.2">
      <c r="A86" s="4" t="s">
        <v>102</v>
      </c>
      <c r="B86" s="15"/>
      <c r="C86" s="61"/>
      <c r="D86" s="4" t="s">
        <v>299</v>
      </c>
      <c r="E86" s="4">
        <v>200</v>
      </c>
      <c r="F86" s="39" t="s">
        <v>6</v>
      </c>
      <c r="G86" s="6">
        <v>894062</v>
      </c>
      <c r="H86" s="16" t="s">
        <v>167</v>
      </c>
      <c r="I86" s="16" t="s">
        <v>167</v>
      </c>
      <c r="J86" s="46"/>
      <c r="K86" s="10">
        <v>105.79892307692285</v>
      </c>
      <c r="L86" s="50">
        <f t="shared" si="217"/>
        <v>30.798923076922847</v>
      </c>
      <c r="M86" s="43"/>
      <c r="N86" s="43">
        <v>25</v>
      </c>
      <c r="O86" s="43">
        <v>50</v>
      </c>
      <c r="P86" s="43"/>
      <c r="Q86" s="43"/>
      <c r="R86" s="10">
        <f t="shared" si="218"/>
        <v>75</v>
      </c>
      <c r="S86" s="50" cm="1">
        <f t="array" ref="S86">+R86:R86</f>
        <v>75</v>
      </c>
      <c r="T86" s="50">
        <f>+SUM(AL86+AT86+BB86+BJ86+BR86+BZ86+CH86+CP86+CX86+DF86+DN86+DV86+ED86+EL86+ET86+FB86+FJ86+FR86+FZ86+GH86+GP86+GX86+HF86+HN86+HV86+ID86+IL86+IT86+JB86+JJ86+JR86)</f>
        <v>581.48</v>
      </c>
      <c r="U86" s="55">
        <f t="shared" si="219"/>
        <v>612.27892307692287</v>
      </c>
      <c r="V86" s="50">
        <f>+SUM(AM86+AU86+BC86+BK86+BS86+CA86+CI86+CQ86+CY86+DG86+DO86+DW86+EE86+EM86+EU86+FC86+FK86+FS86+GA86+GI86+GQ86+GY86+HG86+HO86+HW86+IE86+IM86+IU86+JC86+JK86+JS86)</f>
        <v>52879.6</v>
      </c>
      <c r="W86" s="55">
        <f t="shared" si="220"/>
        <v>90.939671183875618</v>
      </c>
      <c r="X86" s="50">
        <f>+AN86+AV86+BD86+BL86+BT86+CB86+CJ86+CR86+CZ86+DH86+DP86+DX86+EF86+EN86+EV86+FD86+FL86+FT86+GB86+GJ86+GR86+GZ86+HH86+HP86+HX86+IF86+IN86+IV86+JD86+JL86+JT86</f>
        <v>3067.6000000000004</v>
      </c>
      <c r="Y86" s="55">
        <f>+IFERROR(V86/X86,"")</f>
        <v>17.238101447385574</v>
      </c>
      <c r="Z86" s="56">
        <v>566411.70000000007</v>
      </c>
      <c r="AA86" s="50">
        <f>+Z86+AN86+AV86+BD86+BL86+BT86+CB86+CJ86+CR86+CZ86+DH86+DP86+DX86+EF86+EN86+EV86+FD86+FL86+FT86+GB86+GJ86+GR86+GZ86+HH86+HP86+HX86+IF86+IN86+IV86+JD86+JL86+JT86</f>
        <v>569479.30000000005</v>
      </c>
      <c r="AB86" s="50">
        <f>+IFERROR(X86/AE86,)</f>
        <v>429.03496503496507</v>
      </c>
      <c r="AC86" s="50">
        <f>+X86/AE86</f>
        <v>429.03496503496507</v>
      </c>
      <c r="AD86" s="60">
        <f t="shared" si="277"/>
        <v>183.2439580419578</v>
      </c>
      <c r="AE86" s="57">
        <v>7.15</v>
      </c>
      <c r="AF86" s="57">
        <v>7.15</v>
      </c>
      <c r="AG86" s="24"/>
      <c r="AH86" s="10">
        <v>130</v>
      </c>
      <c r="AI86" s="10">
        <v>12110.8</v>
      </c>
      <c r="AJ86" s="10">
        <v>0</v>
      </c>
      <c r="AK86" s="10">
        <v>0</v>
      </c>
      <c r="AL86" s="10">
        <f>+AH86+AJ86</f>
        <v>130</v>
      </c>
      <c r="AM86" s="10">
        <f>+AI86+AL86</f>
        <v>12240.8</v>
      </c>
      <c r="AN86" s="10">
        <v>409.3</v>
      </c>
      <c r="AO86" s="33" t="s">
        <v>247</v>
      </c>
      <c r="AP86" s="10">
        <v>0</v>
      </c>
      <c r="AQ86" s="10">
        <v>0</v>
      </c>
      <c r="AR86" s="10">
        <v>0</v>
      </c>
      <c r="AS86" s="10">
        <v>0</v>
      </c>
      <c r="AT86" s="10">
        <f>+AP86+AR86</f>
        <v>0</v>
      </c>
      <c r="AU86" s="10">
        <f>+AQ86+AS86</f>
        <v>0</v>
      </c>
      <c r="AV86" s="10">
        <v>152.5</v>
      </c>
      <c r="AW86" s="22"/>
      <c r="AX86" s="161">
        <v>0</v>
      </c>
      <c r="AY86" s="161">
        <v>0</v>
      </c>
      <c r="AZ86" s="10">
        <v>0</v>
      </c>
      <c r="BA86" s="10">
        <v>0</v>
      </c>
      <c r="BB86" s="161">
        <f>+AX86+AZ86</f>
        <v>0</v>
      </c>
      <c r="BC86" s="161">
        <f>+AY86+BA86</f>
        <v>0</v>
      </c>
      <c r="BD86" s="10">
        <v>183.2</v>
      </c>
      <c r="BE86" s="22"/>
      <c r="BF86" s="10">
        <v>120</v>
      </c>
      <c r="BG86" s="10">
        <v>11110.8</v>
      </c>
      <c r="BH86" s="10">
        <v>0</v>
      </c>
      <c r="BI86" s="10">
        <v>0</v>
      </c>
      <c r="BJ86" s="161">
        <f>+BF86+BH86</f>
        <v>120</v>
      </c>
      <c r="BK86" s="161">
        <f>+BG86+BI86</f>
        <v>11110.8</v>
      </c>
      <c r="BL86" s="10">
        <v>367.8</v>
      </c>
      <c r="BM86" s="22" t="s">
        <v>326</v>
      </c>
      <c r="BN86" s="161">
        <v>0</v>
      </c>
      <c r="BO86" s="161">
        <v>0</v>
      </c>
      <c r="BP86" s="10">
        <v>0</v>
      </c>
      <c r="BQ86" s="10">
        <v>0</v>
      </c>
      <c r="BR86" s="75">
        <f>+BN86+BP86</f>
        <v>0</v>
      </c>
      <c r="BS86" s="75">
        <f>+BO86+BQ86</f>
        <v>0</v>
      </c>
      <c r="BT86" s="10">
        <v>143.69999999999999</v>
      </c>
      <c r="BU86" s="22"/>
      <c r="BV86" s="161">
        <v>0</v>
      </c>
      <c r="BW86" s="161">
        <v>0</v>
      </c>
      <c r="BX86" s="10">
        <v>0</v>
      </c>
      <c r="BY86" s="10">
        <v>0</v>
      </c>
      <c r="BZ86" s="161">
        <f>+BV86+BX86</f>
        <v>0</v>
      </c>
      <c r="CA86" s="161">
        <f>+BW86+BY86</f>
        <v>0</v>
      </c>
      <c r="CB86" s="10">
        <v>161.6</v>
      </c>
      <c r="CC86" s="22"/>
      <c r="CD86" s="161">
        <v>0</v>
      </c>
      <c r="CE86" s="161">
        <v>0</v>
      </c>
      <c r="CF86" s="10">
        <v>0</v>
      </c>
      <c r="CG86" s="10">
        <v>0</v>
      </c>
      <c r="CH86" s="161">
        <f>+CD86+CF86</f>
        <v>0</v>
      </c>
      <c r="CI86" s="161">
        <f>+CE86+CG86</f>
        <v>0</v>
      </c>
      <c r="CJ86" s="10">
        <v>37.700000000000003</v>
      </c>
      <c r="CK86" s="161"/>
      <c r="CL86" s="161">
        <v>0</v>
      </c>
      <c r="CM86" s="161">
        <v>0</v>
      </c>
      <c r="CN86" s="10">
        <v>0</v>
      </c>
      <c r="CO86" s="10">
        <v>0</v>
      </c>
      <c r="CP86" s="161">
        <f>+CL86+CN86</f>
        <v>0</v>
      </c>
      <c r="CQ86" s="161">
        <f>+CM86+CO86</f>
        <v>0</v>
      </c>
      <c r="CR86" s="10">
        <v>72.099999999999994</v>
      </c>
      <c r="CS86" s="22"/>
      <c r="CT86" s="10">
        <v>100</v>
      </c>
      <c r="CU86" s="10">
        <v>9185</v>
      </c>
      <c r="CV86" s="10">
        <v>0</v>
      </c>
      <c r="CW86" s="161">
        <v>0</v>
      </c>
      <c r="CX86" s="161">
        <f>+CT86+CV86</f>
        <v>100</v>
      </c>
      <c r="CY86" s="161">
        <f>+CU86+CW86</f>
        <v>9185</v>
      </c>
      <c r="CZ86" s="10">
        <v>505.5</v>
      </c>
      <c r="DA86" s="22" t="s">
        <v>426</v>
      </c>
      <c r="DB86" s="161">
        <v>100</v>
      </c>
      <c r="DC86" s="10">
        <v>8791</v>
      </c>
      <c r="DD86" s="10">
        <v>0</v>
      </c>
      <c r="DE86" s="10">
        <v>0</v>
      </c>
      <c r="DF86" s="161">
        <f>+DB86+DD86</f>
        <v>100</v>
      </c>
      <c r="DG86" s="161">
        <f>+DC86+DE86</f>
        <v>8791</v>
      </c>
      <c r="DH86" s="10">
        <v>440.7</v>
      </c>
      <c r="DI86" s="161" t="s">
        <v>255</v>
      </c>
      <c r="DJ86" s="161">
        <v>0</v>
      </c>
      <c r="DK86" s="161">
        <v>0</v>
      </c>
      <c r="DL86" s="10">
        <v>0</v>
      </c>
      <c r="DM86" s="10">
        <v>0</v>
      </c>
      <c r="DN86" s="161">
        <f>+DJ86+DL86</f>
        <v>0</v>
      </c>
      <c r="DO86" s="161">
        <f>+DK86+DM86</f>
        <v>0</v>
      </c>
      <c r="DP86" s="10">
        <v>453.8</v>
      </c>
      <c r="DQ86" s="22"/>
      <c r="DR86" s="161">
        <v>0</v>
      </c>
      <c r="DS86" s="161">
        <v>0</v>
      </c>
      <c r="DT86" s="10">
        <v>0</v>
      </c>
      <c r="DU86" s="161">
        <v>0</v>
      </c>
      <c r="DV86" s="161">
        <f>+DR86+DT86</f>
        <v>0</v>
      </c>
      <c r="DW86" s="161">
        <f>+DS86+DU86</f>
        <v>0</v>
      </c>
      <c r="DX86" s="10">
        <v>117.8</v>
      </c>
      <c r="DY86" s="161"/>
      <c r="DZ86" s="10">
        <v>131.47999999999999</v>
      </c>
      <c r="EA86" s="161">
        <v>11552</v>
      </c>
      <c r="EB86" s="161">
        <v>0</v>
      </c>
      <c r="EC86" s="161">
        <v>0</v>
      </c>
      <c r="ED86" s="10">
        <f>+DZ86+EB86</f>
        <v>131.47999999999999</v>
      </c>
      <c r="EE86" s="10">
        <f>+EA86+EC86</f>
        <v>11552</v>
      </c>
      <c r="EF86" s="10">
        <v>0.6</v>
      </c>
      <c r="EG86" s="161" t="s">
        <v>244</v>
      </c>
      <c r="EH86" s="161">
        <v>0</v>
      </c>
      <c r="EI86" s="161">
        <v>0</v>
      </c>
      <c r="EJ86" s="161">
        <v>0</v>
      </c>
      <c r="EK86" s="161">
        <v>0</v>
      </c>
      <c r="EL86" s="161">
        <f>+EH86+EJ86</f>
        <v>0</v>
      </c>
      <c r="EM86" s="161">
        <f>+EI86+EK86</f>
        <v>0</v>
      </c>
      <c r="EN86" s="10">
        <v>0</v>
      </c>
      <c r="EO86" s="22"/>
      <c r="EP86" s="161">
        <v>0</v>
      </c>
      <c r="EQ86" s="161">
        <v>0</v>
      </c>
      <c r="ER86" s="161">
        <v>0</v>
      </c>
      <c r="ES86" s="161">
        <v>0</v>
      </c>
      <c r="ET86" s="161">
        <f>+EP86+ER86</f>
        <v>0</v>
      </c>
      <c r="EU86" s="161">
        <f>+EQ86+ES86</f>
        <v>0</v>
      </c>
      <c r="EV86" s="10">
        <v>0</v>
      </c>
      <c r="EW86" s="161"/>
      <c r="EX86" s="10">
        <v>0</v>
      </c>
      <c r="EY86" s="161">
        <v>0</v>
      </c>
      <c r="EZ86" s="161">
        <v>0</v>
      </c>
      <c r="FA86" s="161">
        <v>0</v>
      </c>
      <c r="FB86" s="14">
        <f>+EX86+EZ86</f>
        <v>0</v>
      </c>
      <c r="FC86" s="14">
        <f>+EY86+FA86</f>
        <v>0</v>
      </c>
      <c r="FD86" s="161">
        <v>0</v>
      </c>
      <c r="FE86" s="161"/>
      <c r="FF86" s="10">
        <v>0</v>
      </c>
      <c r="FG86" s="10">
        <v>0</v>
      </c>
      <c r="FH86" s="10">
        <v>0</v>
      </c>
      <c r="FI86" s="10">
        <v>0</v>
      </c>
      <c r="FJ86" s="14">
        <f>+FF86+FH86</f>
        <v>0</v>
      </c>
      <c r="FK86" s="14">
        <f>+FG86+FI86</f>
        <v>0</v>
      </c>
      <c r="FL86" s="10">
        <v>21.3</v>
      </c>
      <c r="FM86" s="167"/>
      <c r="FN86" s="14"/>
      <c r="FO86" s="14"/>
      <c r="FP86" s="14"/>
      <c r="FQ86" s="14"/>
      <c r="FR86" s="14">
        <f>+FN86+FP86</f>
        <v>0</v>
      </c>
      <c r="FS86" s="14">
        <f>+FO86+FQ86</f>
        <v>0</v>
      </c>
      <c r="FT86" s="10">
        <v>0</v>
      </c>
      <c r="FU86" s="14"/>
      <c r="FV86" s="14"/>
      <c r="FW86" s="14"/>
      <c r="FX86" s="14"/>
      <c r="FY86" s="14"/>
      <c r="FZ86" s="14">
        <f>+FV86+FX86</f>
        <v>0</v>
      </c>
      <c r="GA86" s="14">
        <f>+FW86+FY86</f>
        <v>0</v>
      </c>
      <c r="GB86" s="14"/>
      <c r="GC86" s="14"/>
      <c r="GD86" s="14"/>
      <c r="GE86" s="14"/>
      <c r="GF86" s="14"/>
      <c r="GG86" s="14"/>
      <c r="GH86" s="14">
        <f>+GD86+GF86</f>
        <v>0</v>
      </c>
      <c r="GI86" s="14">
        <f>+GE86+GG86</f>
        <v>0</v>
      </c>
      <c r="GJ86" s="14"/>
      <c r="GK86" s="14"/>
      <c r="GL86" s="14"/>
      <c r="GM86" s="14"/>
      <c r="GN86" s="14"/>
      <c r="GO86" s="14"/>
      <c r="GP86" s="14">
        <f>+GL86+GN86</f>
        <v>0</v>
      </c>
      <c r="GQ86" s="14">
        <f>+GM86+GO86</f>
        <v>0</v>
      </c>
      <c r="GR86" s="14"/>
      <c r="GS86" s="14"/>
      <c r="GT86" s="14"/>
      <c r="GU86" s="14"/>
      <c r="GV86" s="14"/>
      <c r="GW86" s="14"/>
      <c r="GX86" s="14">
        <f>+GT86+GV86</f>
        <v>0</v>
      </c>
      <c r="GY86" s="14">
        <f>+GU86+GW86</f>
        <v>0</v>
      </c>
      <c r="GZ86" s="14"/>
      <c r="HA86" s="14"/>
      <c r="HB86" s="14"/>
      <c r="HC86" s="14"/>
      <c r="HD86" s="14"/>
      <c r="HE86" s="14"/>
      <c r="HF86" s="14">
        <f>+HB86+HD86</f>
        <v>0</v>
      </c>
      <c r="HG86" s="14">
        <f>+HC86+HE86</f>
        <v>0</v>
      </c>
      <c r="HH86" s="14"/>
      <c r="HI86" s="14"/>
      <c r="HJ86" s="14"/>
      <c r="HK86" s="14"/>
      <c r="HL86" s="14"/>
      <c r="HM86" s="14"/>
      <c r="HN86" s="14">
        <f>+HJ86+HL86</f>
        <v>0</v>
      </c>
      <c r="HO86" s="14">
        <f>+HK86+HM86</f>
        <v>0</v>
      </c>
      <c r="HP86" s="14"/>
      <c r="HQ86" s="14"/>
      <c r="HR86" s="14"/>
      <c r="HS86" s="14"/>
      <c r="HT86" s="14"/>
      <c r="HU86" s="14"/>
      <c r="HV86" s="14">
        <f>+HR86+HT86</f>
        <v>0</v>
      </c>
      <c r="HW86" s="14">
        <f>+HS86+HU86</f>
        <v>0</v>
      </c>
      <c r="HX86" s="14"/>
      <c r="HY86" s="14"/>
      <c r="HZ86" s="14"/>
      <c r="IA86" s="14"/>
      <c r="IB86" s="14"/>
      <c r="IC86" s="14"/>
      <c r="ID86" s="14">
        <f>+HZ86+IB86</f>
        <v>0</v>
      </c>
      <c r="IE86" s="14">
        <f>+IA86+IC86</f>
        <v>0</v>
      </c>
      <c r="IF86" s="14"/>
      <c r="IG86" s="14"/>
      <c r="IH86" s="14"/>
      <c r="II86" s="14"/>
      <c r="IJ86" s="14"/>
      <c r="IK86" s="14"/>
      <c r="IL86" s="14">
        <f>+IH86+IJ86</f>
        <v>0</v>
      </c>
      <c r="IM86" s="14">
        <f>+II86+IK86</f>
        <v>0</v>
      </c>
      <c r="IN86" s="14"/>
      <c r="IO86" s="14"/>
      <c r="IP86" s="14"/>
      <c r="IQ86" s="14"/>
      <c r="IR86" s="14"/>
      <c r="IS86" s="14"/>
      <c r="IT86" s="14">
        <f>+IP86+IR86</f>
        <v>0</v>
      </c>
      <c r="IU86" s="14">
        <f>+IQ86+IS86</f>
        <v>0</v>
      </c>
      <c r="IV86" s="14"/>
      <c r="IW86" s="14"/>
      <c r="IX86" s="14"/>
      <c r="IY86" s="14"/>
      <c r="IZ86" s="14"/>
      <c r="JA86" s="14"/>
      <c r="JB86" s="14">
        <f>+IX86+IZ86</f>
        <v>0</v>
      </c>
      <c r="JC86" s="14">
        <f>+IY86+JA86</f>
        <v>0</v>
      </c>
      <c r="JD86" s="14"/>
      <c r="JE86" s="14"/>
      <c r="JF86" s="14"/>
      <c r="JG86" s="14"/>
      <c r="JH86" s="14"/>
      <c r="JI86" s="14"/>
      <c r="JJ86" s="14">
        <f>+JF86+JH86</f>
        <v>0</v>
      </c>
      <c r="JK86" s="14">
        <f>+JG86+JI86</f>
        <v>0</v>
      </c>
      <c r="JL86" s="14"/>
      <c r="JM86" s="14"/>
      <c r="JN86" s="14"/>
      <c r="JO86" s="14"/>
      <c r="JP86" s="14"/>
      <c r="JQ86" s="14"/>
      <c r="JR86" s="14">
        <f>+JN86+JP86</f>
        <v>0</v>
      </c>
      <c r="JS86" s="14">
        <f>+JO86+JQ86</f>
        <v>0</v>
      </c>
      <c r="JT86" s="14"/>
      <c r="JU86" s="14"/>
    </row>
    <row r="87" spans="1:281" ht="12" customHeight="1" x14ac:dyDescent="0.2">
      <c r="A87" s="122" t="s">
        <v>460</v>
      </c>
      <c r="B87" s="123" t="s">
        <v>462</v>
      </c>
      <c r="C87" s="122">
        <v>7070250106</v>
      </c>
      <c r="D87" s="15" t="s">
        <v>301</v>
      </c>
      <c r="E87" s="15">
        <v>360</v>
      </c>
      <c r="F87" s="28" t="s">
        <v>12</v>
      </c>
      <c r="G87" s="6">
        <v>893573</v>
      </c>
      <c r="H87" s="122" t="s">
        <v>167</v>
      </c>
      <c r="I87" s="122" t="s">
        <v>167</v>
      </c>
      <c r="J87" s="63"/>
      <c r="K87" s="43">
        <v>0</v>
      </c>
      <c r="L87" s="50">
        <f t="shared" si="217"/>
        <v>0</v>
      </c>
      <c r="M87" s="57"/>
      <c r="N87" s="43">
        <v>0</v>
      </c>
      <c r="O87" s="10"/>
      <c r="P87" s="10"/>
      <c r="Q87" s="10"/>
      <c r="R87" s="10">
        <f t="shared" si="218"/>
        <v>0</v>
      </c>
      <c r="S87" s="50" cm="1">
        <f t="array" ref="S87">+R87:R87</f>
        <v>0</v>
      </c>
      <c r="T87" s="50">
        <f t="shared" ref="T87:T89" si="538">+SUM(AL87+AT87+BB87+BJ87+BR87+BZ87+CH87+CP87+CX87+DF87+DN87+DV87+ED87+EL87+ET87+FB87+FJ87+FR87+FZ87+GH87+GP87+GX87+HF87+HN87+HV87+ID87+IL87+IT87+JB87+JJ87+JR87)</f>
        <v>902.47</v>
      </c>
      <c r="U87" s="55">
        <f t="shared" si="219"/>
        <v>902.47</v>
      </c>
      <c r="V87" s="50">
        <f t="shared" ref="V87:V89" si="539">+SUM(AM87+AU87+BC87+BK87+BS87+CA87+CI87+CQ87+CY87+DG87+DO87+DW87+EE87+EM87+EU87+FC87+FK87+FS87+GA87+GI87+GQ87+GY87+HG87+HO87+HW87+IE87+IM87+IU87+JC87+JK87+JS87)</f>
        <v>81059</v>
      </c>
      <c r="W87" s="55">
        <f t="shared" si="220"/>
        <v>89.81905215685839</v>
      </c>
      <c r="X87" s="50">
        <f t="shared" ref="X87:X89" si="540">+AN87+AV87+BD87+BL87+BT87+CB87+CJ87+CR87+CZ87+DH87+DP87+DX87+EF87+EN87+EV87+FD87+FL87+FT87+GB87+GJ87+GR87+GZ87+HH87+HP87+HX87+IF87+IN87+IV87+JD87+JL87+JT87</f>
        <v>2472.1999999999998</v>
      </c>
      <c r="Y87" s="55">
        <f t="shared" ref="Y87:Y89" si="541">+IFERROR(V87/X87,"")</f>
        <v>32.7882048377963</v>
      </c>
      <c r="AA87" s="50">
        <f t="shared" ref="AA87:AA89" si="542">+Z87+AN87+AV87+BD87+BL87+BT87+CB87+CJ87+CR87+CZ87+DH87+DP87+DX87+EF87+EN87+EV87+FD87+FL87+FT87+GB87+GJ87+GR87+GZ87+HH87+HP87+HX87+IF87+IN87+IV87+JD87+JL87+JT87</f>
        <v>2472.1999999999998</v>
      </c>
      <c r="AB87" s="50">
        <f t="shared" ref="AB87:AB89" si="543">+IFERROR(X87/AE87,)</f>
        <v>537.43478260869563</v>
      </c>
      <c r="AC87" s="50">
        <f t="shared" ref="AC87:AC89" si="544">+IFERROR(X87/AE87,)</f>
        <v>537.43478260869563</v>
      </c>
      <c r="AD87" s="60">
        <f t="shared" si="277"/>
        <v>365.0352173913044</v>
      </c>
      <c r="AE87" s="64">
        <v>4.5999999999999996</v>
      </c>
      <c r="AF87" s="64">
        <v>4.5999999999999996</v>
      </c>
      <c r="AG87" s="24"/>
      <c r="AH87" s="10">
        <v>0</v>
      </c>
      <c r="AI87" s="10">
        <v>0</v>
      </c>
      <c r="AJ87" s="10">
        <v>0</v>
      </c>
      <c r="AK87" s="10">
        <v>0</v>
      </c>
      <c r="AL87" s="10">
        <f t="shared" ref="AL87:AL89" si="545">+AH87+AJ87</f>
        <v>0</v>
      </c>
      <c r="AM87" s="10">
        <f t="shared" ref="AM87:AM89" si="546">+AI87+AL87</f>
        <v>0</v>
      </c>
      <c r="AN87" s="161">
        <v>0</v>
      </c>
      <c r="AO87" s="33"/>
      <c r="AP87" s="10">
        <v>0</v>
      </c>
      <c r="AQ87" s="10">
        <v>0</v>
      </c>
      <c r="AR87" s="10">
        <v>0</v>
      </c>
      <c r="AS87" s="10">
        <v>0</v>
      </c>
      <c r="AT87" s="10">
        <f t="shared" ref="AT87:AT89" si="547">+AP87+AR87</f>
        <v>0</v>
      </c>
      <c r="AU87" s="10">
        <f t="shared" ref="AU87:AU89" si="548">+AQ87+AS87</f>
        <v>0</v>
      </c>
      <c r="AV87" s="161">
        <v>0</v>
      </c>
      <c r="AW87" s="22"/>
      <c r="AX87" s="161">
        <v>0</v>
      </c>
      <c r="AY87" s="161">
        <v>0</v>
      </c>
      <c r="AZ87" s="10">
        <v>0</v>
      </c>
      <c r="BA87" s="10">
        <v>0</v>
      </c>
      <c r="BB87" s="161">
        <f t="shared" ref="BB87:BB89" si="549">+AX87+AZ87</f>
        <v>0</v>
      </c>
      <c r="BC87" s="161">
        <f t="shared" ref="BC87:BC89" si="550">+AY87+BA87</f>
        <v>0</v>
      </c>
      <c r="BD87" s="161">
        <v>0</v>
      </c>
      <c r="BE87" s="22"/>
      <c r="BF87" s="10">
        <v>0</v>
      </c>
      <c r="BG87" s="10">
        <v>0</v>
      </c>
      <c r="BH87" s="10">
        <v>0</v>
      </c>
      <c r="BI87" s="10">
        <v>0</v>
      </c>
      <c r="BJ87" s="161">
        <f t="shared" ref="BJ87:BJ89" si="551">+BF87+BH87</f>
        <v>0</v>
      </c>
      <c r="BK87" s="161">
        <f t="shared" ref="BK87:BK89" si="552">+BG87+BI87</f>
        <v>0</v>
      </c>
      <c r="BL87" s="161">
        <v>0</v>
      </c>
      <c r="BM87" s="22"/>
      <c r="BN87" s="161">
        <v>0</v>
      </c>
      <c r="BO87" s="161">
        <v>0</v>
      </c>
      <c r="BP87" s="10">
        <v>0</v>
      </c>
      <c r="BQ87" s="10">
        <v>0</v>
      </c>
      <c r="BR87" s="10">
        <f t="shared" ref="BR87:BR89" si="553">+BN87+BP87</f>
        <v>0</v>
      </c>
      <c r="BS87" s="10">
        <f t="shared" ref="BS87:BS89" si="554">+BO87+BQ87</f>
        <v>0</v>
      </c>
      <c r="BT87" s="10">
        <v>0</v>
      </c>
      <c r="BU87" s="22"/>
      <c r="BV87" s="161">
        <v>0</v>
      </c>
      <c r="BW87" s="161">
        <v>0</v>
      </c>
      <c r="BX87" s="10">
        <v>0</v>
      </c>
      <c r="BY87" s="10">
        <v>0</v>
      </c>
      <c r="BZ87" s="161">
        <f t="shared" ref="BZ87:BZ89" si="555">+BV87+BX87</f>
        <v>0</v>
      </c>
      <c r="CA87" s="161">
        <f t="shared" ref="CA87:CA89" si="556">+BW87+BY87</f>
        <v>0</v>
      </c>
      <c r="CB87" s="161">
        <v>0</v>
      </c>
      <c r="CC87" s="161"/>
      <c r="CD87" s="161">
        <v>0</v>
      </c>
      <c r="CE87" s="161">
        <v>0</v>
      </c>
      <c r="CF87" s="10">
        <v>0</v>
      </c>
      <c r="CG87" s="10">
        <v>0</v>
      </c>
      <c r="CH87" s="161">
        <f t="shared" ref="CH87:CH89" si="557">+CD87+CF87</f>
        <v>0</v>
      </c>
      <c r="CI87" s="161">
        <f t="shared" ref="CI87:CI89" si="558">+CE87+CG87</f>
        <v>0</v>
      </c>
      <c r="CJ87" s="161">
        <v>0</v>
      </c>
      <c r="CK87" s="161"/>
      <c r="CL87" s="161">
        <v>0</v>
      </c>
      <c r="CM87" s="161">
        <v>0</v>
      </c>
      <c r="CN87" s="10">
        <v>0</v>
      </c>
      <c r="CO87" s="10">
        <v>0</v>
      </c>
      <c r="CP87" s="161">
        <f t="shared" ref="CP87:CP89" si="559">+CL87+CN87</f>
        <v>0</v>
      </c>
      <c r="CQ87" s="161">
        <f t="shared" ref="CQ87:CQ89" si="560">+CM87+CO87</f>
        <v>0</v>
      </c>
      <c r="CR87" s="161">
        <v>0</v>
      </c>
      <c r="CS87" s="22"/>
      <c r="CT87" s="10">
        <v>0</v>
      </c>
      <c r="CU87" s="10">
        <v>0</v>
      </c>
      <c r="CV87" s="10">
        <v>0</v>
      </c>
      <c r="CW87" s="161">
        <v>0</v>
      </c>
      <c r="CX87" s="161">
        <f t="shared" ref="CX87:CX89" si="561">+CT87+CV87</f>
        <v>0</v>
      </c>
      <c r="CY87" s="161">
        <f t="shared" ref="CY87:CY89" si="562">+CU87+CW87</f>
        <v>0</v>
      </c>
      <c r="CZ87" s="161">
        <v>0</v>
      </c>
      <c r="DA87" s="161"/>
      <c r="DB87" s="161">
        <v>0</v>
      </c>
      <c r="DC87" s="161">
        <v>0</v>
      </c>
      <c r="DD87" s="10">
        <v>0</v>
      </c>
      <c r="DE87" s="10">
        <v>0</v>
      </c>
      <c r="DF87" s="161">
        <f t="shared" ref="DF87:DF89" si="563">+DB87+DD87</f>
        <v>0</v>
      </c>
      <c r="DG87" s="161">
        <f t="shared" ref="DG87:DG89" si="564">+DC87+DE87</f>
        <v>0</v>
      </c>
      <c r="DH87" s="161">
        <v>0</v>
      </c>
      <c r="DI87" s="161"/>
      <c r="DJ87" s="161">
        <v>302.47000000000003</v>
      </c>
      <c r="DK87" s="10">
        <v>26575</v>
      </c>
      <c r="DL87" s="10">
        <v>0</v>
      </c>
      <c r="DM87" s="10">
        <v>0</v>
      </c>
      <c r="DN87" s="10">
        <f t="shared" ref="DN87:DN89" si="565">+DJ87+DL87</f>
        <v>302.47000000000003</v>
      </c>
      <c r="DO87" s="10">
        <f t="shared" ref="DO87:DO89" si="566">+DK87+DM87</f>
        <v>26575</v>
      </c>
      <c r="DP87" s="10">
        <v>480.5</v>
      </c>
      <c r="DQ87" s="22" t="s">
        <v>244</v>
      </c>
      <c r="DR87" s="161">
        <v>0</v>
      </c>
      <c r="DS87" s="161">
        <v>0</v>
      </c>
      <c r="DT87" s="10">
        <v>0</v>
      </c>
      <c r="DU87" s="161">
        <v>0</v>
      </c>
      <c r="DV87" s="161">
        <f t="shared" ref="DV87:DV89" si="567">+DR87+DT87</f>
        <v>0</v>
      </c>
      <c r="DW87" s="161">
        <f t="shared" ref="DW87:DW89" si="568">+DS87+DU87</f>
        <v>0</v>
      </c>
      <c r="DX87" s="10">
        <v>553</v>
      </c>
      <c r="DY87" s="161"/>
      <c r="DZ87" s="10">
        <v>150</v>
      </c>
      <c r="EA87" s="10">
        <v>13842</v>
      </c>
      <c r="EB87" s="161">
        <v>0</v>
      </c>
      <c r="EC87" s="161">
        <v>0</v>
      </c>
      <c r="ED87" s="10">
        <f t="shared" ref="ED87:ED89" si="569">+DZ87+EB87</f>
        <v>150</v>
      </c>
      <c r="EE87" s="10">
        <f t="shared" ref="EE87:EE89" si="570">+EA87+EC87</f>
        <v>13842</v>
      </c>
      <c r="EF87" s="10">
        <v>548</v>
      </c>
      <c r="EG87" s="161" t="s">
        <v>328</v>
      </c>
      <c r="EH87" s="161">
        <v>0</v>
      </c>
      <c r="EI87" s="161">
        <v>0</v>
      </c>
      <c r="EJ87" s="161">
        <v>0</v>
      </c>
      <c r="EK87" s="161">
        <v>0</v>
      </c>
      <c r="EL87" s="161">
        <f t="shared" ref="EL87:EL89" si="571">+EH87+EJ87</f>
        <v>0</v>
      </c>
      <c r="EM87" s="161">
        <f t="shared" ref="EM87:EM89" si="572">+EI87+EK87</f>
        <v>0</v>
      </c>
      <c r="EN87" s="10">
        <v>365</v>
      </c>
      <c r="EO87" s="22"/>
      <c r="EP87" s="10">
        <v>150</v>
      </c>
      <c r="EQ87" s="161">
        <v>13440</v>
      </c>
      <c r="ER87" s="161">
        <v>0</v>
      </c>
      <c r="ES87" s="161">
        <v>0</v>
      </c>
      <c r="ET87" s="161">
        <f t="shared" ref="ET87:ET89" si="573">+EP87+ER87</f>
        <v>150</v>
      </c>
      <c r="EU87" s="161">
        <f t="shared" ref="EU87:EU89" si="574">+EQ87+ES87</f>
        <v>13440</v>
      </c>
      <c r="EV87" s="10">
        <v>0</v>
      </c>
      <c r="EW87" s="161" t="s">
        <v>560</v>
      </c>
      <c r="EX87" s="10">
        <v>150</v>
      </c>
      <c r="EY87" s="161">
        <v>13980</v>
      </c>
      <c r="EZ87" s="161">
        <v>0</v>
      </c>
      <c r="FA87" s="161">
        <v>0</v>
      </c>
      <c r="FB87" s="122">
        <f t="shared" ref="FB87:FB89" si="575">+EX87+EZ87</f>
        <v>150</v>
      </c>
      <c r="FC87" s="122">
        <f t="shared" ref="FC87:FC89" si="576">+EY87+FA87</f>
        <v>13980</v>
      </c>
      <c r="FD87" s="161">
        <v>503</v>
      </c>
      <c r="FE87" s="161" t="s">
        <v>575</v>
      </c>
      <c r="FF87" s="10">
        <v>150</v>
      </c>
      <c r="FG87" s="10">
        <v>13222</v>
      </c>
      <c r="FH87" s="10">
        <v>0</v>
      </c>
      <c r="FI87" s="10">
        <v>0</v>
      </c>
      <c r="FJ87" s="122">
        <f t="shared" ref="FJ87:FJ89" si="577">+FF87+FH87</f>
        <v>150</v>
      </c>
      <c r="FK87" s="122">
        <f t="shared" ref="FK87:FK89" si="578">+FG87+FI87</f>
        <v>13222</v>
      </c>
      <c r="FL87" s="10">
        <v>22.7</v>
      </c>
      <c r="FM87" s="167" t="s">
        <v>586</v>
      </c>
      <c r="FN87" s="122"/>
      <c r="FO87" s="122"/>
      <c r="FP87" s="122"/>
      <c r="FQ87" s="122"/>
      <c r="FR87" s="122">
        <f t="shared" ref="FR87:FR89" si="579">+FN87+FP87</f>
        <v>0</v>
      </c>
      <c r="FS87" s="122">
        <f t="shared" ref="FS87:FS89" si="580">+FO87+FQ87</f>
        <v>0</v>
      </c>
      <c r="FT87" s="10">
        <v>0</v>
      </c>
      <c r="FU87" s="122"/>
      <c r="FV87" s="122"/>
      <c r="FW87" s="122"/>
      <c r="FX87" s="122"/>
      <c r="FY87" s="122"/>
      <c r="FZ87" s="122">
        <f t="shared" ref="FZ87:FZ89" si="581">+FV87+FX87</f>
        <v>0</v>
      </c>
      <c r="GA87" s="122">
        <f t="shared" ref="GA87:GA89" si="582">+FW87+FY87</f>
        <v>0</v>
      </c>
      <c r="GB87" s="122"/>
      <c r="GC87" s="122"/>
      <c r="GD87" s="122"/>
      <c r="GE87" s="122"/>
      <c r="GF87" s="122"/>
      <c r="GG87" s="122"/>
      <c r="GH87" s="122">
        <f t="shared" ref="GH87:GH89" si="583">+GD87+GF87</f>
        <v>0</v>
      </c>
      <c r="GI87" s="122">
        <f t="shared" ref="GI87:GI89" si="584">+GE87+GG87</f>
        <v>0</v>
      </c>
      <c r="GJ87" s="122"/>
      <c r="GK87" s="122"/>
      <c r="GL87" s="122"/>
      <c r="GM87" s="122"/>
      <c r="GN87" s="122"/>
      <c r="GO87" s="122"/>
      <c r="GP87" s="122">
        <f t="shared" ref="GP87:GP89" si="585">+GL87+GN87</f>
        <v>0</v>
      </c>
      <c r="GQ87" s="122">
        <f t="shared" ref="GQ87:GQ89" si="586">+GM87+GO87</f>
        <v>0</v>
      </c>
      <c r="GR87" s="122"/>
      <c r="GS87" s="122"/>
      <c r="GT87" s="122"/>
      <c r="GU87" s="122"/>
      <c r="GV87" s="122"/>
      <c r="GW87" s="122"/>
      <c r="GX87" s="122">
        <f t="shared" ref="GX87:GX89" si="587">+GT87+GV87</f>
        <v>0</v>
      </c>
      <c r="GY87" s="122">
        <f t="shared" ref="GY87:GY89" si="588">+GU87+GW87</f>
        <v>0</v>
      </c>
      <c r="GZ87" s="122"/>
      <c r="HA87" s="122"/>
      <c r="HB87" s="122"/>
      <c r="HC87" s="122"/>
      <c r="HD87" s="122"/>
      <c r="HE87" s="122"/>
      <c r="HF87" s="122">
        <f t="shared" ref="HF87:HF89" si="589">+HB87+HD87</f>
        <v>0</v>
      </c>
      <c r="HG87" s="122">
        <f t="shared" ref="HG87:HG89" si="590">+HC87+HE87</f>
        <v>0</v>
      </c>
      <c r="HH87" s="122"/>
      <c r="HI87" s="122"/>
      <c r="HJ87" s="122"/>
      <c r="HK87" s="122"/>
      <c r="HL87" s="122"/>
      <c r="HM87" s="122"/>
      <c r="HN87" s="122">
        <f t="shared" ref="HN87:HN89" si="591">+HJ87+HL87</f>
        <v>0</v>
      </c>
      <c r="HO87" s="122">
        <f t="shared" ref="HO87:HO89" si="592">+HK87+HM87</f>
        <v>0</v>
      </c>
      <c r="HP87" s="122"/>
      <c r="HQ87" s="122"/>
      <c r="HR87" s="122"/>
      <c r="HS87" s="122"/>
      <c r="HT87" s="122"/>
      <c r="HU87" s="122"/>
      <c r="HV87" s="122">
        <f t="shared" ref="HV87:HV89" si="593">+HR87+HT87</f>
        <v>0</v>
      </c>
      <c r="HW87" s="122">
        <f t="shared" ref="HW87:HW89" si="594">+HS87+HU87</f>
        <v>0</v>
      </c>
      <c r="HX87" s="122"/>
      <c r="HY87" s="122"/>
      <c r="HZ87" s="122"/>
      <c r="IA87" s="122"/>
      <c r="IB87" s="122"/>
      <c r="IC87" s="122"/>
      <c r="ID87" s="122">
        <f t="shared" ref="ID87:ID89" si="595">+HZ87+IB87</f>
        <v>0</v>
      </c>
      <c r="IE87" s="122">
        <f t="shared" ref="IE87:IE89" si="596">+IA87+IC87</f>
        <v>0</v>
      </c>
      <c r="IF87" s="122"/>
      <c r="IG87" s="122"/>
      <c r="IH87" s="122"/>
      <c r="II87" s="122"/>
      <c r="IJ87" s="122"/>
      <c r="IK87" s="122"/>
      <c r="IL87" s="122">
        <f t="shared" ref="IL87:IL89" si="597">+IH87+IJ87</f>
        <v>0</v>
      </c>
      <c r="IM87" s="122">
        <f t="shared" ref="IM87:IM89" si="598">+II87+IK87</f>
        <v>0</v>
      </c>
      <c r="IN87" s="122"/>
      <c r="IO87" s="122"/>
      <c r="IP87" s="122"/>
      <c r="IQ87" s="122"/>
      <c r="IR87" s="122"/>
      <c r="IS87" s="122"/>
      <c r="IT87" s="122">
        <f t="shared" ref="IT87:IT89" si="599">+IP87+IR87</f>
        <v>0</v>
      </c>
      <c r="IU87" s="122">
        <f t="shared" ref="IU87:IU89" si="600">+IQ87+IS87</f>
        <v>0</v>
      </c>
      <c r="IV87" s="122"/>
      <c r="IW87" s="122"/>
      <c r="IX87" s="122"/>
      <c r="IY87" s="122"/>
      <c r="IZ87" s="122"/>
      <c r="JA87" s="122"/>
      <c r="JB87" s="122">
        <f t="shared" ref="JB87:JB89" si="601">+IX87+IZ87</f>
        <v>0</v>
      </c>
      <c r="JC87" s="122">
        <f t="shared" ref="JC87:JC89" si="602">+IY87+JA87</f>
        <v>0</v>
      </c>
      <c r="JD87" s="122"/>
      <c r="JE87" s="122"/>
      <c r="JF87" s="122"/>
      <c r="JG87" s="122"/>
      <c r="JH87" s="122"/>
      <c r="JI87" s="122"/>
      <c r="JJ87" s="122">
        <f t="shared" ref="JJ87:JJ89" si="603">+JF87+JH87</f>
        <v>0</v>
      </c>
      <c r="JK87" s="122">
        <f t="shared" ref="JK87:JK89" si="604">+JG87+JI87</f>
        <v>0</v>
      </c>
      <c r="JL87" s="122"/>
      <c r="JM87" s="122"/>
      <c r="JN87" s="122"/>
      <c r="JO87" s="122"/>
      <c r="JP87" s="122"/>
      <c r="JQ87" s="122"/>
      <c r="JR87" s="122">
        <f t="shared" ref="JR87:JR89" si="605">+JN87+JP87</f>
        <v>0</v>
      </c>
      <c r="JS87" s="122">
        <f t="shared" ref="JS87:JS89" si="606">+JO87+JQ87</f>
        <v>0</v>
      </c>
      <c r="JT87" s="122"/>
      <c r="JU87" s="122"/>
    </row>
    <row r="88" spans="1:281" ht="12" customHeight="1" x14ac:dyDescent="0.2">
      <c r="A88" s="4" t="s">
        <v>108</v>
      </c>
      <c r="B88" s="4" t="s">
        <v>513</v>
      </c>
      <c r="C88" s="61"/>
      <c r="D88" s="61" t="s">
        <v>299</v>
      </c>
      <c r="E88" s="61">
        <v>200</v>
      </c>
      <c r="F88" s="28" t="s">
        <v>12</v>
      </c>
      <c r="G88" s="6">
        <v>893573</v>
      </c>
      <c r="H88" s="16" t="s">
        <v>167</v>
      </c>
      <c r="I88" s="16" t="s">
        <v>167</v>
      </c>
      <c r="J88" s="46"/>
      <c r="K88" s="43">
        <v>164.37347552447613</v>
      </c>
      <c r="L88" s="50">
        <f t="shared" si="217"/>
        <v>142.39605166834139</v>
      </c>
      <c r="M88" s="43"/>
      <c r="N88" s="43">
        <v>21.977423856134749</v>
      </c>
      <c r="O88" s="43"/>
      <c r="P88" s="43"/>
      <c r="Q88" s="43"/>
      <c r="R88" s="10">
        <f t="shared" si="218"/>
        <v>21.977423856134749</v>
      </c>
      <c r="S88" s="50" cm="1">
        <f t="array" ref="S88">+R88:R88</f>
        <v>21.977423856134749</v>
      </c>
      <c r="T88" s="50">
        <f>+SUM(AL88+AT88+BB88+BJ88+BR88+BZ88+CH88+CP88+CX88+DF88+DN88+DV88+ED88+EL88+ET88+FB88+FJ88+FR88+FZ88+GH88+GP88+GX88+HF88+HN88+HV88+ID88+IL88+IT88+JB88+JJ88+JR88)</f>
        <v>651.38400000000001</v>
      </c>
      <c r="U88" s="55">
        <f t="shared" si="219"/>
        <v>793.78005166834146</v>
      </c>
      <c r="V88" s="50">
        <f>+SUM(AM88+AU88+BC88+BK88+BS88+CA88+CI88+CQ88+CY88+DG88+DO88+DW88+EE88+EM88+EU88+FC88+FK88+FS88+GA88+GI88+GQ88+GY88+HG88+HO88+HW88+IE88+IM88+IU88+JC88+JK88+JS88)</f>
        <v>59518.8</v>
      </c>
      <c r="W88" s="55">
        <f t="shared" si="220"/>
        <v>91.372830772631815</v>
      </c>
      <c r="X88" s="50">
        <f>+AN88+AV88+BD88+BL88+BT88+CB88+CJ88+CR88+CZ88+DH88+DP88+DX88+EF88+EN88+EV88+FD88+FL88+FT88+GB88+GJ88+GR88+GZ88+HH88+HP88+HX88+IF88+IN88+IV88+JD88+JL88+JT88</f>
        <v>5191.3999999999996</v>
      </c>
      <c r="Y88" s="55">
        <f>+IFERROR(V88/X88,"")</f>
        <v>11.464884231613825</v>
      </c>
      <c r="Z88" s="56">
        <v>610993.70000000019</v>
      </c>
      <c r="AA88" s="50">
        <f>+Z88+AN88+AV88+BD88+BL88+BT88+CB88+CJ88+CR88+CZ88+DH88+DP88+DX88+EF88+EN88+EV88+FD88+FL88+FT88+GB88+GJ88+GR88+GZ88+HH88+HP88+HX88+IF88+IN88+IV88+JD88+JL88+JT88</f>
        <v>616185.10000000009</v>
      </c>
      <c r="AB88" s="50">
        <f>+IFERROR(X88/AE88,)</f>
        <v>726.06993006993002</v>
      </c>
      <c r="AC88" s="50">
        <f>+X88/AE88</f>
        <v>726.06993006993002</v>
      </c>
      <c r="AD88" s="60">
        <f t="shared" si="277"/>
        <v>67.710121598411433</v>
      </c>
      <c r="AE88" s="57">
        <v>7.15</v>
      </c>
      <c r="AF88" s="57">
        <v>7.15</v>
      </c>
      <c r="AG88" s="24"/>
      <c r="AH88" s="10">
        <v>0</v>
      </c>
      <c r="AI88" s="10">
        <v>0</v>
      </c>
      <c r="AJ88" s="10">
        <v>0</v>
      </c>
      <c r="AK88" s="10">
        <v>0</v>
      </c>
      <c r="AL88" s="10">
        <f>+AH88+AJ88</f>
        <v>0</v>
      </c>
      <c r="AM88" s="10">
        <f>+AI88+AL88</f>
        <v>0</v>
      </c>
      <c r="AN88" s="10">
        <v>463.2</v>
      </c>
      <c r="AO88" s="33"/>
      <c r="AP88" s="10">
        <v>140.00399999999999</v>
      </c>
      <c r="AQ88" s="10">
        <v>12991</v>
      </c>
      <c r="AR88" s="10">
        <v>0</v>
      </c>
      <c r="AS88" s="10">
        <v>0</v>
      </c>
      <c r="AT88" s="10">
        <f>+AP88+AR88</f>
        <v>140.00399999999999</v>
      </c>
      <c r="AU88" s="10">
        <f>+AQ88+AS88</f>
        <v>12991</v>
      </c>
      <c r="AV88" s="10">
        <v>388.4</v>
      </c>
      <c r="AW88" s="22" t="s">
        <v>262</v>
      </c>
      <c r="AX88" s="161">
        <v>0</v>
      </c>
      <c r="AY88" s="161">
        <v>0</v>
      </c>
      <c r="AZ88" s="10">
        <v>0</v>
      </c>
      <c r="BA88" s="10">
        <v>0</v>
      </c>
      <c r="BB88" s="161">
        <f>+AX88+AZ88</f>
        <v>0</v>
      </c>
      <c r="BC88" s="161">
        <f>+AY88+BA88</f>
        <v>0</v>
      </c>
      <c r="BD88" s="10">
        <v>85.6</v>
      </c>
      <c r="BE88" s="22"/>
      <c r="BF88" s="10">
        <v>0</v>
      </c>
      <c r="BG88" s="10">
        <v>0</v>
      </c>
      <c r="BH88" s="10">
        <v>0</v>
      </c>
      <c r="BI88" s="10">
        <v>0</v>
      </c>
      <c r="BJ88" s="161">
        <f>+BF88+BH88</f>
        <v>0</v>
      </c>
      <c r="BK88" s="161">
        <f>+BG88+BI88</f>
        <v>0</v>
      </c>
      <c r="BL88" s="10">
        <v>391.4</v>
      </c>
      <c r="BM88" s="22"/>
      <c r="BN88" s="161">
        <v>140</v>
      </c>
      <c r="BO88" s="10">
        <v>13045.2</v>
      </c>
      <c r="BP88" s="10">
        <v>0</v>
      </c>
      <c r="BQ88" s="10">
        <v>0</v>
      </c>
      <c r="BR88" s="10">
        <f>+BN88+BP88</f>
        <v>140</v>
      </c>
      <c r="BS88" s="10">
        <f>+BO88+BQ88</f>
        <v>13045.2</v>
      </c>
      <c r="BT88" s="10">
        <v>193.7</v>
      </c>
      <c r="BU88" s="22" t="s">
        <v>264</v>
      </c>
      <c r="BV88" s="161">
        <v>0</v>
      </c>
      <c r="BW88" s="161">
        <v>0</v>
      </c>
      <c r="BX88" s="10">
        <v>0</v>
      </c>
      <c r="BY88" s="10">
        <v>0</v>
      </c>
      <c r="BZ88" s="161">
        <f>+BV88+BX88</f>
        <v>0</v>
      </c>
      <c r="CA88" s="161">
        <f>+BW88+BY88</f>
        <v>0</v>
      </c>
      <c r="CB88" s="10">
        <v>500</v>
      </c>
      <c r="CC88" s="22"/>
      <c r="CD88" s="161">
        <v>0</v>
      </c>
      <c r="CE88" s="161">
        <v>0</v>
      </c>
      <c r="CF88" s="10">
        <v>0</v>
      </c>
      <c r="CG88" s="10">
        <v>0</v>
      </c>
      <c r="CH88" s="161">
        <f>+CD88+CF88</f>
        <v>0</v>
      </c>
      <c r="CI88" s="161">
        <f>+CE88+CG88</f>
        <v>0</v>
      </c>
      <c r="CJ88" s="10">
        <v>500</v>
      </c>
      <c r="CK88" s="161"/>
      <c r="CL88" s="161">
        <v>140</v>
      </c>
      <c r="CM88" s="161">
        <v>13102.6</v>
      </c>
      <c r="CN88" s="10">
        <v>0</v>
      </c>
      <c r="CO88" s="10">
        <v>0</v>
      </c>
      <c r="CP88" s="161">
        <f>+CL88+CN88</f>
        <v>140</v>
      </c>
      <c r="CQ88" s="161">
        <f>+CM88+CO88</f>
        <v>13102.6</v>
      </c>
      <c r="CR88" s="10">
        <v>500</v>
      </c>
      <c r="CS88" s="22" t="s">
        <v>420</v>
      </c>
      <c r="CT88" s="161">
        <v>0</v>
      </c>
      <c r="CU88" s="161">
        <v>0</v>
      </c>
      <c r="CV88" s="10">
        <v>0</v>
      </c>
      <c r="CW88" s="161">
        <v>0</v>
      </c>
      <c r="CX88" s="161">
        <f>+CT88+CV88</f>
        <v>0</v>
      </c>
      <c r="CY88" s="161">
        <f>+CU88+CW88</f>
        <v>0</v>
      </c>
      <c r="CZ88" s="10">
        <v>500</v>
      </c>
      <c r="DA88" s="22"/>
      <c r="DB88" s="161">
        <v>30</v>
      </c>
      <c r="DC88" s="10">
        <v>2654</v>
      </c>
      <c r="DD88" s="10">
        <v>0</v>
      </c>
      <c r="DE88" s="10">
        <v>0</v>
      </c>
      <c r="DF88" s="161">
        <f>+DB88+DD88</f>
        <v>30</v>
      </c>
      <c r="DG88" s="161">
        <f>+DC88+DE88</f>
        <v>2654</v>
      </c>
      <c r="DH88" s="10">
        <v>31.2</v>
      </c>
      <c r="DI88" s="161" t="s">
        <v>453</v>
      </c>
      <c r="DJ88" s="161">
        <v>0</v>
      </c>
      <c r="DK88" s="161">
        <v>0</v>
      </c>
      <c r="DL88" s="10">
        <v>0</v>
      </c>
      <c r="DM88" s="10">
        <v>0</v>
      </c>
      <c r="DN88" s="161">
        <f>+DJ88+DL88</f>
        <v>0</v>
      </c>
      <c r="DO88" s="161">
        <f>+DK88+DM88</f>
        <v>0</v>
      </c>
      <c r="DP88" s="10">
        <v>1.8</v>
      </c>
      <c r="DQ88" s="22"/>
      <c r="DR88" s="10">
        <v>121.38</v>
      </c>
      <c r="DS88" s="10">
        <v>10665</v>
      </c>
      <c r="DT88" s="10">
        <v>0</v>
      </c>
      <c r="DU88" s="161">
        <v>0</v>
      </c>
      <c r="DV88" s="161">
        <f>+DR88+DT88</f>
        <v>121.38</v>
      </c>
      <c r="DW88" s="161">
        <f>+DS88+DU88</f>
        <v>10665</v>
      </c>
      <c r="DX88" s="10">
        <v>3.7</v>
      </c>
      <c r="DY88" s="33" t="s">
        <v>244</v>
      </c>
      <c r="DZ88" s="161">
        <v>0</v>
      </c>
      <c r="EA88" s="161">
        <v>0</v>
      </c>
      <c r="EB88" s="161">
        <v>0</v>
      </c>
      <c r="EC88" s="161">
        <v>0</v>
      </c>
      <c r="ED88" s="161">
        <f>+DZ88+EB88</f>
        <v>0</v>
      </c>
      <c r="EE88" s="161">
        <f>+EA88+EC88</f>
        <v>0</v>
      </c>
      <c r="EF88" s="10">
        <v>538.5</v>
      </c>
      <c r="EG88" s="161"/>
      <c r="EH88" s="161">
        <v>0</v>
      </c>
      <c r="EI88" s="161">
        <v>0</v>
      </c>
      <c r="EJ88" s="161">
        <v>0</v>
      </c>
      <c r="EK88" s="161">
        <v>0</v>
      </c>
      <c r="EL88" s="161">
        <f>+EH88+EJ88</f>
        <v>0</v>
      </c>
      <c r="EM88" s="161">
        <f>+EI88+EK88</f>
        <v>0</v>
      </c>
      <c r="EN88" s="10">
        <v>277.7</v>
      </c>
      <c r="EO88" s="22"/>
      <c r="EP88" s="161">
        <v>0</v>
      </c>
      <c r="EQ88" s="161">
        <v>0</v>
      </c>
      <c r="ER88" s="161">
        <v>0</v>
      </c>
      <c r="ES88" s="161">
        <v>0</v>
      </c>
      <c r="ET88" s="161">
        <f>+EP88+ER88</f>
        <v>0</v>
      </c>
      <c r="EU88" s="161">
        <f>+EQ88+ES88</f>
        <v>0</v>
      </c>
      <c r="EV88" s="10">
        <v>0</v>
      </c>
      <c r="EW88" s="161"/>
      <c r="EX88" s="10">
        <v>80</v>
      </c>
      <c r="EY88" s="161">
        <v>7061</v>
      </c>
      <c r="EZ88" s="161">
        <v>0</v>
      </c>
      <c r="FA88" s="161">
        <v>0</v>
      </c>
      <c r="FB88" s="14">
        <f>+EX88+EZ88</f>
        <v>80</v>
      </c>
      <c r="FC88" s="14">
        <f>+EY88+FA88</f>
        <v>7061</v>
      </c>
      <c r="FD88" s="161">
        <v>492.4</v>
      </c>
      <c r="FE88" s="161" t="s">
        <v>371</v>
      </c>
      <c r="FF88" s="10">
        <v>0</v>
      </c>
      <c r="FG88" s="10">
        <v>0</v>
      </c>
      <c r="FH88" s="10">
        <v>0</v>
      </c>
      <c r="FI88" s="10">
        <v>0</v>
      </c>
      <c r="FJ88" s="14">
        <f>+FF88+FH88</f>
        <v>0</v>
      </c>
      <c r="FK88" s="14">
        <f>+FG88+FI88</f>
        <v>0</v>
      </c>
      <c r="FL88" s="10">
        <v>323.3</v>
      </c>
      <c r="FM88" s="167"/>
      <c r="FN88" s="14"/>
      <c r="FO88" s="14"/>
      <c r="FP88" s="14"/>
      <c r="FQ88" s="14"/>
      <c r="FR88" s="14">
        <f>+FN88+FP88</f>
        <v>0</v>
      </c>
      <c r="FS88" s="14">
        <f>+FO88+FQ88</f>
        <v>0</v>
      </c>
      <c r="FT88" s="10">
        <v>0.5</v>
      </c>
      <c r="FU88" s="14"/>
      <c r="FV88" s="14"/>
      <c r="FW88" s="14"/>
      <c r="FX88" s="14"/>
      <c r="FY88" s="14"/>
      <c r="FZ88" s="14">
        <f>+FV88+FX88</f>
        <v>0</v>
      </c>
      <c r="GA88" s="14">
        <f>+FW88+FY88</f>
        <v>0</v>
      </c>
      <c r="GB88" s="14"/>
      <c r="GC88" s="14"/>
      <c r="GD88" s="14"/>
      <c r="GE88" s="14"/>
      <c r="GF88" s="14"/>
      <c r="GG88" s="14"/>
      <c r="GH88" s="14">
        <f>+GD88+GF88</f>
        <v>0</v>
      </c>
      <c r="GI88" s="14">
        <f>+GE88+GG88</f>
        <v>0</v>
      </c>
      <c r="GJ88" s="14"/>
      <c r="GK88" s="14"/>
      <c r="GL88" s="14"/>
      <c r="GM88" s="14"/>
      <c r="GN88" s="14"/>
      <c r="GO88" s="14"/>
      <c r="GP88" s="14">
        <f>+GL88+GN88</f>
        <v>0</v>
      </c>
      <c r="GQ88" s="14">
        <f>+GM88+GO88</f>
        <v>0</v>
      </c>
      <c r="GR88" s="14"/>
      <c r="GS88" s="14"/>
      <c r="GT88" s="14"/>
      <c r="GU88" s="14"/>
      <c r="GV88" s="14"/>
      <c r="GW88" s="14"/>
      <c r="GX88" s="14">
        <f>+GT88+GV88</f>
        <v>0</v>
      </c>
      <c r="GY88" s="14">
        <f>+GU88+GW88</f>
        <v>0</v>
      </c>
      <c r="GZ88" s="14"/>
      <c r="HA88" s="14"/>
      <c r="HB88" s="14"/>
      <c r="HC88" s="14"/>
      <c r="HD88" s="14"/>
      <c r="HE88" s="14"/>
      <c r="HF88" s="14">
        <f>+HB88+HD88</f>
        <v>0</v>
      </c>
      <c r="HG88" s="14">
        <f>+HC88+HE88</f>
        <v>0</v>
      </c>
      <c r="HH88" s="14"/>
      <c r="HI88" s="14"/>
      <c r="HJ88" s="14"/>
      <c r="HK88" s="14"/>
      <c r="HL88" s="14"/>
      <c r="HM88" s="14"/>
      <c r="HN88" s="14">
        <f>+HJ88+HL88</f>
        <v>0</v>
      </c>
      <c r="HO88" s="14">
        <f>+HK88+HM88</f>
        <v>0</v>
      </c>
      <c r="HP88" s="14"/>
      <c r="HQ88" s="14"/>
      <c r="HR88" s="14"/>
      <c r="HS88" s="14"/>
      <c r="HT88" s="14"/>
      <c r="HU88" s="14"/>
      <c r="HV88" s="14">
        <f>+HR88+HT88</f>
        <v>0</v>
      </c>
      <c r="HW88" s="14">
        <f>+HS88+HU88</f>
        <v>0</v>
      </c>
      <c r="HX88" s="14"/>
      <c r="HY88" s="14"/>
      <c r="HZ88" s="14"/>
      <c r="IA88" s="14"/>
      <c r="IB88" s="14"/>
      <c r="IC88" s="14"/>
      <c r="ID88" s="14">
        <f>+HZ88+IB88</f>
        <v>0</v>
      </c>
      <c r="IE88" s="14">
        <f>+IA88+IC88</f>
        <v>0</v>
      </c>
      <c r="IF88" s="14"/>
      <c r="IG88" s="14"/>
      <c r="IH88" s="14"/>
      <c r="II88" s="14"/>
      <c r="IJ88" s="14"/>
      <c r="IK88" s="14"/>
      <c r="IL88" s="14">
        <f>+IH88+IJ88</f>
        <v>0</v>
      </c>
      <c r="IM88" s="14">
        <f>+II88+IK88</f>
        <v>0</v>
      </c>
      <c r="IN88" s="14"/>
      <c r="IO88" s="14"/>
      <c r="IP88" s="14"/>
      <c r="IQ88" s="14"/>
      <c r="IR88" s="14"/>
      <c r="IS88" s="14"/>
      <c r="IT88" s="14">
        <f>+IP88+IR88</f>
        <v>0</v>
      </c>
      <c r="IU88" s="14">
        <f>+IQ88+IS88</f>
        <v>0</v>
      </c>
      <c r="IV88" s="14"/>
      <c r="IW88" s="14"/>
      <c r="IX88" s="14"/>
      <c r="IY88" s="14"/>
      <c r="IZ88" s="14"/>
      <c r="JA88" s="14"/>
      <c r="JB88" s="14">
        <f>+IX88+IZ88</f>
        <v>0</v>
      </c>
      <c r="JC88" s="14">
        <f>+IY88+JA88</f>
        <v>0</v>
      </c>
      <c r="JD88" s="14"/>
      <c r="JE88" s="14"/>
      <c r="JF88" s="14"/>
      <c r="JG88" s="14"/>
      <c r="JH88" s="14"/>
      <c r="JI88" s="14"/>
      <c r="JJ88" s="14">
        <f>+JF88+JH88</f>
        <v>0</v>
      </c>
      <c r="JK88" s="14">
        <f>+JG88+JI88</f>
        <v>0</v>
      </c>
      <c r="JL88" s="14"/>
      <c r="JM88" s="14"/>
      <c r="JN88" s="14"/>
      <c r="JO88" s="14"/>
      <c r="JP88" s="14"/>
      <c r="JQ88" s="14"/>
      <c r="JR88" s="14">
        <f>+JN88+JP88</f>
        <v>0</v>
      </c>
      <c r="JS88" s="14">
        <f>+JO88+JQ88</f>
        <v>0</v>
      </c>
      <c r="JT88" s="14"/>
      <c r="JU88" s="14"/>
    </row>
    <row r="89" spans="1:281" ht="12" customHeight="1" x14ac:dyDescent="0.2">
      <c r="A89" s="155" t="s">
        <v>461</v>
      </c>
      <c r="B89" s="122" t="s">
        <v>484</v>
      </c>
      <c r="C89" s="122"/>
      <c r="D89" s="4" t="s">
        <v>301</v>
      </c>
      <c r="E89" s="4">
        <v>450</v>
      </c>
      <c r="F89" s="28" t="s">
        <v>5</v>
      </c>
      <c r="G89" s="6">
        <v>894195</v>
      </c>
      <c r="H89" s="122" t="s">
        <v>167</v>
      </c>
      <c r="I89" s="122" t="s">
        <v>167</v>
      </c>
      <c r="J89" s="63"/>
      <c r="K89" s="43">
        <v>0</v>
      </c>
      <c r="L89" s="50">
        <f t="shared" si="217"/>
        <v>0</v>
      </c>
      <c r="M89" s="57"/>
      <c r="N89" s="43">
        <v>0</v>
      </c>
      <c r="O89" s="10"/>
      <c r="P89" s="10"/>
      <c r="Q89" s="10"/>
      <c r="R89" s="10">
        <f t="shared" si="218"/>
        <v>0</v>
      </c>
      <c r="S89" s="50" cm="1">
        <f t="array" ref="S89">+R89:R89</f>
        <v>0</v>
      </c>
      <c r="T89" s="50">
        <f t="shared" si="538"/>
        <v>553</v>
      </c>
      <c r="U89" s="55">
        <f t="shared" si="219"/>
        <v>553</v>
      </c>
      <c r="V89" s="50">
        <f t="shared" si="539"/>
        <v>49179</v>
      </c>
      <c r="W89" s="55">
        <f t="shared" si="220"/>
        <v>88.931283905967447</v>
      </c>
      <c r="X89" s="50">
        <f t="shared" si="540"/>
        <v>1347.6</v>
      </c>
      <c r="Y89" s="55">
        <f t="shared" si="541"/>
        <v>36.49376669634907</v>
      </c>
      <c r="Z89" s="127"/>
      <c r="AA89" s="50">
        <f t="shared" si="542"/>
        <v>1347.6</v>
      </c>
      <c r="AB89" s="50">
        <f t="shared" si="543"/>
        <v>292.95652173913044</v>
      </c>
      <c r="AC89" s="50">
        <f t="shared" si="544"/>
        <v>292.95652173913044</v>
      </c>
      <c r="AD89" s="60">
        <f t="shared" si="277"/>
        <v>260.04347826086956</v>
      </c>
      <c r="AE89" s="64">
        <v>4.5999999999999996</v>
      </c>
      <c r="AF89" s="64">
        <v>4.5999999999999996</v>
      </c>
      <c r="AG89" s="24"/>
      <c r="AH89" s="10">
        <v>0</v>
      </c>
      <c r="AI89" s="10">
        <v>0</v>
      </c>
      <c r="AJ89" s="10">
        <v>0</v>
      </c>
      <c r="AK89" s="10">
        <v>0</v>
      </c>
      <c r="AL89" s="10">
        <f t="shared" si="545"/>
        <v>0</v>
      </c>
      <c r="AM89" s="10">
        <f t="shared" si="546"/>
        <v>0</v>
      </c>
      <c r="AN89" s="161">
        <v>0</v>
      </c>
      <c r="AO89" s="33"/>
      <c r="AP89" s="10">
        <v>0</v>
      </c>
      <c r="AQ89" s="10">
        <v>0</v>
      </c>
      <c r="AR89" s="10">
        <v>0</v>
      </c>
      <c r="AS89" s="10">
        <v>0</v>
      </c>
      <c r="AT89" s="10">
        <f t="shared" si="547"/>
        <v>0</v>
      </c>
      <c r="AU89" s="10">
        <f t="shared" si="548"/>
        <v>0</v>
      </c>
      <c r="AV89" s="161">
        <v>0</v>
      </c>
      <c r="AW89" s="22"/>
      <c r="AX89" s="161">
        <v>0</v>
      </c>
      <c r="AY89" s="161">
        <v>0</v>
      </c>
      <c r="AZ89" s="10">
        <v>0</v>
      </c>
      <c r="BA89" s="10">
        <v>0</v>
      </c>
      <c r="BB89" s="161">
        <f t="shared" si="549"/>
        <v>0</v>
      </c>
      <c r="BC89" s="161">
        <f t="shared" si="550"/>
        <v>0</v>
      </c>
      <c r="BD89" s="161">
        <v>0</v>
      </c>
      <c r="BE89" s="22"/>
      <c r="BF89" s="10">
        <v>0</v>
      </c>
      <c r="BG89" s="10">
        <v>0</v>
      </c>
      <c r="BH89" s="10">
        <v>0</v>
      </c>
      <c r="BI89" s="10">
        <v>0</v>
      </c>
      <c r="BJ89" s="161">
        <f t="shared" si="551"/>
        <v>0</v>
      </c>
      <c r="BK89" s="161">
        <f t="shared" si="552"/>
        <v>0</v>
      </c>
      <c r="BL89" s="161">
        <v>0</v>
      </c>
      <c r="BM89" s="22"/>
      <c r="BN89" s="161">
        <v>0</v>
      </c>
      <c r="BO89" s="161">
        <v>0</v>
      </c>
      <c r="BP89" s="10">
        <v>0</v>
      </c>
      <c r="BQ89" s="10">
        <v>0</v>
      </c>
      <c r="BR89" s="10">
        <f t="shared" si="553"/>
        <v>0</v>
      </c>
      <c r="BS89" s="10">
        <f t="shared" si="554"/>
        <v>0</v>
      </c>
      <c r="BT89" s="10">
        <v>0</v>
      </c>
      <c r="BU89" s="22"/>
      <c r="BV89" s="161">
        <v>0</v>
      </c>
      <c r="BW89" s="161">
        <v>0</v>
      </c>
      <c r="BX89" s="10">
        <v>0</v>
      </c>
      <c r="BY89" s="10">
        <v>0</v>
      </c>
      <c r="BZ89" s="161">
        <f t="shared" si="555"/>
        <v>0</v>
      </c>
      <c r="CA89" s="161">
        <f t="shared" si="556"/>
        <v>0</v>
      </c>
      <c r="CB89" s="161">
        <v>0</v>
      </c>
      <c r="CC89" s="161"/>
      <c r="CD89" s="161">
        <v>0</v>
      </c>
      <c r="CE89" s="161">
        <v>0</v>
      </c>
      <c r="CF89" s="10">
        <v>0</v>
      </c>
      <c r="CG89" s="10">
        <v>0</v>
      </c>
      <c r="CH89" s="161">
        <f t="shared" si="557"/>
        <v>0</v>
      </c>
      <c r="CI89" s="161">
        <f t="shared" si="558"/>
        <v>0</v>
      </c>
      <c r="CJ89" s="161">
        <v>0</v>
      </c>
      <c r="CK89" s="161"/>
      <c r="CL89" s="161">
        <v>0</v>
      </c>
      <c r="CM89" s="161">
        <v>0</v>
      </c>
      <c r="CN89" s="10">
        <v>0</v>
      </c>
      <c r="CO89" s="10">
        <v>0</v>
      </c>
      <c r="CP89" s="161">
        <f t="shared" si="559"/>
        <v>0</v>
      </c>
      <c r="CQ89" s="161">
        <f t="shared" si="560"/>
        <v>0</v>
      </c>
      <c r="CR89" s="161">
        <v>0</v>
      </c>
      <c r="CS89" s="22"/>
      <c r="CT89" s="10">
        <v>0</v>
      </c>
      <c r="CU89" s="10">
        <v>0</v>
      </c>
      <c r="CV89" s="10">
        <v>0</v>
      </c>
      <c r="CW89" s="161">
        <v>0</v>
      </c>
      <c r="CX89" s="161">
        <f t="shared" si="561"/>
        <v>0</v>
      </c>
      <c r="CY89" s="161">
        <f t="shared" si="562"/>
        <v>0</v>
      </c>
      <c r="CZ89" s="161">
        <v>0</v>
      </c>
      <c r="DA89" s="161"/>
      <c r="DB89" s="161">
        <v>0</v>
      </c>
      <c r="DC89" s="161">
        <v>0</v>
      </c>
      <c r="DD89" s="10">
        <v>0</v>
      </c>
      <c r="DE89" s="10">
        <v>0</v>
      </c>
      <c r="DF89" s="161">
        <f t="shared" si="563"/>
        <v>0</v>
      </c>
      <c r="DG89" s="161">
        <f t="shared" si="564"/>
        <v>0</v>
      </c>
      <c r="DH89" s="161">
        <v>0</v>
      </c>
      <c r="DI89" s="161"/>
      <c r="DJ89" s="161">
        <v>0</v>
      </c>
      <c r="DK89" s="161">
        <v>0</v>
      </c>
      <c r="DL89" s="10">
        <v>0</v>
      </c>
      <c r="DM89" s="10">
        <v>0</v>
      </c>
      <c r="DN89" s="161">
        <f t="shared" si="565"/>
        <v>0</v>
      </c>
      <c r="DO89" s="161">
        <f t="shared" si="566"/>
        <v>0</v>
      </c>
      <c r="DP89" s="10">
        <v>0.6</v>
      </c>
      <c r="DQ89" s="22"/>
      <c r="DR89" s="10">
        <v>433</v>
      </c>
      <c r="DS89" s="10">
        <v>38044</v>
      </c>
      <c r="DT89" s="10">
        <v>0</v>
      </c>
      <c r="DU89" s="161">
        <v>0</v>
      </c>
      <c r="DV89" s="161">
        <f t="shared" si="567"/>
        <v>433</v>
      </c>
      <c r="DW89" s="161">
        <f t="shared" si="568"/>
        <v>38044</v>
      </c>
      <c r="DX89" s="10">
        <v>438.9</v>
      </c>
      <c r="DY89" s="33" t="s">
        <v>244</v>
      </c>
      <c r="DZ89" s="161">
        <v>0</v>
      </c>
      <c r="EA89" s="161">
        <v>0</v>
      </c>
      <c r="EB89" s="161">
        <v>0</v>
      </c>
      <c r="EC89" s="161">
        <v>0</v>
      </c>
      <c r="ED89" s="161">
        <f t="shared" si="569"/>
        <v>0</v>
      </c>
      <c r="EE89" s="161">
        <f t="shared" si="570"/>
        <v>0</v>
      </c>
      <c r="EF89" s="10">
        <v>380.8</v>
      </c>
      <c r="EG89" s="161"/>
      <c r="EH89" s="161">
        <v>0</v>
      </c>
      <c r="EI89" s="161">
        <v>0</v>
      </c>
      <c r="EJ89" s="161">
        <v>0</v>
      </c>
      <c r="EK89" s="161">
        <v>0</v>
      </c>
      <c r="EL89" s="161">
        <f t="shared" si="571"/>
        <v>0</v>
      </c>
      <c r="EM89" s="161">
        <f t="shared" si="572"/>
        <v>0</v>
      </c>
      <c r="EN89" s="10">
        <v>483.2</v>
      </c>
      <c r="EO89" s="22"/>
      <c r="EP89" s="161">
        <v>0</v>
      </c>
      <c r="EQ89" s="161">
        <v>0</v>
      </c>
      <c r="ER89" s="161">
        <v>0</v>
      </c>
      <c r="ES89" s="161">
        <v>0</v>
      </c>
      <c r="ET89" s="161">
        <f t="shared" si="573"/>
        <v>0</v>
      </c>
      <c r="EU89" s="161">
        <f t="shared" si="574"/>
        <v>0</v>
      </c>
      <c r="EV89" s="10">
        <v>44.1</v>
      </c>
      <c r="EW89" s="161"/>
      <c r="EX89" s="10">
        <v>0</v>
      </c>
      <c r="EY89" s="161">
        <v>0</v>
      </c>
      <c r="EZ89" s="161">
        <v>0</v>
      </c>
      <c r="FA89" s="161">
        <v>0</v>
      </c>
      <c r="FB89" s="122">
        <f t="shared" si="575"/>
        <v>0</v>
      </c>
      <c r="FC89" s="122">
        <f t="shared" si="576"/>
        <v>0</v>
      </c>
      <c r="FD89" s="161">
        <v>0</v>
      </c>
      <c r="FE89" s="161"/>
      <c r="FF89" s="10">
        <v>120</v>
      </c>
      <c r="FG89" s="10">
        <v>11135</v>
      </c>
      <c r="FH89" s="10">
        <v>0</v>
      </c>
      <c r="FI89" s="10">
        <v>0</v>
      </c>
      <c r="FJ89" s="122">
        <f t="shared" si="577"/>
        <v>120</v>
      </c>
      <c r="FK89" s="122">
        <f t="shared" si="578"/>
        <v>11135</v>
      </c>
      <c r="FL89" s="10">
        <v>0</v>
      </c>
      <c r="FM89" s="167" t="s">
        <v>427</v>
      </c>
      <c r="FN89" s="122"/>
      <c r="FO89" s="122"/>
      <c r="FP89" s="122"/>
      <c r="FQ89" s="122"/>
      <c r="FR89" s="122">
        <f t="shared" si="579"/>
        <v>0</v>
      </c>
      <c r="FS89" s="122">
        <f t="shared" si="580"/>
        <v>0</v>
      </c>
      <c r="FT89" s="10">
        <v>0</v>
      </c>
      <c r="FU89" s="122"/>
      <c r="FV89" s="122"/>
      <c r="FW89" s="122"/>
      <c r="FX89" s="122"/>
      <c r="FY89" s="122"/>
      <c r="FZ89" s="122">
        <f t="shared" si="581"/>
        <v>0</v>
      </c>
      <c r="GA89" s="122">
        <f t="shared" si="582"/>
        <v>0</v>
      </c>
      <c r="GB89" s="122"/>
      <c r="GC89" s="122"/>
      <c r="GD89" s="122"/>
      <c r="GE89" s="122"/>
      <c r="GF89" s="122"/>
      <c r="GG89" s="122"/>
      <c r="GH89" s="122">
        <f t="shared" si="583"/>
        <v>0</v>
      </c>
      <c r="GI89" s="122">
        <f t="shared" si="584"/>
        <v>0</v>
      </c>
      <c r="GJ89" s="122"/>
      <c r="GK89" s="122"/>
      <c r="GL89" s="122"/>
      <c r="GM89" s="122"/>
      <c r="GN89" s="122"/>
      <c r="GO89" s="122"/>
      <c r="GP89" s="122">
        <f t="shared" si="585"/>
        <v>0</v>
      </c>
      <c r="GQ89" s="122">
        <f t="shared" si="586"/>
        <v>0</v>
      </c>
      <c r="GR89" s="122"/>
      <c r="GS89" s="122"/>
      <c r="GT89" s="122"/>
      <c r="GU89" s="122"/>
      <c r="GV89" s="122"/>
      <c r="GW89" s="122"/>
      <c r="GX89" s="122">
        <f t="shared" si="587"/>
        <v>0</v>
      </c>
      <c r="GY89" s="122">
        <f t="shared" si="588"/>
        <v>0</v>
      </c>
      <c r="GZ89" s="122"/>
      <c r="HA89" s="122"/>
      <c r="HB89" s="122"/>
      <c r="HC89" s="122"/>
      <c r="HD89" s="122"/>
      <c r="HE89" s="122"/>
      <c r="HF89" s="122">
        <f t="shared" si="589"/>
        <v>0</v>
      </c>
      <c r="HG89" s="122">
        <f t="shared" si="590"/>
        <v>0</v>
      </c>
      <c r="HH89" s="122"/>
      <c r="HI89" s="122"/>
      <c r="HJ89" s="122"/>
      <c r="HK89" s="122"/>
      <c r="HL89" s="122"/>
      <c r="HM89" s="122"/>
      <c r="HN89" s="122">
        <f t="shared" si="591"/>
        <v>0</v>
      </c>
      <c r="HO89" s="122">
        <f t="shared" si="592"/>
        <v>0</v>
      </c>
      <c r="HP89" s="122"/>
      <c r="HQ89" s="122"/>
      <c r="HR89" s="122"/>
      <c r="HS89" s="122"/>
      <c r="HT89" s="122"/>
      <c r="HU89" s="122"/>
      <c r="HV89" s="122">
        <f t="shared" si="593"/>
        <v>0</v>
      </c>
      <c r="HW89" s="122">
        <f t="shared" si="594"/>
        <v>0</v>
      </c>
      <c r="HX89" s="122"/>
      <c r="HY89" s="122"/>
      <c r="HZ89" s="122"/>
      <c r="IA89" s="122"/>
      <c r="IB89" s="122"/>
      <c r="IC89" s="122"/>
      <c r="ID89" s="122">
        <f t="shared" si="595"/>
        <v>0</v>
      </c>
      <c r="IE89" s="122">
        <f t="shared" si="596"/>
        <v>0</v>
      </c>
      <c r="IF89" s="122"/>
      <c r="IG89" s="122"/>
      <c r="IH89" s="122"/>
      <c r="II89" s="122"/>
      <c r="IJ89" s="122"/>
      <c r="IK89" s="122"/>
      <c r="IL89" s="122">
        <f t="shared" si="597"/>
        <v>0</v>
      </c>
      <c r="IM89" s="122">
        <f t="shared" si="598"/>
        <v>0</v>
      </c>
      <c r="IN89" s="122"/>
      <c r="IO89" s="122"/>
      <c r="IP89" s="122"/>
      <c r="IQ89" s="122"/>
      <c r="IR89" s="122"/>
      <c r="IS89" s="122"/>
      <c r="IT89" s="122">
        <f t="shared" si="599"/>
        <v>0</v>
      </c>
      <c r="IU89" s="122">
        <f t="shared" si="600"/>
        <v>0</v>
      </c>
      <c r="IV89" s="122"/>
      <c r="IW89" s="122"/>
      <c r="IX89" s="122"/>
      <c r="IY89" s="122"/>
      <c r="IZ89" s="122"/>
      <c r="JA89" s="122"/>
      <c r="JB89" s="122">
        <f t="shared" si="601"/>
        <v>0</v>
      </c>
      <c r="JC89" s="122">
        <f t="shared" si="602"/>
        <v>0</v>
      </c>
      <c r="JD89" s="122"/>
      <c r="JE89" s="122"/>
      <c r="JF89" s="122"/>
      <c r="JG89" s="122"/>
      <c r="JH89" s="122"/>
      <c r="JI89" s="122"/>
      <c r="JJ89" s="122">
        <f t="shared" si="603"/>
        <v>0</v>
      </c>
      <c r="JK89" s="122">
        <f t="shared" si="604"/>
        <v>0</v>
      </c>
      <c r="JL89" s="122"/>
      <c r="JM89" s="122"/>
      <c r="JN89" s="122"/>
      <c r="JO89" s="122"/>
      <c r="JP89" s="122"/>
      <c r="JQ89" s="122"/>
      <c r="JR89" s="122">
        <f t="shared" si="605"/>
        <v>0</v>
      </c>
      <c r="JS89" s="122">
        <f t="shared" si="606"/>
        <v>0</v>
      </c>
      <c r="JT89" s="122"/>
      <c r="JU89" s="122"/>
    </row>
    <row r="90" spans="1:281" ht="12" customHeight="1" x14ac:dyDescent="0.2">
      <c r="A90" s="4" t="s">
        <v>101</v>
      </c>
      <c r="B90" s="15" t="s">
        <v>175</v>
      </c>
      <c r="C90" s="61">
        <v>9730219915</v>
      </c>
      <c r="D90" s="61" t="s">
        <v>301</v>
      </c>
      <c r="E90" s="61">
        <v>760</v>
      </c>
      <c r="F90" s="28" t="s">
        <v>5</v>
      </c>
      <c r="G90" s="6">
        <v>894195</v>
      </c>
      <c r="H90" s="16" t="s">
        <v>167</v>
      </c>
      <c r="I90" s="16" t="s">
        <v>167</v>
      </c>
      <c r="J90" s="46"/>
      <c r="K90" s="43">
        <v>412.10879292068148</v>
      </c>
      <c r="L90" s="50">
        <f t="shared" si="217"/>
        <v>382.10879292068148</v>
      </c>
      <c r="M90" s="43"/>
      <c r="N90" s="43">
        <v>30</v>
      </c>
      <c r="O90" s="43"/>
      <c r="P90" s="43"/>
      <c r="Q90" s="43"/>
      <c r="R90" s="10">
        <f t="shared" si="218"/>
        <v>30</v>
      </c>
      <c r="S90" s="50" cm="1">
        <f t="array" ref="S90">+R90:R90</f>
        <v>30</v>
      </c>
      <c r="T90" s="50">
        <f t="shared" ref="T90:T96" si="607">+SUM(AL90+AT90+BB90+BJ90+BR90+BZ90+CH90+CP90+CX90+DF90+DN90+DV90+ED90+EL90+ET90+FB90+FJ90+FR90+FZ90+GH90+GP90+GX90+HF90+HN90+HV90+ID90+IL90+IT90+JB90+JJ90+JR90)</f>
        <v>839.48500000000001</v>
      </c>
      <c r="U90" s="55">
        <f t="shared" si="219"/>
        <v>1221.5937929206816</v>
      </c>
      <c r="V90" s="50">
        <f>+SUM(AM90+AU90+BC90+BK90+BS90+CA90+CI90+CQ90+CY90+DG90+DO90+DW90+EE90+EM90+EU90+FC90+FK90+FS90+GA90+GI90+GQ90+GY90+HG90+HO90+HW90+IE90+IM90+IU90+JC90+JK90+JS90)</f>
        <v>75224.005000000005</v>
      </c>
      <c r="W90" s="55">
        <f t="shared" si="220"/>
        <v>89.607324728851623</v>
      </c>
      <c r="X90" s="50">
        <f>+AN90+AV90+BD90+BL90+BT90+CB90+CJ90+CR90+CZ90+DH90+DP90+DX90+EF90+EN90+EV90+FD90+FL90+FT90+GB90+GJ90+GR90+GZ90+HH90+HP90+HX90+IF90+IN90+IV90+JD90+JL90+JT90</f>
        <v>5120.3999999999996</v>
      </c>
      <c r="Y90" s="55">
        <f>+IFERROR(V90/X90,"")</f>
        <v>14.691040739004768</v>
      </c>
      <c r="Z90" s="56">
        <v>295071.59999999998</v>
      </c>
      <c r="AA90" s="50">
        <f>+Z90+AN90+AV90+BD90+BL90+BT90+CB90+CJ90+CR90+CZ90+DH90+DP90+DX90+EF90+EN90+EV90+FD90+FL90+FT90+GB90+GJ90+GR90+GZ90+HH90+HP90+HX90+IF90+IN90+IV90+JD90+JL90+JT90</f>
        <v>300192</v>
      </c>
      <c r="AB90" s="50">
        <f>+IFERROR(X90/AE90,)</f>
        <v>867.86440677966095</v>
      </c>
      <c r="AC90" s="50">
        <f>+X90/AE90</f>
        <v>867.86440677966095</v>
      </c>
      <c r="AD90" s="60">
        <f t="shared" si="277"/>
        <v>353.72938614102065</v>
      </c>
      <c r="AE90" s="57">
        <v>5.9</v>
      </c>
      <c r="AF90" s="57">
        <v>5.9</v>
      </c>
      <c r="AG90" s="24"/>
      <c r="AH90" s="10">
        <v>150.005</v>
      </c>
      <c r="AI90" s="10">
        <v>13838</v>
      </c>
      <c r="AJ90" s="10">
        <v>0</v>
      </c>
      <c r="AK90" s="10">
        <v>0</v>
      </c>
      <c r="AL90" s="10">
        <f>+AH90+AJ90</f>
        <v>150.005</v>
      </c>
      <c r="AM90" s="10">
        <f>+AI90+AL90</f>
        <v>13988.004999999999</v>
      </c>
      <c r="AN90" s="10">
        <v>273.89999999999998</v>
      </c>
      <c r="AO90" s="33" t="s">
        <v>246</v>
      </c>
      <c r="AP90" s="10">
        <v>0</v>
      </c>
      <c r="AQ90" s="10">
        <v>0</v>
      </c>
      <c r="AR90" s="10">
        <v>0</v>
      </c>
      <c r="AS90" s="10">
        <v>0</v>
      </c>
      <c r="AT90" s="10">
        <f t="shared" ref="AT90:AU92" si="608">+AP90+AR90</f>
        <v>0</v>
      </c>
      <c r="AU90" s="10">
        <f t="shared" si="608"/>
        <v>0</v>
      </c>
      <c r="AV90" s="10">
        <v>498.7</v>
      </c>
      <c r="AW90" s="22"/>
      <c r="AX90" s="161">
        <v>0</v>
      </c>
      <c r="AY90" s="161">
        <v>0</v>
      </c>
      <c r="AZ90" s="10">
        <v>0</v>
      </c>
      <c r="BA90" s="10">
        <v>0</v>
      </c>
      <c r="BB90" s="161">
        <f t="shared" ref="BB90:BC92" si="609">+AX90+AZ90</f>
        <v>0</v>
      </c>
      <c r="BC90" s="161">
        <f t="shared" si="609"/>
        <v>0</v>
      </c>
      <c r="BD90" s="10">
        <v>534.29999999999995</v>
      </c>
      <c r="BE90" s="22"/>
      <c r="BF90" s="10">
        <v>0</v>
      </c>
      <c r="BG90" s="10">
        <v>0</v>
      </c>
      <c r="BH90" s="10">
        <v>0</v>
      </c>
      <c r="BI90" s="10">
        <v>0</v>
      </c>
      <c r="BJ90" s="161">
        <f t="shared" ref="BJ90:BK92" si="610">+BF90+BH90</f>
        <v>0</v>
      </c>
      <c r="BK90" s="161">
        <f t="shared" si="610"/>
        <v>0</v>
      </c>
      <c r="BL90" s="10">
        <v>16.600000000000001</v>
      </c>
      <c r="BM90" s="22"/>
      <c r="BN90" s="161">
        <v>539.48</v>
      </c>
      <c r="BO90" s="10">
        <v>47399</v>
      </c>
      <c r="BP90" s="10">
        <v>0</v>
      </c>
      <c r="BQ90" s="10">
        <v>0</v>
      </c>
      <c r="BR90" s="10">
        <f t="shared" ref="BR90:BS92" si="611">+BN90+BP90</f>
        <v>539.48</v>
      </c>
      <c r="BS90" s="10">
        <f t="shared" si="611"/>
        <v>47399</v>
      </c>
      <c r="BT90" s="10">
        <v>408.2</v>
      </c>
      <c r="BU90" s="22" t="s">
        <v>244</v>
      </c>
      <c r="BV90" s="161">
        <v>0</v>
      </c>
      <c r="BW90" s="161">
        <v>0</v>
      </c>
      <c r="BX90" s="10">
        <v>0</v>
      </c>
      <c r="BY90" s="10">
        <v>0</v>
      </c>
      <c r="BZ90" s="161">
        <f t="shared" ref="BZ90:CA92" si="612">+BV90+BX90</f>
        <v>0</v>
      </c>
      <c r="CA90" s="161">
        <f t="shared" si="612"/>
        <v>0</v>
      </c>
      <c r="CB90" s="10">
        <v>265.89999999999998</v>
      </c>
      <c r="CC90" s="22"/>
      <c r="CD90" s="161">
        <v>0</v>
      </c>
      <c r="CE90" s="161">
        <v>0</v>
      </c>
      <c r="CF90" s="10">
        <v>0</v>
      </c>
      <c r="CG90" s="10">
        <v>0</v>
      </c>
      <c r="CH90" s="161">
        <f t="shared" ref="CH90:CI92" si="613">+CD90+CF90</f>
        <v>0</v>
      </c>
      <c r="CI90" s="161">
        <f t="shared" si="613"/>
        <v>0</v>
      </c>
      <c r="CJ90" s="10">
        <v>31.9</v>
      </c>
      <c r="CK90" s="161"/>
      <c r="CL90" s="161">
        <v>0</v>
      </c>
      <c r="CM90" s="161">
        <v>0</v>
      </c>
      <c r="CN90" s="10">
        <v>0</v>
      </c>
      <c r="CO90" s="10">
        <v>0</v>
      </c>
      <c r="CP90" s="161">
        <f t="shared" ref="CP90:CQ92" si="614">+CL90+CN90</f>
        <v>0</v>
      </c>
      <c r="CQ90" s="161">
        <f t="shared" si="614"/>
        <v>0</v>
      </c>
      <c r="CR90" s="10">
        <v>229.8</v>
      </c>
      <c r="CS90" s="22"/>
      <c r="CT90" s="161">
        <v>0</v>
      </c>
      <c r="CU90" s="161">
        <v>0</v>
      </c>
      <c r="CV90" s="10">
        <v>0</v>
      </c>
      <c r="CW90" s="161">
        <v>0</v>
      </c>
      <c r="CX90" s="161">
        <f t="shared" ref="CX90:CY92" si="615">+CT90+CV90</f>
        <v>0</v>
      </c>
      <c r="CY90" s="161">
        <f t="shared" si="615"/>
        <v>0</v>
      </c>
      <c r="CZ90" s="10">
        <v>386.1</v>
      </c>
      <c r="DA90" s="22"/>
      <c r="DB90" s="161">
        <v>0</v>
      </c>
      <c r="DC90" s="161">
        <v>0</v>
      </c>
      <c r="DD90" s="10">
        <v>0</v>
      </c>
      <c r="DE90" s="10">
        <v>0</v>
      </c>
      <c r="DF90" s="161">
        <f t="shared" ref="DF90:DG92" si="616">+DB90+DD90</f>
        <v>0</v>
      </c>
      <c r="DG90" s="161">
        <f t="shared" si="616"/>
        <v>0</v>
      </c>
      <c r="DH90" s="10">
        <v>497.9</v>
      </c>
      <c r="DI90" s="161"/>
      <c r="DJ90" s="161">
        <v>0</v>
      </c>
      <c r="DK90" s="161">
        <v>0</v>
      </c>
      <c r="DL90" s="10">
        <v>0</v>
      </c>
      <c r="DM90" s="10">
        <v>0</v>
      </c>
      <c r="DN90" s="161">
        <f t="shared" ref="DN90:DO92" si="617">+DJ90+DL90</f>
        <v>0</v>
      </c>
      <c r="DO90" s="161">
        <f t="shared" si="617"/>
        <v>0</v>
      </c>
      <c r="DP90" s="10">
        <v>0.2</v>
      </c>
      <c r="DQ90" s="22"/>
      <c r="DR90" s="161">
        <v>0</v>
      </c>
      <c r="DS90" s="161">
        <v>0</v>
      </c>
      <c r="DT90" s="10">
        <v>0</v>
      </c>
      <c r="DU90" s="161">
        <v>0</v>
      </c>
      <c r="DV90" s="161">
        <f t="shared" ref="DV90:DW92" si="618">+DR90+DT90</f>
        <v>0</v>
      </c>
      <c r="DW90" s="161">
        <f t="shared" si="618"/>
        <v>0</v>
      </c>
      <c r="DX90" s="10">
        <v>0.1</v>
      </c>
      <c r="DY90" s="161"/>
      <c r="DZ90" s="161">
        <v>0</v>
      </c>
      <c r="EA90" s="161">
        <v>0</v>
      </c>
      <c r="EB90" s="161">
        <v>0</v>
      </c>
      <c r="EC90" s="161">
        <v>0</v>
      </c>
      <c r="ED90" s="161">
        <f t="shared" ref="ED90:EE92" si="619">+DZ90+EB90</f>
        <v>0</v>
      </c>
      <c r="EE90" s="161">
        <f t="shared" si="619"/>
        <v>0</v>
      </c>
      <c r="EF90" s="10">
        <v>9.6999999999999993</v>
      </c>
      <c r="EG90" s="161"/>
      <c r="EH90" s="161">
        <v>0</v>
      </c>
      <c r="EI90" s="161">
        <v>0</v>
      </c>
      <c r="EJ90" s="161">
        <v>0</v>
      </c>
      <c r="EK90" s="161">
        <v>0</v>
      </c>
      <c r="EL90" s="161">
        <f t="shared" ref="EL90:EM92" si="620">+EH90+EJ90</f>
        <v>0</v>
      </c>
      <c r="EM90" s="161">
        <f t="shared" si="620"/>
        <v>0</v>
      </c>
      <c r="EN90" s="10">
        <v>436.1</v>
      </c>
      <c r="EO90" s="22"/>
      <c r="EP90" s="10">
        <v>150</v>
      </c>
      <c r="EQ90" s="161">
        <v>13837</v>
      </c>
      <c r="ER90" s="161">
        <v>0</v>
      </c>
      <c r="ES90" s="161">
        <v>0</v>
      </c>
      <c r="ET90" s="161">
        <f t="shared" ref="ET90:EU92" si="621">+EP90+ER90</f>
        <v>150</v>
      </c>
      <c r="EU90" s="161">
        <f t="shared" si="621"/>
        <v>13837</v>
      </c>
      <c r="EV90" s="10">
        <v>606.70000000000005</v>
      </c>
      <c r="EW90" s="161" t="s">
        <v>246</v>
      </c>
      <c r="EX90" s="10">
        <v>0</v>
      </c>
      <c r="EY90" s="161">
        <v>0</v>
      </c>
      <c r="EZ90" s="161">
        <v>0</v>
      </c>
      <c r="FA90" s="161">
        <v>0</v>
      </c>
      <c r="FB90" s="14">
        <f t="shared" ref="FB90:FC92" si="622">+EX90+EZ90</f>
        <v>0</v>
      </c>
      <c r="FC90" s="14">
        <f t="shared" si="622"/>
        <v>0</v>
      </c>
      <c r="FD90" s="161">
        <v>667</v>
      </c>
      <c r="FE90" s="161"/>
      <c r="FF90" s="10">
        <v>0</v>
      </c>
      <c r="FG90" s="10">
        <v>0</v>
      </c>
      <c r="FH90" s="10">
        <v>0</v>
      </c>
      <c r="FI90" s="10">
        <v>0</v>
      </c>
      <c r="FJ90" s="14">
        <f t="shared" ref="FJ90:FK92" si="623">+FF90+FH90</f>
        <v>0</v>
      </c>
      <c r="FK90" s="14">
        <f t="shared" si="623"/>
        <v>0</v>
      </c>
      <c r="FL90" s="10">
        <v>257.2</v>
      </c>
      <c r="FM90" s="167"/>
      <c r="FN90" s="14"/>
      <c r="FO90" s="14"/>
      <c r="FP90" s="14"/>
      <c r="FQ90" s="14"/>
      <c r="FR90" s="14">
        <f t="shared" ref="FR90:FS92" si="624">+FN90+FP90</f>
        <v>0</v>
      </c>
      <c r="FS90" s="14">
        <f t="shared" si="624"/>
        <v>0</v>
      </c>
      <c r="FT90" s="10">
        <v>0.1</v>
      </c>
      <c r="FU90" s="14"/>
      <c r="FV90" s="14"/>
      <c r="FW90" s="14"/>
      <c r="FX90" s="14"/>
      <c r="FY90" s="14"/>
      <c r="FZ90" s="14">
        <f t="shared" ref="FZ90:GA92" si="625">+FV90+FX90</f>
        <v>0</v>
      </c>
      <c r="GA90" s="14">
        <f t="shared" si="625"/>
        <v>0</v>
      </c>
      <c r="GB90" s="14"/>
      <c r="GC90" s="14"/>
      <c r="GD90" s="14"/>
      <c r="GE90" s="14"/>
      <c r="GF90" s="14"/>
      <c r="GG90" s="14"/>
      <c r="GH90" s="14">
        <f t="shared" ref="GH90:GI92" si="626">+GD90+GF90</f>
        <v>0</v>
      </c>
      <c r="GI90" s="14">
        <f t="shared" si="626"/>
        <v>0</v>
      </c>
      <c r="GJ90" s="14"/>
      <c r="GK90" s="14"/>
      <c r="GL90" s="14"/>
      <c r="GM90" s="14"/>
      <c r="GN90" s="14"/>
      <c r="GO90" s="14"/>
      <c r="GP90" s="14">
        <f t="shared" ref="GP90:GQ92" si="627">+GL90+GN90</f>
        <v>0</v>
      </c>
      <c r="GQ90" s="14">
        <f t="shared" si="627"/>
        <v>0</v>
      </c>
      <c r="GR90" s="14"/>
      <c r="GS90" s="14"/>
      <c r="GT90" s="14"/>
      <c r="GU90" s="14"/>
      <c r="GV90" s="14"/>
      <c r="GW90" s="14"/>
      <c r="GX90" s="14">
        <f t="shared" ref="GX90:GY92" si="628">+GT90+GV90</f>
        <v>0</v>
      </c>
      <c r="GY90" s="14">
        <f t="shared" si="628"/>
        <v>0</v>
      </c>
      <c r="GZ90" s="14"/>
      <c r="HA90" s="14"/>
      <c r="HB90" s="14"/>
      <c r="HC90" s="14"/>
      <c r="HD90" s="14"/>
      <c r="HE90" s="14"/>
      <c r="HF90" s="14">
        <f t="shared" ref="HF90:HG92" si="629">+HB90+HD90</f>
        <v>0</v>
      </c>
      <c r="HG90" s="14">
        <f t="shared" si="629"/>
        <v>0</v>
      </c>
      <c r="HH90" s="14"/>
      <c r="HI90" s="14"/>
      <c r="HJ90" s="14"/>
      <c r="HK90" s="14"/>
      <c r="HL90" s="14"/>
      <c r="HM90" s="14"/>
      <c r="HN90" s="14">
        <f t="shared" ref="HN90:HO92" si="630">+HJ90+HL90</f>
        <v>0</v>
      </c>
      <c r="HO90" s="14">
        <f t="shared" si="630"/>
        <v>0</v>
      </c>
      <c r="HP90" s="14"/>
      <c r="HQ90" s="14"/>
      <c r="HR90" s="14"/>
      <c r="HS90" s="14"/>
      <c r="HT90" s="14"/>
      <c r="HU90" s="14"/>
      <c r="HV90" s="14">
        <f t="shared" ref="HV90:HW92" si="631">+HR90+HT90</f>
        <v>0</v>
      </c>
      <c r="HW90" s="14">
        <f t="shared" si="631"/>
        <v>0</v>
      </c>
      <c r="HX90" s="14"/>
      <c r="HY90" s="14"/>
      <c r="HZ90" s="14"/>
      <c r="IA90" s="14"/>
      <c r="IB90" s="14"/>
      <c r="IC90" s="14"/>
      <c r="ID90" s="14">
        <f t="shared" ref="ID90:IE92" si="632">+HZ90+IB90</f>
        <v>0</v>
      </c>
      <c r="IE90" s="14">
        <f t="shared" si="632"/>
        <v>0</v>
      </c>
      <c r="IF90" s="14"/>
      <c r="IG90" s="14"/>
      <c r="IH90" s="14"/>
      <c r="II90" s="14"/>
      <c r="IJ90" s="14"/>
      <c r="IK90" s="14"/>
      <c r="IL90" s="14">
        <f t="shared" ref="IL90:IM92" si="633">+IH90+IJ90</f>
        <v>0</v>
      </c>
      <c r="IM90" s="14">
        <f t="shared" si="633"/>
        <v>0</v>
      </c>
      <c r="IN90" s="14"/>
      <c r="IO90" s="14"/>
      <c r="IP90" s="14"/>
      <c r="IQ90" s="14"/>
      <c r="IR90" s="14"/>
      <c r="IS90" s="14"/>
      <c r="IT90" s="14">
        <f t="shared" ref="IT90:IU92" si="634">+IP90+IR90</f>
        <v>0</v>
      </c>
      <c r="IU90" s="14">
        <f t="shared" si="634"/>
        <v>0</v>
      </c>
      <c r="IV90" s="14"/>
      <c r="IW90" s="14"/>
      <c r="IX90" s="14"/>
      <c r="IY90" s="14"/>
      <c r="IZ90" s="14"/>
      <c r="JA90" s="14"/>
      <c r="JB90" s="14">
        <f t="shared" ref="JB90:JC92" si="635">+IX90+IZ90</f>
        <v>0</v>
      </c>
      <c r="JC90" s="14">
        <f t="shared" si="635"/>
        <v>0</v>
      </c>
      <c r="JD90" s="14"/>
      <c r="JE90" s="14"/>
      <c r="JF90" s="14"/>
      <c r="JG90" s="14"/>
      <c r="JH90" s="14"/>
      <c r="JI90" s="14"/>
      <c r="JJ90" s="14">
        <f t="shared" ref="JJ90:JK92" si="636">+JF90+JH90</f>
        <v>0</v>
      </c>
      <c r="JK90" s="14">
        <f t="shared" si="636"/>
        <v>0</v>
      </c>
      <c r="JL90" s="14"/>
      <c r="JM90" s="14"/>
      <c r="JN90" s="14"/>
      <c r="JO90" s="14"/>
      <c r="JP90" s="14"/>
      <c r="JQ90" s="14"/>
      <c r="JR90" s="14">
        <f t="shared" ref="JR90:JS92" si="637">+JN90+JP90</f>
        <v>0</v>
      </c>
      <c r="JS90" s="14">
        <f t="shared" si="637"/>
        <v>0</v>
      </c>
      <c r="JT90" s="14"/>
      <c r="JU90" s="14"/>
    </row>
    <row r="91" spans="1:281" ht="12" customHeight="1" x14ac:dyDescent="0.2">
      <c r="A91" s="139" t="s">
        <v>512</v>
      </c>
      <c r="B91" s="4" t="s">
        <v>180</v>
      </c>
      <c r="C91" s="61">
        <v>9350002731</v>
      </c>
      <c r="D91" s="139" t="s">
        <v>301</v>
      </c>
      <c r="E91" s="139">
        <v>360</v>
      </c>
      <c r="F91" s="8" t="s">
        <v>13</v>
      </c>
      <c r="G91" s="6">
        <v>221448</v>
      </c>
      <c r="H91" s="139" t="s">
        <v>167</v>
      </c>
      <c r="I91" s="139" t="s">
        <v>167</v>
      </c>
      <c r="J91" s="145"/>
      <c r="K91" s="10">
        <v>0</v>
      </c>
      <c r="L91" s="50">
        <f t="shared" si="217"/>
        <v>0</v>
      </c>
      <c r="M91" s="10"/>
      <c r="N91" s="10">
        <v>0</v>
      </c>
      <c r="O91" s="10"/>
      <c r="P91" s="10"/>
      <c r="Q91" s="10"/>
      <c r="R91" s="139">
        <f t="shared" si="218"/>
        <v>0</v>
      </c>
      <c r="S91" s="50" cm="1">
        <f t="array" ref="S91">+R91:R91</f>
        <v>0</v>
      </c>
      <c r="T91" s="50">
        <f t="shared" si="607"/>
        <v>712.92000000000007</v>
      </c>
      <c r="U91" s="55">
        <f t="shared" si="219"/>
        <v>712.92000000000007</v>
      </c>
      <c r="V91" s="50">
        <f>+SUM(AM91+AU91+BC91+BK91+BS91+CA91+CI91+CQ91+CY91+DG91+DO91+DW91+EE91+EM91+EU91+FC91+FK91+FS91+GA91+GI91+GQ91+GY91+HG91+HO91+HW91+IE91+IM91+IU91+JC91+JK91+JS91)</f>
        <v>63931</v>
      </c>
      <c r="W91" s="55">
        <f t="shared" si="220"/>
        <v>89.674858329125271</v>
      </c>
      <c r="X91" s="50">
        <f>+AN91+AV91+BD91+BL91+BT91+CB91+CJ91+CR91+CZ91+DH91+DP91+DX91+EF91+EN91+EV91+FD91+FL91+FT91+GB91+GJ91+GR91+GZ91+HH91+HP91+HX91+IF91+IN91+IV91+JD91+JL91+JT91</f>
        <v>1972.3</v>
      </c>
      <c r="Y91" s="55">
        <f>+IFERROR(V91/X91,"")</f>
        <v>32.414439993915735</v>
      </c>
      <c r="Z91" s="139"/>
      <c r="AA91" s="50">
        <f>+Z91+AN91+AV91+BD91+BL91+BT91+CB91+CJ91+CR91+CZ91+DH91+DP91+DX91+EF91+EN91+EV91+FD91+FL91+FT91+GB91+GJ91+GR91+GZ91+HH91+HP91+HX91+IF91+IN91+IV91+JD91+JL91+JT91</f>
        <v>1972.3</v>
      </c>
      <c r="AB91" s="50">
        <f>+IFERROR(X91/AE91,)</f>
        <v>428.76086956521743</v>
      </c>
      <c r="AC91" s="50">
        <f>+X91/AE91</f>
        <v>428.76086956521743</v>
      </c>
      <c r="AD91" s="60">
        <f t="shared" si="277"/>
        <v>284.15913043478264</v>
      </c>
      <c r="AE91" s="64">
        <v>4.5999999999999996</v>
      </c>
      <c r="AF91" s="64">
        <v>4.5999999999999996</v>
      </c>
      <c r="AG91" s="24"/>
      <c r="AH91" s="161">
        <v>0</v>
      </c>
      <c r="AI91" s="161">
        <v>0</v>
      </c>
      <c r="AJ91" s="161">
        <v>0</v>
      </c>
      <c r="AK91" s="161">
        <v>0</v>
      </c>
      <c r="AL91" s="10">
        <f>+AH91+AJ91</f>
        <v>0</v>
      </c>
      <c r="AM91" s="10">
        <f>+AI91+AL91</f>
        <v>0</v>
      </c>
      <c r="AN91" s="161">
        <v>0</v>
      </c>
      <c r="AO91" s="161"/>
      <c r="AP91" s="10">
        <v>0</v>
      </c>
      <c r="AQ91" s="10">
        <v>0</v>
      </c>
      <c r="AR91" s="10">
        <v>0</v>
      </c>
      <c r="AS91" s="10">
        <v>0</v>
      </c>
      <c r="AT91" s="10">
        <f t="shared" si="608"/>
        <v>0</v>
      </c>
      <c r="AU91" s="10">
        <f t="shared" si="608"/>
        <v>0</v>
      </c>
      <c r="AV91" s="161">
        <v>0</v>
      </c>
      <c r="AW91" s="161"/>
      <c r="AX91" s="161">
        <v>0</v>
      </c>
      <c r="AY91" s="161">
        <v>0</v>
      </c>
      <c r="AZ91" s="10">
        <v>0</v>
      </c>
      <c r="BA91" s="10">
        <v>0</v>
      </c>
      <c r="BB91" s="161">
        <f t="shared" si="609"/>
        <v>0</v>
      </c>
      <c r="BC91" s="161">
        <f t="shared" si="609"/>
        <v>0</v>
      </c>
      <c r="BD91" s="161">
        <v>0</v>
      </c>
      <c r="BE91" s="161"/>
      <c r="BF91" s="10">
        <v>0</v>
      </c>
      <c r="BG91" s="10">
        <v>0</v>
      </c>
      <c r="BH91" s="10">
        <v>0</v>
      </c>
      <c r="BI91" s="10">
        <v>0</v>
      </c>
      <c r="BJ91" s="161">
        <f t="shared" si="610"/>
        <v>0</v>
      </c>
      <c r="BK91" s="161">
        <f t="shared" si="610"/>
        <v>0</v>
      </c>
      <c r="BL91" s="10">
        <v>0</v>
      </c>
      <c r="BM91" s="22"/>
      <c r="BN91" s="161">
        <v>0</v>
      </c>
      <c r="BO91" s="10">
        <v>0</v>
      </c>
      <c r="BP91" s="10">
        <v>0</v>
      </c>
      <c r="BQ91" s="10">
        <v>0</v>
      </c>
      <c r="BR91" s="10">
        <f t="shared" si="611"/>
        <v>0</v>
      </c>
      <c r="BS91" s="10">
        <f t="shared" si="611"/>
        <v>0</v>
      </c>
      <c r="BT91" s="10">
        <v>0</v>
      </c>
      <c r="BU91" s="22"/>
      <c r="BV91" s="161">
        <v>0</v>
      </c>
      <c r="BW91" s="161">
        <v>0</v>
      </c>
      <c r="BX91" s="10">
        <v>0</v>
      </c>
      <c r="BY91" s="10">
        <v>0</v>
      </c>
      <c r="BZ91" s="161">
        <f t="shared" si="612"/>
        <v>0</v>
      </c>
      <c r="CA91" s="161">
        <f t="shared" si="612"/>
        <v>0</v>
      </c>
      <c r="CB91" s="161">
        <v>0</v>
      </c>
      <c r="CC91" s="161"/>
      <c r="CD91" s="161">
        <v>0</v>
      </c>
      <c r="CE91" s="161">
        <v>0</v>
      </c>
      <c r="CF91" s="10">
        <v>0</v>
      </c>
      <c r="CG91" s="10">
        <v>0</v>
      </c>
      <c r="CH91" s="161">
        <f t="shared" si="613"/>
        <v>0</v>
      </c>
      <c r="CI91" s="161">
        <f t="shared" si="613"/>
        <v>0</v>
      </c>
      <c r="CJ91" s="161">
        <v>0</v>
      </c>
      <c r="CK91" s="161"/>
      <c r="CL91" s="161">
        <v>0</v>
      </c>
      <c r="CM91" s="161">
        <v>0</v>
      </c>
      <c r="CN91" s="10">
        <v>0</v>
      </c>
      <c r="CO91" s="10">
        <v>0</v>
      </c>
      <c r="CP91" s="161">
        <f t="shared" si="614"/>
        <v>0</v>
      </c>
      <c r="CQ91" s="161">
        <f t="shared" si="614"/>
        <v>0</v>
      </c>
      <c r="CR91" s="161">
        <v>0</v>
      </c>
      <c r="CS91" s="161"/>
      <c r="CT91" s="161">
        <v>0</v>
      </c>
      <c r="CU91" s="161">
        <v>0</v>
      </c>
      <c r="CV91" s="10">
        <v>0</v>
      </c>
      <c r="CW91" s="161">
        <v>0</v>
      </c>
      <c r="CX91" s="161">
        <f t="shared" si="615"/>
        <v>0</v>
      </c>
      <c r="CY91" s="161">
        <f t="shared" si="615"/>
        <v>0</v>
      </c>
      <c r="CZ91" s="161">
        <v>0</v>
      </c>
      <c r="DA91" s="161"/>
      <c r="DB91" s="161">
        <v>0</v>
      </c>
      <c r="DC91" s="161">
        <v>0</v>
      </c>
      <c r="DD91" s="10">
        <v>0</v>
      </c>
      <c r="DE91" s="10">
        <v>0</v>
      </c>
      <c r="DF91" s="161">
        <f t="shared" si="616"/>
        <v>0</v>
      </c>
      <c r="DG91" s="161">
        <f t="shared" si="616"/>
        <v>0</v>
      </c>
      <c r="DH91" s="161">
        <v>0</v>
      </c>
      <c r="DI91" s="161"/>
      <c r="DJ91" s="161">
        <v>0</v>
      </c>
      <c r="DK91" s="161">
        <v>0</v>
      </c>
      <c r="DL91" s="10">
        <v>0</v>
      </c>
      <c r="DM91" s="10">
        <v>0</v>
      </c>
      <c r="DN91" s="161">
        <f t="shared" si="617"/>
        <v>0</v>
      </c>
      <c r="DO91" s="161">
        <f t="shared" si="617"/>
        <v>0</v>
      </c>
      <c r="DP91" s="10">
        <v>0.2</v>
      </c>
      <c r="DQ91" s="161"/>
      <c r="DR91" s="161">
        <v>0</v>
      </c>
      <c r="DS91" s="161">
        <v>0</v>
      </c>
      <c r="DT91" s="10">
        <v>0</v>
      </c>
      <c r="DU91" s="161">
        <v>0</v>
      </c>
      <c r="DV91" s="161">
        <f t="shared" si="618"/>
        <v>0</v>
      </c>
      <c r="DW91" s="161">
        <f t="shared" si="618"/>
        <v>0</v>
      </c>
      <c r="DX91" s="10">
        <v>0.1</v>
      </c>
      <c r="DY91" s="161"/>
      <c r="DZ91" s="10">
        <v>332.92</v>
      </c>
      <c r="EA91" s="161">
        <v>29251</v>
      </c>
      <c r="EB91" s="161">
        <v>0</v>
      </c>
      <c r="EC91" s="161">
        <v>0</v>
      </c>
      <c r="ED91" s="10">
        <f t="shared" si="619"/>
        <v>332.92</v>
      </c>
      <c r="EE91" s="10">
        <f t="shared" si="619"/>
        <v>29251</v>
      </c>
      <c r="EF91" s="10">
        <v>331.7</v>
      </c>
      <c r="EG91" s="161" t="s">
        <v>244</v>
      </c>
      <c r="EH91" s="161">
        <v>0</v>
      </c>
      <c r="EI91" s="161">
        <v>0</v>
      </c>
      <c r="EJ91" s="161">
        <v>0</v>
      </c>
      <c r="EK91" s="161">
        <v>0</v>
      </c>
      <c r="EL91" s="161">
        <f t="shared" si="620"/>
        <v>0</v>
      </c>
      <c r="EM91" s="161">
        <f t="shared" si="620"/>
        <v>0</v>
      </c>
      <c r="EN91" s="10">
        <v>512.9</v>
      </c>
      <c r="EO91" s="22"/>
      <c r="EP91" s="10">
        <v>180</v>
      </c>
      <c r="EQ91" s="161">
        <v>16668</v>
      </c>
      <c r="ER91" s="161">
        <v>0</v>
      </c>
      <c r="ES91" s="161">
        <v>0</v>
      </c>
      <c r="ET91" s="161">
        <f t="shared" si="621"/>
        <v>180</v>
      </c>
      <c r="EU91" s="161">
        <f t="shared" si="621"/>
        <v>16668</v>
      </c>
      <c r="EV91" s="10">
        <v>509.5</v>
      </c>
      <c r="EW91" s="161" t="s">
        <v>555</v>
      </c>
      <c r="EX91" s="10">
        <v>0</v>
      </c>
      <c r="EY91" s="161">
        <v>0</v>
      </c>
      <c r="EZ91" s="161">
        <v>0</v>
      </c>
      <c r="FA91" s="161">
        <v>0</v>
      </c>
      <c r="FB91" s="139">
        <f t="shared" si="622"/>
        <v>0</v>
      </c>
      <c r="FC91" s="139">
        <f t="shared" si="622"/>
        <v>0</v>
      </c>
      <c r="FD91" s="161">
        <v>456.8</v>
      </c>
      <c r="FE91" s="161"/>
      <c r="FF91" s="10">
        <v>0</v>
      </c>
      <c r="FG91" s="10">
        <v>0</v>
      </c>
      <c r="FH91" s="10">
        <v>0</v>
      </c>
      <c r="FI91" s="10">
        <v>0</v>
      </c>
      <c r="FJ91" s="139">
        <f t="shared" si="623"/>
        <v>0</v>
      </c>
      <c r="FK91" s="139">
        <f t="shared" si="623"/>
        <v>0</v>
      </c>
      <c r="FL91" s="10">
        <v>119</v>
      </c>
      <c r="FM91" s="167"/>
      <c r="FN91" s="139">
        <v>200</v>
      </c>
      <c r="FO91" s="139">
        <v>18012</v>
      </c>
      <c r="FP91" s="139"/>
      <c r="FQ91" s="139"/>
      <c r="FR91" s="139">
        <f t="shared" si="624"/>
        <v>200</v>
      </c>
      <c r="FS91" s="139">
        <f t="shared" si="624"/>
        <v>18012</v>
      </c>
      <c r="FT91" s="10">
        <v>42.1</v>
      </c>
      <c r="FU91" s="139"/>
      <c r="FV91" s="139"/>
      <c r="FW91" s="139"/>
      <c r="FX91" s="139"/>
      <c r="FY91" s="139"/>
      <c r="FZ91" s="139">
        <f t="shared" si="625"/>
        <v>0</v>
      </c>
      <c r="GA91" s="139">
        <f t="shared" si="625"/>
        <v>0</v>
      </c>
      <c r="GB91" s="139"/>
      <c r="GC91" s="139"/>
      <c r="GD91" s="139"/>
      <c r="GE91" s="139"/>
      <c r="GF91" s="139"/>
      <c r="GG91" s="139"/>
      <c r="GH91" s="139">
        <f t="shared" si="626"/>
        <v>0</v>
      </c>
      <c r="GI91" s="139">
        <f t="shared" si="626"/>
        <v>0</v>
      </c>
      <c r="GJ91" s="139"/>
      <c r="GK91" s="139"/>
      <c r="GL91" s="139"/>
      <c r="GM91" s="139"/>
      <c r="GN91" s="139"/>
      <c r="GO91" s="139"/>
      <c r="GP91" s="139">
        <f t="shared" si="627"/>
        <v>0</v>
      </c>
      <c r="GQ91" s="139">
        <f t="shared" si="627"/>
        <v>0</v>
      </c>
      <c r="GR91" s="139"/>
      <c r="GS91" s="139"/>
      <c r="GT91" s="139"/>
      <c r="GU91" s="139"/>
      <c r="GV91" s="139"/>
      <c r="GW91" s="139"/>
      <c r="GX91" s="139">
        <f t="shared" si="628"/>
        <v>0</v>
      </c>
      <c r="GY91" s="139">
        <f t="shared" si="628"/>
        <v>0</v>
      </c>
      <c r="GZ91" s="139"/>
      <c r="HA91" s="139"/>
      <c r="HB91" s="139"/>
      <c r="HC91" s="139"/>
      <c r="HD91" s="139"/>
      <c r="HE91" s="139"/>
      <c r="HF91" s="139">
        <f t="shared" si="629"/>
        <v>0</v>
      </c>
      <c r="HG91" s="139">
        <f t="shared" si="629"/>
        <v>0</v>
      </c>
      <c r="HH91" s="139"/>
      <c r="HI91" s="139"/>
      <c r="HJ91" s="139"/>
      <c r="HK91" s="139"/>
      <c r="HL91" s="139"/>
      <c r="HM91" s="139"/>
      <c r="HN91" s="139">
        <f t="shared" si="630"/>
        <v>0</v>
      </c>
      <c r="HO91" s="139">
        <f t="shared" si="630"/>
        <v>0</v>
      </c>
      <c r="HP91" s="139"/>
      <c r="HQ91" s="139"/>
      <c r="HR91" s="139"/>
      <c r="HS91" s="139"/>
      <c r="HT91" s="139"/>
      <c r="HU91" s="139"/>
      <c r="HV91" s="139">
        <f t="shared" si="631"/>
        <v>0</v>
      </c>
      <c r="HW91" s="139">
        <f t="shared" si="631"/>
        <v>0</v>
      </c>
      <c r="HX91" s="139"/>
      <c r="HY91" s="139"/>
      <c r="HZ91" s="139"/>
      <c r="IA91" s="139"/>
      <c r="IB91" s="139"/>
      <c r="IC91" s="139"/>
      <c r="ID91" s="139">
        <f t="shared" si="632"/>
        <v>0</v>
      </c>
      <c r="IE91" s="139">
        <f t="shared" si="632"/>
        <v>0</v>
      </c>
      <c r="IF91" s="139"/>
      <c r="IG91" s="139"/>
      <c r="IH91" s="139"/>
      <c r="II91" s="139"/>
      <c r="IJ91" s="139"/>
      <c r="IK91" s="139"/>
      <c r="IL91" s="139">
        <f t="shared" si="633"/>
        <v>0</v>
      </c>
      <c r="IM91" s="139">
        <f t="shared" si="633"/>
        <v>0</v>
      </c>
      <c r="IN91" s="139"/>
      <c r="IO91" s="139"/>
      <c r="IP91" s="139"/>
      <c r="IQ91" s="139"/>
      <c r="IR91" s="139"/>
      <c r="IS91" s="139"/>
      <c r="IT91" s="139">
        <f t="shared" si="634"/>
        <v>0</v>
      </c>
      <c r="IU91" s="139">
        <f t="shared" si="634"/>
        <v>0</v>
      </c>
      <c r="IV91" s="139"/>
      <c r="IW91" s="139"/>
      <c r="IX91" s="139"/>
      <c r="IY91" s="139"/>
      <c r="IZ91" s="139"/>
      <c r="JA91" s="139"/>
      <c r="JB91" s="139">
        <f t="shared" si="635"/>
        <v>0</v>
      </c>
      <c r="JC91" s="139">
        <f t="shared" si="635"/>
        <v>0</v>
      </c>
      <c r="JD91" s="139"/>
      <c r="JE91" s="139"/>
      <c r="JF91" s="139"/>
      <c r="JG91" s="139"/>
      <c r="JH91" s="139"/>
      <c r="JI91" s="139"/>
      <c r="JJ91" s="139">
        <f t="shared" si="636"/>
        <v>0</v>
      </c>
      <c r="JK91" s="139">
        <f t="shared" si="636"/>
        <v>0</v>
      </c>
      <c r="JL91" s="139"/>
      <c r="JM91" s="139"/>
      <c r="JN91" s="139"/>
      <c r="JO91" s="139"/>
      <c r="JP91" s="139"/>
      <c r="JQ91" s="139"/>
      <c r="JR91" s="139">
        <f t="shared" si="637"/>
        <v>0</v>
      </c>
      <c r="JS91" s="139">
        <f t="shared" si="637"/>
        <v>0</v>
      </c>
      <c r="JT91" s="139"/>
      <c r="JU91" s="139"/>
    </row>
    <row r="92" spans="1:281" ht="12" customHeight="1" x14ac:dyDescent="0.2">
      <c r="A92" s="4" t="s">
        <v>109</v>
      </c>
      <c r="B92" s="15" t="s">
        <v>181</v>
      </c>
      <c r="C92" s="61">
        <v>9523380057</v>
      </c>
      <c r="D92" s="61" t="s">
        <v>301</v>
      </c>
      <c r="E92" s="61">
        <v>760</v>
      </c>
      <c r="F92" s="140" t="s">
        <v>13</v>
      </c>
      <c r="G92" s="141">
        <v>221448</v>
      </c>
      <c r="H92" s="16" t="s">
        <v>167</v>
      </c>
      <c r="I92" s="16" t="s">
        <v>167</v>
      </c>
      <c r="J92" s="46"/>
      <c r="K92" s="43">
        <v>406.23791525423803</v>
      </c>
      <c r="L92" s="142">
        <f t="shared" si="217"/>
        <v>406.23791525423803</v>
      </c>
      <c r="M92" s="43"/>
      <c r="N92" s="43">
        <v>0</v>
      </c>
      <c r="O92" s="43"/>
      <c r="P92" s="43"/>
      <c r="Q92" s="43"/>
      <c r="R92" s="75">
        <f t="shared" si="218"/>
        <v>0</v>
      </c>
      <c r="S92" s="50" cm="1">
        <f t="array" ref="S92">+R92:R92</f>
        <v>0</v>
      </c>
      <c r="T92" s="142">
        <f t="shared" si="607"/>
        <v>1342.15</v>
      </c>
      <c r="U92" s="55">
        <f t="shared" si="219"/>
        <v>1748.3879152542381</v>
      </c>
      <c r="V92" s="142">
        <f>+SUM(AM92+AU92+BC92+BK92+BS92+CA92+CI92+CQ92+CY92+DG92+DO92+DW92+EE92+EM92+EU92+FC92+FK92+FS92+GA92+GI92+GQ92+GY92+HG92+HO92+HW92+IE92+IM92+IU92+JC92+JK92+JS92)</f>
        <v>118396</v>
      </c>
      <c r="W92" s="143">
        <f t="shared" si="220"/>
        <v>88.213686994747235</v>
      </c>
      <c r="X92" s="142">
        <f>+AN92+AV92+BD92+BL92+BT92+CB92+CJ92+CR92+CZ92+DH92+DP92+DX92+EF92+EN92+EV92+FD92+FL92+FT92+GB92+GJ92+GR92+GZ92+HH92+HP92+HX92+IF92+IN92+IV92+JD92+JL92+JT92</f>
        <v>4676.6000000000004</v>
      </c>
      <c r="Y92" s="143">
        <f>+IFERROR(V92/X92,"")</f>
        <v>25.316683060342982</v>
      </c>
      <c r="Z92" s="144">
        <v>283629.59999999992</v>
      </c>
      <c r="AA92" s="50">
        <f>+Z92+AN92+AV92+BD92+BL92+BT92+CB92+CJ92+CR92+CZ92+DH92+DP92+DX92+EF92+EN92+EV92+FD92+FL92+FT92+GB92+GJ92+GR92+GZ92+HH92+HP92+HX92+IF92+IN92+IV92+JD92+JL92+JT92</f>
        <v>288306.1999999999</v>
      </c>
      <c r="AB92" s="50">
        <f>+IFERROR(X92/AE92,)</f>
        <v>792.64406779661022</v>
      </c>
      <c r="AC92" s="50">
        <f>+X92/AE92</f>
        <v>792.64406779661022</v>
      </c>
      <c r="AD92" s="60">
        <f t="shared" si="277"/>
        <v>955.74384745762791</v>
      </c>
      <c r="AE92" s="57">
        <v>5.9</v>
      </c>
      <c r="AF92" s="57">
        <v>5.9</v>
      </c>
      <c r="AG92" s="24"/>
      <c r="AH92" s="10">
        <v>0</v>
      </c>
      <c r="AI92" s="10">
        <v>0</v>
      </c>
      <c r="AJ92" s="10">
        <v>0</v>
      </c>
      <c r="AK92" s="10">
        <v>0</v>
      </c>
      <c r="AL92" s="10">
        <f>+AH92+AJ92</f>
        <v>0</v>
      </c>
      <c r="AM92" s="10">
        <f>+AI92+AL92</f>
        <v>0</v>
      </c>
      <c r="AN92" s="10">
        <v>262.39999999999998</v>
      </c>
      <c r="AO92" s="33"/>
      <c r="AP92" s="10">
        <v>0</v>
      </c>
      <c r="AQ92" s="10">
        <v>0</v>
      </c>
      <c r="AR92" s="10">
        <v>0</v>
      </c>
      <c r="AS92" s="10">
        <v>0</v>
      </c>
      <c r="AT92" s="10">
        <f t="shared" si="608"/>
        <v>0</v>
      </c>
      <c r="AU92" s="10">
        <f t="shared" si="608"/>
        <v>0</v>
      </c>
      <c r="AV92" s="10">
        <v>16.3</v>
      </c>
      <c r="AW92" s="22"/>
      <c r="AX92" s="10">
        <v>150</v>
      </c>
      <c r="AY92" s="10">
        <v>13653</v>
      </c>
      <c r="AZ92" s="10">
        <v>0</v>
      </c>
      <c r="BA92" s="10">
        <v>0</v>
      </c>
      <c r="BB92" s="161">
        <f t="shared" si="609"/>
        <v>150</v>
      </c>
      <c r="BC92" s="161">
        <f t="shared" si="609"/>
        <v>13653</v>
      </c>
      <c r="BD92" s="10">
        <v>589</v>
      </c>
      <c r="BE92" s="22" t="s">
        <v>308</v>
      </c>
      <c r="BF92" s="10">
        <v>0</v>
      </c>
      <c r="BG92" s="10">
        <v>0</v>
      </c>
      <c r="BH92" s="10">
        <v>0</v>
      </c>
      <c r="BI92" s="10">
        <v>0</v>
      </c>
      <c r="BJ92" s="161">
        <f t="shared" si="610"/>
        <v>0</v>
      </c>
      <c r="BK92" s="161">
        <f t="shared" si="610"/>
        <v>0</v>
      </c>
      <c r="BL92" s="10">
        <v>305.7</v>
      </c>
      <c r="BM92" s="22"/>
      <c r="BN92" s="161">
        <v>626.39</v>
      </c>
      <c r="BO92" s="10">
        <v>55035</v>
      </c>
      <c r="BP92" s="10">
        <v>0</v>
      </c>
      <c r="BQ92" s="10">
        <v>0</v>
      </c>
      <c r="BR92" s="10">
        <f t="shared" si="611"/>
        <v>626.39</v>
      </c>
      <c r="BS92" s="10">
        <f t="shared" si="611"/>
        <v>55035</v>
      </c>
      <c r="BT92" s="10">
        <v>304.39999999999998</v>
      </c>
      <c r="BU92" s="22" t="s">
        <v>244</v>
      </c>
      <c r="BV92" s="161">
        <v>0</v>
      </c>
      <c r="BW92" s="161">
        <v>0</v>
      </c>
      <c r="BX92" s="10">
        <v>0</v>
      </c>
      <c r="BY92" s="10">
        <v>0</v>
      </c>
      <c r="BZ92" s="161">
        <f t="shared" si="612"/>
        <v>0</v>
      </c>
      <c r="CA92" s="161">
        <f t="shared" si="612"/>
        <v>0</v>
      </c>
      <c r="CB92" s="10">
        <v>490</v>
      </c>
      <c r="CC92" s="22"/>
      <c r="CD92" s="161">
        <v>0</v>
      </c>
      <c r="CE92" s="161">
        <v>0</v>
      </c>
      <c r="CF92" s="10">
        <v>0</v>
      </c>
      <c r="CG92" s="10">
        <v>0</v>
      </c>
      <c r="CH92" s="161">
        <f t="shared" si="613"/>
        <v>0</v>
      </c>
      <c r="CI92" s="161">
        <f t="shared" si="613"/>
        <v>0</v>
      </c>
      <c r="CJ92" s="10">
        <v>317.39999999999998</v>
      </c>
      <c r="CK92" s="161"/>
      <c r="CL92" s="161">
        <v>0</v>
      </c>
      <c r="CM92" s="161">
        <v>0</v>
      </c>
      <c r="CN92" s="10">
        <v>0</v>
      </c>
      <c r="CO92" s="10">
        <v>0</v>
      </c>
      <c r="CP92" s="161">
        <f t="shared" si="614"/>
        <v>0</v>
      </c>
      <c r="CQ92" s="161">
        <f t="shared" si="614"/>
        <v>0</v>
      </c>
      <c r="CR92" s="10">
        <v>291.10000000000002</v>
      </c>
      <c r="CS92" s="22"/>
      <c r="CT92" s="161">
        <v>0</v>
      </c>
      <c r="CU92" s="161">
        <v>0</v>
      </c>
      <c r="CV92" s="10">
        <v>0</v>
      </c>
      <c r="CW92" s="161">
        <v>0</v>
      </c>
      <c r="CX92" s="161">
        <f t="shared" si="615"/>
        <v>0</v>
      </c>
      <c r="CY92" s="161">
        <f t="shared" si="615"/>
        <v>0</v>
      </c>
      <c r="CZ92" s="10">
        <v>19.3</v>
      </c>
      <c r="DA92" s="22"/>
      <c r="DB92" s="161">
        <v>0</v>
      </c>
      <c r="DC92" s="161">
        <v>0</v>
      </c>
      <c r="DD92" s="10">
        <v>0</v>
      </c>
      <c r="DE92" s="10">
        <v>0</v>
      </c>
      <c r="DF92" s="161">
        <f t="shared" si="616"/>
        <v>0</v>
      </c>
      <c r="DG92" s="161">
        <f t="shared" si="616"/>
        <v>0</v>
      </c>
      <c r="DH92" s="10">
        <v>107.8</v>
      </c>
      <c r="DI92" s="161"/>
      <c r="DJ92" s="161">
        <v>0</v>
      </c>
      <c r="DK92" s="161">
        <v>0</v>
      </c>
      <c r="DL92" s="10">
        <v>0</v>
      </c>
      <c r="DM92" s="10">
        <v>0</v>
      </c>
      <c r="DN92" s="161">
        <f t="shared" si="617"/>
        <v>0</v>
      </c>
      <c r="DO92" s="161">
        <f t="shared" si="617"/>
        <v>0</v>
      </c>
      <c r="DP92" s="10">
        <v>61.1</v>
      </c>
      <c r="DQ92" s="22"/>
      <c r="DR92" s="161">
        <v>0</v>
      </c>
      <c r="DS92" s="161">
        <v>0</v>
      </c>
      <c r="DT92" s="161">
        <v>0</v>
      </c>
      <c r="DU92" s="161">
        <v>0</v>
      </c>
      <c r="DV92" s="161">
        <f t="shared" si="618"/>
        <v>0</v>
      </c>
      <c r="DW92" s="161">
        <f t="shared" si="618"/>
        <v>0</v>
      </c>
      <c r="DX92" s="10">
        <v>70.3</v>
      </c>
      <c r="DY92" s="161"/>
      <c r="DZ92" s="161">
        <v>0</v>
      </c>
      <c r="EA92" s="161">
        <v>0</v>
      </c>
      <c r="EB92" s="161">
        <v>0</v>
      </c>
      <c r="EC92" s="161">
        <v>0</v>
      </c>
      <c r="ED92" s="161">
        <f t="shared" si="619"/>
        <v>0</v>
      </c>
      <c r="EE92" s="161">
        <f t="shared" si="619"/>
        <v>0</v>
      </c>
      <c r="EF92" s="10">
        <v>79.599999999999994</v>
      </c>
      <c r="EG92" s="161"/>
      <c r="EH92" s="161">
        <v>0</v>
      </c>
      <c r="EI92" s="161">
        <v>0</v>
      </c>
      <c r="EJ92" s="161">
        <v>0</v>
      </c>
      <c r="EK92" s="161">
        <v>0</v>
      </c>
      <c r="EL92" s="161">
        <f t="shared" si="620"/>
        <v>0</v>
      </c>
      <c r="EM92" s="161">
        <f t="shared" si="620"/>
        <v>0</v>
      </c>
      <c r="EN92" s="10">
        <v>459.2</v>
      </c>
      <c r="EO92" s="22"/>
      <c r="EP92" s="161">
        <v>0</v>
      </c>
      <c r="EQ92" s="161">
        <v>0</v>
      </c>
      <c r="ER92" s="161">
        <v>0</v>
      </c>
      <c r="ES92" s="161">
        <v>0</v>
      </c>
      <c r="ET92" s="161">
        <f t="shared" si="621"/>
        <v>0</v>
      </c>
      <c r="EU92" s="161">
        <f t="shared" si="621"/>
        <v>0</v>
      </c>
      <c r="EV92" s="10">
        <v>732</v>
      </c>
      <c r="EW92" s="161"/>
      <c r="EX92" s="10">
        <v>0</v>
      </c>
      <c r="EY92" s="161">
        <v>0</v>
      </c>
      <c r="EZ92" s="161">
        <v>0</v>
      </c>
      <c r="FA92" s="161">
        <v>0</v>
      </c>
      <c r="FB92" s="14">
        <f t="shared" si="622"/>
        <v>0</v>
      </c>
      <c r="FC92" s="14">
        <f t="shared" si="622"/>
        <v>0</v>
      </c>
      <c r="FD92" s="161">
        <v>246.2</v>
      </c>
      <c r="FE92" s="161"/>
      <c r="FF92" s="10">
        <v>565.76</v>
      </c>
      <c r="FG92" s="10">
        <v>49708</v>
      </c>
      <c r="FH92" s="10">
        <v>0</v>
      </c>
      <c r="FI92" s="10">
        <v>0</v>
      </c>
      <c r="FJ92" s="14">
        <f t="shared" si="623"/>
        <v>565.76</v>
      </c>
      <c r="FK92" s="14">
        <f t="shared" si="623"/>
        <v>49708</v>
      </c>
      <c r="FL92" s="10">
        <v>297.2</v>
      </c>
      <c r="FM92" s="167" t="s">
        <v>244</v>
      </c>
      <c r="FN92" s="14"/>
      <c r="FO92" s="14"/>
      <c r="FP92" s="14"/>
      <c r="FQ92" s="14"/>
      <c r="FR92" s="14">
        <f t="shared" si="624"/>
        <v>0</v>
      </c>
      <c r="FS92" s="14">
        <f t="shared" si="624"/>
        <v>0</v>
      </c>
      <c r="FT92" s="10">
        <v>27.6</v>
      </c>
      <c r="FU92" s="14"/>
      <c r="FV92" s="14"/>
      <c r="FW92" s="14"/>
      <c r="FX92" s="14"/>
      <c r="FY92" s="14"/>
      <c r="FZ92" s="14">
        <f t="shared" si="625"/>
        <v>0</v>
      </c>
      <c r="GA92" s="14">
        <f t="shared" si="625"/>
        <v>0</v>
      </c>
      <c r="GB92" s="14"/>
      <c r="GC92" s="14"/>
      <c r="GD92" s="14"/>
      <c r="GE92" s="14"/>
      <c r="GF92" s="14"/>
      <c r="GG92" s="14"/>
      <c r="GH92" s="14">
        <f t="shared" si="626"/>
        <v>0</v>
      </c>
      <c r="GI92" s="14">
        <f t="shared" si="626"/>
        <v>0</v>
      </c>
      <c r="GJ92" s="14"/>
      <c r="GK92" s="14"/>
      <c r="GL92" s="14"/>
      <c r="GM92" s="14"/>
      <c r="GN92" s="14"/>
      <c r="GO92" s="14"/>
      <c r="GP92" s="14">
        <f t="shared" si="627"/>
        <v>0</v>
      </c>
      <c r="GQ92" s="14">
        <f t="shared" si="627"/>
        <v>0</v>
      </c>
      <c r="GR92" s="14"/>
      <c r="GS92" s="14"/>
      <c r="GT92" s="14"/>
      <c r="GU92" s="14"/>
      <c r="GV92" s="14"/>
      <c r="GW92" s="14"/>
      <c r="GX92" s="14">
        <f t="shared" si="628"/>
        <v>0</v>
      </c>
      <c r="GY92" s="14">
        <f t="shared" si="628"/>
        <v>0</v>
      </c>
      <c r="GZ92" s="14"/>
      <c r="HA92" s="14"/>
      <c r="HB92" s="14"/>
      <c r="HC92" s="14"/>
      <c r="HD92" s="14"/>
      <c r="HE92" s="14"/>
      <c r="HF92" s="14">
        <f t="shared" si="629"/>
        <v>0</v>
      </c>
      <c r="HG92" s="14">
        <f t="shared" si="629"/>
        <v>0</v>
      </c>
      <c r="HH92" s="14"/>
      <c r="HI92" s="14"/>
      <c r="HJ92" s="14"/>
      <c r="HK92" s="14"/>
      <c r="HL92" s="14"/>
      <c r="HM92" s="14"/>
      <c r="HN92" s="14">
        <f t="shared" si="630"/>
        <v>0</v>
      </c>
      <c r="HO92" s="14">
        <f t="shared" si="630"/>
        <v>0</v>
      </c>
      <c r="HP92" s="14"/>
      <c r="HQ92" s="14"/>
      <c r="HR92" s="14"/>
      <c r="HS92" s="14"/>
      <c r="HT92" s="14"/>
      <c r="HU92" s="14"/>
      <c r="HV92" s="14">
        <f t="shared" si="631"/>
        <v>0</v>
      </c>
      <c r="HW92" s="14">
        <f t="shared" si="631"/>
        <v>0</v>
      </c>
      <c r="HX92" s="14"/>
      <c r="HY92" s="14"/>
      <c r="HZ92" s="14"/>
      <c r="IA92" s="14"/>
      <c r="IB92" s="14"/>
      <c r="IC92" s="14"/>
      <c r="ID92" s="14">
        <f t="shared" si="632"/>
        <v>0</v>
      </c>
      <c r="IE92" s="14">
        <f t="shared" si="632"/>
        <v>0</v>
      </c>
      <c r="IF92" s="14"/>
      <c r="IG92" s="14"/>
      <c r="IH92" s="14"/>
      <c r="II92" s="14"/>
      <c r="IJ92" s="14"/>
      <c r="IK92" s="14"/>
      <c r="IL92" s="14">
        <f t="shared" si="633"/>
        <v>0</v>
      </c>
      <c r="IM92" s="14">
        <f t="shared" si="633"/>
        <v>0</v>
      </c>
      <c r="IN92" s="14"/>
      <c r="IO92" s="14"/>
      <c r="IP92" s="14"/>
      <c r="IQ92" s="14"/>
      <c r="IR92" s="14"/>
      <c r="IS92" s="14"/>
      <c r="IT92" s="14">
        <f t="shared" si="634"/>
        <v>0</v>
      </c>
      <c r="IU92" s="14">
        <f t="shared" si="634"/>
        <v>0</v>
      </c>
      <c r="IV92" s="14"/>
      <c r="IW92" s="14"/>
      <c r="IX92" s="14"/>
      <c r="IY92" s="14"/>
      <c r="IZ92" s="14"/>
      <c r="JA92" s="14"/>
      <c r="JB92" s="14">
        <f t="shared" si="635"/>
        <v>0</v>
      </c>
      <c r="JC92" s="14">
        <f t="shared" si="635"/>
        <v>0</v>
      </c>
      <c r="JD92" s="14"/>
      <c r="JE92" s="14"/>
      <c r="JF92" s="14"/>
      <c r="JG92" s="14"/>
      <c r="JH92" s="14"/>
      <c r="JI92" s="14"/>
      <c r="JJ92" s="14">
        <f t="shared" si="636"/>
        <v>0</v>
      </c>
      <c r="JK92" s="14">
        <f t="shared" si="636"/>
        <v>0</v>
      </c>
      <c r="JL92" s="14"/>
      <c r="JM92" s="14"/>
      <c r="JN92" s="14"/>
      <c r="JO92" s="14"/>
      <c r="JP92" s="14"/>
      <c r="JQ92" s="14"/>
      <c r="JR92" s="14">
        <f t="shared" si="637"/>
        <v>0</v>
      </c>
      <c r="JS92" s="14">
        <f t="shared" si="637"/>
        <v>0</v>
      </c>
      <c r="JT92" s="14"/>
      <c r="JU92" s="14"/>
    </row>
    <row r="93" spans="1:281" ht="12" customHeight="1" x14ac:dyDescent="0.2">
      <c r="A93" s="4" t="s">
        <v>116</v>
      </c>
      <c r="B93" s="15" t="s">
        <v>489</v>
      </c>
      <c r="C93" s="61"/>
      <c r="D93" s="61" t="s">
        <v>301</v>
      </c>
      <c r="E93" s="61">
        <v>760</v>
      </c>
      <c r="F93" s="28" t="s">
        <v>20</v>
      </c>
      <c r="G93" s="6">
        <v>863915</v>
      </c>
      <c r="H93" s="16" t="s">
        <v>167</v>
      </c>
      <c r="I93" s="16" t="s">
        <v>167</v>
      </c>
      <c r="J93" s="46"/>
      <c r="K93" s="43">
        <v>596.50958012652927</v>
      </c>
      <c r="L93" s="50">
        <f>+K93-S93</f>
        <v>563.34958012652919</v>
      </c>
      <c r="M93" s="43"/>
      <c r="N93" s="43">
        <v>33.160000000000082</v>
      </c>
      <c r="O93" s="43"/>
      <c r="P93" s="43"/>
      <c r="Q93" s="43"/>
      <c r="R93" s="10">
        <f>+M93+N93+Q93+O93+P93</f>
        <v>33.160000000000082</v>
      </c>
      <c r="S93" s="50" cm="1">
        <f t="array" ref="S93">+R93:R93</f>
        <v>33.160000000000082</v>
      </c>
      <c r="T93" s="50">
        <f t="shared" si="607"/>
        <v>845.74900000000002</v>
      </c>
      <c r="U93" s="55">
        <f>+(L93+T93)</f>
        <v>1409.0985801265292</v>
      </c>
      <c r="V93" s="50">
        <f>+SUM(AM93+AU93+BC93+BK93+BS93+CA93+CI93+CQ93+CY93+DG93+DO93+DW93+EE93+EM93+EU93+FC93+FK93+FS93+GA93+GI93+GQ93+GY93+HG93+HO93+HW93+IE93+IM93+IU93+JC93+JK93+JS93)</f>
        <v>74308</v>
      </c>
      <c r="W93" s="55">
        <f>IFERROR(V93/T93,"")</f>
        <v>87.860582749728351</v>
      </c>
      <c r="X93" s="50">
        <f>+AN93+AV93+BD93+BL93+BT93+CB93+CJ93+CR93+CZ93+DH93+DP93+DX93+EF93+EN93+EV93+FD93+FL93+FT93+GB93+GJ93+GR93+GZ93+HH93+HP93+HX93+IF93+IN93+IV93+JD93+JL93+JT93</f>
        <v>5023.4999999999991</v>
      </c>
      <c r="Y93" s="55">
        <f>+IFERROR(V93/X93,"")</f>
        <v>14.792077236986168</v>
      </c>
      <c r="Z93" s="56">
        <v>313039.3</v>
      </c>
      <c r="AA93" s="50">
        <f>+Z93+AN93+AV93+BD93+BL93+BT93+CB93+CJ93+CR93+CZ93+DH93+DP93+DX93+EF93+EN93+EV93+FD93+FL93+FT93+GB93+GJ93+GR93+GZ93+HH93+HP93+HX93+IF93+IN93+IV93+JD93+JL93+JT93</f>
        <v>318062.80000000005</v>
      </c>
      <c r="AB93" s="50">
        <f>+IFERROR(X93/AE93,)</f>
        <v>881.31578947368405</v>
      </c>
      <c r="AC93" s="50">
        <f>+X93/AE93</f>
        <v>881.31578947368405</v>
      </c>
      <c r="AD93" s="60">
        <f>+U93-AC93</f>
        <v>527.78279065284516</v>
      </c>
      <c r="AE93" s="57">
        <v>5.7</v>
      </c>
      <c r="AF93" s="57">
        <v>5.7</v>
      </c>
      <c r="AG93" s="24"/>
      <c r="AH93" s="10">
        <v>0</v>
      </c>
      <c r="AI93" s="10">
        <v>0</v>
      </c>
      <c r="AJ93" s="10">
        <v>0</v>
      </c>
      <c r="AK93" s="10">
        <v>0</v>
      </c>
      <c r="AL93" s="10">
        <f>+AH93+AJ93</f>
        <v>0</v>
      </c>
      <c r="AM93" s="10">
        <f>+AI93+AL93</f>
        <v>0</v>
      </c>
      <c r="AN93" s="10">
        <v>624.79999999999995</v>
      </c>
      <c r="AO93" s="33"/>
      <c r="AP93" s="10">
        <v>0</v>
      </c>
      <c r="AQ93" s="10">
        <v>0</v>
      </c>
      <c r="AR93" s="10">
        <v>0</v>
      </c>
      <c r="AS93" s="10">
        <v>0</v>
      </c>
      <c r="AT93" s="10">
        <f>+AP93+AR93</f>
        <v>0</v>
      </c>
      <c r="AU93" s="10">
        <f>+AQ93+AS93</f>
        <v>0</v>
      </c>
      <c r="AV93" s="10">
        <v>321.89999999999998</v>
      </c>
      <c r="AW93" s="22"/>
      <c r="AX93" s="161">
        <v>0</v>
      </c>
      <c r="AY93" s="161">
        <v>0</v>
      </c>
      <c r="AZ93" s="10">
        <v>0</v>
      </c>
      <c r="BA93" s="10">
        <v>0</v>
      </c>
      <c r="BB93" s="161">
        <f>+AX93+AZ93</f>
        <v>0</v>
      </c>
      <c r="BC93" s="161">
        <f>+AY93+BA93</f>
        <v>0</v>
      </c>
      <c r="BD93" s="10">
        <v>459.4</v>
      </c>
      <c r="BE93" s="22"/>
      <c r="BF93" s="10">
        <v>378.13</v>
      </c>
      <c r="BG93" s="10">
        <v>33223</v>
      </c>
      <c r="BH93" s="10">
        <v>0</v>
      </c>
      <c r="BI93" s="10">
        <v>0</v>
      </c>
      <c r="BJ93" s="161">
        <f>+BF93+BH93</f>
        <v>378.13</v>
      </c>
      <c r="BK93" s="161">
        <f>+BG93+BI93</f>
        <v>33223</v>
      </c>
      <c r="BL93" s="10">
        <v>534.9</v>
      </c>
      <c r="BM93" s="22" t="s">
        <v>244</v>
      </c>
      <c r="BN93" s="161">
        <v>0</v>
      </c>
      <c r="BO93" s="161">
        <v>0</v>
      </c>
      <c r="BP93" s="10">
        <v>0</v>
      </c>
      <c r="BQ93" s="10">
        <v>0</v>
      </c>
      <c r="BR93" s="10">
        <f>+BN93+BP93</f>
        <v>0</v>
      </c>
      <c r="BS93" s="10">
        <f>+BO93+BQ93</f>
        <v>0</v>
      </c>
      <c r="BT93" s="10">
        <v>279.89999999999998</v>
      </c>
      <c r="BU93" s="22"/>
      <c r="BV93" s="161">
        <v>0</v>
      </c>
      <c r="BW93" s="161">
        <v>0</v>
      </c>
      <c r="BX93" s="10">
        <v>0</v>
      </c>
      <c r="BY93" s="10">
        <v>0</v>
      </c>
      <c r="BZ93" s="161">
        <f>+BV93+BX93</f>
        <v>0</v>
      </c>
      <c r="CA93" s="161">
        <f>+BW93+BY93</f>
        <v>0</v>
      </c>
      <c r="CB93" s="10">
        <v>159</v>
      </c>
      <c r="CC93" s="22"/>
      <c r="CD93" s="161">
        <v>0</v>
      </c>
      <c r="CE93" s="161">
        <v>0</v>
      </c>
      <c r="CF93" s="10">
        <v>0</v>
      </c>
      <c r="CG93" s="10">
        <v>0</v>
      </c>
      <c r="CH93" s="161">
        <f>+CD93+CF93</f>
        <v>0</v>
      </c>
      <c r="CI93" s="161">
        <f>+CE93+CG93</f>
        <v>0</v>
      </c>
      <c r="CJ93" s="10">
        <v>779.3</v>
      </c>
      <c r="CK93" s="161"/>
      <c r="CL93" s="10">
        <v>467.61900000000003</v>
      </c>
      <c r="CM93" s="10">
        <v>41085</v>
      </c>
      <c r="CN93" s="10">
        <v>0</v>
      </c>
      <c r="CO93" s="10">
        <v>0</v>
      </c>
      <c r="CP93" s="161">
        <f>+CL93+CN93</f>
        <v>467.61900000000003</v>
      </c>
      <c r="CQ93" s="161">
        <f>+CM93+CO93</f>
        <v>41085</v>
      </c>
      <c r="CR93" s="10">
        <v>389</v>
      </c>
      <c r="CS93" s="22" t="s">
        <v>244</v>
      </c>
      <c r="CT93" s="161">
        <v>0</v>
      </c>
      <c r="CU93" s="161">
        <v>0</v>
      </c>
      <c r="CV93" s="10">
        <v>0</v>
      </c>
      <c r="CW93" s="161">
        <v>0</v>
      </c>
      <c r="CX93" s="161">
        <f>+CT93+CV93</f>
        <v>0</v>
      </c>
      <c r="CY93" s="161">
        <f>+CU93+CW93</f>
        <v>0</v>
      </c>
      <c r="CZ93" s="10">
        <v>1.1000000000000001</v>
      </c>
      <c r="DA93" s="22"/>
      <c r="DB93" s="161">
        <v>0</v>
      </c>
      <c r="DC93" s="161">
        <v>0</v>
      </c>
      <c r="DD93" s="10">
        <v>0</v>
      </c>
      <c r="DE93" s="10">
        <v>0</v>
      </c>
      <c r="DF93" s="161">
        <f>+DB93+DD93</f>
        <v>0</v>
      </c>
      <c r="DG93" s="161">
        <f>+DC93+DE93</f>
        <v>0</v>
      </c>
      <c r="DH93" s="10">
        <v>519.1</v>
      </c>
      <c r="DI93" s="161"/>
      <c r="DJ93" s="161">
        <v>0</v>
      </c>
      <c r="DK93" s="161">
        <v>0</v>
      </c>
      <c r="DL93" s="10">
        <v>0</v>
      </c>
      <c r="DM93" s="10">
        <v>0</v>
      </c>
      <c r="DN93" s="161">
        <f>+DJ93+DL93</f>
        <v>0</v>
      </c>
      <c r="DO93" s="161">
        <f>+DK93+DM93</f>
        <v>0</v>
      </c>
      <c r="DP93" s="10">
        <v>464.6</v>
      </c>
      <c r="DQ93" s="22"/>
      <c r="DR93" s="161">
        <v>0</v>
      </c>
      <c r="DS93" s="161">
        <v>0</v>
      </c>
      <c r="DT93" s="161">
        <v>0</v>
      </c>
      <c r="DU93" s="161">
        <v>0</v>
      </c>
      <c r="DV93" s="161">
        <f>+DR93+DT93</f>
        <v>0</v>
      </c>
      <c r="DW93" s="161">
        <f>+DS93+DU93</f>
        <v>0</v>
      </c>
      <c r="DX93" s="10">
        <v>280.7</v>
      </c>
      <c r="DY93" s="161"/>
      <c r="DZ93" s="161">
        <v>0</v>
      </c>
      <c r="EA93" s="161">
        <v>0</v>
      </c>
      <c r="EB93" s="161">
        <v>0</v>
      </c>
      <c r="EC93" s="161">
        <v>0</v>
      </c>
      <c r="ED93" s="161">
        <f>+DZ93+EB93</f>
        <v>0</v>
      </c>
      <c r="EE93" s="161">
        <f>+EA93+EC93</f>
        <v>0</v>
      </c>
      <c r="EF93" s="10">
        <v>121.4</v>
      </c>
      <c r="EG93" s="161"/>
      <c r="EH93" s="161">
        <v>0</v>
      </c>
      <c r="EI93" s="161">
        <v>0</v>
      </c>
      <c r="EJ93" s="161">
        <v>0</v>
      </c>
      <c r="EK93" s="161">
        <v>0</v>
      </c>
      <c r="EL93" s="161">
        <f>+EH93+EJ93</f>
        <v>0</v>
      </c>
      <c r="EM93" s="161">
        <f>+EI93+EK93</f>
        <v>0</v>
      </c>
      <c r="EN93" s="10">
        <v>3</v>
      </c>
      <c r="EO93" s="22"/>
      <c r="EP93" s="161">
        <v>0</v>
      </c>
      <c r="EQ93" s="161">
        <v>0</v>
      </c>
      <c r="ER93" s="161">
        <v>0</v>
      </c>
      <c r="ES93" s="161">
        <v>0</v>
      </c>
      <c r="ET93" s="161">
        <f>+EP93+ER93</f>
        <v>0</v>
      </c>
      <c r="EU93" s="161">
        <f>+EQ93+ES93</f>
        <v>0</v>
      </c>
      <c r="EV93" s="10">
        <v>0</v>
      </c>
      <c r="EW93" s="161"/>
      <c r="EX93" s="10">
        <v>0</v>
      </c>
      <c r="EY93" s="161">
        <v>0</v>
      </c>
      <c r="EZ93" s="161">
        <v>0</v>
      </c>
      <c r="FA93" s="161">
        <v>0</v>
      </c>
      <c r="FB93" s="14">
        <f>+EX93+EZ93</f>
        <v>0</v>
      </c>
      <c r="FC93" s="14">
        <f>+EY93+FA93</f>
        <v>0</v>
      </c>
      <c r="FD93" s="161">
        <v>0</v>
      </c>
      <c r="FE93" s="161"/>
      <c r="FF93" s="10">
        <v>0</v>
      </c>
      <c r="FG93" s="10">
        <v>0</v>
      </c>
      <c r="FH93" s="10">
        <v>0</v>
      </c>
      <c r="FI93" s="10">
        <v>0</v>
      </c>
      <c r="FJ93" s="14">
        <f>+FF93+FH93</f>
        <v>0</v>
      </c>
      <c r="FK93" s="14">
        <f>+FG93+FI93</f>
        <v>0</v>
      </c>
      <c r="FL93" s="10">
        <v>85.4</v>
      </c>
      <c r="FM93" s="167"/>
      <c r="FN93" s="14"/>
      <c r="FO93" s="14"/>
      <c r="FP93" s="14"/>
      <c r="FQ93" s="14"/>
      <c r="FR93" s="14">
        <f>+FN93+FP93</f>
        <v>0</v>
      </c>
      <c r="FS93" s="14">
        <f>+FO93+FQ93</f>
        <v>0</v>
      </c>
      <c r="FT93" s="10">
        <v>0</v>
      </c>
      <c r="FU93" s="14"/>
      <c r="FV93" s="14"/>
      <c r="FW93" s="14"/>
      <c r="FX93" s="14"/>
      <c r="FY93" s="14"/>
      <c r="FZ93" s="14">
        <f>+FV93+FX93</f>
        <v>0</v>
      </c>
      <c r="GA93" s="14">
        <f>+FW93+FY93</f>
        <v>0</v>
      </c>
      <c r="GB93" s="14"/>
      <c r="GC93" s="14"/>
      <c r="GD93" s="14"/>
      <c r="GE93" s="14"/>
      <c r="GF93" s="14"/>
      <c r="GG93" s="14"/>
      <c r="GH93" s="14">
        <f>+GD93+GF93</f>
        <v>0</v>
      </c>
      <c r="GI93" s="14">
        <f>+GE93+GG93</f>
        <v>0</v>
      </c>
      <c r="GJ93" s="14"/>
      <c r="GK93" s="14"/>
      <c r="GL93" s="14"/>
      <c r="GM93" s="14"/>
      <c r="GN93" s="14"/>
      <c r="GO93" s="14"/>
      <c r="GP93" s="14">
        <f>+GL93+GN93</f>
        <v>0</v>
      </c>
      <c r="GQ93" s="14">
        <f>+GM93+GO93</f>
        <v>0</v>
      </c>
      <c r="GR93" s="14"/>
      <c r="GS93" s="14"/>
      <c r="GT93" s="14"/>
      <c r="GU93" s="14"/>
      <c r="GV93" s="14"/>
      <c r="GW93" s="14"/>
      <c r="GX93" s="14">
        <f>+GT93+GV93</f>
        <v>0</v>
      </c>
      <c r="GY93" s="14">
        <f>+GU93+GW93</f>
        <v>0</v>
      </c>
      <c r="GZ93" s="14"/>
      <c r="HA93" s="14"/>
      <c r="HB93" s="14"/>
      <c r="HC93" s="14"/>
      <c r="HD93" s="14"/>
      <c r="HE93" s="14"/>
      <c r="HF93" s="14">
        <f>+HB93+HD93</f>
        <v>0</v>
      </c>
      <c r="HG93" s="14">
        <f>+HC93+HE93</f>
        <v>0</v>
      </c>
      <c r="HH93" s="14"/>
      <c r="HI93" s="14"/>
      <c r="HJ93" s="14"/>
      <c r="HK93" s="14"/>
      <c r="HL93" s="14"/>
      <c r="HM93" s="14"/>
      <c r="HN93" s="14">
        <f>+HJ93+HL93</f>
        <v>0</v>
      </c>
      <c r="HO93" s="14">
        <f>+HK93+HM93</f>
        <v>0</v>
      </c>
      <c r="HP93" s="14"/>
      <c r="HQ93" s="14"/>
      <c r="HR93" s="14"/>
      <c r="HS93" s="14"/>
      <c r="HT93" s="14"/>
      <c r="HU93" s="14"/>
      <c r="HV93" s="14">
        <f>+HR93+HT93</f>
        <v>0</v>
      </c>
      <c r="HW93" s="14">
        <f>+HS93+HU93</f>
        <v>0</v>
      </c>
      <c r="HX93" s="14"/>
      <c r="HY93" s="14"/>
      <c r="HZ93" s="14"/>
      <c r="IA93" s="14"/>
      <c r="IB93" s="14"/>
      <c r="IC93" s="14"/>
      <c r="ID93" s="14">
        <f>+HZ93+IB93</f>
        <v>0</v>
      </c>
      <c r="IE93" s="14">
        <f>+IA93+IC93</f>
        <v>0</v>
      </c>
      <c r="IF93" s="14"/>
      <c r="IG93" s="14"/>
      <c r="IH93" s="14"/>
      <c r="II93" s="14"/>
      <c r="IJ93" s="14"/>
      <c r="IK93" s="14"/>
      <c r="IL93" s="14">
        <f>+IH93+IJ93</f>
        <v>0</v>
      </c>
      <c r="IM93" s="14">
        <f>+II93+IK93</f>
        <v>0</v>
      </c>
      <c r="IN93" s="14"/>
      <c r="IO93" s="14"/>
      <c r="IP93" s="14"/>
      <c r="IQ93" s="14"/>
      <c r="IR93" s="14"/>
      <c r="IS93" s="14"/>
      <c r="IT93" s="14">
        <f>+IP93+IR93</f>
        <v>0</v>
      </c>
      <c r="IU93" s="14">
        <f>+IQ93+IS93</f>
        <v>0</v>
      </c>
      <c r="IV93" s="14"/>
      <c r="IW93" s="14"/>
      <c r="IX93" s="14"/>
      <c r="IY93" s="14"/>
      <c r="IZ93" s="14"/>
      <c r="JA93" s="14"/>
      <c r="JB93" s="14">
        <f>+IX93+IZ93</f>
        <v>0</v>
      </c>
      <c r="JC93" s="14">
        <f>+IY93+JA93</f>
        <v>0</v>
      </c>
      <c r="JD93" s="14"/>
      <c r="JE93" s="14"/>
      <c r="JF93" s="14"/>
      <c r="JG93" s="14"/>
      <c r="JH93" s="14"/>
      <c r="JI93" s="14"/>
      <c r="JJ93" s="14">
        <f>+JF93+JH93</f>
        <v>0</v>
      </c>
      <c r="JK93" s="14">
        <f>+JG93+JI93</f>
        <v>0</v>
      </c>
      <c r="JL93" s="14"/>
      <c r="JM93" s="14"/>
      <c r="JN93" s="14"/>
      <c r="JO93" s="14"/>
      <c r="JP93" s="14"/>
      <c r="JQ93" s="14"/>
      <c r="JR93" s="14">
        <f>+JN93+JP93</f>
        <v>0</v>
      </c>
      <c r="JS93" s="14">
        <f>+JO93+JQ93</f>
        <v>0</v>
      </c>
      <c r="JT93" s="14"/>
      <c r="JU93" s="14"/>
    </row>
    <row r="94" spans="1:281" ht="12" customHeight="1" x14ac:dyDescent="0.2">
      <c r="A94" s="161" t="s">
        <v>577</v>
      </c>
      <c r="B94" s="161" t="s">
        <v>579</v>
      </c>
      <c r="C94" s="161"/>
      <c r="D94" s="4" t="s">
        <v>301</v>
      </c>
      <c r="E94" s="161">
        <v>700</v>
      </c>
      <c r="F94" s="28" t="s">
        <v>20</v>
      </c>
      <c r="G94" s="6">
        <v>863915</v>
      </c>
      <c r="H94" s="16" t="s">
        <v>167</v>
      </c>
      <c r="I94" s="16" t="s">
        <v>167</v>
      </c>
      <c r="J94" s="46"/>
      <c r="K94" s="161">
        <v>0</v>
      </c>
      <c r="L94" s="142">
        <f t="shared" si="217"/>
        <v>0</v>
      </c>
      <c r="M94" s="161"/>
      <c r="N94" s="43">
        <v>0</v>
      </c>
      <c r="O94" s="161"/>
      <c r="P94" s="161"/>
      <c r="Q94" s="161"/>
      <c r="R94" s="75">
        <f t="shared" si="218"/>
        <v>0</v>
      </c>
      <c r="S94" s="50" cm="1">
        <f t="array" ref="S94">+R94:R94</f>
        <v>0</v>
      </c>
      <c r="T94" s="142">
        <f t="shared" si="607"/>
        <v>568</v>
      </c>
      <c r="U94" s="55">
        <f t="shared" ref="U94:U96" si="638">+(L94+T94)</f>
        <v>568</v>
      </c>
      <c r="V94" s="142">
        <f t="shared" ref="V94:V96" si="639">+SUM(AM94+AU94+BC94+BK94+BS94+CA94+CI94+CQ94+CY94+DG94+DO94+DW94+EE94+EM94+EU94+FC94+FK94+FS94+GA94+GI94+GQ94+GY94+HG94+HO94+HW94+IE94+IM94+IU94+JC94+JK94+JS94)</f>
        <v>49944</v>
      </c>
      <c r="W94" s="143">
        <f t="shared" ref="W94:W96" si="640">IFERROR(V94/T94,"")</f>
        <v>87.929577464788736</v>
      </c>
      <c r="X94" s="142">
        <f t="shared" ref="X94:X96" si="641">+AN94+AV94+BD94+BL94+BT94+CB94+CJ94+CR94+CZ94+DH94+DP94+DX94+EF94+EN94+EV94+FD94+FL94+FT94+GB94+GJ94+GR94+GZ94+HH94+HP94+HX94+IF94+IN94+IV94+JD94+JL94+JT94</f>
        <v>630.19999999999993</v>
      </c>
      <c r="Y94" s="143">
        <f t="shared" ref="Y94:Y96" si="642">+IFERROR(V94/X94,"")</f>
        <v>79.251031418597279</v>
      </c>
      <c r="Z94" s="161"/>
      <c r="AA94" s="50">
        <f t="shared" ref="AA94:AA96" si="643">+Z94+AN94+AV94+BD94+BL94+BT94+CB94+CJ94+CR94+CZ94+DH94+DP94+DX94+EF94+EN94+EV94+FD94+FL94+FT94+GB94+GJ94+GR94+GZ94+HH94+HP94+HX94+IF94+IN94+IV94+JD94+JL94+JT94</f>
        <v>630.19999999999993</v>
      </c>
      <c r="AB94" s="50">
        <f t="shared" ref="AB94:AB96" si="644">+IFERROR(X94/AE94,)</f>
        <v>143.22727272727269</v>
      </c>
      <c r="AC94" s="50">
        <f t="shared" ref="AC94:AC96" si="645">+X94/AE94</f>
        <v>143.22727272727269</v>
      </c>
      <c r="AD94" s="60">
        <f t="shared" si="277"/>
        <v>424.77272727272731</v>
      </c>
      <c r="AE94" s="161">
        <v>4.4000000000000004</v>
      </c>
      <c r="AF94" s="161">
        <v>4.5</v>
      </c>
      <c r="AG94" s="24"/>
      <c r="AH94" s="10">
        <v>0</v>
      </c>
      <c r="AI94" s="10">
        <v>0</v>
      </c>
      <c r="AJ94" s="10">
        <v>0</v>
      </c>
      <c r="AK94" s="10">
        <v>0</v>
      </c>
      <c r="AL94" s="10">
        <f t="shared" ref="AL94:AL96" si="646">+AH94+AJ94</f>
        <v>0</v>
      </c>
      <c r="AM94" s="10">
        <f t="shared" ref="AM94:AM96" si="647">+AI94+AL94</f>
        <v>0</v>
      </c>
      <c r="AN94" s="10">
        <v>0</v>
      </c>
      <c r="AO94" s="33"/>
      <c r="AP94" s="10">
        <v>0</v>
      </c>
      <c r="AQ94" s="10">
        <v>0</v>
      </c>
      <c r="AR94" s="10">
        <v>0</v>
      </c>
      <c r="AS94" s="10">
        <v>0</v>
      </c>
      <c r="AT94" s="10">
        <f t="shared" ref="AT94:AT96" si="648">+AP94+AR94</f>
        <v>0</v>
      </c>
      <c r="AU94" s="10">
        <f t="shared" ref="AU94:AU96" si="649">+AQ94+AS94</f>
        <v>0</v>
      </c>
      <c r="AV94" s="10">
        <v>0</v>
      </c>
      <c r="AW94" s="22"/>
      <c r="AX94" s="10">
        <v>0</v>
      </c>
      <c r="AY94" s="10">
        <v>0</v>
      </c>
      <c r="AZ94" s="10">
        <v>0</v>
      </c>
      <c r="BA94" s="10">
        <v>0</v>
      </c>
      <c r="BB94" s="161">
        <f t="shared" ref="BB94:BB96" si="650">+AX94+AZ94</f>
        <v>0</v>
      </c>
      <c r="BC94" s="161">
        <f t="shared" ref="BC94:BC96" si="651">+AY94+BA94</f>
        <v>0</v>
      </c>
      <c r="BD94" s="10">
        <v>0</v>
      </c>
      <c r="BE94" s="22"/>
      <c r="BF94" s="10">
        <v>0</v>
      </c>
      <c r="BG94" s="10">
        <v>0</v>
      </c>
      <c r="BH94" s="10">
        <v>0</v>
      </c>
      <c r="BI94" s="10">
        <v>0</v>
      </c>
      <c r="BJ94" s="161">
        <f t="shared" ref="BJ94:BJ96" si="652">+BF94+BH94</f>
        <v>0</v>
      </c>
      <c r="BK94" s="161">
        <f t="shared" ref="BK94:BK96" si="653">+BG94+BI94</f>
        <v>0</v>
      </c>
      <c r="BL94" s="10">
        <v>0</v>
      </c>
      <c r="BM94" s="22"/>
      <c r="BN94" s="161">
        <v>0</v>
      </c>
      <c r="BO94" s="10">
        <v>0</v>
      </c>
      <c r="BP94" s="10">
        <v>0</v>
      </c>
      <c r="BQ94" s="10">
        <v>0</v>
      </c>
      <c r="BR94" s="10">
        <f t="shared" ref="BR94:BR96" si="654">+BN94+BP94</f>
        <v>0</v>
      </c>
      <c r="BS94" s="10">
        <f t="shared" ref="BS94:BS96" si="655">+BO94+BQ94</f>
        <v>0</v>
      </c>
      <c r="BT94" s="10">
        <v>0</v>
      </c>
      <c r="BU94" s="22"/>
      <c r="BV94" s="161">
        <v>0</v>
      </c>
      <c r="BW94" s="161">
        <v>0</v>
      </c>
      <c r="BX94" s="10">
        <v>0</v>
      </c>
      <c r="BY94" s="10">
        <v>0</v>
      </c>
      <c r="BZ94" s="161">
        <f t="shared" ref="BZ94:BZ96" si="656">+BV94+BX94</f>
        <v>0</v>
      </c>
      <c r="CA94" s="161">
        <f t="shared" ref="CA94:CA96" si="657">+BW94+BY94</f>
        <v>0</v>
      </c>
      <c r="CB94" s="10">
        <v>0</v>
      </c>
      <c r="CC94" s="22"/>
      <c r="CD94" s="161">
        <v>0</v>
      </c>
      <c r="CE94" s="161">
        <v>0</v>
      </c>
      <c r="CF94" s="10">
        <v>0</v>
      </c>
      <c r="CG94" s="10">
        <v>0</v>
      </c>
      <c r="CH94" s="161">
        <f t="shared" ref="CH94:CH96" si="658">+CD94+CF94</f>
        <v>0</v>
      </c>
      <c r="CI94" s="161">
        <f t="shared" ref="CI94:CI96" si="659">+CE94+CG94</f>
        <v>0</v>
      </c>
      <c r="CJ94" s="10">
        <v>0</v>
      </c>
      <c r="CK94" s="161"/>
      <c r="CL94" s="161">
        <v>0</v>
      </c>
      <c r="CM94" s="161">
        <v>0</v>
      </c>
      <c r="CN94" s="10">
        <v>0</v>
      </c>
      <c r="CO94" s="10">
        <v>0</v>
      </c>
      <c r="CP94" s="161">
        <f t="shared" ref="CP94:CP96" si="660">+CL94+CN94</f>
        <v>0</v>
      </c>
      <c r="CQ94" s="161">
        <f t="shared" ref="CQ94:CQ96" si="661">+CM94+CO94</f>
        <v>0</v>
      </c>
      <c r="CR94" s="10">
        <v>0</v>
      </c>
      <c r="CS94" s="22"/>
      <c r="CT94" s="161">
        <v>0</v>
      </c>
      <c r="CU94" s="161">
        <v>0</v>
      </c>
      <c r="CV94" s="10">
        <v>0</v>
      </c>
      <c r="CW94" s="161">
        <v>0</v>
      </c>
      <c r="CX94" s="161">
        <f t="shared" ref="CX94:CX96" si="662">+CT94+CV94</f>
        <v>0</v>
      </c>
      <c r="CY94" s="161">
        <f t="shared" ref="CY94:CY96" si="663">+CU94+CW94</f>
        <v>0</v>
      </c>
      <c r="CZ94" s="10">
        <v>0</v>
      </c>
      <c r="DA94" s="22"/>
      <c r="DB94" s="161">
        <v>0</v>
      </c>
      <c r="DC94" s="161">
        <v>0</v>
      </c>
      <c r="DD94" s="10">
        <v>0</v>
      </c>
      <c r="DE94" s="10">
        <v>0</v>
      </c>
      <c r="DF94" s="161">
        <f t="shared" ref="DF94:DF96" si="664">+DB94+DD94</f>
        <v>0</v>
      </c>
      <c r="DG94" s="161">
        <f t="shared" ref="DG94:DG96" si="665">+DC94+DE94</f>
        <v>0</v>
      </c>
      <c r="DH94" s="10">
        <v>0</v>
      </c>
      <c r="DI94" s="161"/>
      <c r="DJ94" s="161">
        <v>0</v>
      </c>
      <c r="DK94" s="161">
        <v>0</v>
      </c>
      <c r="DL94" s="10">
        <v>0</v>
      </c>
      <c r="DM94" s="10">
        <v>0</v>
      </c>
      <c r="DN94" s="161">
        <f t="shared" ref="DN94:DN96" si="666">+DJ94+DL94</f>
        <v>0</v>
      </c>
      <c r="DO94" s="161">
        <f t="shared" ref="DO94:DO96" si="667">+DK94+DM94</f>
        <v>0</v>
      </c>
      <c r="DP94" s="10">
        <v>0</v>
      </c>
      <c r="DQ94" s="22"/>
      <c r="DR94" s="161">
        <v>0</v>
      </c>
      <c r="DS94" s="161">
        <v>0</v>
      </c>
      <c r="DT94" s="161">
        <v>0</v>
      </c>
      <c r="DU94" s="161">
        <v>0</v>
      </c>
      <c r="DV94" s="161">
        <f t="shared" ref="DV94:DV96" si="668">+DR94+DT94</f>
        <v>0</v>
      </c>
      <c r="DW94" s="161">
        <f t="shared" ref="DW94:DW96" si="669">+DS94+DU94</f>
        <v>0</v>
      </c>
      <c r="DX94" s="10">
        <v>0</v>
      </c>
      <c r="DY94" s="161"/>
      <c r="DZ94" s="161">
        <v>0</v>
      </c>
      <c r="EA94" s="161">
        <v>0</v>
      </c>
      <c r="EB94" s="161">
        <v>0</v>
      </c>
      <c r="EC94" s="161">
        <v>0</v>
      </c>
      <c r="ED94" s="161">
        <f t="shared" ref="ED94:ED96" si="670">+DZ94+EB94</f>
        <v>0</v>
      </c>
      <c r="EE94" s="161">
        <f t="shared" ref="EE94:EE96" si="671">+EA94+EC94</f>
        <v>0</v>
      </c>
      <c r="EF94" s="10">
        <v>0</v>
      </c>
      <c r="EG94" s="161"/>
      <c r="EH94" s="161">
        <v>0</v>
      </c>
      <c r="EI94" s="161">
        <v>0</v>
      </c>
      <c r="EJ94" s="161">
        <v>0</v>
      </c>
      <c r="EK94" s="161">
        <v>0</v>
      </c>
      <c r="EL94" s="161">
        <f t="shared" ref="EL94:EL96" si="672">+EH94+EJ94</f>
        <v>0</v>
      </c>
      <c r="EM94" s="161">
        <f t="shared" ref="EM94:EM96" si="673">+EI94+EK94</f>
        <v>0</v>
      </c>
      <c r="EN94" s="10">
        <v>0</v>
      </c>
      <c r="EO94" s="22"/>
      <c r="EP94" s="161">
        <v>0</v>
      </c>
      <c r="EQ94" s="161">
        <v>0</v>
      </c>
      <c r="ER94" s="161">
        <v>0</v>
      </c>
      <c r="ES94" s="161">
        <v>0</v>
      </c>
      <c r="ET94" s="161">
        <f t="shared" ref="ET94:ET96" si="674">+EP94+ER94</f>
        <v>0</v>
      </c>
      <c r="EU94" s="161">
        <f t="shared" ref="EU94:EU96" si="675">+EQ94+ES94</f>
        <v>0</v>
      </c>
      <c r="EV94" s="10">
        <v>0</v>
      </c>
      <c r="EW94" s="161"/>
      <c r="EX94" s="10">
        <v>0</v>
      </c>
      <c r="EY94" s="161">
        <v>0</v>
      </c>
      <c r="EZ94" s="161">
        <v>0</v>
      </c>
      <c r="FA94" s="161">
        <v>0</v>
      </c>
      <c r="FB94" s="161">
        <f t="shared" ref="FB94:FB96" si="676">+EX94+EZ94</f>
        <v>0</v>
      </c>
      <c r="FC94" s="161">
        <f t="shared" ref="FC94:FC96" si="677">+EY94+FA94</f>
        <v>0</v>
      </c>
      <c r="FD94" s="161">
        <v>253.8</v>
      </c>
      <c r="FE94" s="161"/>
      <c r="FF94" s="10">
        <v>568</v>
      </c>
      <c r="FG94" s="10">
        <v>49944</v>
      </c>
      <c r="FH94" s="10">
        <v>0</v>
      </c>
      <c r="FI94" s="10">
        <v>0</v>
      </c>
      <c r="FJ94" s="161">
        <f t="shared" ref="FJ94:FJ96" si="678">+FF94+FH94</f>
        <v>568</v>
      </c>
      <c r="FK94" s="161">
        <f t="shared" ref="FK94:FK96" si="679">+FG94+FI94</f>
        <v>49944</v>
      </c>
      <c r="FL94" s="10">
        <v>367.5</v>
      </c>
      <c r="FM94" s="167" t="s">
        <v>244</v>
      </c>
      <c r="FN94" s="161"/>
      <c r="FO94" s="161"/>
      <c r="FP94" s="161"/>
      <c r="FQ94" s="161"/>
      <c r="FR94" s="161">
        <f t="shared" ref="FR94:FR96" si="680">+FN94+FP94</f>
        <v>0</v>
      </c>
      <c r="FS94" s="161">
        <f t="shared" ref="FS94:FS96" si="681">+FO94+FQ94</f>
        <v>0</v>
      </c>
      <c r="FT94" s="10">
        <v>8.9</v>
      </c>
      <c r="FU94" s="161"/>
      <c r="FV94" s="161"/>
      <c r="FW94" s="161"/>
      <c r="FX94" s="161"/>
      <c r="FY94" s="161"/>
      <c r="FZ94" s="161">
        <f t="shared" ref="FZ94:FZ96" si="682">+FV94+FX94</f>
        <v>0</v>
      </c>
      <c r="GA94" s="161">
        <f t="shared" ref="GA94:GA96" si="683">+FW94+FY94</f>
        <v>0</v>
      </c>
      <c r="GB94" s="161"/>
      <c r="GC94" s="161"/>
      <c r="GD94" s="161"/>
      <c r="GE94" s="161"/>
      <c r="GF94" s="161"/>
      <c r="GG94" s="161"/>
      <c r="GH94" s="161">
        <f t="shared" ref="GH94:GH96" si="684">+GD94+GF94</f>
        <v>0</v>
      </c>
      <c r="GI94" s="161">
        <f t="shared" ref="GI94:GI96" si="685">+GE94+GG94</f>
        <v>0</v>
      </c>
      <c r="GJ94" s="161"/>
      <c r="GK94" s="161"/>
      <c r="GL94" s="161"/>
      <c r="GM94" s="161"/>
      <c r="GN94" s="161"/>
      <c r="GO94" s="161"/>
      <c r="GP94" s="161">
        <f t="shared" ref="GP94:GP96" si="686">+GL94+GN94</f>
        <v>0</v>
      </c>
      <c r="GQ94" s="161">
        <f t="shared" ref="GQ94:GQ96" si="687">+GM94+GO94</f>
        <v>0</v>
      </c>
      <c r="GR94" s="161"/>
      <c r="GS94" s="161"/>
      <c r="GT94" s="161"/>
      <c r="GU94" s="161"/>
      <c r="GV94" s="161"/>
      <c r="GW94" s="161"/>
      <c r="GX94" s="161">
        <f t="shared" ref="GX94:GX96" si="688">+GT94+GV94</f>
        <v>0</v>
      </c>
      <c r="GY94" s="161">
        <f t="shared" ref="GY94:GY96" si="689">+GU94+GW94</f>
        <v>0</v>
      </c>
      <c r="GZ94" s="161"/>
      <c r="HA94" s="161"/>
      <c r="HB94" s="161"/>
      <c r="HC94" s="161"/>
      <c r="HD94" s="161"/>
      <c r="HE94" s="161"/>
      <c r="HF94" s="161">
        <f t="shared" ref="HF94:HF96" si="690">+HB94+HD94</f>
        <v>0</v>
      </c>
      <c r="HG94" s="161">
        <f t="shared" ref="HG94:HG96" si="691">+HC94+HE94</f>
        <v>0</v>
      </c>
      <c r="HH94" s="161"/>
      <c r="HI94" s="161"/>
      <c r="HJ94" s="161"/>
      <c r="HK94" s="161"/>
      <c r="HL94" s="161"/>
      <c r="HM94" s="161"/>
      <c r="HN94" s="161">
        <f t="shared" ref="HN94:HN96" si="692">+HJ94+HL94</f>
        <v>0</v>
      </c>
      <c r="HO94" s="161">
        <f t="shared" ref="HO94:HO96" si="693">+HK94+HM94</f>
        <v>0</v>
      </c>
      <c r="HP94" s="161"/>
      <c r="HQ94" s="161"/>
      <c r="HR94" s="161"/>
      <c r="HS94" s="161"/>
      <c r="HT94" s="161"/>
      <c r="HU94" s="161"/>
      <c r="HV94" s="161">
        <f t="shared" ref="HV94:HV96" si="694">+HR94+HT94</f>
        <v>0</v>
      </c>
      <c r="HW94" s="161">
        <f t="shared" ref="HW94:HW96" si="695">+HS94+HU94</f>
        <v>0</v>
      </c>
      <c r="HX94" s="161"/>
      <c r="HY94" s="161"/>
      <c r="HZ94" s="161"/>
      <c r="IA94" s="161"/>
      <c r="IB94" s="161"/>
      <c r="IC94" s="161"/>
      <c r="ID94" s="161">
        <f t="shared" ref="ID94:ID96" si="696">+HZ94+IB94</f>
        <v>0</v>
      </c>
      <c r="IE94" s="161">
        <f t="shared" ref="IE94:IE96" si="697">+IA94+IC94</f>
        <v>0</v>
      </c>
      <c r="IF94" s="161"/>
      <c r="IG94" s="161"/>
      <c r="IH94" s="161"/>
      <c r="II94" s="161"/>
      <c r="IJ94" s="161"/>
      <c r="IK94" s="161"/>
      <c r="IL94" s="161">
        <f t="shared" ref="IL94:IL96" si="698">+IH94+IJ94</f>
        <v>0</v>
      </c>
      <c r="IM94" s="161">
        <f t="shared" ref="IM94:IM96" si="699">+II94+IK94</f>
        <v>0</v>
      </c>
      <c r="IN94" s="161"/>
      <c r="IO94" s="161"/>
      <c r="IP94" s="161"/>
      <c r="IQ94" s="161"/>
      <c r="IR94" s="161"/>
      <c r="IS94" s="161"/>
      <c r="IT94" s="161">
        <f t="shared" ref="IT94:IT96" si="700">+IP94+IR94</f>
        <v>0</v>
      </c>
      <c r="IU94" s="161">
        <f t="shared" ref="IU94:IU96" si="701">+IQ94+IS94</f>
        <v>0</v>
      </c>
      <c r="IV94" s="161"/>
      <c r="IW94" s="161"/>
      <c r="IX94" s="161"/>
      <c r="IY94" s="161"/>
      <c r="IZ94" s="161"/>
      <c r="JA94" s="161"/>
      <c r="JB94" s="161">
        <f t="shared" ref="JB94:JB96" si="702">+IX94+IZ94</f>
        <v>0</v>
      </c>
      <c r="JC94" s="161">
        <f t="shared" ref="JC94:JC96" si="703">+IY94+JA94</f>
        <v>0</v>
      </c>
      <c r="JD94" s="161"/>
      <c r="JE94" s="161"/>
      <c r="JF94" s="161"/>
      <c r="JG94" s="161"/>
      <c r="JH94" s="161"/>
      <c r="JI94" s="161"/>
      <c r="JJ94" s="161">
        <f t="shared" ref="JJ94:JJ96" si="704">+JF94+JH94</f>
        <v>0</v>
      </c>
      <c r="JK94" s="161">
        <f t="shared" ref="JK94:JK96" si="705">+JG94+JI94</f>
        <v>0</v>
      </c>
      <c r="JL94" s="161"/>
      <c r="JM94" s="161"/>
      <c r="JN94" s="161"/>
      <c r="JO94" s="161"/>
      <c r="JP94" s="161"/>
      <c r="JQ94" s="161"/>
      <c r="JR94" s="161">
        <f t="shared" ref="JR94:JR96" si="706">+JN94+JP94</f>
        <v>0</v>
      </c>
      <c r="JS94" s="161">
        <f t="shared" ref="JS94:JS96" si="707">+JO94+JQ94</f>
        <v>0</v>
      </c>
      <c r="JT94" s="161"/>
      <c r="JU94" s="161"/>
    </row>
    <row r="95" spans="1:281" ht="12" customHeight="1" x14ac:dyDescent="0.2">
      <c r="A95" s="7" t="s">
        <v>117</v>
      </c>
      <c r="B95" s="15"/>
      <c r="C95" s="61"/>
      <c r="D95" s="61" t="s">
        <v>301</v>
      </c>
      <c r="E95" s="61">
        <v>340</v>
      </c>
      <c r="F95" s="28" t="s">
        <v>21</v>
      </c>
      <c r="G95" s="6">
        <v>903265</v>
      </c>
      <c r="H95" s="16" t="s">
        <v>167</v>
      </c>
      <c r="I95" s="16" t="s">
        <v>167</v>
      </c>
      <c r="J95" s="46"/>
      <c r="K95" s="43">
        <v>150.0231993620414</v>
      </c>
      <c r="L95" s="50">
        <f>+K95-S95</f>
        <v>113.90319936204139</v>
      </c>
      <c r="M95" s="43"/>
      <c r="N95" s="43">
        <v>36.120000000000005</v>
      </c>
      <c r="O95" s="43"/>
      <c r="P95" s="43"/>
      <c r="Q95" s="43"/>
      <c r="R95" s="10">
        <f>+M95+N95+Q95+O95+P95</f>
        <v>36.120000000000005</v>
      </c>
      <c r="S95" s="50" cm="1">
        <f t="array" ref="S95">+R95:R95</f>
        <v>36.120000000000005</v>
      </c>
      <c r="T95" s="50">
        <f t="shared" si="607"/>
        <v>694.18000000000006</v>
      </c>
      <c r="U95" s="55">
        <f>+(L95+T95)</f>
        <v>808.08319936204146</v>
      </c>
      <c r="V95" s="50">
        <f>+SUM(AM95+AU95+BC95+BK95+BS95+CA95+CI95+CQ95+CY95+DG95+DO95+DW95+EE95+EM95+EU95+FC95+FK95+FS95+GA95+GI95+GQ95+GY95+HG95+HO95+HW95+IE95+IM95+IU95+JC95+JK95+JS95)</f>
        <v>62750.5</v>
      </c>
      <c r="W95" s="55">
        <f>IFERROR(V95/T95,"")</f>
        <v>90.395142470252665</v>
      </c>
      <c r="X95" s="50">
        <f>+AN95+AV95+BD95+BL95+BT95+CB95+CJ95+CR95+CZ95+DH95+DP95+DX95+EF95+EN95+EV95+FD95+FL95+FT95+GB95+GJ95+GR95+GZ95+HH95+HP95+HX95+IF95+IN95+IV95+JD95+JL95+JT95</f>
        <v>3903.5999999999995</v>
      </c>
      <c r="Y95" s="55">
        <f>+IFERROR(V95/X95,"")</f>
        <v>16.07503330259248</v>
      </c>
      <c r="Z95" s="56">
        <v>201457.90000000002</v>
      </c>
      <c r="AA95" s="50">
        <f>+Z95+AN95+AV95+BD95+BL95+BT95+CB95+CJ95+CR95+CZ95+DH95+DP95+DX95+EF95+EN95+EV95+FD95+FL95+FT95+GB95+GJ95+GR95+GZ95+HH95+HP95+HX95+IF95+IN95+IV95+JD95+JL95+JT95</f>
        <v>205361.50000000006</v>
      </c>
      <c r="AB95" s="50">
        <f>+IFERROR(X95/AE95,)</f>
        <v>684.8421052631578</v>
      </c>
      <c r="AC95" s="50">
        <f>+X95/AE95</f>
        <v>684.8421052631578</v>
      </c>
      <c r="AD95" s="60">
        <f>+U95-AC95</f>
        <v>123.24109409888365</v>
      </c>
      <c r="AE95" s="57">
        <v>5.7</v>
      </c>
      <c r="AF95" s="57">
        <v>5.7</v>
      </c>
      <c r="AG95" s="24"/>
      <c r="AH95" s="10">
        <v>0</v>
      </c>
      <c r="AI95" s="10">
        <v>0</v>
      </c>
      <c r="AJ95" s="10">
        <v>0</v>
      </c>
      <c r="AK95" s="10">
        <v>0</v>
      </c>
      <c r="AL95" s="10">
        <f>+AH95+AJ95</f>
        <v>0</v>
      </c>
      <c r="AM95" s="10">
        <f>+AI95+AL95</f>
        <v>0</v>
      </c>
      <c r="AN95" s="10">
        <v>1</v>
      </c>
      <c r="AO95" s="33"/>
      <c r="AP95" s="10">
        <v>0</v>
      </c>
      <c r="AQ95" s="10">
        <v>0</v>
      </c>
      <c r="AR95" s="10">
        <v>0</v>
      </c>
      <c r="AS95" s="10">
        <v>0</v>
      </c>
      <c r="AT95" s="10">
        <f>+AP95+AR95</f>
        <v>0</v>
      </c>
      <c r="AU95" s="10">
        <f>+AQ95+AS95</f>
        <v>0</v>
      </c>
      <c r="AV95" s="10">
        <v>53.4</v>
      </c>
      <c r="AW95" s="22"/>
      <c r="AX95" s="161">
        <v>0</v>
      </c>
      <c r="AY95" s="161">
        <v>0</v>
      </c>
      <c r="AZ95" s="10">
        <v>0</v>
      </c>
      <c r="BA95" s="10">
        <v>0</v>
      </c>
      <c r="BB95" s="161">
        <f>+AX95+AZ95</f>
        <v>0</v>
      </c>
      <c r="BC95" s="161">
        <f>+AY95+BA95</f>
        <v>0</v>
      </c>
      <c r="BD95" s="10">
        <v>0.9</v>
      </c>
      <c r="BE95" s="22"/>
      <c r="BF95" s="10">
        <v>244.18</v>
      </c>
      <c r="BG95" s="10">
        <v>21454</v>
      </c>
      <c r="BH95" s="10">
        <v>0</v>
      </c>
      <c r="BI95" s="10">
        <v>0</v>
      </c>
      <c r="BJ95" s="161">
        <f>+BF95+BH95</f>
        <v>244.18</v>
      </c>
      <c r="BK95" s="161">
        <f>+BG95+BI95</f>
        <v>21454</v>
      </c>
      <c r="BL95" s="10">
        <v>481.3</v>
      </c>
      <c r="BM95" s="22" t="s">
        <v>244</v>
      </c>
      <c r="BN95" s="161">
        <v>0</v>
      </c>
      <c r="BO95" s="161">
        <v>0</v>
      </c>
      <c r="BP95" s="10">
        <v>0</v>
      </c>
      <c r="BQ95" s="10">
        <v>0</v>
      </c>
      <c r="BR95" s="10">
        <f>+BN95+BP95</f>
        <v>0</v>
      </c>
      <c r="BS95" s="10">
        <f>+BO95+BQ95</f>
        <v>0</v>
      </c>
      <c r="BT95" s="10">
        <v>473.2</v>
      </c>
      <c r="BU95" s="22"/>
      <c r="BV95" s="10">
        <v>150</v>
      </c>
      <c r="BW95" s="10">
        <v>13980</v>
      </c>
      <c r="BX95" s="10">
        <v>0</v>
      </c>
      <c r="BY95" s="10">
        <v>0</v>
      </c>
      <c r="BZ95" s="161">
        <f>+BV95+BX95</f>
        <v>150</v>
      </c>
      <c r="CA95" s="161">
        <f>+BW95+BY95</f>
        <v>13980</v>
      </c>
      <c r="CB95" s="10">
        <v>470.7</v>
      </c>
      <c r="CC95" s="22" t="s">
        <v>388</v>
      </c>
      <c r="CD95" s="161">
        <v>0</v>
      </c>
      <c r="CE95" s="161">
        <v>0</v>
      </c>
      <c r="CF95" s="10">
        <v>0</v>
      </c>
      <c r="CG95" s="10">
        <v>0</v>
      </c>
      <c r="CH95" s="161">
        <f>+CD95+CF95</f>
        <v>0</v>
      </c>
      <c r="CI95" s="161">
        <f>+CE95+CG95</f>
        <v>0</v>
      </c>
      <c r="CJ95" s="10">
        <v>454.9</v>
      </c>
      <c r="CK95" s="161"/>
      <c r="CL95" s="161">
        <v>150</v>
      </c>
      <c r="CM95" s="161">
        <v>13482</v>
      </c>
      <c r="CN95" s="10">
        <v>0</v>
      </c>
      <c r="CO95" s="10">
        <v>0</v>
      </c>
      <c r="CP95" s="161">
        <f>+CL95+CN95</f>
        <v>150</v>
      </c>
      <c r="CQ95" s="161">
        <f>+CM95+CO95</f>
        <v>13482</v>
      </c>
      <c r="CR95" s="10">
        <v>434.1</v>
      </c>
      <c r="CS95" s="22" t="s">
        <v>421</v>
      </c>
      <c r="CT95" s="10">
        <v>150</v>
      </c>
      <c r="CU95" s="10">
        <v>13834.5</v>
      </c>
      <c r="CV95" s="10">
        <v>0</v>
      </c>
      <c r="CW95" s="161">
        <v>0</v>
      </c>
      <c r="CX95" s="161">
        <f>+CT95+CV95</f>
        <v>150</v>
      </c>
      <c r="CY95" s="161">
        <f>+CU95+CW95</f>
        <v>13834.5</v>
      </c>
      <c r="CZ95" s="10">
        <v>577.4</v>
      </c>
      <c r="DA95" s="22" t="s">
        <v>429</v>
      </c>
      <c r="DB95" s="161">
        <v>0</v>
      </c>
      <c r="DC95" s="161">
        <v>0</v>
      </c>
      <c r="DD95" s="10">
        <v>0</v>
      </c>
      <c r="DE95" s="10">
        <v>0</v>
      </c>
      <c r="DF95" s="161">
        <f>+DB95+DD95</f>
        <v>0</v>
      </c>
      <c r="DG95" s="161">
        <f>+DC95+DE95</f>
        <v>0</v>
      </c>
      <c r="DH95" s="10">
        <v>871</v>
      </c>
      <c r="DI95" s="161"/>
      <c r="DJ95" s="161">
        <v>0</v>
      </c>
      <c r="DK95" s="161">
        <v>0</v>
      </c>
      <c r="DL95" s="10">
        <v>0</v>
      </c>
      <c r="DM95" s="10">
        <v>0</v>
      </c>
      <c r="DN95" s="161">
        <f>+DJ95+DL95</f>
        <v>0</v>
      </c>
      <c r="DO95" s="161">
        <f>+DK95+DM95</f>
        <v>0</v>
      </c>
      <c r="DP95" s="10">
        <v>84.7</v>
      </c>
      <c r="DQ95" s="22"/>
      <c r="DR95" s="161">
        <v>0</v>
      </c>
      <c r="DS95" s="161">
        <v>0</v>
      </c>
      <c r="DT95" s="161">
        <v>0</v>
      </c>
      <c r="DU95" s="161">
        <v>0</v>
      </c>
      <c r="DV95" s="161">
        <f>+DR95+DT95</f>
        <v>0</v>
      </c>
      <c r="DW95" s="161">
        <f>+DS95+DU95</f>
        <v>0</v>
      </c>
      <c r="DX95" s="10">
        <v>0.4</v>
      </c>
      <c r="DY95" s="161"/>
      <c r="DZ95" s="161">
        <v>0</v>
      </c>
      <c r="EA95" s="161">
        <v>0</v>
      </c>
      <c r="EB95" s="161">
        <v>0</v>
      </c>
      <c r="EC95" s="161">
        <v>0</v>
      </c>
      <c r="ED95" s="161">
        <f>+DZ95+EB95</f>
        <v>0</v>
      </c>
      <c r="EE95" s="161">
        <f>+EA95+EC95</f>
        <v>0</v>
      </c>
      <c r="EF95" s="10">
        <v>0.2</v>
      </c>
      <c r="EG95" s="161"/>
      <c r="EH95" s="161">
        <v>0</v>
      </c>
      <c r="EI95" s="161">
        <v>0</v>
      </c>
      <c r="EJ95" s="161">
        <v>0</v>
      </c>
      <c r="EK95" s="161">
        <v>0</v>
      </c>
      <c r="EL95" s="161">
        <f>+EH95+EJ95</f>
        <v>0</v>
      </c>
      <c r="EM95" s="161">
        <f>+EI95+EK95</f>
        <v>0</v>
      </c>
      <c r="EN95" s="10">
        <v>0.1</v>
      </c>
      <c r="EO95" s="22"/>
      <c r="EP95" s="161">
        <v>0</v>
      </c>
      <c r="EQ95" s="161">
        <v>0</v>
      </c>
      <c r="ER95" s="161">
        <v>0</v>
      </c>
      <c r="ES95" s="161">
        <v>0</v>
      </c>
      <c r="ET95" s="161">
        <f>+EP95+ER95</f>
        <v>0</v>
      </c>
      <c r="EU95" s="161">
        <f>+EQ95+ES95</f>
        <v>0</v>
      </c>
      <c r="EV95" s="10">
        <v>0</v>
      </c>
      <c r="EW95" s="161"/>
      <c r="EX95" s="10">
        <v>0</v>
      </c>
      <c r="EY95" s="161">
        <v>0</v>
      </c>
      <c r="EZ95" s="161">
        <v>0</v>
      </c>
      <c r="FA95" s="161">
        <v>0</v>
      </c>
      <c r="FB95" s="14">
        <f>+EX95+EZ95</f>
        <v>0</v>
      </c>
      <c r="FC95" s="14">
        <f>+EY95+FA95</f>
        <v>0</v>
      </c>
      <c r="FD95" s="161">
        <v>0</v>
      </c>
      <c r="FE95" s="161"/>
      <c r="FF95" s="10">
        <v>0</v>
      </c>
      <c r="FG95" s="10">
        <v>0</v>
      </c>
      <c r="FH95" s="10">
        <v>0</v>
      </c>
      <c r="FI95" s="10">
        <v>0</v>
      </c>
      <c r="FJ95" s="14">
        <f>+FF95+FH95</f>
        <v>0</v>
      </c>
      <c r="FK95" s="14">
        <f>+FG95+FI95</f>
        <v>0</v>
      </c>
      <c r="FL95" s="10">
        <v>0.2</v>
      </c>
      <c r="FM95" s="167"/>
      <c r="FN95" s="14"/>
      <c r="FO95" s="14"/>
      <c r="FP95" s="14"/>
      <c r="FQ95" s="14"/>
      <c r="FR95" s="14">
        <f>+FN95+FP95</f>
        <v>0</v>
      </c>
      <c r="FS95" s="14">
        <f>+FO95+FQ95</f>
        <v>0</v>
      </c>
      <c r="FT95" s="10">
        <v>0.1</v>
      </c>
      <c r="FU95" s="14"/>
      <c r="FV95" s="14"/>
      <c r="FW95" s="14"/>
      <c r="FX95" s="14"/>
      <c r="FY95" s="14"/>
      <c r="FZ95" s="14">
        <f>+FV95+FX95</f>
        <v>0</v>
      </c>
      <c r="GA95" s="14">
        <f>+FW95+FY95</f>
        <v>0</v>
      </c>
      <c r="GB95" s="14"/>
      <c r="GC95" s="14"/>
      <c r="GD95" s="14"/>
      <c r="GE95" s="14"/>
      <c r="GF95" s="14"/>
      <c r="GG95" s="14"/>
      <c r="GH95" s="14">
        <f>+GD95+GF95</f>
        <v>0</v>
      </c>
      <c r="GI95" s="14">
        <f>+GE95+GG95</f>
        <v>0</v>
      </c>
      <c r="GJ95" s="14"/>
      <c r="GK95" s="14"/>
      <c r="GL95" s="14"/>
      <c r="GM95" s="14"/>
      <c r="GN95" s="14"/>
      <c r="GO95" s="14"/>
      <c r="GP95" s="14">
        <f>+GL95+GN95</f>
        <v>0</v>
      </c>
      <c r="GQ95" s="14">
        <f>+GM95+GO95</f>
        <v>0</v>
      </c>
      <c r="GR95" s="14"/>
      <c r="GS95" s="14"/>
      <c r="GT95" s="14"/>
      <c r="GU95" s="14"/>
      <c r="GV95" s="14"/>
      <c r="GW95" s="14"/>
      <c r="GX95" s="14">
        <f>+GT95+GV95</f>
        <v>0</v>
      </c>
      <c r="GY95" s="14">
        <f>+GU95+GW95</f>
        <v>0</v>
      </c>
      <c r="GZ95" s="14"/>
      <c r="HA95" s="14"/>
      <c r="HB95" s="14"/>
      <c r="HC95" s="14"/>
      <c r="HD95" s="14"/>
      <c r="HE95" s="14"/>
      <c r="HF95" s="14">
        <f>+HB95+HD95</f>
        <v>0</v>
      </c>
      <c r="HG95" s="14">
        <f>+HC95+HE95</f>
        <v>0</v>
      </c>
      <c r="HH95" s="14"/>
      <c r="HI95" s="14"/>
      <c r="HJ95" s="14"/>
      <c r="HK95" s="14"/>
      <c r="HL95" s="14"/>
      <c r="HM95" s="14"/>
      <c r="HN95" s="14">
        <f>+HJ95+HL95</f>
        <v>0</v>
      </c>
      <c r="HO95" s="14">
        <f>+HK95+HM95</f>
        <v>0</v>
      </c>
      <c r="HP95" s="14"/>
      <c r="HQ95" s="14"/>
      <c r="HR95" s="14"/>
      <c r="HS95" s="14"/>
      <c r="HT95" s="14"/>
      <c r="HU95" s="14"/>
      <c r="HV95" s="14">
        <f>+HR95+HT95</f>
        <v>0</v>
      </c>
      <c r="HW95" s="14">
        <f>+HS95+HU95</f>
        <v>0</v>
      </c>
      <c r="HX95" s="14"/>
      <c r="HY95" s="14"/>
      <c r="HZ95" s="14"/>
      <c r="IA95" s="14"/>
      <c r="IB95" s="14"/>
      <c r="IC95" s="14"/>
      <c r="ID95" s="14">
        <f>+HZ95+IB95</f>
        <v>0</v>
      </c>
      <c r="IE95" s="14">
        <f>+IA95+IC95</f>
        <v>0</v>
      </c>
      <c r="IF95" s="14"/>
      <c r="IG95" s="14"/>
      <c r="IH95" s="14"/>
      <c r="II95" s="14"/>
      <c r="IJ95" s="14"/>
      <c r="IK95" s="14"/>
      <c r="IL95" s="14">
        <f>+IH95+IJ95</f>
        <v>0</v>
      </c>
      <c r="IM95" s="14">
        <f>+II95+IK95</f>
        <v>0</v>
      </c>
      <c r="IN95" s="14"/>
      <c r="IO95" s="14"/>
      <c r="IP95" s="14"/>
      <c r="IQ95" s="14"/>
      <c r="IR95" s="14"/>
      <c r="IS95" s="14"/>
      <c r="IT95" s="14">
        <f>+IP95+IR95</f>
        <v>0</v>
      </c>
      <c r="IU95" s="14">
        <f>+IQ95+IS95</f>
        <v>0</v>
      </c>
      <c r="IV95" s="14"/>
      <c r="IW95" s="14"/>
      <c r="IX95" s="14"/>
      <c r="IY95" s="14"/>
      <c r="IZ95" s="14"/>
      <c r="JA95" s="14"/>
      <c r="JB95" s="14">
        <f>+IX95+IZ95</f>
        <v>0</v>
      </c>
      <c r="JC95" s="14">
        <f>+IY95+JA95</f>
        <v>0</v>
      </c>
      <c r="JD95" s="14"/>
      <c r="JE95" s="14"/>
      <c r="JF95" s="14"/>
      <c r="JG95" s="14"/>
      <c r="JH95" s="14"/>
      <c r="JI95" s="14"/>
      <c r="JJ95" s="14">
        <f>+JF95+JH95</f>
        <v>0</v>
      </c>
      <c r="JK95" s="14">
        <f>+JG95+JI95</f>
        <v>0</v>
      </c>
      <c r="JL95" s="14"/>
      <c r="JM95" s="14"/>
      <c r="JN95" s="14"/>
      <c r="JO95" s="14"/>
      <c r="JP95" s="14"/>
      <c r="JQ95" s="14"/>
      <c r="JR95" s="14">
        <f>+JN95+JP95</f>
        <v>0</v>
      </c>
      <c r="JS95" s="14">
        <f>+JO95+JQ95</f>
        <v>0</v>
      </c>
      <c r="JT95" s="14"/>
      <c r="JU95" s="14"/>
    </row>
    <row r="96" spans="1:281" ht="12" customHeight="1" x14ac:dyDescent="0.2">
      <c r="A96" s="161" t="s">
        <v>578</v>
      </c>
      <c r="B96" s="161" t="s">
        <v>580</v>
      </c>
      <c r="C96" s="161"/>
      <c r="D96" s="4" t="s">
        <v>301</v>
      </c>
      <c r="E96" s="161">
        <v>360</v>
      </c>
      <c r="F96" s="28" t="s">
        <v>21</v>
      </c>
      <c r="G96" s="6">
        <v>903265</v>
      </c>
      <c r="H96" s="16" t="s">
        <v>167</v>
      </c>
      <c r="I96" s="16" t="s">
        <v>167</v>
      </c>
      <c r="J96" s="46"/>
      <c r="K96" s="161">
        <v>0</v>
      </c>
      <c r="L96" s="142">
        <f t="shared" si="217"/>
        <v>0</v>
      </c>
      <c r="M96" s="161"/>
      <c r="N96" s="43">
        <v>0</v>
      </c>
      <c r="O96" s="161"/>
      <c r="P96" s="161"/>
      <c r="Q96" s="161"/>
      <c r="R96" s="75">
        <f t="shared" si="218"/>
        <v>0</v>
      </c>
      <c r="S96" s="50" cm="1">
        <f t="array" ref="S96">+R96:R96</f>
        <v>0</v>
      </c>
      <c r="T96" s="142">
        <f t="shared" si="607"/>
        <v>327.22500000000002</v>
      </c>
      <c r="U96" s="55">
        <f t="shared" si="638"/>
        <v>327.22500000000002</v>
      </c>
      <c r="V96" s="142">
        <f t="shared" si="639"/>
        <v>28750</v>
      </c>
      <c r="W96" s="143">
        <f t="shared" si="640"/>
        <v>87.860035144014049</v>
      </c>
      <c r="X96" s="142">
        <f t="shared" si="641"/>
        <v>780.4</v>
      </c>
      <c r="Y96" s="143">
        <f t="shared" si="642"/>
        <v>36.840082009226037</v>
      </c>
      <c r="Z96" s="161"/>
      <c r="AA96" s="50">
        <f t="shared" si="643"/>
        <v>780.4</v>
      </c>
      <c r="AB96" s="50">
        <f t="shared" si="644"/>
        <v>169.6521739130435</v>
      </c>
      <c r="AC96" s="50">
        <f t="shared" si="645"/>
        <v>169.6521739130435</v>
      </c>
      <c r="AD96" s="60">
        <f t="shared" si="277"/>
        <v>157.57282608695652</v>
      </c>
      <c r="AE96" s="161">
        <v>4.5999999999999996</v>
      </c>
      <c r="AF96" s="161">
        <v>4.5999999999999996</v>
      </c>
      <c r="AG96" s="24"/>
      <c r="AH96" s="10">
        <v>0</v>
      </c>
      <c r="AI96" s="10">
        <v>0</v>
      </c>
      <c r="AJ96" s="10">
        <v>0</v>
      </c>
      <c r="AK96" s="10">
        <v>0</v>
      </c>
      <c r="AL96" s="10">
        <f t="shared" si="646"/>
        <v>0</v>
      </c>
      <c r="AM96" s="10">
        <f t="shared" si="647"/>
        <v>0</v>
      </c>
      <c r="AN96" s="10">
        <v>0</v>
      </c>
      <c r="AO96" s="33"/>
      <c r="AP96" s="10">
        <v>0</v>
      </c>
      <c r="AQ96" s="10">
        <v>0</v>
      </c>
      <c r="AR96" s="10">
        <v>0</v>
      </c>
      <c r="AS96" s="10">
        <v>0</v>
      </c>
      <c r="AT96" s="10">
        <f t="shared" si="648"/>
        <v>0</v>
      </c>
      <c r="AU96" s="10">
        <f t="shared" si="649"/>
        <v>0</v>
      </c>
      <c r="AV96" s="10">
        <v>0</v>
      </c>
      <c r="AW96" s="22"/>
      <c r="AX96" s="10">
        <v>0</v>
      </c>
      <c r="AY96" s="10">
        <v>0</v>
      </c>
      <c r="AZ96" s="10">
        <v>0</v>
      </c>
      <c r="BA96" s="10">
        <v>0</v>
      </c>
      <c r="BB96" s="161">
        <f t="shared" si="650"/>
        <v>0</v>
      </c>
      <c r="BC96" s="161">
        <f t="shared" si="651"/>
        <v>0</v>
      </c>
      <c r="BD96" s="10">
        <v>0</v>
      </c>
      <c r="BE96" s="22"/>
      <c r="BF96" s="10">
        <v>0</v>
      </c>
      <c r="BG96" s="10">
        <v>0</v>
      </c>
      <c r="BH96" s="10">
        <v>0</v>
      </c>
      <c r="BI96" s="10">
        <v>0</v>
      </c>
      <c r="BJ96" s="161">
        <f t="shared" si="652"/>
        <v>0</v>
      </c>
      <c r="BK96" s="161">
        <f t="shared" si="653"/>
        <v>0</v>
      </c>
      <c r="BL96" s="10">
        <v>0</v>
      </c>
      <c r="BM96" s="22"/>
      <c r="BN96" s="161">
        <v>0</v>
      </c>
      <c r="BO96" s="10">
        <v>0</v>
      </c>
      <c r="BP96" s="10">
        <v>0</v>
      </c>
      <c r="BQ96" s="10">
        <v>0</v>
      </c>
      <c r="BR96" s="10">
        <f t="shared" si="654"/>
        <v>0</v>
      </c>
      <c r="BS96" s="10">
        <f t="shared" si="655"/>
        <v>0</v>
      </c>
      <c r="BT96" s="10">
        <v>0</v>
      </c>
      <c r="BU96" s="22"/>
      <c r="BV96" s="161">
        <v>0</v>
      </c>
      <c r="BW96" s="161">
        <v>0</v>
      </c>
      <c r="BX96" s="10">
        <v>0</v>
      </c>
      <c r="BY96" s="10">
        <v>0</v>
      </c>
      <c r="BZ96" s="161">
        <f t="shared" si="656"/>
        <v>0</v>
      </c>
      <c r="CA96" s="161">
        <f t="shared" si="657"/>
        <v>0</v>
      </c>
      <c r="CB96" s="10">
        <v>0</v>
      </c>
      <c r="CC96" s="22"/>
      <c r="CD96" s="161">
        <v>0</v>
      </c>
      <c r="CE96" s="161">
        <v>0</v>
      </c>
      <c r="CF96" s="10">
        <v>0</v>
      </c>
      <c r="CG96" s="10">
        <v>0</v>
      </c>
      <c r="CH96" s="161">
        <f t="shared" si="658"/>
        <v>0</v>
      </c>
      <c r="CI96" s="161">
        <f t="shared" si="659"/>
        <v>0</v>
      </c>
      <c r="CJ96" s="10">
        <v>0</v>
      </c>
      <c r="CK96" s="161"/>
      <c r="CL96" s="161">
        <v>0</v>
      </c>
      <c r="CM96" s="161">
        <v>0</v>
      </c>
      <c r="CN96" s="10">
        <v>0</v>
      </c>
      <c r="CO96" s="10">
        <v>0</v>
      </c>
      <c r="CP96" s="161">
        <f t="shared" si="660"/>
        <v>0</v>
      </c>
      <c r="CQ96" s="161">
        <f t="shared" si="661"/>
        <v>0</v>
      </c>
      <c r="CR96" s="10">
        <v>0</v>
      </c>
      <c r="CS96" s="22"/>
      <c r="CT96" s="161">
        <v>0</v>
      </c>
      <c r="CU96" s="161">
        <v>0</v>
      </c>
      <c r="CV96" s="10">
        <v>0</v>
      </c>
      <c r="CW96" s="161">
        <v>0</v>
      </c>
      <c r="CX96" s="161">
        <f t="shared" si="662"/>
        <v>0</v>
      </c>
      <c r="CY96" s="161">
        <f t="shared" si="663"/>
        <v>0</v>
      </c>
      <c r="CZ96" s="10">
        <v>0</v>
      </c>
      <c r="DA96" s="22"/>
      <c r="DB96" s="161">
        <v>0</v>
      </c>
      <c r="DC96" s="161">
        <v>0</v>
      </c>
      <c r="DD96" s="10">
        <v>0</v>
      </c>
      <c r="DE96" s="10">
        <v>0</v>
      </c>
      <c r="DF96" s="161">
        <f t="shared" si="664"/>
        <v>0</v>
      </c>
      <c r="DG96" s="161">
        <f t="shared" si="665"/>
        <v>0</v>
      </c>
      <c r="DH96" s="10">
        <v>0</v>
      </c>
      <c r="DI96" s="161"/>
      <c r="DJ96" s="161">
        <v>0</v>
      </c>
      <c r="DK96" s="161">
        <v>0</v>
      </c>
      <c r="DL96" s="10">
        <v>0</v>
      </c>
      <c r="DM96" s="10">
        <v>0</v>
      </c>
      <c r="DN96" s="161">
        <f t="shared" si="666"/>
        <v>0</v>
      </c>
      <c r="DO96" s="161">
        <f t="shared" si="667"/>
        <v>0</v>
      </c>
      <c r="DP96" s="10">
        <v>0</v>
      </c>
      <c r="DQ96" s="22"/>
      <c r="DR96" s="161">
        <v>0</v>
      </c>
      <c r="DS96" s="161">
        <v>0</v>
      </c>
      <c r="DT96" s="161">
        <v>0</v>
      </c>
      <c r="DU96" s="161">
        <v>0</v>
      </c>
      <c r="DV96" s="161">
        <f t="shared" si="668"/>
        <v>0</v>
      </c>
      <c r="DW96" s="161">
        <f t="shared" si="669"/>
        <v>0</v>
      </c>
      <c r="DX96" s="10">
        <v>0</v>
      </c>
      <c r="DY96" s="161"/>
      <c r="DZ96" s="161">
        <v>0</v>
      </c>
      <c r="EA96" s="161">
        <v>0</v>
      </c>
      <c r="EB96" s="161">
        <v>0</v>
      </c>
      <c r="EC96" s="161">
        <v>0</v>
      </c>
      <c r="ED96" s="161">
        <f t="shared" si="670"/>
        <v>0</v>
      </c>
      <c r="EE96" s="161">
        <f t="shared" si="671"/>
        <v>0</v>
      </c>
      <c r="EF96" s="10">
        <v>0</v>
      </c>
      <c r="EG96" s="161"/>
      <c r="EH96" s="161">
        <v>0</v>
      </c>
      <c r="EI96" s="161">
        <v>0</v>
      </c>
      <c r="EJ96" s="161">
        <v>0</v>
      </c>
      <c r="EK96" s="161">
        <v>0</v>
      </c>
      <c r="EL96" s="161">
        <f t="shared" si="672"/>
        <v>0</v>
      </c>
      <c r="EM96" s="161">
        <f t="shared" si="673"/>
        <v>0</v>
      </c>
      <c r="EN96" s="10">
        <v>0</v>
      </c>
      <c r="EO96" s="22"/>
      <c r="EP96" s="161">
        <v>0</v>
      </c>
      <c r="EQ96" s="161">
        <v>0</v>
      </c>
      <c r="ER96" s="161">
        <v>0</v>
      </c>
      <c r="ES96" s="161">
        <v>0</v>
      </c>
      <c r="ET96" s="161">
        <f t="shared" si="674"/>
        <v>0</v>
      </c>
      <c r="EU96" s="161">
        <f t="shared" si="675"/>
        <v>0</v>
      </c>
      <c r="EV96" s="10">
        <v>0</v>
      </c>
      <c r="EW96" s="161"/>
      <c r="EX96" s="10">
        <v>0</v>
      </c>
      <c r="EY96" s="161">
        <v>0</v>
      </c>
      <c r="EZ96" s="161">
        <v>0</v>
      </c>
      <c r="FA96" s="161">
        <v>0</v>
      </c>
      <c r="FB96" s="161">
        <f t="shared" si="676"/>
        <v>0</v>
      </c>
      <c r="FC96" s="161">
        <f t="shared" si="677"/>
        <v>0</v>
      </c>
      <c r="FD96" s="161">
        <v>0</v>
      </c>
      <c r="FE96" s="161"/>
      <c r="FF96" s="10">
        <v>327.22500000000002</v>
      </c>
      <c r="FG96" s="10">
        <v>28750</v>
      </c>
      <c r="FH96" s="10">
        <v>0</v>
      </c>
      <c r="FI96" s="10">
        <v>0</v>
      </c>
      <c r="FJ96" s="161">
        <f t="shared" si="678"/>
        <v>327.22500000000002</v>
      </c>
      <c r="FK96" s="161">
        <f t="shared" si="679"/>
        <v>28750</v>
      </c>
      <c r="FL96" s="10">
        <v>491</v>
      </c>
      <c r="FM96" s="167" t="s">
        <v>244</v>
      </c>
      <c r="FN96" s="161"/>
      <c r="FO96" s="161"/>
      <c r="FP96" s="161"/>
      <c r="FQ96" s="161"/>
      <c r="FR96" s="161">
        <f t="shared" si="680"/>
        <v>0</v>
      </c>
      <c r="FS96" s="161">
        <f t="shared" si="681"/>
        <v>0</v>
      </c>
      <c r="FT96" s="10">
        <v>289.39999999999998</v>
      </c>
      <c r="FU96" s="161"/>
      <c r="FV96" s="161"/>
      <c r="FW96" s="161"/>
      <c r="FX96" s="161"/>
      <c r="FY96" s="161"/>
      <c r="FZ96" s="161">
        <f t="shared" si="682"/>
        <v>0</v>
      </c>
      <c r="GA96" s="161">
        <f t="shared" si="683"/>
        <v>0</v>
      </c>
      <c r="GB96" s="161"/>
      <c r="GC96" s="161"/>
      <c r="GD96" s="161"/>
      <c r="GE96" s="161"/>
      <c r="GF96" s="161"/>
      <c r="GG96" s="161"/>
      <c r="GH96" s="161">
        <f t="shared" si="684"/>
        <v>0</v>
      </c>
      <c r="GI96" s="161">
        <f t="shared" si="685"/>
        <v>0</v>
      </c>
      <c r="GJ96" s="161"/>
      <c r="GK96" s="161"/>
      <c r="GL96" s="161"/>
      <c r="GM96" s="161"/>
      <c r="GN96" s="161"/>
      <c r="GO96" s="161"/>
      <c r="GP96" s="161">
        <f t="shared" si="686"/>
        <v>0</v>
      </c>
      <c r="GQ96" s="161">
        <f t="shared" si="687"/>
        <v>0</v>
      </c>
      <c r="GR96" s="161"/>
      <c r="GS96" s="161"/>
      <c r="GT96" s="161"/>
      <c r="GU96" s="161"/>
      <c r="GV96" s="161"/>
      <c r="GW96" s="161"/>
      <c r="GX96" s="161">
        <f t="shared" si="688"/>
        <v>0</v>
      </c>
      <c r="GY96" s="161">
        <f t="shared" si="689"/>
        <v>0</v>
      </c>
      <c r="GZ96" s="161"/>
      <c r="HA96" s="161"/>
      <c r="HB96" s="161"/>
      <c r="HC96" s="161"/>
      <c r="HD96" s="161"/>
      <c r="HE96" s="161"/>
      <c r="HF96" s="161">
        <f t="shared" si="690"/>
        <v>0</v>
      </c>
      <c r="HG96" s="161">
        <f t="shared" si="691"/>
        <v>0</v>
      </c>
      <c r="HH96" s="161"/>
      <c r="HI96" s="161"/>
      <c r="HJ96" s="161"/>
      <c r="HK96" s="161"/>
      <c r="HL96" s="161"/>
      <c r="HM96" s="161"/>
      <c r="HN96" s="161">
        <f t="shared" si="692"/>
        <v>0</v>
      </c>
      <c r="HO96" s="161">
        <f t="shared" si="693"/>
        <v>0</v>
      </c>
      <c r="HP96" s="161"/>
      <c r="HQ96" s="161"/>
      <c r="HR96" s="161"/>
      <c r="HS96" s="161"/>
      <c r="HT96" s="161"/>
      <c r="HU96" s="161"/>
      <c r="HV96" s="161">
        <f t="shared" si="694"/>
        <v>0</v>
      </c>
      <c r="HW96" s="161">
        <f t="shared" si="695"/>
        <v>0</v>
      </c>
      <c r="HX96" s="161"/>
      <c r="HY96" s="161"/>
      <c r="HZ96" s="161"/>
      <c r="IA96" s="161"/>
      <c r="IB96" s="161"/>
      <c r="IC96" s="161"/>
      <c r="ID96" s="161">
        <f t="shared" si="696"/>
        <v>0</v>
      </c>
      <c r="IE96" s="161">
        <f t="shared" si="697"/>
        <v>0</v>
      </c>
      <c r="IF96" s="161"/>
      <c r="IG96" s="161"/>
      <c r="IH96" s="161"/>
      <c r="II96" s="161"/>
      <c r="IJ96" s="161"/>
      <c r="IK96" s="161"/>
      <c r="IL96" s="161">
        <f t="shared" si="698"/>
        <v>0</v>
      </c>
      <c r="IM96" s="161">
        <f t="shared" si="699"/>
        <v>0</v>
      </c>
      <c r="IN96" s="161"/>
      <c r="IO96" s="161"/>
      <c r="IP96" s="161"/>
      <c r="IQ96" s="161"/>
      <c r="IR96" s="161"/>
      <c r="IS96" s="161"/>
      <c r="IT96" s="161">
        <f t="shared" si="700"/>
        <v>0</v>
      </c>
      <c r="IU96" s="161">
        <f t="shared" si="701"/>
        <v>0</v>
      </c>
      <c r="IV96" s="161"/>
      <c r="IW96" s="161"/>
      <c r="IX96" s="161"/>
      <c r="IY96" s="161"/>
      <c r="IZ96" s="161"/>
      <c r="JA96" s="161"/>
      <c r="JB96" s="161">
        <f t="shared" si="702"/>
        <v>0</v>
      </c>
      <c r="JC96" s="161">
        <f t="shared" si="703"/>
        <v>0</v>
      </c>
      <c r="JD96" s="161"/>
      <c r="JE96" s="161"/>
      <c r="JF96" s="161"/>
      <c r="JG96" s="161"/>
      <c r="JH96" s="161"/>
      <c r="JI96" s="161"/>
      <c r="JJ96" s="161">
        <f t="shared" si="704"/>
        <v>0</v>
      </c>
      <c r="JK96" s="161">
        <f t="shared" si="705"/>
        <v>0</v>
      </c>
      <c r="JL96" s="161"/>
      <c r="JM96" s="161"/>
      <c r="JN96" s="161"/>
      <c r="JO96" s="161"/>
      <c r="JP96" s="161"/>
      <c r="JQ96" s="161"/>
      <c r="JR96" s="161">
        <f t="shared" si="706"/>
        <v>0</v>
      </c>
      <c r="JS96" s="161">
        <f t="shared" si="707"/>
        <v>0</v>
      </c>
      <c r="JT96" s="161"/>
      <c r="JU96" s="161"/>
    </row>
    <row r="101" spans="1:1" ht="12" customHeight="1" x14ac:dyDescent="0.2">
      <c r="A101" s="152"/>
    </row>
  </sheetData>
  <autoFilter ref="A4:JU96" xr:uid="{93DF14EB-B9E7-45A8-876D-5556D343C230}"/>
  <mergeCells count="96">
    <mergeCell ref="N3:P3"/>
    <mergeCell ref="A2:AF2"/>
    <mergeCell ref="A1:AF1"/>
    <mergeCell ref="JF1:JM1"/>
    <mergeCell ref="JF2:JG2"/>
    <mergeCell ref="JH2:JI2"/>
    <mergeCell ref="HZ1:IG1"/>
    <mergeCell ref="HZ2:IA2"/>
    <mergeCell ref="IB2:IC2"/>
    <mergeCell ref="IH1:IO1"/>
    <mergeCell ref="IH2:II2"/>
    <mergeCell ref="IJ2:IK2"/>
    <mergeCell ref="HJ1:HQ1"/>
    <mergeCell ref="HJ2:HK2"/>
    <mergeCell ref="HL2:HM2"/>
    <mergeCell ref="HR1:HY1"/>
    <mergeCell ref="HR2:HS2"/>
    <mergeCell ref="JN1:JU1"/>
    <mergeCell ref="JN2:JO2"/>
    <mergeCell ref="JP2:JQ2"/>
    <mergeCell ref="IP1:IW1"/>
    <mergeCell ref="IP2:IQ2"/>
    <mergeCell ref="IR2:IS2"/>
    <mergeCell ref="IX1:JE1"/>
    <mergeCell ref="IX2:IY2"/>
    <mergeCell ref="IZ2:JA2"/>
    <mergeCell ref="HT2:HU2"/>
    <mergeCell ref="GT1:HA1"/>
    <mergeCell ref="GT2:GU2"/>
    <mergeCell ref="GV2:GW2"/>
    <mergeCell ref="HB1:HI1"/>
    <mergeCell ref="HB2:HC2"/>
    <mergeCell ref="HD2:HE2"/>
    <mergeCell ref="GD1:GK1"/>
    <mergeCell ref="GD2:GE2"/>
    <mergeCell ref="GF2:GG2"/>
    <mergeCell ref="GL1:GS1"/>
    <mergeCell ref="GL2:GM2"/>
    <mergeCell ref="GN2:GO2"/>
    <mergeCell ref="FN1:FU1"/>
    <mergeCell ref="FN2:FO2"/>
    <mergeCell ref="FP2:FQ2"/>
    <mergeCell ref="FV1:GC1"/>
    <mergeCell ref="FV2:FW2"/>
    <mergeCell ref="FX2:FY2"/>
    <mergeCell ref="EX1:FE1"/>
    <mergeCell ref="EX2:EY2"/>
    <mergeCell ref="EZ2:FA2"/>
    <mergeCell ref="FF1:FM1"/>
    <mergeCell ref="FF2:FG2"/>
    <mergeCell ref="FH2:FI2"/>
    <mergeCell ref="EH1:EO1"/>
    <mergeCell ref="EH2:EI2"/>
    <mergeCell ref="EJ2:EK2"/>
    <mergeCell ref="EP1:EW1"/>
    <mergeCell ref="EP2:EQ2"/>
    <mergeCell ref="ER2:ES2"/>
    <mergeCell ref="DR1:DY1"/>
    <mergeCell ref="DR2:DS2"/>
    <mergeCell ref="DT2:DU2"/>
    <mergeCell ref="DZ1:EG1"/>
    <mergeCell ref="DZ2:EA2"/>
    <mergeCell ref="EB2:EC2"/>
    <mergeCell ref="DB1:DI1"/>
    <mergeCell ref="DB2:DC2"/>
    <mergeCell ref="DD2:DE2"/>
    <mergeCell ref="DJ1:DQ1"/>
    <mergeCell ref="DJ2:DK2"/>
    <mergeCell ref="DL2:DM2"/>
    <mergeCell ref="CL1:CS1"/>
    <mergeCell ref="CL2:CM2"/>
    <mergeCell ref="CN2:CO2"/>
    <mergeCell ref="CT1:DA1"/>
    <mergeCell ref="CT2:CU2"/>
    <mergeCell ref="CV2:CW2"/>
    <mergeCell ref="BV1:CC1"/>
    <mergeCell ref="BV2:BW2"/>
    <mergeCell ref="BX2:BY2"/>
    <mergeCell ref="CD1:CK1"/>
    <mergeCell ref="CD2:CE2"/>
    <mergeCell ref="CF2:CG2"/>
    <mergeCell ref="BF1:BM1"/>
    <mergeCell ref="BF2:BG2"/>
    <mergeCell ref="BH2:BI2"/>
    <mergeCell ref="BN1:BU1"/>
    <mergeCell ref="BN2:BO2"/>
    <mergeCell ref="BP2:BQ2"/>
    <mergeCell ref="AZ2:BA2"/>
    <mergeCell ref="AH1:AO1"/>
    <mergeCell ref="AP1:AW1"/>
    <mergeCell ref="AX1:BE1"/>
    <mergeCell ref="AH2:AI2"/>
    <mergeCell ref="AJ2:AK2"/>
    <mergeCell ref="AP2:AQ2"/>
    <mergeCell ref="AR2:AS2"/>
    <mergeCell ref="AX2:AY2"/>
  </mergeCells>
  <conditionalFormatting sqref="A30">
    <cfRule type="duplicateValues" dxfId="455" priority="106"/>
  </conditionalFormatting>
  <conditionalFormatting sqref="A32">
    <cfRule type="duplicateValues" dxfId="454" priority="105"/>
  </conditionalFormatting>
  <conditionalFormatting sqref="A33:A34">
    <cfRule type="duplicateValues" dxfId="453" priority="104"/>
  </conditionalFormatting>
  <conditionalFormatting sqref="A33">
    <cfRule type="duplicateValues" dxfId="452" priority="103"/>
  </conditionalFormatting>
  <conditionalFormatting sqref="A34">
    <cfRule type="duplicateValues" dxfId="451" priority="102"/>
  </conditionalFormatting>
  <conditionalFormatting sqref="A35">
    <cfRule type="duplicateValues" dxfId="450" priority="101"/>
  </conditionalFormatting>
  <conditionalFormatting sqref="A14:A16 A95">
    <cfRule type="duplicateValues" dxfId="449" priority="100"/>
  </conditionalFormatting>
  <conditionalFormatting sqref="A48">
    <cfRule type="duplicateValues" dxfId="448" priority="99"/>
  </conditionalFormatting>
  <conditionalFormatting sqref="A39 A75 A59 A88 A5:A35 A95 A92:A93 A90 A86 A79 A77 A56">
    <cfRule type="duplicateValues" dxfId="447" priority="107"/>
    <cfRule type="duplicateValues" dxfId="446" priority="108"/>
  </conditionalFormatting>
  <conditionalFormatting sqref="F31">
    <cfRule type="duplicateValues" dxfId="445" priority="97"/>
  </conditionalFormatting>
  <conditionalFormatting sqref="A76">
    <cfRule type="duplicateValues" dxfId="444" priority="94"/>
  </conditionalFormatting>
  <conditionalFormatting sqref="F62 F57">
    <cfRule type="duplicateValues" dxfId="443" priority="83"/>
  </conditionalFormatting>
  <conditionalFormatting sqref="I76 I60 I63 I71 I65">
    <cfRule type="duplicateValues" dxfId="442" priority="82"/>
  </conditionalFormatting>
  <conditionalFormatting sqref="I73">
    <cfRule type="duplicateValues" dxfId="441" priority="81"/>
  </conditionalFormatting>
  <conditionalFormatting sqref="A71">
    <cfRule type="duplicateValues" dxfId="440" priority="114"/>
  </conditionalFormatting>
  <conditionalFormatting sqref="A71">
    <cfRule type="duplicateValues" dxfId="439" priority="115"/>
    <cfRule type="duplicateValues" dxfId="438" priority="116"/>
  </conditionalFormatting>
  <conditionalFormatting sqref="A71">
    <cfRule type="duplicateValues" dxfId="437" priority="117"/>
    <cfRule type="duplicateValues" dxfId="436" priority="118"/>
    <cfRule type="duplicateValues" dxfId="435" priority="119"/>
    <cfRule type="duplicateValues" dxfId="434" priority="120" stopIfTrue="1"/>
  </conditionalFormatting>
  <conditionalFormatting sqref="G61 J61">
    <cfRule type="duplicateValues" dxfId="433" priority="72"/>
  </conditionalFormatting>
  <conditionalFormatting sqref="A73 A57 A60 A62:A63 A65 A67 A69">
    <cfRule type="duplicateValues" dxfId="432" priority="361"/>
  </conditionalFormatting>
  <conditionalFormatting sqref="A76 A73 A57 A60 A62:A63 A65 A67 A69">
    <cfRule type="duplicateValues" dxfId="431" priority="367"/>
    <cfRule type="duplicateValues" dxfId="430" priority="368"/>
  </conditionalFormatting>
  <conditionalFormatting sqref="A67 A69 A62:A63 A57 A60 A65">
    <cfRule type="duplicateValues" dxfId="429" priority="387"/>
  </conditionalFormatting>
  <conditionalFormatting sqref="G53:G54 J53:J54 G45:G51 J45:J51 J83 G83:G84">
    <cfRule type="duplicateValues" dxfId="428" priority="393"/>
  </conditionalFormatting>
  <conditionalFormatting sqref="G52 J52">
    <cfRule type="duplicateValues" dxfId="427" priority="395"/>
  </conditionalFormatting>
  <conditionalFormatting sqref="G77 G88 G5:G56 G90 G86 G59:G60 G62:G75 G79:G80 J62:J81 G83:G84 J5:J60 J83:J96 G92:G95">
    <cfRule type="duplicateValues" dxfId="426" priority="406"/>
  </conditionalFormatting>
  <conditionalFormatting sqref="A79 A88 A5:A57 A95 A92:A93 A90 A86 A83 A59:A77">
    <cfRule type="duplicateValues" dxfId="425" priority="412"/>
    <cfRule type="duplicateValues" dxfId="424" priority="413"/>
    <cfRule type="duplicateValues" dxfId="423" priority="414"/>
    <cfRule type="duplicateValues" dxfId="422" priority="415"/>
  </conditionalFormatting>
  <conditionalFormatting sqref="G77 G88 G5:G56 G90 G86 G59:G75 G79:G80 G83:G84 G92:G95">
    <cfRule type="duplicateValues" dxfId="421" priority="68"/>
  </conditionalFormatting>
  <conditionalFormatting sqref="F58">
    <cfRule type="duplicateValues" dxfId="420" priority="65"/>
  </conditionalFormatting>
  <conditionalFormatting sqref="G57:G58">
    <cfRule type="duplicateValues" dxfId="419" priority="63"/>
  </conditionalFormatting>
  <conditionalFormatting sqref="G78">
    <cfRule type="duplicateValues" dxfId="418" priority="61"/>
  </conditionalFormatting>
  <conditionalFormatting sqref="G77:G78">
    <cfRule type="duplicateValues" dxfId="417" priority="59"/>
  </conditionalFormatting>
  <conditionalFormatting sqref="G77 G88 G5:G56 G90 G86 G59:G75 G79:G80 G83:G84 J5:J81 J83:J96 G92:G95">
    <cfRule type="duplicateValues" dxfId="416" priority="575"/>
  </conditionalFormatting>
  <conditionalFormatting sqref="A82">
    <cfRule type="duplicateValues" dxfId="415" priority="51"/>
    <cfRule type="duplicateValues" dxfId="414" priority="52"/>
  </conditionalFormatting>
  <conditionalFormatting sqref="G82 J82">
    <cfRule type="duplicateValues" dxfId="413" priority="53"/>
  </conditionalFormatting>
  <conditionalFormatting sqref="A82">
    <cfRule type="duplicateValues" dxfId="412" priority="54"/>
    <cfRule type="duplicateValues" dxfId="411" priority="55"/>
    <cfRule type="duplicateValues" dxfId="410" priority="56"/>
    <cfRule type="duplicateValues" dxfId="409" priority="57"/>
  </conditionalFormatting>
  <conditionalFormatting sqref="G82">
    <cfRule type="duplicateValues" dxfId="408" priority="50"/>
  </conditionalFormatting>
  <conditionalFormatting sqref="G81">
    <cfRule type="duplicateValues" dxfId="407" priority="48"/>
  </conditionalFormatting>
  <conditionalFormatting sqref="G81">
    <cfRule type="duplicateValues" dxfId="406" priority="47"/>
  </conditionalFormatting>
  <conditionalFormatting sqref="G81">
    <cfRule type="duplicateValues" dxfId="405" priority="49"/>
  </conditionalFormatting>
  <conditionalFormatting sqref="G81:G82">
    <cfRule type="duplicateValues" dxfId="404" priority="46"/>
  </conditionalFormatting>
  <conditionalFormatting sqref="A88 A5:A84 A95 A92:A93 A90 A86">
    <cfRule type="duplicateValues" dxfId="403" priority="45"/>
  </conditionalFormatting>
  <conditionalFormatting sqref="A85">
    <cfRule type="duplicateValues" dxfId="402" priority="44"/>
  </conditionalFormatting>
  <conditionalFormatting sqref="A89 A87">
    <cfRule type="duplicateValues" dxfId="401" priority="43"/>
  </conditionalFormatting>
  <conditionalFormatting sqref="G85">
    <cfRule type="duplicateValues" dxfId="400" priority="41"/>
  </conditionalFormatting>
  <conditionalFormatting sqref="G88 G5:G75 G90 G77:G86 G92:G95">
    <cfRule type="duplicateValues" dxfId="399" priority="39"/>
  </conditionalFormatting>
  <conditionalFormatting sqref="G87">
    <cfRule type="duplicateValues" dxfId="398" priority="32"/>
  </conditionalFormatting>
  <conditionalFormatting sqref="G87">
    <cfRule type="duplicateValues" dxfId="397" priority="31"/>
  </conditionalFormatting>
  <conditionalFormatting sqref="G87">
    <cfRule type="duplicateValues" dxfId="396" priority="33"/>
  </conditionalFormatting>
  <conditionalFormatting sqref="G87">
    <cfRule type="duplicateValues" dxfId="395" priority="30"/>
  </conditionalFormatting>
  <conditionalFormatting sqref="G87">
    <cfRule type="duplicateValues" dxfId="394" priority="29"/>
  </conditionalFormatting>
  <conditionalFormatting sqref="G87:G88">
    <cfRule type="duplicateValues" dxfId="393" priority="28"/>
  </conditionalFormatting>
  <conditionalFormatting sqref="G88 G39">
    <cfRule type="duplicateValues" dxfId="392" priority="22"/>
  </conditionalFormatting>
  <conditionalFormatting sqref="A5:A90 A95 A92:A93">
    <cfRule type="duplicateValues" dxfId="391" priority="708"/>
  </conditionalFormatting>
  <conditionalFormatting sqref="G89">
    <cfRule type="duplicateValues" dxfId="390" priority="20"/>
  </conditionalFormatting>
  <conditionalFormatting sqref="G89">
    <cfRule type="duplicateValues" dxfId="389" priority="19"/>
  </conditionalFormatting>
  <conditionalFormatting sqref="G89">
    <cfRule type="duplicateValues" dxfId="388" priority="21"/>
  </conditionalFormatting>
  <conditionalFormatting sqref="G89">
    <cfRule type="duplicateValues" dxfId="387" priority="18"/>
  </conditionalFormatting>
  <conditionalFormatting sqref="G89:G90">
    <cfRule type="duplicateValues" dxfId="386" priority="17"/>
  </conditionalFormatting>
  <conditionalFormatting sqref="G91">
    <cfRule type="duplicateValues" dxfId="385" priority="15"/>
  </conditionalFormatting>
  <conditionalFormatting sqref="G91:G92">
    <cfRule type="duplicateValues" dxfId="384" priority="12"/>
  </conditionalFormatting>
  <conditionalFormatting sqref="G95">
    <cfRule type="duplicateValues" dxfId="383" priority="7"/>
  </conditionalFormatting>
  <conditionalFormatting sqref="G96">
    <cfRule type="duplicateValues" dxfId="382" priority="5"/>
  </conditionalFormatting>
  <conditionalFormatting sqref="G96">
    <cfRule type="duplicateValues" dxfId="381" priority="4"/>
  </conditionalFormatting>
  <conditionalFormatting sqref="G96">
    <cfRule type="duplicateValues" dxfId="380" priority="6"/>
  </conditionalFormatting>
  <conditionalFormatting sqref="G96">
    <cfRule type="duplicateValues" dxfId="379" priority="3"/>
  </conditionalFormatting>
  <conditionalFormatting sqref="G96">
    <cfRule type="duplicateValues" dxfId="378" priority="2"/>
  </conditionalFormatting>
  <conditionalFormatting sqref="G95:G96">
    <cfRule type="duplicateValues" dxfId="377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CDE1-4394-4E50-9D7F-6813334512EC}">
  <dimension ref="A1:G57"/>
  <sheetViews>
    <sheetView topLeftCell="A28" workbookViewId="0">
      <selection activeCell="A56" sqref="A56:A57"/>
    </sheetView>
  </sheetViews>
  <sheetFormatPr defaultRowHeight="11.25" x14ac:dyDescent="0.2"/>
  <cols>
    <col min="1" max="1" width="8.7109375" style="68" bestFit="1" customWidth="1"/>
    <col min="2" max="2" width="6.140625" style="68" bestFit="1" customWidth="1"/>
    <col min="3" max="3" width="15.140625" style="68" bestFit="1" customWidth="1"/>
    <col min="4" max="4" width="6.140625" style="68" bestFit="1" customWidth="1"/>
    <col min="5" max="5" width="85.28515625" style="68" bestFit="1" customWidth="1"/>
    <col min="6" max="6" width="4.5703125" style="68" customWidth="1"/>
    <col min="7" max="7" width="6.28515625" style="68" bestFit="1" customWidth="1"/>
    <col min="8" max="16384" width="9.140625" style="68"/>
  </cols>
  <sheetData>
    <row r="1" spans="1:7" x14ac:dyDescent="0.2">
      <c r="A1" s="18" t="s">
        <v>348</v>
      </c>
      <c r="B1" s="18" t="s">
        <v>359</v>
      </c>
      <c r="C1" s="18" t="s">
        <v>343</v>
      </c>
      <c r="D1" s="18" t="s">
        <v>344</v>
      </c>
      <c r="E1" s="18" t="s">
        <v>345</v>
      </c>
      <c r="F1" s="18" t="s">
        <v>346</v>
      </c>
      <c r="G1" s="18" t="s">
        <v>347</v>
      </c>
    </row>
    <row r="2" spans="1:7" s="13" customFormat="1" x14ac:dyDescent="0.2">
      <c r="A2" s="67"/>
      <c r="B2" s="67"/>
      <c r="C2" s="67"/>
      <c r="D2" s="67"/>
      <c r="E2" s="67"/>
      <c r="F2" s="67"/>
      <c r="G2" s="67"/>
    </row>
    <row r="3" spans="1:7" x14ac:dyDescent="0.2">
      <c r="A3" s="69">
        <v>45903</v>
      </c>
      <c r="B3" s="1" t="s">
        <v>169</v>
      </c>
      <c r="C3" s="1" t="s">
        <v>363</v>
      </c>
      <c r="D3" s="71">
        <v>40</v>
      </c>
      <c r="E3" s="1" t="s">
        <v>342</v>
      </c>
      <c r="F3" s="50">
        <v>66.824333333333328</v>
      </c>
      <c r="G3" s="50">
        <v>6014.1900000000005</v>
      </c>
    </row>
    <row r="4" spans="1:7" x14ac:dyDescent="0.2">
      <c r="A4" s="69">
        <v>45903</v>
      </c>
      <c r="B4" s="1" t="s">
        <v>169</v>
      </c>
      <c r="C4" s="1" t="s">
        <v>349</v>
      </c>
      <c r="D4" s="71">
        <v>57</v>
      </c>
      <c r="E4" s="1" t="s">
        <v>341</v>
      </c>
      <c r="F4" s="50">
        <v>37.524666666666661</v>
      </c>
      <c r="G4" s="50">
        <v>3377.22</v>
      </c>
    </row>
    <row r="5" spans="1:7" x14ac:dyDescent="0.2">
      <c r="A5" s="69">
        <v>45903</v>
      </c>
      <c r="B5" s="1" t="s">
        <v>169</v>
      </c>
      <c r="C5" s="1" t="s">
        <v>353</v>
      </c>
      <c r="D5" s="71">
        <v>73</v>
      </c>
      <c r="E5" s="1" t="s">
        <v>362</v>
      </c>
      <c r="F5" s="50">
        <v>50.063333333333333</v>
      </c>
      <c r="G5" s="50">
        <v>4505.7</v>
      </c>
    </row>
    <row r="6" spans="1:7" x14ac:dyDescent="0.2">
      <c r="A6" s="69">
        <v>45903</v>
      </c>
      <c r="B6" s="1" t="s">
        <v>169</v>
      </c>
      <c r="C6" s="1" t="s">
        <v>357</v>
      </c>
      <c r="D6" s="71">
        <v>107</v>
      </c>
      <c r="E6" s="1" t="s">
        <v>361</v>
      </c>
      <c r="F6" s="50">
        <v>32.158333333333331</v>
      </c>
      <c r="G6" s="50">
        <v>2894.25</v>
      </c>
    </row>
    <row r="7" spans="1:7" s="13" customFormat="1" x14ac:dyDescent="0.2">
      <c r="A7" s="69">
        <v>45904</v>
      </c>
      <c r="B7" s="67" t="s">
        <v>169</v>
      </c>
      <c r="C7" s="1" t="s">
        <v>349</v>
      </c>
      <c r="D7" s="71">
        <v>57</v>
      </c>
      <c r="E7" s="1" t="s">
        <v>350</v>
      </c>
      <c r="F7" s="50">
        <v>23.282444444444444</v>
      </c>
      <c r="G7" s="50">
        <v>2095.42</v>
      </c>
    </row>
    <row r="8" spans="1:7" s="13" customFormat="1" x14ac:dyDescent="0.2">
      <c r="A8" s="69">
        <v>45904</v>
      </c>
      <c r="B8" s="67" t="s">
        <v>169</v>
      </c>
      <c r="C8" s="1" t="s">
        <v>351</v>
      </c>
      <c r="D8" s="71">
        <v>65</v>
      </c>
      <c r="E8" s="1" t="s">
        <v>352</v>
      </c>
      <c r="F8" s="50">
        <v>34.959777777777781</v>
      </c>
      <c r="G8" s="50">
        <v>3146.38</v>
      </c>
    </row>
    <row r="9" spans="1:7" s="13" customFormat="1" x14ac:dyDescent="0.2">
      <c r="A9" s="69">
        <v>45904</v>
      </c>
      <c r="B9" s="67" t="s">
        <v>169</v>
      </c>
      <c r="C9" s="1" t="s">
        <v>353</v>
      </c>
      <c r="D9" s="71">
        <v>73</v>
      </c>
      <c r="E9" s="1" t="s">
        <v>354</v>
      </c>
      <c r="F9" s="50">
        <v>49.160777777777781</v>
      </c>
      <c r="G9" s="50">
        <v>4424.47</v>
      </c>
    </row>
    <row r="10" spans="1:7" s="13" customFormat="1" x14ac:dyDescent="0.2">
      <c r="A10" s="69">
        <v>45904</v>
      </c>
      <c r="B10" s="67" t="s">
        <v>169</v>
      </c>
      <c r="C10" s="1" t="s">
        <v>355</v>
      </c>
      <c r="D10" s="71">
        <v>81</v>
      </c>
      <c r="E10" s="1" t="s">
        <v>356</v>
      </c>
      <c r="F10" s="50">
        <v>46.033333333333331</v>
      </c>
      <c r="G10" s="50">
        <v>4143</v>
      </c>
    </row>
    <row r="11" spans="1:7" s="13" customFormat="1" x14ac:dyDescent="0.2">
      <c r="A11" s="69">
        <v>45904</v>
      </c>
      <c r="B11" s="67" t="s">
        <v>169</v>
      </c>
      <c r="C11" s="1" t="s">
        <v>357</v>
      </c>
      <c r="D11" s="71">
        <v>107</v>
      </c>
      <c r="E11" s="1" t="s">
        <v>358</v>
      </c>
      <c r="F11" s="50">
        <v>60.371222222222222</v>
      </c>
      <c r="G11" s="50">
        <v>5433.41</v>
      </c>
    </row>
    <row r="12" spans="1:7" x14ac:dyDescent="0.2">
      <c r="A12" s="69">
        <v>45905</v>
      </c>
      <c r="B12" s="109" t="s">
        <v>169</v>
      </c>
      <c r="C12" s="8" t="s">
        <v>76</v>
      </c>
      <c r="D12" s="11">
        <v>57</v>
      </c>
      <c r="E12" s="109" t="s">
        <v>406</v>
      </c>
      <c r="F12" s="10">
        <v>27.834111111111113</v>
      </c>
      <c r="G12" s="10">
        <v>2505.0700000000002</v>
      </c>
    </row>
    <row r="13" spans="1:7" x14ac:dyDescent="0.2">
      <c r="A13" s="69">
        <v>45905</v>
      </c>
      <c r="B13" s="109" t="s">
        <v>169</v>
      </c>
      <c r="C13" s="8" t="s">
        <v>78</v>
      </c>
      <c r="D13" s="11">
        <v>107</v>
      </c>
      <c r="E13" s="109" t="s">
        <v>407</v>
      </c>
      <c r="F13" s="10">
        <v>60.888888888888886</v>
      </c>
      <c r="G13" s="10">
        <v>5480</v>
      </c>
    </row>
    <row r="14" spans="1:7" x14ac:dyDescent="0.2">
      <c r="A14" s="69">
        <v>45905</v>
      </c>
      <c r="B14" s="109" t="s">
        <v>169</v>
      </c>
      <c r="C14" s="8" t="s">
        <v>80</v>
      </c>
      <c r="D14" s="11">
        <v>73</v>
      </c>
      <c r="E14" s="109" t="s">
        <v>354</v>
      </c>
      <c r="F14" s="10">
        <v>24.247888888888887</v>
      </c>
      <c r="G14" s="10">
        <v>2182.31</v>
      </c>
    </row>
    <row r="15" spans="1:7" x14ac:dyDescent="0.2">
      <c r="A15" s="69">
        <v>45905</v>
      </c>
      <c r="B15" s="109" t="s">
        <v>169</v>
      </c>
      <c r="C15" s="8" t="s">
        <v>81</v>
      </c>
      <c r="D15" s="11">
        <v>32</v>
      </c>
      <c r="E15" s="109" t="s">
        <v>408</v>
      </c>
      <c r="F15" s="10">
        <v>56.029888888888891</v>
      </c>
      <c r="G15" s="10">
        <v>5042.6900000000005</v>
      </c>
    </row>
    <row r="16" spans="1:7" x14ac:dyDescent="0.2">
      <c r="A16" s="69">
        <v>45905</v>
      </c>
      <c r="B16" s="109" t="s">
        <v>169</v>
      </c>
      <c r="C16" s="10">
        <v>7116013024370040</v>
      </c>
      <c r="D16" s="11">
        <v>40</v>
      </c>
      <c r="E16" s="109" t="s">
        <v>293</v>
      </c>
      <c r="F16" s="10">
        <v>24.377777777777776</v>
      </c>
      <c r="G16" s="10">
        <v>2194</v>
      </c>
    </row>
    <row r="17" spans="1:7" x14ac:dyDescent="0.2">
      <c r="A17" s="69">
        <v>45905</v>
      </c>
      <c r="B17" s="109" t="s">
        <v>169</v>
      </c>
      <c r="C17" s="5" t="s">
        <v>82</v>
      </c>
      <c r="D17" s="11">
        <v>65</v>
      </c>
      <c r="E17" s="109" t="s">
        <v>401</v>
      </c>
      <c r="F17" s="10">
        <v>52.833333333333336</v>
      </c>
      <c r="G17" s="10">
        <v>4755</v>
      </c>
    </row>
    <row r="18" spans="1:7" x14ac:dyDescent="0.2">
      <c r="A18" s="69">
        <v>45906</v>
      </c>
      <c r="B18" s="109" t="s">
        <v>169</v>
      </c>
      <c r="C18" s="8" t="s">
        <v>76</v>
      </c>
      <c r="D18" s="11">
        <v>57</v>
      </c>
      <c r="E18" s="109" t="s">
        <v>402</v>
      </c>
      <c r="F18" s="10">
        <v>12.222222222222221</v>
      </c>
      <c r="G18" s="10">
        <v>1100</v>
      </c>
    </row>
    <row r="19" spans="1:7" x14ac:dyDescent="0.2">
      <c r="A19" s="69">
        <v>45906</v>
      </c>
      <c r="B19" s="109" t="s">
        <v>169</v>
      </c>
      <c r="C19" s="8" t="s">
        <v>78</v>
      </c>
      <c r="D19" s="11">
        <v>107</v>
      </c>
      <c r="E19" s="109" t="s">
        <v>403</v>
      </c>
      <c r="F19" s="10">
        <v>74.546999999999997</v>
      </c>
      <c r="G19" s="10">
        <v>6709.23</v>
      </c>
    </row>
    <row r="20" spans="1:7" x14ac:dyDescent="0.2">
      <c r="A20" s="69">
        <v>45906</v>
      </c>
      <c r="B20" s="109" t="s">
        <v>169</v>
      </c>
      <c r="C20" s="10">
        <v>7116013024370040</v>
      </c>
      <c r="D20" s="11">
        <v>40</v>
      </c>
      <c r="E20" s="109" t="s">
        <v>404</v>
      </c>
      <c r="F20" s="10">
        <v>27.5</v>
      </c>
      <c r="G20" s="10">
        <v>2475</v>
      </c>
    </row>
    <row r="21" spans="1:7" x14ac:dyDescent="0.2">
      <c r="A21" s="69">
        <v>45906</v>
      </c>
      <c r="B21" s="109" t="s">
        <v>169</v>
      </c>
      <c r="C21" s="5" t="s">
        <v>82</v>
      </c>
      <c r="D21" s="11">
        <v>65</v>
      </c>
      <c r="E21" s="109" t="s">
        <v>405</v>
      </c>
      <c r="F21" s="10">
        <v>77.355555555555554</v>
      </c>
      <c r="G21" s="10">
        <v>6962</v>
      </c>
    </row>
    <row r="22" spans="1:7" x14ac:dyDescent="0.2">
      <c r="A22" s="69">
        <v>45907</v>
      </c>
      <c r="B22" s="120" t="s">
        <v>169</v>
      </c>
      <c r="C22" s="8" t="s">
        <v>76</v>
      </c>
      <c r="D22" s="11">
        <v>57</v>
      </c>
      <c r="E22" s="120" t="s">
        <v>362</v>
      </c>
      <c r="F22" s="10">
        <v>42.666888888888899</v>
      </c>
      <c r="G22" s="10">
        <v>3840.02</v>
      </c>
    </row>
    <row r="23" spans="1:7" x14ac:dyDescent="0.2">
      <c r="A23" s="69">
        <v>45907</v>
      </c>
      <c r="B23" s="120" t="s">
        <v>169</v>
      </c>
      <c r="C23" s="8" t="s">
        <v>78</v>
      </c>
      <c r="D23" s="11">
        <v>107</v>
      </c>
      <c r="E23" s="120" t="s">
        <v>442</v>
      </c>
      <c r="F23" s="10">
        <v>43.155111111111097</v>
      </c>
      <c r="G23" s="10">
        <v>3883.96</v>
      </c>
    </row>
    <row r="24" spans="1:7" x14ac:dyDescent="0.2">
      <c r="A24" s="69">
        <v>45907</v>
      </c>
      <c r="B24" s="120" t="s">
        <v>169</v>
      </c>
      <c r="C24" s="8" t="s">
        <v>80</v>
      </c>
      <c r="D24" s="11">
        <v>73</v>
      </c>
      <c r="E24" s="120" t="s">
        <v>441</v>
      </c>
      <c r="F24" s="10">
        <v>14.7434444444444</v>
      </c>
      <c r="G24" s="10">
        <v>1326.91</v>
      </c>
    </row>
    <row r="25" spans="1:7" x14ac:dyDescent="0.2">
      <c r="A25" s="69">
        <v>45907</v>
      </c>
      <c r="B25" s="120" t="s">
        <v>169</v>
      </c>
      <c r="C25" s="8" t="s">
        <v>81</v>
      </c>
      <c r="D25" s="11">
        <v>32</v>
      </c>
      <c r="E25" s="120" t="s">
        <v>443</v>
      </c>
      <c r="F25" s="10">
        <v>43.3</v>
      </c>
      <c r="G25" s="10">
        <v>3897</v>
      </c>
    </row>
    <row r="26" spans="1:7" x14ac:dyDescent="0.2">
      <c r="A26" s="69">
        <v>45907</v>
      </c>
      <c r="B26" s="120" t="s">
        <v>169</v>
      </c>
      <c r="C26" s="10">
        <v>7116013024370040</v>
      </c>
      <c r="D26" s="11">
        <v>40</v>
      </c>
      <c r="E26" s="120" t="s">
        <v>294</v>
      </c>
      <c r="F26" s="10">
        <v>40.460111111111097</v>
      </c>
      <c r="G26" s="10">
        <v>3641.41</v>
      </c>
    </row>
    <row r="27" spans="1:7" x14ac:dyDescent="0.2">
      <c r="A27" s="69">
        <v>45908</v>
      </c>
      <c r="B27" s="120" t="s">
        <v>169</v>
      </c>
      <c r="C27" s="10" t="s">
        <v>447</v>
      </c>
      <c r="D27" s="11">
        <v>99</v>
      </c>
      <c r="E27" s="120" t="s">
        <v>444</v>
      </c>
      <c r="F27" s="10">
        <v>84.733333333333334</v>
      </c>
      <c r="G27" s="10">
        <v>7626</v>
      </c>
    </row>
    <row r="28" spans="1:7" x14ac:dyDescent="0.2">
      <c r="A28" s="69">
        <v>45908</v>
      </c>
      <c r="B28" s="120" t="s">
        <v>169</v>
      </c>
      <c r="C28" s="10" t="s">
        <v>357</v>
      </c>
      <c r="D28" s="11">
        <v>107</v>
      </c>
      <c r="E28" s="120" t="s">
        <v>445</v>
      </c>
      <c r="F28" s="10">
        <v>32.777777777777779</v>
      </c>
      <c r="G28" s="10">
        <v>2950</v>
      </c>
    </row>
    <row r="29" spans="1:7" x14ac:dyDescent="0.2">
      <c r="A29" s="69">
        <v>45908</v>
      </c>
      <c r="B29" s="120" t="s">
        <v>169</v>
      </c>
      <c r="C29" s="10" t="s">
        <v>351</v>
      </c>
      <c r="D29" s="11">
        <v>65</v>
      </c>
      <c r="E29" s="120" t="s">
        <v>446</v>
      </c>
      <c r="F29" s="10">
        <v>88.248999999999995</v>
      </c>
      <c r="G29" s="10">
        <v>7942.41</v>
      </c>
    </row>
    <row r="30" spans="1:7" x14ac:dyDescent="0.2">
      <c r="A30" s="69">
        <v>45911</v>
      </c>
      <c r="B30" s="124" t="s">
        <v>169</v>
      </c>
      <c r="C30" s="10" t="s">
        <v>355</v>
      </c>
      <c r="D30" s="11">
        <v>81</v>
      </c>
      <c r="E30" s="124" t="s">
        <v>481</v>
      </c>
      <c r="F30" s="10">
        <v>45.236888888888892</v>
      </c>
      <c r="G30" s="10">
        <v>4071.32</v>
      </c>
    </row>
    <row r="31" spans="1:7" x14ac:dyDescent="0.2">
      <c r="A31" s="69">
        <v>45911</v>
      </c>
      <c r="B31" s="124" t="s">
        <v>169</v>
      </c>
      <c r="C31" s="10" t="s">
        <v>363</v>
      </c>
      <c r="D31" s="11">
        <v>40</v>
      </c>
      <c r="E31" s="124" t="s">
        <v>443</v>
      </c>
      <c r="F31" s="10">
        <v>22.177777777777777</v>
      </c>
      <c r="G31" s="10">
        <v>1996</v>
      </c>
    </row>
    <row r="32" spans="1:7" x14ac:dyDescent="0.2">
      <c r="A32" s="69">
        <v>45911</v>
      </c>
      <c r="B32" s="124" t="s">
        <v>169</v>
      </c>
      <c r="C32" s="10" t="s">
        <v>349</v>
      </c>
      <c r="D32" s="11">
        <v>57</v>
      </c>
      <c r="E32" s="124" t="s">
        <v>354</v>
      </c>
      <c r="F32" s="10">
        <v>25.334888888888887</v>
      </c>
      <c r="G32" s="10">
        <v>2280.14</v>
      </c>
    </row>
    <row r="33" spans="1:7" x14ac:dyDescent="0.2">
      <c r="A33" s="69">
        <v>45911</v>
      </c>
      <c r="B33" s="124" t="s">
        <v>169</v>
      </c>
      <c r="C33" s="10" t="s">
        <v>482</v>
      </c>
      <c r="D33" s="11">
        <v>32</v>
      </c>
      <c r="E33" s="148" t="s">
        <v>480</v>
      </c>
      <c r="F33" s="10">
        <v>31.084777777777781</v>
      </c>
      <c r="G33" s="10">
        <v>2797.63</v>
      </c>
    </row>
    <row r="34" spans="1:7" x14ac:dyDescent="0.2">
      <c r="A34" s="76" t="s">
        <v>502</v>
      </c>
      <c r="B34" s="132" t="s">
        <v>169</v>
      </c>
      <c r="C34" s="8" t="s">
        <v>76</v>
      </c>
      <c r="D34" s="11">
        <v>57</v>
      </c>
      <c r="E34" s="1" t="s">
        <v>507</v>
      </c>
      <c r="F34" s="10">
        <v>41.339111111111102</v>
      </c>
      <c r="G34" s="132">
        <v>3720.52</v>
      </c>
    </row>
    <row r="35" spans="1:7" x14ac:dyDescent="0.2">
      <c r="A35" s="76" t="s">
        <v>502</v>
      </c>
      <c r="B35" s="132" t="s">
        <v>169</v>
      </c>
      <c r="C35" s="8" t="s">
        <v>78</v>
      </c>
      <c r="D35" s="11">
        <v>107</v>
      </c>
      <c r="E35" s="1" t="s">
        <v>508</v>
      </c>
      <c r="F35" s="10">
        <v>77</v>
      </c>
      <c r="G35" s="132">
        <v>6890</v>
      </c>
    </row>
    <row r="36" spans="1:7" x14ac:dyDescent="0.2">
      <c r="A36" s="76" t="s">
        <v>502</v>
      </c>
      <c r="B36" s="132" t="s">
        <v>169</v>
      </c>
      <c r="C36" s="8" t="s">
        <v>80</v>
      </c>
      <c r="D36" s="11">
        <v>73</v>
      </c>
      <c r="E36" s="1" t="s">
        <v>354</v>
      </c>
      <c r="F36" s="10">
        <v>32.0748888888889</v>
      </c>
      <c r="G36" s="132">
        <v>2886.74</v>
      </c>
    </row>
    <row r="37" spans="1:7" x14ac:dyDescent="0.2">
      <c r="A37" s="76" t="s">
        <v>502</v>
      </c>
      <c r="B37" s="132" t="s">
        <v>169</v>
      </c>
      <c r="C37" s="10">
        <v>7116013024370040</v>
      </c>
      <c r="D37" s="11">
        <v>40</v>
      </c>
      <c r="E37" s="1" t="s">
        <v>341</v>
      </c>
      <c r="F37" s="10">
        <v>29.9818888888889</v>
      </c>
      <c r="G37" s="132">
        <v>2698.37</v>
      </c>
    </row>
    <row r="38" spans="1:7" x14ac:dyDescent="0.2">
      <c r="A38" s="76" t="s">
        <v>502</v>
      </c>
      <c r="B38" s="132" t="s">
        <v>169</v>
      </c>
      <c r="C38" s="5" t="s">
        <v>82</v>
      </c>
      <c r="D38" s="11">
        <v>65</v>
      </c>
      <c r="E38" s="1" t="s">
        <v>509</v>
      </c>
      <c r="F38" s="10">
        <v>41.740555555555602</v>
      </c>
      <c r="G38" s="132">
        <v>3756.65</v>
      </c>
    </row>
    <row r="39" spans="1:7" x14ac:dyDescent="0.2">
      <c r="A39" s="76" t="s">
        <v>529</v>
      </c>
      <c r="B39" s="148" t="s">
        <v>169</v>
      </c>
      <c r="C39" s="8" t="s">
        <v>75</v>
      </c>
      <c r="D39" s="11">
        <v>99</v>
      </c>
      <c r="E39" s="148" t="s">
        <v>531</v>
      </c>
      <c r="F39" s="10">
        <v>106.71233333333301</v>
      </c>
      <c r="G39" s="10">
        <v>9604.11</v>
      </c>
    </row>
    <row r="40" spans="1:7" x14ac:dyDescent="0.2">
      <c r="A40" s="76" t="s">
        <v>529</v>
      </c>
      <c r="B40" s="148" t="s">
        <v>169</v>
      </c>
      <c r="C40" s="8" t="s">
        <v>77</v>
      </c>
      <c r="D40" s="11">
        <v>16</v>
      </c>
      <c r="E40" s="148" t="s">
        <v>530</v>
      </c>
      <c r="F40" s="10">
        <v>61.951000000000001</v>
      </c>
      <c r="G40" s="10">
        <v>5575.59</v>
      </c>
    </row>
    <row r="41" spans="1:7" x14ac:dyDescent="0.2">
      <c r="A41" s="76" t="s">
        <v>529</v>
      </c>
      <c r="B41" s="148" t="s">
        <v>169</v>
      </c>
      <c r="C41" s="8" t="s">
        <v>78</v>
      </c>
      <c r="D41" s="11">
        <v>107</v>
      </c>
      <c r="E41" s="148" t="s">
        <v>532</v>
      </c>
      <c r="F41" s="10">
        <v>49.561666666666703</v>
      </c>
      <c r="G41" s="10">
        <v>4460.55</v>
      </c>
    </row>
    <row r="42" spans="1:7" x14ac:dyDescent="0.2">
      <c r="A42" s="76" t="s">
        <v>529</v>
      </c>
      <c r="B42" s="148" t="s">
        <v>169</v>
      </c>
      <c r="C42" s="8" t="s">
        <v>80</v>
      </c>
      <c r="D42" s="11">
        <v>73</v>
      </c>
      <c r="E42" s="148" t="s">
        <v>354</v>
      </c>
      <c r="F42" s="10">
        <v>23.311111111111099</v>
      </c>
      <c r="G42" s="10">
        <v>2098</v>
      </c>
    </row>
    <row r="43" spans="1:7" x14ac:dyDescent="0.2">
      <c r="A43" s="76" t="s">
        <v>529</v>
      </c>
      <c r="B43" s="148" t="s">
        <v>169</v>
      </c>
      <c r="C43" s="10">
        <v>7116013024370040</v>
      </c>
      <c r="D43" s="11">
        <v>40</v>
      </c>
      <c r="E43" s="148" t="s">
        <v>533</v>
      </c>
      <c r="F43" s="10">
        <v>45.955555555555605</v>
      </c>
      <c r="G43" s="10">
        <v>4136</v>
      </c>
    </row>
    <row r="44" spans="1:7" x14ac:dyDescent="0.2">
      <c r="A44" s="76" t="s">
        <v>545</v>
      </c>
      <c r="B44" s="156" t="s">
        <v>169</v>
      </c>
      <c r="C44" s="8" t="s">
        <v>75</v>
      </c>
      <c r="D44" s="11">
        <v>99</v>
      </c>
      <c r="E44" s="22" t="s">
        <v>563</v>
      </c>
      <c r="F44" s="10">
        <v>94.233666666666679</v>
      </c>
      <c r="G44" s="156">
        <v>8481.0300000000007</v>
      </c>
    </row>
    <row r="45" spans="1:7" x14ac:dyDescent="0.2">
      <c r="A45" s="76" t="s">
        <v>545</v>
      </c>
      <c r="B45" s="156" t="s">
        <v>169</v>
      </c>
      <c r="C45" s="8" t="s">
        <v>76</v>
      </c>
      <c r="D45" s="11">
        <v>57</v>
      </c>
      <c r="E45" s="22" t="s">
        <v>564</v>
      </c>
      <c r="F45" s="10">
        <v>37</v>
      </c>
      <c r="G45" s="156">
        <v>3318</v>
      </c>
    </row>
    <row r="46" spans="1:7" x14ac:dyDescent="0.2">
      <c r="A46" s="76" t="s">
        <v>545</v>
      </c>
      <c r="B46" s="156" t="s">
        <v>169</v>
      </c>
      <c r="C46" s="8" t="s">
        <v>78</v>
      </c>
      <c r="D46" s="11">
        <v>107</v>
      </c>
      <c r="E46" s="22" t="s">
        <v>565</v>
      </c>
      <c r="F46" s="10">
        <v>59</v>
      </c>
      <c r="G46" s="156">
        <v>5280</v>
      </c>
    </row>
    <row r="47" spans="1:7" x14ac:dyDescent="0.2">
      <c r="A47" s="76" t="s">
        <v>545</v>
      </c>
      <c r="B47" s="156" t="s">
        <v>169</v>
      </c>
      <c r="C47" s="8" t="s">
        <v>81</v>
      </c>
      <c r="D47" s="11">
        <v>32</v>
      </c>
      <c r="E47" s="22" t="s">
        <v>354</v>
      </c>
      <c r="F47" s="10">
        <v>24.96</v>
      </c>
      <c r="G47" s="156">
        <v>2246.4</v>
      </c>
    </row>
    <row r="48" spans="1:7" x14ac:dyDescent="0.2">
      <c r="A48" s="76" t="s">
        <v>545</v>
      </c>
      <c r="B48" s="156" t="s">
        <v>169</v>
      </c>
      <c r="C48" s="10">
        <v>7116013024370040</v>
      </c>
      <c r="D48" s="11">
        <v>40</v>
      </c>
      <c r="E48" s="22" t="s">
        <v>295</v>
      </c>
      <c r="F48" s="10">
        <v>33.947222222222223</v>
      </c>
      <c r="G48" s="156">
        <v>3055.25</v>
      </c>
    </row>
    <row r="49" spans="1:7" x14ac:dyDescent="0.2">
      <c r="A49" s="76" t="s">
        <v>559</v>
      </c>
      <c r="B49" s="156" t="s">
        <v>169</v>
      </c>
      <c r="C49" s="8" t="s">
        <v>76</v>
      </c>
      <c r="D49" s="11">
        <v>57</v>
      </c>
      <c r="E49" s="156" t="s">
        <v>561</v>
      </c>
      <c r="F49" s="10">
        <v>25.456888888888887</v>
      </c>
      <c r="G49" s="10">
        <v>2291.12</v>
      </c>
    </row>
    <row r="50" spans="1:7" x14ac:dyDescent="0.2">
      <c r="A50" s="76" t="s">
        <v>559</v>
      </c>
      <c r="B50" s="156" t="s">
        <v>169</v>
      </c>
      <c r="C50" s="8" t="s">
        <v>78</v>
      </c>
      <c r="D50" s="11">
        <v>107</v>
      </c>
      <c r="E50" s="156" t="s">
        <v>562</v>
      </c>
      <c r="F50" s="10">
        <v>29.182666666666666</v>
      </c>
      <c r="G50" s="10">
        <v>2626.44</v>
      </c>
    </row>
    <row r="51" spans="1:7" x14ac:dyDescent="0.2">
      <c r="A51" s="76" t="s">
        <v>559</v>
      </c>
      <c r="B51" s="156" t="s">
        <v>169</v>
      </c>
      <c r="C51" s="10">
        <v>7116013024370040</v>
      </c>
      <c r="D51" s="11">
        <v>40</v>
      </c>
      <c r="E51" s="156" t="s">
        <v>341</v>
      </c>
      <c r="F51" s="10">
        <v>23.155333333333335</v>
      </c>
      <c r="G51" s="10">
        <v>2083.98</v>
      </c>
    </row>
    <row r="52" spans="1:7" x14ac:dyDescent="0.2">
      <c r="A52" s="76" t="s">
        <v>559</v>
      </c>
      <c r="B52" s="156" t="s">
        <v>169</v>
      </c>
      <c r="C52" s="8" t="s">
        <v>83</v>
      </c>
      <c r="D52" s="11">
        <v>81</v>
      </c>
      <c r="E52" s="156" t="s">
        <v>354</v>
      </c>
      <c r="F52" s="10">
        <v>33.644444444444446</v>
      </c>
      <c r="G52" s="10">
        <v>3028</v>
      </c>
    </row>
    <row r="53" spans="1:7" x14ac:dyDescent="0.2">
      <c r="A53" s="76" t="s">
        <v>576</v>
      </c>
      <c r="B53" s="161" t="s">
        <v>169</v>
      </c>
      <c r="C53" s="8" t="s">
        <v>80</v>
      </c>
      <c r="D53" s="11">
        <v>73</v>
      </c>
      <c r="E53" s="161" t="s">
        <v>581</v>
      </c>
      <c r="F53" s="10">
        <v>36.914555555555552</v>
      </c>
      <c r="G53" s="10">
        <v>3322.31</v>
      </c>
    </row>
    <row r="54" spans="1:7" x14ac:dyDescent="0.2">
      <c r="A54" s="76" t="s">
        <v>576</v>
      </c>
      <c r="B54" s="161" t="s">
        <v>169</v>
      </c>
      <c r="C54" s="8" t="s">
        <v>81</v>
      </c>
      <c r="D54" s="11">
        <v>32</v>
      </c>
      <c r="E54" s="161" t="s">
        <v>354</v>
      </c>
      <c r="F54" s="10">
        <v>21.366666666666667</v>
      </c>
      <c r="G54" s="10">
        <v>1923</v>
      </c>
    </row>
    <row r="55" spans="1:7" x14ac:dyDescent="0.2">
      <c r="A55" s="76" t="s">
        <v>576</v>
      </c>
      <c r="B55" s="161" t="s">
        <v>169</v>
      </c>
      <c r="C55" s="10">
        <v>7116013024370040</v>
      </c>
      <c r="D55" s="11">
        <v>40</v>
      </c>
      <c r="E55" s="161" t="s">
        <v>354</v>
      </c>
      <c r="F55" s="10">
        <v>25.161888888888889</v>
      </c>
      <c r="G55" s="10">
        <v>2264.5700000000002</v>
      </c>
    </row>
    <row r="56" spans="1:7" x14ac:dyDescent="0.2">
      <c r="A56" s="76" t="s">
        <v>587</v>
      </c>
      <c r="B56" s="168" t="s">
        <v>169</v>
      </c>
      <c r="C56" s="8" t="s">
        <v>80</v>
      </c>
      <c r="D56" s="11">
        <v>73</v>
      </c>
      <c r="E56" s="168" t="s">
        <v>354</v>
      </c>
      <c r="F56" s="10">
        <v>24.2</v>
      </c>
      <c r="G56" s="10">
        <v>2178</v>
      </c>
    </row>
    <row r="57" spans="1:7" x14ac:dyDescent="0.2">
      <c r="A57" s="76" t="s">
        <v>587</v>
      </c>
      <c r="B57" s="168" t="s">
        <v>169</v>
      </c>
      <c r="C57" s="5" t="s">
        <v>82</v>
      </c>
      <c r="D57" s="11">
        <v>65</v>
      </c>
      <c r="E57" s="168" t="s">
        <v>590</v>
      </c>
      <c r="F57" s="10">
        <v>76.670222222222208</v>
      </c>
      <c r="G57" s="10">
        <v>6900.32</v>
      </c>
    </row>
  </sheetData>
  <conditionalFormatting sqref="D7:D11">
    <cfRule type="duplicateValues" dxfId="376" priority="14"/>
  </conditionalFormatting>
  <conditionalFormatting sqref="D3:D6">
    <cfRule type="duplicateValues" dxfId="375" priority="13"/>
  </conditionalFormatting>
  <conditionalFormatting sqref="D17 D12:D14">
    <cfRule type="duplicateValues" dxfId="374" priority="12"/>
  </conditionalFormatting>
  <conditionalFormatting sqref="D21 D18:D19">
    <cfRule type="duplicateValues" dxfId="373" priority="11"/>
  </conditionalFormatting>
  <conditionalFormatting sqref="D22:D24">
    <cfRule type="duplicateValues" dxfId="372" priority="10"/>
  </conditionalFormatting>
  <conditionalFormatting sqref="D38 D34:D36">
    <cfRule type="duplicateValues" dxfId="371" priority="7"/>
  </conditionalFormatting>
  <conditionalFormatting sqref="D41:D42">
    <cfRule type="duplicateValues" dxfId="370" priority="6"/>
  </conditionalFormatting>
  <conditionalFormatting sqref="D45:D46">
    <cfRule type="duplicateValues" dxfId="369" priority="5"/>
  </conditionalFormatting>
  <conditionalFormatting sqref="D49:D50">
    <cfRule type="duplicateValues" dxfId="368" priority="4"/>
  </conditionalFormatting>
  <conditionalFormatting sqref="D52">
    <cfRule type="duplicateValues" dxfId="367" priority="3"/>
  </conditionalFormatting>
  <conditionalFormatting sqref="D53">
    <cfRule type="duplicateValues" dxfId="366" priority="2"/>
  </conditionalFormatting>
  <conditionalFormatting sqref="D56:D5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6E34-E110-4177-B458-70C3D06CD48E}">
  <dimension ref="A1:K480"/>
  <sheetViews>
    <sheetView workbookViewId="0">
      <pane ySplit="1" topLeftCell="A447" activePane="bottomLeft" state="frozen"/>
      <selection pane="bottomLeft" activeCell="A479" sqref="A479"/>
    </sheetView>
  </sheetViews>
  <sheetFormatPr defaultRowHeight="11.25" x14ac:dyDescent="0.2"/>
  <cols>
    <col min="1" max="1" width="8.7109375" style="78" bestFit="1" customWidth="1"/>
    <col min="2" max="2" width="6.140625" style="78" bestFit="1" customWidth="1"/>
    <col min="3" max="3" width="14.85546875" style="78" bestFit="1" customWidth="1"/>
    <col min="4" max="4" width="9.85546875" style="78" bestFit="1" customWidth="1"/>
    <col min="5" max="5" width="6.140625" style="78" bestFit="1" customWidth="1"/>
    <col min="6" max="6" width="5.28515625" style="78" bestFit="1" customWidth="1"/>
    <col min="7" max="7" width="85.28515625" style="78" bestFit="1" customWidth="1"/>
    <col min="8" max="16384" width="9.140625" style="78"/>
  </cols>
  <sheetData>
    <row r="1" spans="1:7" x14ac:dyDescent="0.2">
      <c r="A1" s="18" t="s">
        <v>348</v>
      </c>
      <c r="B1" s="18" t="s">
        <v>359</v>
      </c>
      <c r="C1" s="18" t="s">
        <v>364</v>
      </c>
      <c r="D1" s="18" t="s">
        <v>168</v>
      </c>
      <c r="E1" s="18" t="s">
        <v>260</v>
      </c>
      <c r="F1" s="18" t="s">
        <v>170</v>
      </c>
      <c r="G1" s="77" t="s">
        <v>242</v>
      </c>
    </row>
    <row r="2" spans="1:7" x14ac:dyDescent="0.2">
      <c r="A2" s="76" t="s">
        <v>385</v>
      </c>
      <c r="B2" s="1" t="s">
        <v>63</v>
      </c>
      <c r="C2" s="79" t="s">
        <v>0</v>
      </c>
      <c r="D2" s="80" t="s">
        <v>96</v>
      </c>
      <c r="E2" s="10">
        <v>140</v>
      </c>
      <c r="F2" s="10">
        <v>12283.6</v>
      </c>
      <c r="G2" s="33" t="s">
        <v>243</v>
      </c>
    </row>
    <row r="3" spans="1:7" x14ac:dyDescent="0.2">
      <c r="A3" s="76" t="s">
        <v>385</v>
      </c>
      <c r="B3" s="1" t="s">
        <v>63</v>
      </c>
      <c r="C3" s="81" t="s">
        <v>1</v>
      </c>
      <c r="D3" s="82" t="s">
        <v>97</v>
      </c>
      <c r="E3" s="10">
        <v>463.30500000000001</v>
      </c>
      <c r="F3" s="10">
        <v>40706</v>
      </c>
      <c r="G3" s="33" t="s">
        <v>244</v>
      </c>
    </row>
    <row r="4" spans="1:7" x14ac:dyDescent="0.2">
      <c r="A4" s="76" t="s">
        <v>385</v>
      </c>
      <c r="B4" s="1" t="s">
        <v>63</v>
      </c>
      <c r="C4" s="83" t="s">
        <v>3</v>
      </c>
      <c r="D4" s="84" t="s">
        <v>99</v>
      </c>
      <c r="E4" s="10">
        <v>150</v>
      </c>
      <c r="F4" s="10">
        <v>14037</v>
      </c>
      <c r="G4" s="33" t="s">
        <v>245</v>
      </c>
    </row>
    <row r="5" spans="1:7" x14ac:dyDescent="0.2">
      <c r="A5" s="76" t="s">
        <v>385</v>
      </c>
      <c r="B5" s="1" t="s">
        <v>63</v>
      </c>
      <c r="C5" s="85" t="s">
        <v>5</v>
      </c>
      <c r="D5" s="82" t="s">
        <v>101</v>
      </c>
      <c r="E5" s="10">
        <v>150.005</v>
      </c>
      <c r="F5" s="10">
        <v>13838</v>
      </c>
      <c r="G5" s="33" t="s">
        <v>246</v>
      </c>
    </row>
    <row r="6" spans="1:7" x14ac:dyDescent="0.2">
      <c r="A6" s="76" t="s">
        <v>385</v>
      </c>
      <c r="B6" s="1" t="s">
        <v>63</v>
      </c>
      <c r="C6" s="86" t="s">
        <v>6</v>
      </c>
      <c r="D6" s="82" t="s">
        <v>102</v>
      </c>
      <c r="E6" s="10">
        <v>130</v>
      </c>
      <c r="F6" s="10">
        <v>12110.8</v>
      </c>
      <c r="G6" s="33" t="s">
        <v>247</v>
      </c>
    </row>
    <row r="7" spans="1:7" x14ac:dyDescent="0.2">
      <c r="A7" s="76" t="s">
        <v>385</v>
      </c>
      <c r="B7" s="1" t="s">
        <v>63</v>
      </c>
      <c r="C7" s="85" t="s">
        <v>8</v>
      </c>
      <c r="D7" s="82" t="s">
        <v>104</v>
      </c>
      <c r="E7" s="10">
        <v>129.995</v>
      </c>
      <c r="F7" s="10">
        <v>11229</v>
      </c>
      <c r="G7" s="33" t="s">
        <v>248</v>
      </c>
    </row>
    <row r="8" spans="1:7" x14ac:dyDescent="0.2">
      <c r="A8" s="76" t="s">
        <v>385</v>
      </c>
      <c r="B8" s="1" t="s">
        <v>63</v>
      </c>
      <c r="C8" s="83" t="s">
        <v>9</v>
      </c>
      <c r="D8" s="82" t="s">
        <v>105</v>
      </c>
      <c r="E8" s="10">
        <v>200</v>
      </c>
      <c r="F8" s="10">
        <v>18136</v>
      </c>
      <c r="G8" s="33" t="s">
        <v>249</v>
      </c>
    </row>
    <row r="9" spans="1:7" x14ac:dyDescent="0.2">
      <c r="A9" s="76" t="s">
        <v>385</v>
      </c>
      <c r="B9" s="1" t="s">
        <v>63</v>
      </c>
      <c r="C9" s="83" t="s">
        <v>23</v>
      </c>
      <c r="D9" s="87" t="s">
        <v>119</v>
      </c>
      <c r="E9" s="10">
        <v>100</v>
      </c>
      <c r="F9" s="10">
        <v>8819</v>
      </c>
      <c r="G9" s="33" t="s">
        <v>250</v>
      </c>
    </row>
    <row r="10" spans="1:7" x14ac:dyDescent="0.2">
      <c r="A10" s="76" t="s">
        <v>385</v>
      </c>
      <c r="B10" s="1" t="s">
        <v>63</v>
      </c>
      <c r="C10" s="83" t="s">
        <v>24</v>
      </c>
      <c r="D10" s="87" t="s">
        <v>120</v>
      </c>
      <c r="E10" s="10">
        <v>283.14400000000001</v>
      </c>
      <c r="F10" s="10">
        <v>24877</v>
      </c>
      <c r="G10" s="33" t="s">
        <v>244</v>
      </c>
    </row>
    <row r="11" spans="1:7" x14ac:dyDescent="0.2">
      <c r="A11" s="76" t="s">
        <v>385</v>
      </c>
      <c r="B11" s="1" t="s">
        <v>63</v>
      </c>
      <c r="C11" s="83" t="s">
        <v>26</v>
      </c>
      <c r="D11" s="87" t="s">
        <v>122</v>
      </c>
      <c r="E11" s="10">
        <v>148.35</v>
      </c>
      <c r="F11" s="10">
        <v>13445</v>
      </c>
      <c r="G11" s="33" t="s">
        <v>251</v>
      </c>
    </row>
    <row r="12" spans="1:7" x14ac:dyDescent="0.2">
      <c r="A12" s="76" t="s">
        <v>385</v>
      </c>
      <c r="B12" s="1" t="s">
        <v>63</v>
      </c>
      <c r="C12" s="88" t="s">
        <v>33</v>
      </c>
      <c r="D12" s="22" t="s">
        <v>129</v>
      </c>
      <c r="E12" s="10">
        <v>254.08600000000001</v>
      </c>
      <c r="F12" s="10">
        <v>22324</v>
      </c>
      <c r="G12" s="33" t="s">
        <v>244</v>
      </c>
    </row>
    <row r="13" spans="1:7" x14ac:dyDescent="0.2">
      <c r="A13" s="76" t="s">
        <v>385</v>
      </c>
      <c r="B13" s="1" t="s">
        <v>63</v>
      </c>
      <c r="C13" s="85" t="s">
        <v>35</v>
      </c>
      <c r="D13" s="22" t="s">
        <v>131</v>
      </c>
      <c r="E13" s="10">
        <v>150.005</v>
      </c>
      <c r="F13" s="10">
        <v>13967</v>
      </c>
      <c r="G13" s="33" t="s">
        <v>252</v>
      </c>
    </row>
    <row r="14" spans="1:7" x14ac:dyDescent="0.2">
      <c r="A14" s="76" t="s">
        <v>385</v>
      </c>
      <c r="B14" s="1" t="s">
        <v>63</v>
      </c>
      <c r="C14" s="85" t="s">
        <v>44</v>
      </c>
      <c r="D14" s="87" t="s">
        <v>140</v>
      </c>
      <c r="E14" s="10">
        <v>150</v>
      </c>
      <c r="F14" s="10">
        <v>13762.5</v>
      </c>
      <c r="G14" s="33" t="s">
        <v>253</v>
      </c>
    </row>
    <row r="15" spans="1:7" x14ac:dyDescent="0.2">
      <c r="A15" s="76" t="s">
        <v>385</v>
      </c>
      <c r="B15" s="1" t="s">
        <v>63</v>
      </c>
      <c r="C15" s="85" t="s">
        <v>47</v>
      </c>
      <c r="D15" s="87" t="s">
        <v>143</v>
      </c>
      <c r="E15" s="10">
        <v>150</v>
      </c>
      <c r="F15" s="10">
        <v>14037</v>
      </c>
      <c r="G15" s="33" t="s">
        <v>245</v>
      </c>
    </row>
    <row r="16" spans="1:7" x14ac:dyDescent="0.2">
      <c r="A16" s="76" t="s">
        <v>385</v>
      </c>
      <c r="B16" s="1" t="s">
        <v>63</v>
      </c>
      <c r="C16" s="88" t="s">
        <v>48</v>
      </c>
      <c r="D16" s="87" t="s">
        <v>144</v>
      </c>
      <c r="E16" s="10">
        <v>279.24</v>
      </c>
      <c r="F16" s="10">
        <v>24534</v>
      </c>
      <c r="G16" s="33" t="s">
        <v>244</v>
      </c>
    </row>
    <row r="17" spans="1:7" x14ac:dyDescent="0.2">
      <c r="A17" s="76" t="s">
        <v>385</v>
      </c>
      <c r="B17" s="1" t="s">
        <v>63</v>
      </c>
      <c r="C17" s="88" t="s">
        <v>50</v>
      </c>
      <c r="D17" s="87" t="s">
        <v>146</v>
      </c>
      <c r="E17" s="10">
        <v>150</v>
      </c>
      <c r="F17" s="10">
        <v>13803</v>
      </c>
      <c r="G17" s="33"/>
    </row>
    <row r="18" spans="1:7" x14ac:dyDescent="0.2">
      <c r="A18" s="76" t="s">
        <v>385</v>
      </c>
      <c r="B18" s="1" t="s">
        <v>63</v>
      </c>
      <c r="C18" s="85" t="s">
        <v>51</v>
      </c>
      <c r="D18" s="22" t="s">
        <v>147</v>
      </c>
      <c r="E18" s="10">
        <v>100</v>
      </c>
      <c r="F18" s="10">
        <v>8807</v>
      </c>
      <c r="G18" s="33" t="s">
        <v>254</v>
      </c>
    </row>
    <row r="19" spans="1:7" x14ac:dyDescent="0.2">
      <c r="A19" s="76" t="s">
        <v>385</v>
      </c>
      <c r="B19" s="1" t="s">
        <v>63</v>
      </c>
      <c r="C19" s="85" t="s">
        <v>58</v>
      </c>
      <c r="D19" s="22" t="s">
        <v>154</v>
      </c>
      <c r="E19" s="10">
        <v>49.430999999999997</v>
      </c>
      <c r="F19" s="10">
        <v>4343</v>
      </c>
      <c r="G19" s="33" t="s">
        <v>244</v>
      </c>
    </row>
    <row r="20" spans="1:7" x14ac:dyDescent="0.2">
      <c r="A20" s="76" t="s">
        <v>385</v>
      </c>
      <c r="B20" s="1" t="s">
        <v>63</v>
      </c>
      <c r="C20" s="85" t="s">
        <v>60</v>
      </c>
      <c r="D20" s="22" t="s">
        <v>156</v>
      </c>
      <c r="E20" s="10">
        <v>150.006</v>
      </c>
      <c r="F20" s="10">
        <v>13187</v>
      </c>
      <c r="G20" s="33" t="s">
        <v>255</v>
      </c>
    </row>
    <row r="21" spans="1:7" x14ac:dyDescent="0.2">
      <c r="A21" s="76" t="s">
        <v>385</v>
      </c>
      <c r="B21" s="1" t="s">
        <v>63</v>
      </c>
      <c r="C21" s="81" t="s">
        <v>16</v>
      </c>
      <c r="D21" s="82" t="s">
        <v>112</v>
      </c>
      <c r="E21" s="10">
        <v>49.994</v>
      </c>
      <c r="F21" s="10">
        <v>4394</v>
      </c>
      <c r="G21" s="33" t="s">
        <v>256</v>
      </c>
    </row>
    <row r="22" spans="1:7" x14ac:dyDescent="0.2">
      <c r="A22" s="76" t="s">
        <v>385</v>
      </c>
      <c r="B22" s="1" t="s">
        <v>63</v>
      </c>
      <c r="C22" s="85" t="s">
        <v>66</v>
      </c>
      <c r="D22" s="82" t="s">
        <v>86</v>
      </c>
      <c r="E22" s="10">
        <v>51.855555555555597</v>
      </c>
      <c r="F22" s="10">
        <v>4667</v>
      </c>
      <c r="G22" s="33"/>
    </row>
    <row r="23" spans="1:7" x14ac:dyDescent="0.2">
      <c r="A23" s="76" t="s">
        <v>385</v>
      </c>
      <c r="B23" s="1" t="s">
        <v>63</v>
      </c>
      <c r="C23" s="89" t="s">
        <v>74</v>
      </c>
      <c r="D23" s="82" t="s">
        <v>94</v>
      </c>
      <c r="E23" s="10">
        <v>42.3853333333333</v>
      </c>
      <c r="F23" s="10">
        <v>3814.68</v>
      </c>
      <c r="G23" s="33"/>
    </row>
    <row r="24" spans="1:7" x14ac:dyDescent="0.2">
      <c r="A24" s="76" t="s">
        <v>385</v>
      </c>
      <c r="B24" s="1" t="s">
        <v>63</v>
      </c>
      <c r="C24" s="83" t="s">
        <v>4</v>
      </c>
      <c r="D24" s="82" t="s">
        <v>100</v>
      </c>
      <c r="E24" s="10">
        <v>180</v>
      </c>
      <c r="F24" s="10">
        <v>16646.400000000001</v>
      </c>
      <c r="G24" s="33"/>
    </row>
    <row r="25" spans="1:7" x14ac:dyDescent="0.2">
      <c r="A25" s="76" t="s">
        <v>386</v>
      </c>
      <c r="B25" s="1" t="s">
        <v>63</v>
      </c>
      <c r="C25" s="83" t="s">
        <v>3</v>
      </c>
      <c r="D25" s="84" t="s">
        <v>99</v>
      </c>
      <c r="E25" s="10">
        <v>80.004999999999995</v>
      </c>
      <c r="F25" s="10">
        <v>7030</v>
      </c>
      <c r="G25" s="22" t="s">
        <v>261</v>
      </c>
    </row>
    <row r="26" spans="1:7" x14ac:dyDescent="0.2">
      <c r="A26" s="76" t="s">
        <v>386</v>
      </c>
      <c r="B26" s="1" t="s">
        <v>63</v>
      </c>
      <c r="C26" s="85" t="s">
        <v>10</v>
      </c>
      <c r="D26" s="82" t="s">
        <v>106</v>
      </c>
      <c r="E26" s="10">
        <v>140.00399999999999</v>
      </c>
      <c r="F26" s="10">
        <v>12991</v>
      </c>
      <c r="G26" s="22" t="s">
        <v>262</v>
      </c>
    </row>
    <row r="27" spans="1:7" x14ac:dyDescent="0.2">
      <c r="A27" s="76" t="s">
        <v>386</v>
      </c>
      <c r="B27" s="1" t="s">
        <v>63</v>
      </c>
      <c r="C27" s="85" t="s">
        <v>11</v>
      </c>
      <c r="D27" s="82" t="s">
        <v>107</v>
      </c>
      <c r="E27" s="10">
        <v>100</v>
      </c>
      <c r="F27" s="10">
        <v>9011</v>
      </c>
      <c r="G27" s="22" t="s">
        <v>263</v>
      </c>
    </row>
    <row r="28" spans="1:7" x14ac:dyDescent="0.2">
      <c r="A28" s="76" t="s">
        <v>386</v>
      </c>
      <c r="B28" s="1" t="s">
        <v>63</v>
      </c>
      <c r="C28" s="85" t="s">
        <v>12</v>
      </c>
      <c r="D28" s="82" t="s">
        <v>108</v>
      </c>
      <c r="E28" s="10">
        <v>140.00399999999999</v>
      </c>
      <c r="F28" s="10">
        <v>12991</v>
      </c>
      <c r="G28" s="22" t="s">
        <v>262</v>
      </c>
    </row>
    <row r="29" spans="1:7" x14ac:dyDescent="0.2">
      <c r="A29" s="76" t="s">
        <v>386</v>
      </c>
      <c r="B29" s="1" t="s">
        <v>63</v>
      </c>
      <c r="C29" s="85" t="s">
        <v>15</v>
      </c>
      <c r="D29" s="82" t="s">
        <v>111</v>
      </c>
      <c r="E29" s="10">
        <v>119.952</v>
      </c>
      <c r="F29" s="10">
        <v>10539</v>
      </c>
      <c r="G29" s="22" t="s">
        <v>244</v>
      </c>
    </row>
    <row r="30" spans="1:7" x14ac:dyDescent="0.2">
      <c r="A30" s="76" t="s">
        <v>386</v>
      </c>
      <c r="B30" s="1" t="s">
        <v>63</v>
      </c>
      <c r="C30" s="85" t="s">
        <v>18</v>
      </c>
      <c r="D30" s="82" t="s">
        <v>114</v>
      </c>
      <c r="E30" s="10">
        <v>176.28</v>
      </c>
      <c r="F30" s="10">
        <v>15488</v>
      </c>
      <c r="G30" s="22" t="s">
        <v>244</v>
      </c>
    </row>
    <row r="31" spans="1:7" x14ac:dyDescent="0.2">
      <c r="A31" s="76" t="s">
        <v>386</v>
      </c>
      <c r="B31" s="1" t="s">
        <v>63</v>
      </c>
      <c r="C31" s="32" t="s">
        <v>27</v>
      </c>
      <c r="D31" s="9" t="s">
        <v>123</v>
      </c>
      <c r="E31" s="10">
        <v>150</v>
      </c>
      <c r="F31" s="10">
        <v>13810.5</v>
      </c>
      <c r="G31" s="22" t="s">
        <v>589</v>
      </c>
    </row>
    <row r="32" spans="1:7" x14ac:dyDescent="0.2">
      <c r="A32" s="76" t="s">
        <v>386</v>
      </c>
      <c r="B32" s="1" t="s">
        <v>63</v>
      </c>
      <c r="C32" s="83" t="s">
        <v>28</v>
      </c>
      <c r="D32" s="87" t="s">
        <v>124</v>
      </c>
      <c r="E32" s="10">
        <v>180</v>
      </c>
      <c r="F32" s="10">
        <v>16648.2</v>
      </c>
      <c r="G32" s="22" t="s">
        <v>588</v>
      </c>
    </row>
    <row r="33" spans="1:7" x14ac:dyDescent="0.2">
      <c r="A33" s="76" t="s">
        <v>386</v>
      </c>
      <c r="B33" s="1" t="s">
        <v>63</v>
      </c>
      <c r="C33" s="83" t="s">
        <v>29</v>
      </c>
      <c r="D33" s="87" t="s">
        <v>125</v>
      </c>
      <c r="E33" s="10">
        <v>180</v>
      </c>
      <c r="F33" s="10">
        <v>16772.400000000001</v>
      </c>
      <c r="G33" s="22" t="s">
        <v>264</v>
      </c>
    </row>
    <row r="34" spans="1:7" x14ac:dyDescent="0.2">
      <c r="A34" s="76" t="s">
        <v>386</v>
      </c>
      <c r="B34" s="1" t="s">
        <v>63</v>
      </c>
      <c r="C34" s="83" t="s">
        <v>32</v>
      </c>
      <c r="D34" s="22" t="s">
        <v>128</v>
      </c>
      <c r="E34" s="10">
        <v>180</v>
      </c>
      <c r="F34" s="10">
        <v>16668</v>
      </c>
      <c r="G34" s="22" t="s">
        <v>265</v>
      </c>
    </row>
    <row r="35" spans="1:7" x14ac:dyDescent="0.2">
      <c r="A35" s="76" t="s">
        <v>386</v>
      </c>
      <c r="B35" s="1" t="s">
        <v>63</v>
      </c>
      <c r="C35" s="88" t="s">
        <v>34</v>
      </c>
      <c r="D35" s="22" t="s">
        <v>130</v>
      </c>
      <c r="E35" s="10">
        <v>293.09100000000001</v>
      </c>
      <c r="F35" s="10">
        <v>25751</v>
      </c>
      <c r="G35" s="22" t="s">
        <v>244</v>
      </c>
    </row>
    <row r="36" spans="1:7" x14ac:dyDescent="0.2">
      <c r="A36" s="76" t="s">
        <v>386</v>
      </c>
      <c r="B36" s="1" t="s">
        <v>63</v>
      </c>
      <c r="C36" s="85" t="s">
        <v>36</v>
      </c>
      <c r="D36" s="22" t="s">
        <v>132</v>
      </c>
      <c r="E36" s="10">
        <v>79.998000000000005</v>
      </c>
      <c r="F36" s="10">
        <v>7031</v>
      </c>
      <c r="G36" s="22" t="s">
        <v>256</v>
      </c>
    </row>
    <row r="37" spans="1:7" x14ac:dyDescent="0.2">
      <c r="A37" s="76" t="s">
        <v>386</v>
      </c>
      <c r="B37" s="1" t="s">
        <v>63</v>
      </c>
      <c r="C37" s="85" t="s">
        <v>37</v>
      </c>
      <c r="D37" s="22" t="s">
        <v>133</v>
      </c>
      <c r="E37" s="10">
        <v>277.90800000000002</v>
      </c>
      <c r="F37" s="10">
        <v>24417</v>
      </c>
      <c r="G37" s="22" t="s">
        <v>244</v>
      </c>
    </row>
    <row r="38" spans="1:7" x14ac:dyDescent="0.2">
      <c r="A38" s="76" t="s">
        <v>386</v>
      </c>
      <c r="B38" s="1" t="s">
        <v>63</v>
      </c>
      <c r="C38" s="85" t="s">
        <v>38</v>
      </c>
      <c r="D38" s="87" t="s">
        <v>134</v>
      </c>
      <c r="E38" s="10">
        <v>232.916</v>
      </c>
      <c r="F38" s="10">
        <v>20464</v>
      </c>
      <c r="G38" s="22" t="s">
        <v>244</v>
      </c>
    </row>
    <row r="39" spans="1:7" x14ac:dyDescent="0.2">
      <c r="A39" s="76" t="s">
        <v>386</v>
      </c>
      <c r="B39" s="1" t="s">
        <v>63</v>
      </c>
      <c r="C39" s="90" t="s">
        <v>39</v>
      </c>
      <c r="D39" s="87" t="s">
        <v>135</v>
      </c>
      <c r="E39" s="10">
        <v>265.71800000000002</v>
      </c>
      <c r="F39" s="10">
        <v>23346</v>
      </c>
      <c r="G39" s="22" t="s">
        <v>244</v>
      </c>
    </row>
    <row r="40" spans="1:7" x14ac:dyDescent="0.2">
      <c r="A40" s="76" t="s">
        <v>386</v>
      </c>
      <c r="B40" s="1" t="s">
        <v>63</v>
      </c>
      <c r="C40" s="85" t="s">
        <v>41</v>
      </c>
      <c r="D40" s="87" t="s">
        <v>137</v>
      </c>
      <c r="E40" s="10">
        <v>180</v>
      </c>
      <c r="F40" s="10">
        <v>16430.400000000001</v>
      </c>
      <c r="G40" s="22" t="s">
        <v>266</v>
      </c>
    </row>
    <row r="41" spans="1:7" x14ac:dyDescent="0.2">
      <c r="A41" s="76" t="s">
        <v>386</v>
      </c>
      <c r="B41" s="1" t="s">
        <v>63</v>
      </c>
      <c r="C41" s="85" t="s">
        <v>42</v>
      </c>
      <c r="D41" s="87" t="s">
        <v>138</v>
      </c>
      <c r="E41" s="10">
        <v>50</v>
      </c>
      <c r="F41" s="10">
        <v>4436.5</v>
      </c>
      <c r="G41" s="22" t="s">
        <v>267</v>
      </c>
    </row>
    <row r="42" spans="1:7" x14ac:dyDescent="0.2">
      <c r="A42" s="76" t="s">
        <v>386</v>
      </c>
      <c r="B42" s="1" t="s">
        <v>63</v>
      </c>
      <c r="C42" s="85" t="s">
        <v>43</v>
      </c>
      <c r="D42" s="87" t="s">
        <v>139</v>
      </c>
      <c r="E42" s="10">
        <v>100</v>
      </c>
      <c r="F42" s="10">
        <v>8864</v>
      </c>
      <c r="G42" s="22" t="s">
        <v>268</v>
      </c>
    </row>
    <row r="43" spans="1:7" x14ac:dyDescent="0.2">
      <c r="A43" s="76" t="s">
        <v>386</v>
      </c>
      <c r="B43" s="1" t="s">
        <v>63</v>
      </c>
      <c r="C43" s="85" t="s">
        <v>47</v>
      </c>
      <c r="D43" s="87" t="s">
        <v>143</v>
      </c>
      <c r="E43" s="10">
        <v>59.997999999999998</v>
      </c>
      <c r="F43" s="10">
        <v>5272</v>
      </c>
      <c r="G43" s="22" t="s">
        <v>261</v>
      </c>
    </row>
    <row r="44" spans="1:7" x14ac:dyDescent="0.2">
      <c r="A44" s="76" t="s">
        <v>386</v>
      </c>
      <c r="B44" s="1" t="s">
        <v>63</v>
      </c>
      <c r="C44" s="85" t="s">
        <v>57</v>
      </c>
      <c r="D44" s="22" t="s">
        <v>153</v>
      </c>
      <c r="E44" s="10">
        <v>200</v>
      </c>
      <c r="F44" s="10">
        <v>18532</v>
      </c>
      <c r="G44" s="22" t="s">
        <v>269</v>
      </c>
    </row>
    <row r="45" spans="1:7" x14ac:dyDescent="0.2">
      <c r="A45" s="76" t="s">
        <v>386</v>
      </c>
      <c r="B45" s="1" t="s">
        <v>63</v>
      </c>
      <c r="C45" s="85" t="s">
        <v>61</v>
      </c>
      <c r="D45" s="87" t="s">
        <v>157</v>
      </c>
      <c r="E45" s="10">
        <v>180</v>
      </c>
      <c r="F45" s="10">
        <v>16731</v>
      </c>
      <c r="G45" s="22" t="s">
        <v>270</v>
      </c>
    </row>
    <row r="46" spans="1:7" x14ac:dyDescent="0.2">
      <c r="A46" s="76" t="s">
        <v>386</v>
      </c>
      <c r="B46" s="1" t="s">
        <v>63</v>
      </c>
      <c r="C46" s="85" t="s">
        <v>65</v>
      </c>
      <c r="D46" s="82" t="s">
        <v>85</v>
      </c>
      <c r="E46" s="10">
        <v>108.444444444444</v>
      </c>
      <c r="F46" s="10">
        <v>9760</v>
      </c>
      <c r="G46" s="22" t="s">
        <v>271</v>
      </c>
    </row>
    <row r="47" spans="1:7" x14ac:dyDescent="0.2">
      <c r="A47" s="76" t="s">
        <v>386</v>
      </c>
      <c r="B47" s="1" t="s">
        <v>63</v>
      </c>
      <c r="C47" s="85" t="s">
        <v>66</v>
      </c>
      <c r="D47" s="87" t="s">
        <v>161</v>
      </c>
      <c r="E47" s="10">
        <v>315.87799999999999</v>
      </c>
      <c r="F47" s="10">
        <v>27753</v>
      </c>
      <c r="G47" s="22" t="s">
        <v>244</v>
      </c>
    </row>
    <row r="48" spans="1:7" x14ac:dyDescent="0.2">
      <c r="A48" s="76" t="s">
        <v>386</v>
      </c>
      <c r="B48" s="1" t="s">
        <v>63</v>
      </c>
      <c r="C48" s="85" t="s">
        <v>68</v>
      </c>
      <c r="D48" s="87" t="s">
        <v>160</v>
      </c>
      <c r="E48" s="10">
        <v>636.31899999999996</v>
      </c>
      <c r="F48" s="10">
        <v>55907</v>
      </c>
      <c r="G48" s="22" t="s">
        <v>244</v>
      </c>
    </row>
    <row r="49" spans="1:7" x14ac:dyDescent="0.2">
      <c r="A49" s="76" t="s">
        <v>386</v>
      </c>
      <c r="B49" s="1" t="s">
        <v>63</v>
      </c>
      <c r="C49" s="91" t="s">
        <v>70</v>
      </c>
      <c r="D49" s="22" t="s">
        <v>162</v>
      </c>
      <c r="E49" s="10">
        <v>601</v>
      </c>
      <c r="F49" s="10">
        <v>52266</v>
      </c>
      <c r="G49" s="22" t="s">
        <v>244</v>
      </c>
    </row>
    <row r="50" spans="1:7" x14ac:dyDescent="0.2">
      <c r="A50" s="76" t="s">
        <v>386</v>
      </c>
      <c r="B50" s="1" t="s">
        <v>63</v>
      </c>
      <c r="C50" s="85" t="s">
        <v>71</v>
      </c>
      <c r="D50" s="82" t="s">
        <v>91</v>
      </c>
      <c r="E50" s="10">
        <v>49.445</v>
      </c>
      <c r="F50" s="10">
        <v>3919</v>
      </c>
      <c r="G50" s="22" t="s">
        <v>296</v>
      </c>
    </row>
    <row r="51" spans="1:7" x14ac:dyDescent="0.2">
      <c r="A51" s="76" t="s">
        <v>386</v>
      </c>
      <c r="B51" s="1" t="s">
        <v>63</v>
      </c>
      <c r="C51" s="92" t="s">
        <v>72</v>
      </c>
      <c r="D51" s="93" t="s">
        <v>159</v>
      </c>
      <c r="E51" s="10">
        <v>310.42599999999999</v>
      </c>
      <c r="F51" s="10">
        <v>27274</v>
      </c>
      <c r="G51" s="22" t="s">
        <v>244</v>
      </c>
    </row>
    <row r="52" spans="1:7" x14ac:dyDescent="0.2">
      <c r="A52" s="76" t="s">
        <v>386</v>
      </c>
      <c r="B52" s="1" t="s">
        <v>63</v>
      </c>
      <c r="C52" s="94" t="s">
        <v>73</v>
      </c>
      <c r="D52" s="95" t="s">
        <v>164</v>
      </c>
      <c r="E52" s="10">
        <v>391.48599999999999</v>
      </c>
      <c r="F52" s="10">
        <v>34396</v>
      </c>
      <c r="G52" s="22" t="s">
        <v>244</v>
      </c>
    </row>
    <row r="53" spans="1:7" x14ac:dyDescent="0.2">
      <c r="A53" s="76" t="s">
        <v>386</v>
      </c>
      <c r="B53" s="1" t="s">
        <v>63</v>
      </c>
      <c r="C53" s="83" t="s">
        <v>4</v>
      </c>
      <c r="D53" s="76" t="s">
        <v>163</v>
      </c>
      <c r="E53" s="10">
        <v>498.64599999999996</v>
      </c>
      <c r="F53" s="10">
        <v>44513</v>
      </c>
      <c r="G53" s="22" t="s">
        <v>464</v>
      </c>
    </row>
    <row r="54" spans="1:7" x14ac:dyDescent="0.2">
      <c r="A54" s="76" t="s">
        <v>365</v>
      </c>
      <c r="B54" s="1" t="s">
        <v>63</v>
      </c>
      <c r="C54" s="96" t="s">
        <v>7</v>
      </c>
      <c r="D54" s="97" t="s">
        <v>103</v>
      </c>
      <c r="E54" s="50">
        <v>130</v>
      </c>
      <c r="F54" s="50">
        <v>12013</v>
      </c>
      <c r="G54" s="76" t="s">
        <v>306</v>
      </c>
    </row>
    <row r="55" spans="1:7" x14ac:dyDescent="0.2">
      <c r="A55" s="76" t="s">
        <v>365</v>
      </c>
      <c r="B55" s="1" t="s">
        <v>63</v>
      </c>
      <c r="C55" s="99" t="s">
        <v>9</v>
      </c>
      <c r="D55" s="97" t="s">
        <v>105</v>
      </c>
      <c r="E55" s="50">
        <v>50</v>
      </c>
      <c r="F55" s="50">
        <v>4520</v>
      </c>
      <c r="G55" s="76" t="s">
        <v>307</v>
      </c>
    </row>
    <row r="56" spans="1:7" x14ac:dyDescent="0.2">
      <c r="A56" s="76" t="s">
        <v>365</v>
      </c>
      <c r="B56" s="1" t="s">
        <v>63</v>
      </c>
      <c r="C56" s="99" t="s">
        <v>13</v>
      </c>
      <c r="D56" s="97" t="s">
        <v>109</v>
      </c>
      <c r="E56" s="50">
        <v>150</v>
      </c>
      <c r="F56" s="50">
        <v>13653</v>
      </c>
      <c r="G56" s="76" t="s">
        <v>308</v>
      </c>
    </row>
    <row r="57" spans="1:7" x14ac:dyDescent="0.2">
      <c r="A57" s="76" t="s">
        <v>365</v>
      </c>
      <c r="B57" s="1" t="s">
        <v>63</v>
      </c>
      <c r="C57" s="98" t="s">
        <v>22</v>
      </c>
      <c r="D57" s="93" t="s">
        <v>118</v>
      </c>
      <c r="E57" s="50">
        <v>200</v>
      </c>
      <c r="F57" s="50">
        <v>17832</v>
      </c>
      <c r="G57" s="76" t="s">
        <v>309</v>
      </c>
    </row>
    <row r="58" spans="1:7" x14ac:dyDescent="0.2">
      <c r="A58" s="76" t="s">
        <v>365</v>
      </c>
      <c r="B58" s="1" t="s">
        <v>63</v>
      </c>
      <c r="C58" s="99" t="s">
        <v>26</v>
      </c>
      <c r="D58" s="93" t="s">
        <v>122</v>
      </c>
      <c r="E58" s="50">
        <v>150</v>
      </c>
      <c r="F58" s="50">
        <v>13689</v>
      </c>
      <c r="G58" s="76" t="s">
        <v>310</v>
      </c>
    </row>
    <row r="59" spans="1:7" x14ac:dyDescent="0.2">
      <c r="A59" s="76" t="s">
        <v>365</v>
      </c>
      <c r="B59" s="1" t="s">
        <v>63</v>
      </c>
      <c r="C59" s="99" t="s">
        <v>31</v>
      </c>
      <c r="D59" s="76" t="s">
        <v>127</v>
      </c>
      <c r="E59" s="50">
        <v>150</v>
      </c>
      <c r="F59" s="50">
        <v>14101</v>
      </c>
      <c r="G59" s="76" t="s">
        <v>311</v>
      </c>
    </row>
    <row r="60" spans="1:7" x14ac:dyDescent="0.2">
      <c r="A60" s="76" t="s">
        <v>365</v>
      </c>
      <c r="B60" s="1" t="s">
        <v>63</v>
      </c>
      <c r="C60" s="96" t="s">
        <v>35</v>
      </c>
      <c r="D60" s="76" t="s">
        <v>131</v>
      </c>
      <c r="E60" s="50">
        <v>70</v>
      </c>
      <c r="F60" s="50">
        <v>6171.9</v>
      </c>
      <c r="G60" s="76" t="s">
        <v>312</v>
      </c>
    </row>
    <row r="61" spans="1:7" x14ac:dyDescent="0.2">
      <c r="A61" s="76" t="s">
        <v>365</v>
      </c>
      <c r="B61" s="1" t="s">
        <v>63</v>
      </c>
      <c r="C61" s="96" t="s">
        <v>40</v>
      </c>
      <c r="D61" s="93" t="s">
        <v>136</v>
      </c>
      <c r="E61" s="50">
        <v>150</v>
      </c>
      <c r="F61" s="50">
        <v>14101</v>
      </c>
      <c r="G61" s="76" t="s">
        <v>313</v>
      </c>
    </row>
    <row r="62" spans="1:7" x14ac:dyDescent="0.2">
      <c r="A62" s="76" t="s">
        <v>365</v>
      </c>
      <c r="B62" s="1" t="s">
        <v>63</v>
      </c>
      <c r="C62" s="96" t="s">
        <v>41</v>
      </c>
      <c r="D62" s="93" t="s">
        <v>137</v>
      </c>
      <c r="E62" s="50">
        <v>200</v>
      </c>
      <c r="F62" s="50">
        <v>18376</v>
      </c>
      <c r="G62" s="76" t="s">
        <v>314</v>
      </c>
    </row>
    <row r="63" spans="1:7" x14ac:dyDescent="0.2">
      <c r="A63" s="76" t="s">
        <v>365</v>
      </c>
      <c r="B63" s="1" t="s">
        <v>63</v>
      </c>
      <c r="C63" s="96" t="s">
        <v>46</v>
      </c>
      <c r="D63" s="93" t="s">
        <v>142</v>
      </c>
      <c r="E63" s="50">
        <v>120</v>
      </c>
      <c r="F63" s="50">
        <v>10607</v>
      </c>
      <c r="G63" s="76" t="s">
        <v>315</v>
      </c>
    </row>
    <row r="64" spans="1:7" x14ac:dyDescent="0.2">
      <c r="A64" s="76" t="s">
        <v>365</v>
      </c>
      <c r="B64" s="1" t="s">
        <v>63</v>
      </c>
      <c r="C64" s="96" t="s">
        <v>53</v>
      </c>
      <c r="D64" s="76" t="s">
        <v>149</v>
      </c>
      <c r="E64" s="50">
        <v>50</v>
      </c>
      <c r="F64" s="50">
        <v>4392</v>
      </c>
      <c r="G64" s="76" t="s">
        <v>316</v>
      </c>
    </row>
    <row r="65" spans="1:7" x14ac:dyDescent="0.2">
      <c r="A65" s="76" t="s">
        <v>365</v>
      </c>
      <c r="B65" s="1" t="s">
        <v>63</v>
      </c>
      <c r="C65" s="96" t="s">
        <v>56</v>
      </c>
      <c r="D65" s="76" t="s">
        <v>152</v>
      </c>
      <c r="E65" s="50">
        <v>150</v>
      </c>
      <c r="F65" s="50">
        <v>13870</v>
      </c>
      <c r="G65" s="76" t="s">
        <v>317</v>
      </c>
    </row>
    <row r="66" spans="1:7" x14ac:dyDescent="0.2">
      <c r="A66" s="76" t="s">
        <v>365</v>
      </c>
      <c r="B66" s="1" t="s">
        <v>63</v>
      </c>
      <c r="C66" s="96" t="s">
        <v>62</v>
      </c>
      <c r="D66" s="93" t="s">
        <v>158</v>
      </c>
      <c r="E66" s="50">
        <v>150</v>
      </c>
      <c r="F66" s="50">
        <v>13666.5</v>
      </c>
      <c r="G66" s="76" t="s">
        <v>318</v>
      </c>
    </row>
    <row r="67" spans="1:7" x14ac:dyDescent="0.2">
      <c r="A67" s="76" t="s">
        <v>365</v>
      </c>
      <c r="B67" s="1" t="s">
        <v>63</v>
      </c>
      <c r="C67" s="96" t="s">
        <v>2</v>
      </c>
      <c r="D67" s="76" t="s">
        <v>165</v>
      </c>
      <c r="E67" s="50">
        <v>150</v>
      </c>
      <c r="F67" s="50">
        <v>13666.5</v>
      </c>
      <c r="G67" s="76" t="s">
        <v>318</v>
      </c>
    </row>
    <row r="68" spans="1:7" x14ac:dyDescent="0.2">
      <c r="A68" s="76" t="s">
        <v>365</v>
      </c>
      <c r="B68" s="1" t="s">
        <v>63</v>
      </c>
      <c r="C68" s="96" t="s">
        <v>2</v>
      </c>
      <c r="D68" s="97" t="s">
        <v>98</v>
      </c>
      <c r="E68" s="50">
        <v>100</v>
      </c>
      <c r="F68" s="50">
        <v>9225</v>
      </c>
      <c r="G68" s="76" t="s">
        <v>246</v>
      </c>
    </row>
    <row r="69" spans="1:7" x14ac:dyDescent="0.2">
      <c r="A69" s="76" t="s">
        <v>365</v>
      </c>
      <c r="B69" s="1" t="s">
        <v>63</v>
      </c>
      <c r="C69" s="96" t="s">
        <v>66</v>
      </c>
      <c r="D69" s="93" t="s">
        <v>161</v>
      </c>
      <c r="E69" s="1">
        <v>150</v>
      </c>
      <c r="F69" s="1">
        <v>14101</v>
      </c>
      <c r="G69" s="76" t="s">
        <v>313</v>
      </c>
    </row>
    <row r="70" spans="1:7" x14ac:dyDescent="0.2">
      <c r="A70" s="76" t="s">
        <v>365</v>
      </c>
      <c r="B70" s="1" t="s">
        <v>63</v>
      </c>
      <c r="C70" s="100" t="s">
        <v>73</v>
      </c>
      <c r="D70" s="93" t="s">
        <v>93</v>
      </c>
      <c r="E70" s="50">
        <v>38.444000000000003</v>
      </c>
      <c r="F70" s="50">
        <v>3385.72</v>
      </c>
      <c r="G70" s="76" t="s">
        <v>254</v>
      </c>
    </row>
    <row r="71" spans="1:7" x14ac:dyDescent="0.2">
      <c r="A71" s="76" t="s">
        <v>365</v>
      </c>
      <c r="B71" s="1" t="s">
        <v>63</v>
      </c>
      <c r="C71" s="100" t="s">
        <v>73</v>
      </c>
      <c r="D71" s="95" t="s">
        <v>164</v>
      </c>
      <c r="E71" s="50">
        <v>150</v>
      </c>
      <c r="F71" s="50">
        <v>13917</v>
      </c>
      <c r="G71" s="76" t="s">
        <v>320</v>
      </c>
    </row>
    <row r="72" spans="1:7" x14ac:dyDescent="0.2">
      <c r="A72" s="76" t="s">
        <v>365</v>
      </c>
      <c r="B72" s="1" t="s">
        <v>63</v>
      </c>
      <c r="C72" s="101" t="s">
        <v>74</v>
      </c>
      <c r="D72" s="97" t="s">
        <v>94</v>
      </c>
      <c r="E72" s="50">
        <v>46.4</v>
      </c>
      <c r="F72" s="50">
        <v>4176</v>
      </c>
      <c r="G72" s="76" t="s">
        <v>319</v>
      </c>
    </row>
    <row r="73" spans="1:7" x14ac:dyDescent="0.2">
      <c r="A73" s="76" t="s">
        <v>366</v>
      </c>
      <c r="B73" s="1" t="s">
        <v>63</v>
      </c>
      <c r="C73" s="96" t="s">
        <v>0</v>
      </c>
      <c r="D73" s="97" t="s">
        <v>96</v>
      </c>
      <c r="E73" s="50">
        <v>112.41</v>
      </c>
      <c r="F73" s="50">
        <v>9877</v>
      </c>
      <c r="G73" s="76" t="s">
        <v>244</v>
      </c>
    </row>
    <row r="74" spans="1:7" x14ac:dyDescent="0.2">
      <c r="A74" s="76" t="s">
        <v>366</v>
      </c>
      <c r="B74" s="1" t="s">
        <v>63</v>
      </c>
      <c r="C74" s="102" t="s">
        <v>6</v>
      </c>
      <c r="D74" s="97" t="s">
        <v>102</v>
      </c>
      <c r="E74" s="50">
        <v>120</v>
      </c>
      <c r="F74" s="50">
        <v>11110.8</v>
      </c>
      <c r="G74" s="76" t="s">
        <v>326</v>
      </c>
    </row>
    <row r="75" spans="1:7" x14ac:dyDescent="0.2">
      <c r="A75" s="76" t="s">
        <v>366</v>
      </c>
      <c r="B75" s="1" t="s">
        <v>63</v>
      </c>
      <c r="C75" s="96" t="s">
        <v>11</v>
      </c>
      <c r="D75" s="97" t="s">
        <v>107</v>
      </c>
      <c r="E75" s="50">
        <v>110.003</v>
      </c>
      <c r="F75" s="50">
        <v>10128</v>
      </c>
      <c r="G75" s="76" t="s">
        <v>327</v>
      </c>
    </row>
    <row r="76" spans="1:7" x14ac:dyDescent="0.2">
      <c r="A76" s="76" t="s">
        <v>366</v>
      </c>
      <c r="B76" s="1" t="s">
        <v>63</v>
      </c>
      <c r="C76" s="96" t="s">
        <v>14</v>
      </c>
      <c r="D76" s="97" t="s">
        <v>110</v>
      </c>
      <c r="E76" s="50">
        <v>126.23</v>
      </c>
      <c r="F76" s="50">
        <v>11091</v>
      </c>
      <c r="G76" s="76" t="s">
        <v>244</v>
      </c>
    </row>
    <row r="77" spans="1:7" x14ac:dyDescent="0.2">
      <c r="A77" s="76" t="s">
        <v>366</v>
      </c>
      <c r="B77" s="1" t="s">
        <v>63</v>
      </c>
      <c r="C77" s="96" t="s">
        <v>15</v>
      </c>
      <c r="D77" s="97" t="s">
        <v>111</v>
      </c>
      <c r="E77" s="50">
        <v>120</v>
      </c>
      <c r="F77" s="50">
        <v>11181.6</v>
      </c>
      <c r="G77" s="76" t="s">
        <v>264</v>
      </c>
    </row>
    <row r="78" spans="1:7" x14ac:dyDescent="0.2">
      <c r="A78" s="76" t="s">
        <v>366</v>
      </c>
      <c r="B78" s="1" t="s">
        <v>63</v>
      </c>
      <c r="C78" s="103" t="s">
        <v>19</v>
      </c>
      <c r="D78" s="97" t="s">
        <v>115</v>
      </c>
      <c r="E78" s="50">
        <v>549.00990099009903</v>
      </c>
      <c r="F78" s="50">
        <v>47687</v>
      </c>
      <c r="G78" s="76" t="s">
        <v>244</v>
      </c>
    </row>
    <row r="79" spans="1:7" x14ac:dyDescent="0.2">
      <c r="A79" s="76" t="s">
        <v>366</v>
      </c>
      <c r="B79" s="1" t="s">
        <v>63</v>
      </c>
      <c r="C79" s="96" t="s">
        <v>20</v>
      </c>
      <c r="D79" s="97" t="s">
        <v>116</v>
      </c>
      <c r="E79" s="50">
        <v>378.13</v>
      </c>
      <c r="F79" s="50">
        <v>33223</v>
      </c>
      <c r="G79" s="76" t="s">
        <v>244</v>
      </c>
    </row>
    <row r="80" spans="1:7" x14ac:dyDescent="0.2">
      <c r="A80" s="76" t="s">
        <v>366</v>
      </c>
      <c r="B80" s="1" t="s">
        <v>63</v>
      </c>
      <c r="C80" s="96" t="s">
        <v>21</v>
      </c>
      <c r="D80" s="104" t="s">
        <v>117</v>
      </c>
      <c r="E80" s="50">
        <v>244.18</v>
      </c>
      <c r="F80" s="50">
        <v>21454</v>
      </c>
      <c r="G80" s="76" t="s">
        <v>244</v>
      </c>
    </row>
    <row r="81" spans="1:7" x14ac:dyDescent="0.2">
      <c r="A81" s="76" t="s">
        <v>366</v>
      </c>
      <c r="B81" s="1" t="s">
        <v>63</v>
      </c>
      <c r="C81" s="99" t="s">
        <v>23</v>
      </c>
      <c r="D81" s="93" t="s">
        <v>119</v>
      </c>
      <c r="E81" s="50">
        <v>249.95</v>
      </c>
      <c r="F81" s="50">
        <v>21961</v>
      </c>
      <c r="G81" s="76" t="s">
        <v>244</v>
      </c>
    </row>
    <row r="82" spans="1:7" x14ac:dyDescent="0.2">
      <c r="A82" s="76" t="s">
        <v>366</v>
      </c>
      <c r="B82" s="1" t="s">
        <v>63</v>
      </c>
      <c r="C82" s="99" t="s">
        <v>24</v>
      </c>
      <c r="D82" s="93" t="s">
        <v>120</v>
      </c>
      <c r="E82" s="50">
        <v>110</v>
      </c>
      <c r="F82" s="50">
        <v>10150</v>
      </c>
      <c r="G82" s="76" t="s">
        <v>328</v>
      </c>
    </row>
    <row r="83" spans="1:7" x14ac:dyDescent="0.2">
      <c r="A83" s="76" t="s">
        <v>366</v>
      </c>
      <c r="B83" s="1" t="s">
        <v>63</v>
      </c>
      <c r="C83" s="99" t="s">
        <v>25</v>
      </c>
      <c r="D83" s="93" t="s">
        <v>121</v>
      </c>
      <c r="E83" s="50">
        <v>150</v>
      </c>
      <c r="F83" s="50">
        <v>13183.5</v>
      </c>
      <c r="G83" s="76" t="s">
        <v>329</v>
      </c>
    </row>
    <row r="84" spans="1:7" x14ac:dyDescent="0.2">
      <c r="A84" s="76" t="s">
        <v>366</v>
      </c>
      <c r="B84" s="1" t="s">
        <v>63</v>
      </c>
      <c r="C84" s="99" t="s">
        <v>29</v>
      </c>
      <c r="D84" s="93" t="s">
        <v>125</v>
      </c>
      <c r="E84" s="50">
        <v>229.57</v>
      </c>
      <c r="F84" s="50">
        <v>20170</v>
      </c>
      <c r="G84" s="76" t="s">
        <v>244</v>
      </c>
    </row>
    <row r="85" spans="1:7" x14ac:dyDescent="0.2">
      <c r="A85" s="76" t="s">
        <v>366</v>
      </c>
      <c r="B85" s="1" t="s">
        <v>63</v>
      </c>
      <c r="C85" s="99" t="s">
        <v>30</v>
      </c>
      <c r="D85" s="93" t="s">
        <v>126</v>
      </c>
      <c r="E85" s="50">
        <v>150</v>
      </c>
      <c r="F85" s="50">
        <v>13724</v>
      </c>
      <c r="G85" s="76" t="s">
        <v>330</v>
      </c>
    </row>
    <row r="86" spans="1:7" x14ac:dyDescent="0.2">
      <c r="A86" s="76" t="s">
        <v>366</v>
      </c>
      <c r="B86" s="1" t="s">
        <v>63</v>
      </c>
      <c r="C86" s="96" t="s">
        <v>35</v>
      </c>
      <c r="D86" s="76" t="s">
        <v>131</v>
      </c>
      <c r="E86" s="50">
        <v>268.81400000000002</v>
      </c>
      <c r="F86" s="50">
        <v>23618</v>
      </c>
      <c r="G86" s="76" t="s">
        <v>244</v>
      </c>
    </row>
    <row r="87" spans="1:7" x14ac:dyDescent="0.2">
      <c r="A87" s="76" t="s">
        <v>366</v>
      </c>
      <c r="B87" s="1" t="s">
        <v>63</v>
      </c>
      <c r="C87" s="96" t="s">
        <v>36</v>
      </c>
      <c r="D87" s="76" t="s">
        <v>132</v>
      </c>
      <c r="E87" s="50">
        <v>237.26400000000001</v>
      </c>
      <c r="F87" s="50">
        <v>20846</v>
      </c>
      <c r="G87" s="76" t="s">
        <v>244</v>
      </c>
    </row>
    <row r="88" spans="1:7" x14ac:dyDescent="0.2">
      <c r="A88" s="76" t="s">
        <v>366</v>
      </c>
      <c r="B88" s="1" t="s">
        <v>63</v>
      </c>
      <c r="C88" s="96" t="s">
        <v>37</v>
      </c>
      <c r="D88" s="76" t="s">
        <v>133</v>
      </c>
      <c r="E88" s="50">
        <v>150</v>
      </c>
      <c r="F88" s="50">
        <v>13905</v>
      </c>
      <c r="G88" s="76" t="s">
        <v>331</v>
      </c>
    </row>
    <row r="89" spans="1:7" x14ac:dyDescent="0.2">
      <c r="A89" s="76" t="s">
        <v>366</v>
      </c>
      <c r="B89" s="1" t="s">
        <v>63</v>
      </c>
      <c r="C89" s="96" t="s">
        <v>40</v>
      </c>
      <c r="D89" s="93" t="s">
        <v>136</v>
      </c>
      <c r="E89" s="50">
        <v>50</v>
      </c>
      <c r="F89" s="50">
        <v>4365.5</v>
      </c>
      <c r="G89" s="76" t="s">
        <v>332</v>
      </c>
    </row>
    <row r="90" spans="1:7" x14ac:dyDescent="0.2">
      <c r="A90" s="76" t="s">
        <v>366</v>
      </c>
      <c r="B90" s="1" t="s">
        <v>63</v>
      </c>
      <c r="C90" s="96" t="s">
        <v>42</v>
      </c>
      <c r="D90" s="93" t="s">
        <v>138</v>
      </c>
      <c r="E90" s="50">
        <v>263.06</v>
      </c>
      <c r="F90" s="50">
        <v>23113</v>
      </c>
      <c r="G90" s="76" t="s">
        <v>244</v>
      </c>
    </row>
    <row r="91" spans="1:7" x14ac:dyDescent="0.2">
      <c r="A91" s="76" t="s">
        <v>366</v>
      </c>
      <c r="B91" s="1" t="s">
        <v>63</v>
      </c>
      <c r="C91" s="96" t="s">
        <v>43</v>
      </c>
      <c r="D91" s="93" t="s">
        <v>139</v>
      </c>
      <c r="E91" s="50">
        <v>275.12</v>
      </c>
      <c r="F91" s="50">
        <v>24172</v>
      </c>
      <c r="G91" s="76" t="s">
        <v>244</v>
      </c>
    </row>
    <row r="92" spans="1:7" x14ac:dyDescent="0.2">
      <c r="A92" s="76" t="s">
        <v>366</v>
      </c>
      <c r="B92" s="1" t="s">
        <v>63</v>
      </c>
      <c r="C92" s="96" t="s">
        <v>44</v>
      </c>
      <c r="D92" s="93" t="s">
        <v>140</v>
      </c>
      <c r="E92" s="50">
        <v>150</v>
      </c>
      <c r="F92" s="50">
        <v>13578</v>
      </c>
      <c r="G92" s="76" t="s">
        <v>333</v>
      </c>
    </row>
    <row r="93" spans="1:7" x14ac:dyDescent="0.2">
      <c r="A93" s="76" t="s">
        <v>366</v>
      </c>
      <c r="B93" s="1" t="s">
        <v>63</v>
      </c>
      <c r="C93" s="96" t="s">
        <v>47</v>
      </c>
      <c r="D93" s="93" t="s">
        <v>143</v>
      </c>
      <c r="E93" s="50">
        <v>259.03699999999998</v>
      </c>
      <c r="F93" s="50">
        <v>22759</v>
      </c>
      <c r="G93" s="76" t="s">
        <v>244</v>
      </c>
    </row>
    <row r="94" spans="1:7" x14ac:dyDescent="0.2">
      <c r="A94" s="76" t="s">
        <v>366</v>
      </c>
      <c r="B94" s="1" t="s">
        <v>63</v>
      </c>
      <c r="C94" s="76" t="s">
        <v>48</v>
      </c>
      <c r="D94" s="93" t="s">
        <v>144</v>
      </c>
      <c r="E94" s="50">
        <v>150</v>
      </c>
      <c r="F94" s="50">
        <v>13321.5</v>
      </c>
      <c r="G94" s="76" t="s">
        <v>334</v>
      </c>
    </row>
    <row r="95" spans="1:7" x14ac:dyDescent="0.2">
      <c r="A95" s="76" t="s">
        <v>366</v>
      </c>
      <c r="B95" s="1" t="s">
        <v>63</v>
      </c>
      <c r="C95" s="96" t="s">
        <v>49</v>
      </c>
      <c r="D95" s="93" t="s">
        <v>145</v>
      </c>
      <c r="E95" s="50">
        <v>150</v>
      </c>
      <c r="F95" s="50">
        <v>13374</v>
      </c>
      <c r="G95" s="76" t="s">
        <v>309</v>
      </c>
    </row>
    <row r="96" spans="1:7" x14ac:dyDescent="0.2">
      <c r="A96" s="76" t="s">
        <v>366</v>
      </c>
      <c r="B96" s="1" t="s">
        <v>63</v>
      </c>
      <c r="C96" s="76" t="s">
        <v>50</v>
      </c>
      <c r="D96" s="93" t="s">
        <v>146</v>
      </c>
      <c r="E96" s="50">
        <v>194.173</v>
      </c>
      <c r="F96" s="50">
        <v>17060</v>
      </c>
      <c r="G96" s="76" t="s">
        <v>244</v>
      </c>
    </row>
    <row r="97" spans="1:7" x14ac:dyDescent="0.2">
      <c r="A97" s="76" t="s">
        <v>366</v>
      </c>
      <c r="B97" s="1" t="s">
        <v>63</v>
      </c>
      <c r="C97" s="96" t="s">
        <v>52</v>
      </c>
      <c r="D97" s="76" t="s">
        <v>148</v>
      </c>
      <c r="E97" s="50">
        <v>221.773</v>
      </c>
      <c r="F97" s="50">
        <v>19485</v>
      </c>
      <c r="G97" s="76" t="s">
        <v>244</v>
      </c>
    </row>
    <row r="98" spans="1:7" x14ac:dyDescent="0.2">
      <c r="A98" s="76" t="s">
        <v>366</v>
      </c>
      <c r="B98" s="1" t="s">
        <v>63</v>
      </c>
      <c r="C98" s="96" t="s">
        <v>54</v>
      </c>
      <c r="D98" s="76" t="s">
        <v>150</v>
      </c>
      <c r="E98" s="50">
        <v>322.04599999999999</v>
      </c>
      <c r="F98" s="50">
        <v>28295</v>
      </c>
      <c r="G98" s="76" t="s">
        <v>244</v>
      </c>
    </row>
    <row r="99" spans="1:7" x14ac:dyDescent="0.2">
      <c r="A99" s="76" t="s">
        <v>366</v>
      </c>
      <c r="B99" s="1" t="s">
        <v>63</v>
      </c>
      <c r="C99" s="96" t="s">
        <v>55</v>
      </c>
      <c r="D99" s="104" t="s">
        <v>151</v>
      </c>
      <c r="E99" s="50">
        <v>285.18</v>
      </c>
      <c r="F99" s="50">
        <v>25056</v>
      </c>
      <c r="G99" s="76" t="s">
        <v>244</v>
      </c>
    </row>
    <row r="100" spans="1:7" x14ac:dyDescent="0.2">
      <c r="A100" s="76" t="s">
        <v>366</v>
      </c>
      <c r="B100" s="1" t="s">
        <v>63</v>
      </c>
      <c r="C100" s="96" t="s">
        <v>56</v>
      </c>
      <c r="D100" s="76" t="s">
        <v>152</v>
      </c>
      <c r="E100" s="50">
        <v>150</v>
      </c>
      <c r="F100" s="50">
        <v>13296</v>
      </c>
      <c r="G100" s="76" t="s">
        <v>268</v>
      </c>
    </row>
    <row r="101" spans="1:7" x14ac:dyDescent="0.2">
      <c r="A101" s="76" t="s">
        <v>366</v>
      </c>
      <c r="B101" s="1" t="s">
        <v>63</v>
      </c>
      <c r="C101" s="96" t="s">
        <v>58</v>
      </c>
      <c r="D101" s="76" t="s">
        <v>154</v>
      </c>
      <c r="E101" s="50">
        <v>291.63</v>
      </c>
      <c r="F101" s="50">
        <v>25623</v>
      </c>
      <c r="G101" s="76" t="s">
        <v>244</v>
      </c>
    </row>
    <row r="102" spans="1:7" x14ac:dyDescent="0.2">
      <c r="A102" s="76" t="s">
        <v>366</v>
      </c>
      <c r="B102" s="1" t="s">
        <v>63</v>
      </c>
      <c r="C102" s="96" t="s">
        <v>60</v>
      </c>
      <c r="D102" s="76" t="s">
        <v>156</v>
      </c>
      <c r="E102" s="50">
        <v>223.16</v>
      </c>
      <c r="F102" s="50">
        <v>19607</v>
      </c>
      <c r="G102" s="76" t="s">
        <v>244</v>
      </c>
    </row>
    <row r="103" spans="1:7" x14ac:dyDescent="0.2">
      <c r="A103" s="76" t="s">
        <v>366</v>
      </c>
      <c r="B103" s="1" t="s">
        <v>63</v>
      </c>
      <c r="C103" s="96" t="s">
        <v>61</v>
      </c>
      <c r="D103" s="93" t="s">
        <v>157</v>
      </c>
      <c r="E103" s="50">
        <v>150.006</v>
      </c>
      <c r="F103" s="50">
        <v>13184</v>
      </c>
      <c r="G103" s="76" t="s">
        <v>335</v>
      </c>
    </row>
    <row r="104" spans="1:7" x14ac:dyDescent="0.2">
      <c r="A104" s="76" t="s">
        <v>366</v>
      </c>
      <c r="B104" s="1" t="s">
        <v>63</v>
      </c>
      <c r="C104" s="96" t="s">
        <v>62</v>
      </c>
      <c r="D104" s="93" t="s">
        <v>158</v>
      </c>
      <c r="E104" s="50">
        <v>150</v>
      </c>
      <c r="F104" s="50">
        <v>13662</v>
      </c>
      <c r="G104" s="76" t="s">
        <v>336</v>
      </c>
    </row>
    <row r="105" spans="1:7" x14ac:dyDescent="0.2">
      <c r="A105" s="76" t="s">
        <v>366</v>
      </c>
      <c r="B105" s="1" t="s">
        <v>63</v>
      </c>
      <c r="C105" s="96" t="s">
        <v>2</v>
      </c>
      <c r="D105" s="76" t="s">
        <v>165</v>
      </c>
      <c r="E105" s="50">
        <v>414.22</v>
      </c>
      <c r="F105" s="50">
        <v>36394</v>
      </c>
      <c r="G105" s="76" t="s">
        <v>244</v>
      </c>
    </row>
    <row r="106" spans="1:7" x14ac:dyDescent="0.2">
      <c r="A106" s="76" t="s">
        <v>366</v>
      </c>
      <c r="B106" s="1" t="s">
        <v>63</v>
      </c>
      <c r="C106" s="96" t="s">
        <v>65</v>
      </c>
      <c r="D106" s="76" t="s">
        <v>321</v>
      </c>
      <c r="E106" s="50">
        <v>315.27</v>
      </c>
      <c r="F106" s="50">
        <v>27700</v>
      </c>
      <c r="G106" s="76" t="s">
        <v>244</v>
      </c>
    </row>
    <row r="107" spans="1:7" x14ac:dyDescent="0.2">
      <c r="A107" s="76" t="s">
        <v>366</v>
      </c>
      <c r="B107" s="1" t="s">
        <v>63</v>
      </c>
      <c r="C107" s="105" t="s">
        <v>16</v>
      </c>
      <c r="D107" s="97" t="s">
        <v>112</v>
      </c>
      <c r="E107" s="50">
        <v>548.08000000000004</v>
      </c>
      <c r="F107" s="50">
        <v>48148</v>
      </c>
      <c r="G107" s="76" t="s">
        <v>244</v>
      </c>
    </row>
    <row r="108" spans="1:7" x14ac:dyDescent="0.2">
      <c r="A108" s="76" t="s">
        <v>366</v>
      </c>
      <c r="B108" s="1" t="s">
        <v>63</v>
      </c>
      <c r="C108" s="96" t="s">
        <v>66</v>
      </c>
      <c r="D108" s="93" t="s">
        <v>161</v>
      </c>
      <c r="E108" s="50">
        <v>50</v>
      </c>
      <c r="F108" s="50">
        <v>4375</v>
      </c>
      <c r="G108" s="76" t="s">
        <v>337</v>
      </c>
    </row>
    <row r="109" spans="1:7" x14ac:dyDescent="0.2">
      <c r="A109" s="76" t="s">
        <v>366</v>
      </c>
      <c r="B109" s="1" t="s">
        <v>63</v>
      </c>
      <c r="C109" s="106" t="s">
        <v>70</v>
      </c>
      <c r="D109" s="76" t="s">
        <v>162</v>
      </c>
      <c r="E109" s="50">
        <v>362.93</v>
      </c>
      <c r="F109" s="50">
        <v>31887</v>
      </c>
      <c r="G109" s="76" t="s">
        <v>244</v>
      </c>
    </row>
    <row r="110" spans="1:7" x14ac:dyDescent="0.2">
      <c r="A110" s="76" t="s">
        <v>366</v>
      </c>
      <c r="B110" s="1" t="s">
        <v>63</v>
      </c>
      <c r="C110" s="96" t="s">
        <v>71</v>
      </c>
      <c r="D110" s="97" t="s">
        <v>91</v>
      </c>
      <c r="E110" s="50">
        <v>31.788888888888888</v>
      </c>
      <c r="F110" s="50">
        <v>2861</v>
      </c>
      <c r="G110" s="76" t="s">
        <v>338</v>
      </c>
    </row>
    <row r="111" spans="1:7" x14ac:dyDescent="0.2">
      <c r="A111" s="76" t="s">
        <v>366</v>
      </c>
      <c r="B111" s="1" t="s">
        <v>63</v>
      </c>
      <c r="C111" s="96" t="s">
        <v>71</v>
      </c>
      <c r="D111" s="95" t="s">
        <v>166</v>
      </c>
      <c r="E111" s="50">
        <v>463.39631231504666</v>
      </c>
      <c r="F111" s="50">
        <v>41572</v>
      </c>
      <c r="G111" s="76" t="s">
        <v>338</v>
      </c>
    </row>
    <row r="112" spans="1:7" x14ac:dyDescent="0.2">
      <c r="A112" s="76" t="s">
        <v>366</v>
      </c>
      <c r="B112" s="1" t="s">
        <v>63</v>
      </c>
      <c r="C112" s="103" t="s">
        <v>72</v>
      </c>
      <c r="D112" s="97" t="s">
        <v>92</v>
      </c>
      <c r="E112" s="50">
        <v>79.044555555555561</v>
      </c>
      <c r="F112" s="50">
        <v>7114.01</v>
      </c>
      <c r="G112" s="76" t="s">
        <v>339</v>
      </c>
    </row>
    <row r="113" spans="1:9" x14ac:dyDescent="0.2">
      <c r="A113" s="76" t="s">
        <v>366</v>
      </c>
      <c r="B113" s="1" t="s">
        <v>63</v>
      </c>
      <c r="C113" s="103" t="s">
        <v>72</v>
      </c>
      <c r="D113" s="93" t="s">
        <v>159</v>
      </c>
      <c r="E113" s="50">
        <v>150</v>
      </c>
      <c r="F113" s="50">
        <v>14128.5</v>
      </c>
      <c r="G113" s="76" t="s">
        <v>339</v>
      </c>
    </row>
    <row r="114" spans="1:9" x14ac:dyDescent="0.2">
      <c r="A114" s="76" t="s">
        <v>366</v>
      </c>
      <c r="B114" s="1" t="s">
        <v>63</v>
      </c>
      <c r="C114" s="100" t="s">
        <v>73</v>
      </c>
      <c r="D114" s="93" t="s">
        <v>93</v>
      </c>
      <c r="E114" s="50">
        <v>30</v>
      </c>
      <c r="F114" s="50">
        <v>2681</v>
      </c>
      <c r="G114" s="76" t="s">
        <v>360</v>
      </c>
    </row>
    <row r="115" spans="1:9" x14ac:dyDescent="0.2">
      <c r="A115" s="76" t="s">
        <v>366</v>
      </c>
      <c r="B115" s="1" t="s">
        <v>63</v>
      </c>
      <c r="C115" s="99" t="s">
        <v>4</v>
      </c>
      <c r="D115" s="76" t="s">
        <v>163</v>
      </c>
      <c r="E115" s="50">
        <v>100</v>
      </c>
      <c r="F115" s="50">
        <v>9097</v>
      </c>
      <c r="G115" s="76" t="s">
        <v>340</v>
      </c>
    </row>
    <row r="116" spans="1:9" x14ac:dyDescent="0.2">
      <c r="A116" s="76" t="s">
        <v>366</v>
      </c>
      <c r="B116" s="1" t="s">
        <v>63</v>
      </c>
      <c r="C116" s="99" t="s">
        <v>4</v>
      </c>
      <c r="D116" s="97" t="s">
        <v>100</v>
      </c>
      <c r="E116" s="50">
        <v>256.74</v>
      </c>
      <c r="F116" s="50">
        <v>22558</v>
      </c>
      <c r="G116" s="76" t="s">
        <v>340</v>
      </c>
    </row>
    <row r="117" spans="1:9" x14ac:dyDescent="0.2">
      <c r="A117" s="76" t="s">
        <v>384</v>
      </c>
      <c r="B117" s="1" t="s">
        <v>63</v>
      </c>
      <c r="C117" s="38" t="s">
        <v>0</v>
      </c>
      <c r="D117" s="15" t="s">
        <v>96</v>
      </c>
      <c r="E117" s="108">
        <v>150</v>
      </c>
      <c r="F117" s="10">
        <v>13374</v>
      </c>
      <c r="G117" s="22" t="s">
        <v>309</v>
      </c>
    </row>
    <row r="118" spans="1:9" x14ac:dyDescent="0.2">
      <c r="A118" s="76" t="s">
        <v>384</v>
      </c>
      <c r="B118" s="1" t="s">
        <v>63</v>
      </c>
      <c r="C118" s="28" t="s">
        <v>5</v>
      </c>
      <c r="D118" s="4" t="s">
        <v>101</v>
      </c>
      <c r="E118" s="108">
        <v>539.48</v>
      </c>
      <c r="F118" s="10">
        <v>47399</v>
      </c>
      <c r="G118" s="22" t="s">
        <v>244</v>
      </c>
    </row>
    <row r="119" spans="1:9" x14ac:dyDescent="0.2">
      <c r="A119" s="76" t="s">
        <v>384</v>
      </c>
      <c r="B119" s="1" t="s">
        <v>63</v>
      </c>
      <c r="C119" s="28" t="s">
        <v>7</v>
      </c>
      <c r="D119" s="4" t="s">
        <v>103</v>
      </c>
      <c r="E119" s="108">
        <v>85</v>
      </c>
      <c r="F119" s="10">
        <v>7502.01</v>
      </c>
      <c r="G119" s="22" t="s">
        <v>371</v>
      </c>
    </row>
    <row r="120" spans="1:9" x14ac:dyDescent="0.2">
      <c r="A120" s="76" t="s">
        <v>384</v>
      </c>
      <c r="B120" s="1" t="s">
        <v>63</v>
      </c>
      <c r="C120" s="32" t="s">
        <v>9</v>
      </c>
      <c r="D120" s="4" t="s">
        <v>105</v>
      </c>
      <c r="E120" s="108">
        <v>555.9</v>
      </c>
      <c r="F120" s="10">
        <v>48841</v>
      </c>
      <c r="G120" s="22" t="s">
        <v>244</v>
      </c>
    </row>
    <row r="121" spans="1:9" x14ac:dyDescent="0.2">
      <c r="A121" s="76" t="s">
        <v>384</v>
      </c>
      <c r="B121" s="1" t="s">
        <v>63</v>
      </c>
      <c r="C121" s="28" t="s">
        <v>10</v>
      </c>
      <c r="D121" s="4" t="s">
        <v>106</v>
      </c>
      <c r="E121" s="108">
        <v>140</v>
      </c>
      <c r="F121" s="10">
        <v>13011</v>
      </c>
      <c r="G121" s="22" t="s">
        <v>372</v>
      </c>
    </row>
    <row r="122" spans="1:9" x14ac:dyDescent="0.2">
      <c r="A122" s="76" t="s">
        <v>384</v>
      </c>
      <c r="B122" s="1" t="s">
        <v>63</v>
      </c>
      <c r="C122" s="28" t="s">
        <v>12</v>
      </c>
      <c r="D122" s="4" t="s">
        <v>108</v>
      </c>
      <c r="E122" s="108">
        <v>140</v>
      </c>
      <c r="F122" s="10">
        <v>13045.2</v>
      </c>
      <c r="G122" s="22" t="s">
        <v>264</v>
      </c>
    </row>
    <row r="123" spans="1:9" x14ac:dyDescent="0.2">
      <c r="A123" s="76" t="s">
        <v>384</v>
      </c>
      <c r="B123" s="1" t="s">
        <v>63</v>
      </c>
      <c r="C123" s="32" t="s">
        <v>13</v>
      </c>
      <c r="D123" s="4" t="s">
        <v>109</v>
      </c>
      <c r="E123" s="108">
        <v>626.39</v>
      </c>
      <c r="F123" s="10">
        <v>55035</v>
      </c>
      <c r="G123" s="22" t="s">
        <v>244</v>
      </c>
    </row>
    <row r="124" spans="1:9" x14ac:dyDescent="0.2">
      <c r="A124" s="76" t="s">
        <v>384</v>
      </c>
      <c r="B124" s="1" t="s">
        <v>63</v>
      </c>
      <c r="C124" s="28" t="s">
        <v>14</v>
      </c>
      <c r="D124" s="4" t="s">
        <v>110</v>
      </c>
      <c r="E124" s="108">
        <v>140</v>
      </c>
      <c r="F124" s="10">
        <v>13017.2</v>
      </c>
      <c r="G124" s="22" t="s">
        <v>373</v>
      </c>
    </row>
    <row r="125" spans="1:9" x14ac:dyDescent="0.2">
      <c r="A125" s="76" t="s">
        <v>384</v>
      </c>
      <c r="B125" s="1" t="s">
        <v>63</v>
      </c>
      <c r="C125" s="40" t="s">
        <v>22</v>
      </c>
      <c r="D125" s="9" t="s">
        <v>118</v>
      </c>
      <c r="E125" s="108">
        <v>183.49</v>
      </c>
      <c r="F125" s="10">
        <v>16122</v>
      </c>
      <c r="G125" s="22" t="s">
        <v>244</v>
      </c>
    </row>
    <row r="126" spans="1:9" x14ac:dyDescent="0.2">
      <c r="A126" s="76" t="s">
        <v>384</v>
      </c>
      <c r="B126" s="1" t="s">
        <v>63</v>
      </c>
      <c r="C126" s="32" t="s">
        <v>25</v>
      </c>
      <c r="D126" s="9" t="s">
        <v>121</v>
      </c>
      <c r="E126" s="108">
        <v>245.18</v>
      </c>
      <c r="F126" s="10">
        <v>21542</v>
      </c>
      <c r="G126" s="22" t="s">
        <v>244</v>
      </c>
    </row>
    <row r="127" spans="1:9" x14ac:dyDescent="0.2">
      <c r="A127" s="76" t="s">
        <v>384</v>
      </c>
      <c r="B127" s="1" t="s">
        <v>63</v>
      </c>
      <c r="C127" s="32" t="s">
        <v>26</v>
      </c>
      <c r="D127" s="9" t="s">
        <v>122</v>
      </c>
      <c r="E127" s="10">
        <v>150</v>
      </c>
      <c r="F127" s="10">
        <v>13551</v>
      </c>
      <c r="G127" s="22" t="s">
        <v>374</v>
      </c>
    </row>
    <row r="128" spans="1:9" x14ac:dyDescent="0.2">
      <c r="A128" s="76" t="s">
        <v>384</v>
      </c>
      <c r="B128" s="1" t="s">
        <v>63</v>
      </c>
      <c r="C128" s="32" t="s">
        <v>27</v>
      </c>
      <c r="D128" s="9" t="s">
        <v>123</v>
      </c>
      <c r="E128" s="108">
        <v>283.87</v>
      </c>
      <c r="F128" s="10">
        <v>24941</v>
      </c>
      <c r="G128" s="22" t="s">
        <v>244</v>
      </c>
      <c r="I128" s="78">
        <v>340</v>
      </c>
    </row>
    <row r="129" spans="1:7" x14ac:dyDescent="0.2">
      <c r="A129" s="76" t="s">
        <v>384</v>
      </c>
      <c r="B129" s="1" t="s">
        <v>63</v>
      </c>
      <c r="C129" s="32" t="s">
        <v>31</v>
      </c>
      <c r="D129" s="108" t="s">
        <v>127</v>
      </c>
      <c r="E129" s="108">
        <v>276.8</v>
      </c>
      <c r="F129" s="10">
        <v>24320</v>
      </c>
      <c r="G129" s="22" t="s">
        <v>244</v>
      </c>
    </row>
    <row r="130" spans="1:7" x14ac:dyDescent="0.2">
      <c r="A130" s="76" t="s">
        <v>384</v>
      </c>
      <c r="B130" s="1" t="s">
        <v>63</v>
      </c>
      <c r="C130" s="32" t="s">
        <v>32</v>
      </c>
      <c r="D130" s="108" t="s">
        <v>128</v>
      </c>
      <c r="E130" s="108">
        <v>150</v>
      </c>
      <c r="F130" s="10">
        <v>13879.5</v>
      </c>
      <c r="G130" s="22" t="s">
        <v>375</v>
      </c>
    </row>
    <row r="131" spans="1:7" x14ac:dyDescent="0.2">
      <c r="A131" s="76" t="s">
        <v>384</v>
      </c>
      <c r="B131" s="1" t="s">
        <v>63</v>
      </c>
      <c r="C131" s="107" t="s">
        <v>33</v>
      </c>
      <c r="D131" s="108" t="s">
        <v>129</v>
      </c>
      <c r="E131" s="10">
        <v>149.995</v>
      </c>
      <c r="F131" s="10">
        <v>14101</v>
      </c>
      <c r="G131" s="22" t="s">
        <v>311</v>
      </c>
    </row>
    <row r="132" spans="1:7" x14ac:dyDescent="0.2">
      <c r="A132" s="76" t="s">
        <v>384</v>
      </c>
      <c r="B132" s="1" t="s">
        <v>63</v>
      </c>
      <c r="C132" s="28" t="s">
        <v>38</v>
      </c>
      <c r="D132" s="9" t="s">
        <v>134</v>
      </c>
      <c r="E132" s="108">
        <v>150</v>
      </c>
      <c r="F132" s="10">
        <v>13879.5</v>
      </c>
      <c r="G132" s="22" t="s">
        <v>376</v>
      </c>
    </row>
    <row r="133" spans="1:7" x14ac:dyDescent="0.2">
      <c r="A133" s="76" t="s">
        <v>384</v>
      </c>
      <c r="B133" s="1" t="s">
        <v>63</v>
      </c>
      <c r="C133" s="28" t="s">
        <v>40</v>
      </c>
      <c r="D133" s="9" t="s">
        <v>136</v>
      </c>
      <c r="E133" s="108">
        <v>266.94</v>
      </c>
      <c r="F133" s="10">
        <v>23453</v>
      </c>
      <c r="G133" s="22" t="s">
        <v>244</v>
      </c>
    </row>
    <row r="134" spans="1:7" x14ac:dyDescent="0.2">
      <c r="A134" s="76" t="s">
        <v>384</v>
      </c>
      <c r="B134" s="1" t="s">
        <v>63</v>
      </c>
      <c r="C134" s="28" t="s">
        <v>46</v>
      </c>
      <c r="D134" s="9" t="s">
        <v>142</v>
      </c>
      <c r="E134" s="108">
        <v>281.76</v>
      </c>
      <c r="F134" s="10">
        <v>24755</v>
      </c>
      <c r="G134" s="22" t="s">
        <v>244</v>
      </c>
    </row>
    <row r="135" spans="1:7" x14ac:dyDescent="0.2">
      <c r="A135" s="76" t="s">
        <v>384</v>
      </c>
      <c r="B135" s="1" t="s">
        <v>63</v>
      </c>
      <c r="C135" s="28" t="s">
        <v>53</v>
      </c>
      <c r="D135" s="108" t="s">
        <v>149</v>
      </c>
      <c r="E135" s="108">
        <v>268.89999999999998</v>
      </c>
      <c r="F135" s="10">
        <v>23626</v>
      </c>
      <c r="G135" s="22" t="s">
        <v>244</v>
      </c>
    </row>
    <row r="136" spans="1:7" x14ac:dyDescent="0.2">
      <c r="A136" s="76" t="s">
        <v>384</v>
      </c>
      <c r="B136" s="1" t="s">
        <v>63</v>
      </c>
      <c r="C136" s="28" t="s">
        <v>57</v>
      </c>
      <c r="D136" s="108" t="s">
        <v>153</v>
      </c>
      <c r="E136" s="108">
        <v>261.93</v>
      </c>
      <c r="F136" s="10">
        <v>23014</v>
      </c>
      <c r="G136" s="22" t="s">
        <v>244</v>
      </c>
    </row>
    <row r="137" spans="1:7" x14ac:dyDescent="0.2">
      <c r="A137" s="76" t="s">
        <v>384</v>
      </c>
      <c r="B137" s="1" t="s">
        <v>63</v>
      </c>
      <c r="C137" s="28" t="s">
        <v>60</v>
      </c>
      <c r="D137" s="108" t="s">
        <v>156</v>
      </c>
      <c r="E137" s="10">
        <v>152.96666666666701</v>
      </c>
      <c r="F137" s="10">
        <v>13767</v>
      </c>
      <c r="G137" s="22" t="s">
        <v>377</v>
      </c>
    </row>
    <row r="138" spans="1:7" x14ac:dyDescent="0.2">
      <c r="A138" s="76" t="s">
        <v>384</v>
      </c>
      <c r="B138" s="1" t="s">
        <v>63</v>
      </c>
      <c r="C138" s="28" t="s">
        <v>61</v>
      </c>
      <c r="D138" s="9" t="s">
        <v>157</v>
      </c>
      <c r="E138" s="108">
        <v>50</v>
      </c>
      <c r="F138" s="10">
        <v>4392</v>
      </c>
      <c r="G138" s="22" t="s">
        <v>378</v>
      </c>
    </row>
    <row r="139" spans="1:7" x14ac:dyDescent="0.2">
      <c r="A139" s="76" t="s">
        <v>384</v>
      </c>
      <c r="B139" s="1" t="s">
        <v>63</v>
      </c>
      <c r="C139" s="28" t="s">
        <v>2</v>
      </c>
      <c r="D139" s="108" t="s">
        <v>165</v>
      </c>
      <c r="E139" s="108">
        <v>150</v>
      </c>
      <c r="F139" s="10">
        <v>13802</v>
      </c>
      <c r="G139" s="22" t="s">
        <v>379</v>
      </c>
    </row>
    <row r="140" spans="1:7" x14ac:dyDescent="0.2">
      <c r="A140" s="76" t="s">
        <v>384</v>
      </c>
      <c r="B140" s="1" t="s">
        <v>63</v>
      </c>
      <c r="C140" s="28" t="s">
        <v>65</v>
      </c>
      <c r="D140" s="1" t="s">
        <v>321</v>
      </c>
      <c r="E140" s="108">
        <v>100</v>
      </c>
      <c r="F140" s="10">
        <v>8791</v>
      </c>
      <c r="G140" s="22" t="s">
        <v>255</v>
      </c>
    </row>
    <row r="141" spans="1:7" x14ac:dyDescent="0.2">
      <c r="A141" s="76" t="s">
        <v>384</v>
      </c>
      <c r="B141" s="1" t="s">
        <v>63</v>
      </c>
      <c r="C141" s="42" t="s">
        <v>67</v>
      </c>
      <c r="D141" s="4" t="s">
        <v>87</v>
      </c>
      <c r="E141" s="10">
        <v>91.433333333333337</v>
      </c>
      <c r="F141" s="10">
        <v>8229</v>
      </c>
      <c r="G141" s="22" t="s">
        <v>380</v>
      </c>
    </row>
    <row r="142" spans="1:7" x14ac:dyDescent="0.2">
      <c r="A142" s="76" t="s">
        <v>384</v>
      </c>
      <c r="B142" s="1" t="s">
        <v>63</v>
      </c>
      <c r="C142" s="28" t="s">
        <v>68</v>
      </c>
      <c r="D142" s="9" t="s">
        <v>160</v>
      </c>
      <c r="E142" s="108">
        <v>566.37</v>
      </c>
      <c r="F142" s="10">
        <v>49762</v>
      </c>
      <c r="G142" s="22" t="s">
        <v>244</v>
      </c>
    </row>
    <row r="143" spans="1:7" x14ac:dyDescent="0.2">
      <c r="A143" s="76" t="s">
        <v>384</v>
      </c>
      <c r="B143" s="1" t="s">
        <v>63</v>
      </c>
      <c r="C143" s="27" t="s">
        <v>72</v>
      </c>
      <c r="D143" s="2" t="s">
        <v>159</v>
      </c>
      <c r="E143" s="108">
        <v>150</v>
      </c>
      <c r="F143" s="10">
        <v>13789.5</v>
      </c>
      <c r="G143" s="22" t="s">
        <v>381</v>
      </c>
    </row>
    <row r="144" spans="1:7" x14ac:dyDescent="0.2">
      <c r="A144" s="76" t="s">
        <v>384</v>
      </c>
      <c r="B144" s="1" t="s">
        <v>63</v>
      </c>
      <c r="C144" s="30" t="s">
        <v>73</v>
      </c>
      <c r="D144" s="70" t="s">
        <v>164</v>
      </c>
      <c r="E144" s="108">
        <v>150</v>
      </c>
      <c r="F144" s="10">
        <v>13165.5</v>
      </c>
      <c r="G144" s="22" t="s">
        <v>382</v>
      </c>
    </row>
    <row r="145" spans="1:7" x14ac:dyDescent="0.2">
      <c r="A145" s="76" t="s">
        <v>384</v>
      </c>
      <c r="B145" s="1" t="s">
        <v>63</v>
      </c>
      <c r="C145" s="32" t="s">
        <v>4</v>
      </c>
      <c r="D145" s="1" t="s">
        <v>163</v>
      </c>
      <c r="E145" s="108">
        <v>150</v>
      </c>
      <c r="F145" s="10">
        <v>13802</v>
      </c>
      <c r="G145" s="22" t="s">
        <v>379</v>
      </c>
    </row>
    <row r="146" spans="1:7" x14ac:dyDescent="0.2">
      <c r="A146" s="76" t="s">
        <v>384</v>
      </c>
      <c r="B146" s="1" t="s">
        <v>63</v>
      </c>
      <c r="C146" s="28" t="s">
        <v>17</v>
      </c>
      <c r="D146" s="4" t="s">
        <v>113</v>
      </c>
      <c r="E146" s="108">
        <v>50</v>
      </c>
      <c r="F146" s="10">
        <v>4397</v>
      </c>
      <c r="G146" s="22" t="s">
        <v>383</v>
      </c>
    </row>
    <row r="147" spans="1:7" x14ac:dyDescent="0.2">
      <c r="A147" s="76" t="s">
        <v>384</v>
      </c>
      <c r="B147" s="1" t="s">
        <v>63</v>
      </c>
      <c r="C147" s="28" t="s">
        <v>17</v>
      </c>
      <c r="D147" s="107" t="s">
        <v>368</v>
      </c>
      <c r="E147" s="108">
        <v>426.41</v>
      </c>
      <c r="F147" s="10">
        <v>37465</v>
      </c>
      <c r="G147" s="22" t="s">
        <v>244</v>
      </c>
    </row>
    <row r="148" spans="1:7" x14ac:dyDescent="0.2">
      <c r="A148" s="76" t="s">
        <v>400</v>
      </c>
      <c r="B148" s="1" t="s">
        <v>63</v>
      </c>
      <c r="C148" s="28" t="s">
        <v>7</v>
      </c>
      <c r="D148" s="4" t="s">
        <v>103</v>
      </c>
      <c r="E148" s="10">
        <v>148.29</v>
      </c>
      <c r="F148" s="10">
        <v>13029</v>
      </c>
      <c r="G148" s="22" t="s">
        <v>244</v>
      </c>
    </row>
    <row r="149" spans="1:7" x14ac:dyDescent="0.2">
      <c r="A149" s="76" t="s">
        <v>400</v>
      </c>
      <c r="B149" s="1" t="s">
        <v>63</v>
      </c>
      <c r="C149" s="28" t="s">
        <v>8</v>
      </c>
      <c r="D149" s="4" t="s">
        <v>104</v>
      </c>
      <c r="E149" s="10">
        <v>135.55000000000001</v>
      </c>
      <c r="F149" s="10">
        <v>11910</v>
      </c>
      <c r="G149" s="22" t="s">
        <v>244</v>
      </c>
    </row>
    <row r="150" spans="1:7" x14ac:dyDescent="0.2">
      <c r="A150" s="76" t="s">
        <v>400</v>
      </c>
      <c r="B150" s="1" t="s">
        <v>63</v>
      </c>
      <c r="C150" s="28" t="s">
        <v>15</v>
      </c>
      <c r="D150" s="4" t="s">
        <v>111</v>
      </c>
      <c r="E150" s="109">
        <v>120</v>
      </c>
      <c r="F150" s="109">
        <v>11154</v>
      </c>
      <c r="G150" s="22" t="s">
        <v>387</v>
      </c>
    </row>
    <row r="151" spans="1:7" x14ac:dyDescent="0.2">
      <c r="A151" s="76" t="s">
        <v>400</v>
      </c>
      <c r="B151" s="1" t="s">
        <v>63</v>
      </c>
      <c r="C151" s="28" t="s">
        <v>21</v>
      </c>
      <c r="D151" s="7" t="s">
        <v>117</v>
      </c>
      <c r="E151" s="10">
        <v>150</v>
      </c>
      <c r="F151" s="10">
        <v>13980</v>
      </c>
      <c r="G151" s="22" t="s">
        <v>388</v>
      </c>
    </row>
    <row r="152" spans="1:7" x14ac:dyDescent="0.2">
      <c r="A152" s="76" t="s">
        <v>400</v>
      </c>
      <c r="B152" s="1" t="s">
        <v>63</v>
      </c>
      <c r="C152" s="32" t="s">
        <v>23</v>
      </c>
      <c r="D152" s="9" t="s">
        <v>119</v>
      </c>
      <c r="E152" s="109">
        <v>50</v>
      </c>
      <c r="F152" s="109">
        <v>4591</v>
      </c>
      <c r="G152" s="22" t="s">
        <v>389</v>
      </c>
    </row>
    <row r="153" spans="1:7" x14ac:dyDescent="0.2">
      <c r="A153" s="76" t="s">
        <v>400</v>
      </c>
      <c r="B153" s="1" t="s">
        <v>63</v>
      </c>
      <c r="C153" s="32" t="s">
        <v>28</v>
      </c>
      <c r="D153" s="9" t="s">
        <v>124</v>
      </c>
      <c r="E153" s="109">
        <v>150</v>
      </c>
      <c r="F153" s="109">
        <v>13218</v>
      </c>
      <c r="G153" s="22" t="s">
        <v>390</v>
      </c>
    </row>
    <row r="154" spans="1:7" x14ac:dyDescent="0.2">
      <c r="A154" s="76" t="s">
        <v>400</v>
      </c>
      <c r="B154" s="1" t="s">
        <v>63</v>
      </c>
      <c r="C154" s="32" t="s">
        <v>29</v>
      </c>
      <c r="D154" s="9" t="s">
        <v>125</v>
      </c>
      <c r="E154" s="10">
        <v>200</v>
      </c>
      <c r="F154" s="10">
        <v>18472</v>
      </c>
      <c r="G154" s="22" t="s">
        <v>391</v>
      </c>
    </row>
    <row r="155" spans="1:7" x14ac:dyDescent="0.2">
      <c r="A155" s="76" t="s">
        <v>400</v>
      </c>
      <c r="B155" s="1" t="s">
        <v>63</v>
      </c>
      <c r="C155" s="32" t="s">
        <v>30</v>
      </c>
      <c r="D155" s="9" t="s">
        <v>126</v>
      </c>
      <c r="E155" s="10">
        <v>274.83</v>
      </c>
      <c r="F155" s="10">
        <v>24147</v>
      </c>
      <c r="G155" s="22" t="s">
        <v>244</v>
      </c>
    </row>
    <row r="156" spans="1:7" x14ac:dyDescent="0.2">
      <c r="A156" s="76" t="s">
        <v>400</v>
      </c>
      <c r="B156" s="1" t="s">
        <v>63</v>
      </c>
      <c r="C156" s="110" t="s">
        <v>34</v>
      </c>
      <c r="D156" s="109" t="s">
        <v>130</v>
      </c>
      <c r="E156" s="10">
        <v>120</v>
      </c>
      <c r="F156" s="10">
        <v>11070</v>
      </c>
      <c r="G156" s="22" t="s">
        <v>392</v>
      </c>
    </row>
    <row r="157" spans="1:7" x14ac:dyDescent="0.2">
      <c r="A157" s="76" t="s">
        <v>400</v>
      </c>
      <c r="B157" s="1" t="s">
        <v>63</v>
      </c>
      <c r="C157" s="28" t="s">
        <v>37</v>
      </c>
      <c r="D157" s="109" t="s">
        <v>133</v>
      </c>
      <c r="E157" s="10">
        <v>200</v>
      </c>
      <c r="F157" s="10">
        <v>18590</v>
      </c>
      <c r="G157" s="22" t="s">
        <v>393</v>
      </c>
    </row>
    <row r="158" spans="1:7" x14ac:dyDescent="0.2">
      <c r="A158" s="76" t="s">
        <v>400</v>
      </c>
      <c r="B158" s="1" t="s">
        <v>63</v>
      </c>
      <c r="C158" s="41" t="s">
        <v>39</v>
      </c>
      <c r="D158" s="9" t="s">
        <v>135</v>
      </c>
      <c r="E158" s="10">
        <v>150</v>
      </c>
      <c r="F158" s="10">
        <v>13906.5</v>
      </c>
      <c r="G158" s="22" t="s">
        <v>394</v>
      </c>
    </row>
    <row r="159" spans="1:7" x14ac:dyDescent="0.2">
      <c r="A159" s="76" t="s">
        <v>400</v>
      </c>
      <c r="B159" s="1" t="s">
        <v>63</v>
      </c>
      <c r="C159" s="28" t="s">
        <v>41</v>
      </c>
      <c r="D159" s="9" t="s">
        <v>137</v>
      </c>
      <c r="E159" s="109">
        <v>110</v>
      </c>
      <c r="F159" s="109">
        <v>9956.1</v>
      </c>
      <c r="G159" s="22" t="s">
        <v>395</v>
      </c>
    </row>
    <row r="160" spans="1:7" x14ac:dyDescent="0.2">
      <c r="A160" s="76" t="s">
        <v>400</v>
      </c>
      <c r="B160" s="1" t="s">
        <v>63</v>
      </c>
      <c r="C160" s="28" t="s">
        <v>42</v>
      </c>
      <c r="D160" s="9" t="s">
        <v>138</v>
      </c>
      <c r="E160" s="10">
        <v>200</v>
      </c>
      <c r="F160" s="10">
        <v>18612</v>
      </c>
      <c r="G160" s="22" t="s">
        <v>396</v>
      </c>
    </row>
    <row r="161" spans="1:7" x14ac:dyDescent="0.2">
      <c r="A161" s="76" t="s">
        <v>400</v>
      </c>
      <c r="B161" s="1" t="s">
        <v>63</v>
      </c>
      <c r="C161" s="32" t="s">
        <v>45</v>
      </c>
      <c r="D161" s="9" t="s">
        <v>141</v>
      </c>
      <c r="E161" s="109">
        <v>150</v>
      </c>
      <c r="F161" s="109">
        <v>13184</v>
      </c>
      <c r="G161" s="22" t="s">
        <v>335</v>
      </c>
    </row>
    <row r="162" spans="1:7" x14ac:dyDescent="0.2">
      <c r="A162" s="76" t="s">
        <v>400</v>
      </c>
      <c r="B162" s="1" t="s">
        <v>63</v>
      </c>
      <c r="C162" s="110" t="s">
        <v>48</v>
      </c>
      <c r="D162" s="9" t="s">
        <v>144</v>
      </c>
      <c r="E162" s="10">
        <v>227.37</v>
      </c>
      <c r="F162" s="10">
        <v>19977</v>
      </c>
      <c r="G162" s="22" t="s">
        <v>244</v>
      </c>
    </row>
    <row r="163" spans="1:7" x14ac:dyDescent="0.2">
      <c r="A163" s="76" t="s">
        <v>400</v>
      </c>
      <c r="B163" s="1" t="s">
        <v>63</v>
      </c>
      <c r="C163" s="28" t="s">
        <v>49</v>
      </c>
      <c r="D163" s="9" t="s">
        <v>145</v>
      </c>
      <c r="E163" s="10">
        <v>262.88</v>
      </c>
      <c r="F163" s="10">
        <v>23097</v>
      </c>
      <c r="G163" s="22" t="s">
        <v>244</v>
      </c>
    </row>
    <row r="164" spans="1:7" x14ac:dyDescent="0.2">
      <c r="A164" s="76" t="s">
        <v>400</v>
      </c>
      <c r="B164" s="1" t="s">
        <v>63</v>
      </c>
      <c r="C164" s="28" t="s">
        <v>51</v>
      </c>
      <c r="D164" s="109" t="s">
        <v>147</v>
      </c>
      <c r="E164" s="10">
        <v>277.8</v>
      </c>
      <c r="F164" s="10">
        <v>24408</v>
      </c>
      <c r="G164" s="22" t="s">
        <v>244</v>
      </c>
    </row>
    <row r="165" spans="1:7" x14ac:dyDescent="0.2">
      <c r="A165" s="76" t="s">
        <v>400</v>
      </c>
      <c r="B165" s="1" t="s">
        <v>63</v>
      </c>
      <c r="C165" s="28" t="s">
        <v>52</v>
      </c>
      <c r="D165" s="109" t="s">
        <v>148</v>
      </c>
      <c r="E165" s="10">
        <v>208.83</v>
      </c>
      <c r="F165" s="10">
        <v>18348</v>
      </c>
      <c r="G165" s="22" t="s">
        <v>244</v>
      </c>
    </row>
    <row r="166" spans="1:7" x14ac:dyDescent="0.2">
      <c r="A166" s="76" t="s">
        <v>400</v>
      </c>
      <c r="B166" s="1" t="s">
        <v>63</v>
      </c>
      <c r="C166" s="28" t="s">
        <v>54</v>
      </c>
      <c r="D166" s="109" t="s">
        <v>150</v>
      </c>
      <c r="E166" s="10">
        <v>278.77999999999997</v>
      </c>
      <c r="F166" s="10">
        <v>24494</v>
      </c>
      <c r="G166" s="22" t="s">
        <v>244</v>
      </c>
    </row>
    <row r="167" spans="1:7" x14ac:dyDescent="0.2">
      <c r="A167" s="76" t="s">
        <v>400</v>
      </c>
      <c r="B167" s="1" t="s">
        <v>63</v>
      </c>
      <c r="C167" s="28" t="s">
        <v>56</v>
      </c>
      <c r="D167" s="109" t="s">
        <v>152</v>
      </c>
      <c r="E167" s="10">
        <v>233.01</v>
      </c>
      <c r="F167" s="10">
        <v>20473</v>
      </c>
      <c r="G167" s="22" t="s">
        <v>244</v>
      </c>
    </row>
    <row r="168" spans="1:7" x14ac:dyDescent="0.2">
      <c r="A168" s="76" t="s">
        <v>400</v>
      </c>
      <c r="B168" s="1" t="s">
        <v>63</v>
      </c>
      <c r="C168" s="28" t="s">
        <v>58</v>
      </c>
      <c r="D168" s="109" t="s">
        <v>154</v>
      </c>
      <c r="E168" s="10">
        <v>150</v>
      </c>
      <c r="F168" s="10">
        <v>13890</v>
      </c>
      <c r="G168" s="22" t="s">
        <v>265</v>
      </c>
    </row>
    <row r="169" spans="1:7" x14ac:dyDescent="0.2">
      <c r="A169" s="76" t="s">
        <v>400</v>
      </c>
      <c r="B169" s="1" t="s">
        <v>63</v>
      </c>
      <c r="C169" s="28" t="s">
        <v>61</v>
      </c>
      <c r="D169" s="9" t="s">
        <v>157</v>
      </c>
      <c r="E169" s="10">
        <v>268.89</v>
      </c>
      <c r="F169" s="10">
        <v>23625</v>
      </c>
      <c r="G169" s="22" t="s">
        <v>244</v>
      </c>
    </row>
    <row r="170" spans="1:7" x14ac:dyDescent="0.2">
      <c r="A170" s="76" t="s">
        <v>400</v>
      </c>
      <c r="B170" s="1" t="s">
        <v>63</v>
      </c>
      <c r="C170" s="28" t="s">
        <v>65</v>
      </c>
      <c r="D170" s="4" t="s">
        <v>85</v>
      </c>
      <c r="E170" s="10">
        <v>161.70555555555569</v>
      </c>
      <c r="F170" s="137">
        <v>14553.5</v>
      </c>
      <c r="G170" s="22" t="s">
        <v>511</v>
      </c>
    </row>
    <row r="171" spans="1:7" x14ac:dyDescent="0.2">
      <c r="A171" s="76" t="s">
        <v>400</v>
      </c>
      <c r="B171" s="1" t="s">
        <v>63</v>
      </c>
      <c r="C171" s="28" t="s">
        <v>66</v>
      </c>
      <c r="D171" s="4" t="s">
        <v>86</v>
      </c>
      <c r="E171" s="10">
        <v>34.908333333333331</v>
      </c>
      <c r="F171" s="10">
        <v>3141.75</v>
      </c>
      <c r="G171" s="22" t="s">
        <v>397</v>
      </c>
    </row>
    <row r="172" spans="1:7" x14ac:dyDescent="0.2">
      <c r="A172" s="76" t="s">
        <v>400</v>
      </c>
      <c r="B172" s="1" t="s">
        <v>63</v>
      </c>
      <c r="C172" s="28" t="s">
        <v>66</v>
      </c>
      <c r="D172" s="9" t="s">
        <v>161</v>
      </c>
      <c r="E172" s="10">
        <v>262.54000000000002</v>
      </c>
      <c r="F172" s="10">
        <v>23067</v>
      </c>
      <c r="G172" s="22" t="s">
        <v>397</v>
      </c>
    </row>
    <row r="173" spans="1:7" x14ac:dyDescent="0.2">
      <c r="A173" s="76" t="s">
        <v>400</v>
      </c>
      <c r="B173" s="1" t="s">
        <v>63</v>
      </c>
      <c r="C173" s="42" t="s">
        <v>67</v>
      </c>
      <c r="D173" s="4" t="s">
        <v>87</v>
      </c>
      <c r="E173" s="10">
        <v>95.930777777777777</v>
      </c>
      <c r="F173" s="10">
        <v>8633.77</v>
      </c>
      <c r="G173" s="22" t="s">
        <v>254</v>
      </c>
    </row>
    <row r="174" spans="1:7" x14ac:dyDescent="0.2">
      <c r="A174" s="76" t="s">
        <v>400</v>
      </c>
      <c r="B174" s="1" t="s">
        <v>63</v>
      </c>
      <c r="C174" s="37" t="s">
        <v>70</v>
      </c>
      <c r="D174" s="109" t="s">
        <v>162</v>
      </c>
      <c r="E174" s="10">
        <v>350.95</v>
      </c>
      <c r="F174" s="10">
        <v>30835</v>
      </c>
      <c r="G174" s="22" t="s">
        <v>244</v>
      </c>
    </row>
    <row r="175" spans="1:7" x14ac:dyDescent="0.2">
      <c r="A175" s="76" t="s">
        <v>400</v>
      </c>
      <c r="B175" s="1" t="s">
        <v>63</v>
      </c>
      <c r="C175" s="28" t="s">
        <v>71</v>
      </c>
      <c r="D175" s="70" t="s">
        <v>166</v>
      </c>
      <c r="E175" s="109">
        <v>150</v>
      </c>
      <c r="F175" s="10">
        <v>13942.5</v>
      </c>
      <c r="G175" s="22" t="s">
        <v>270</v>
      </c>
    </row>
    <row r="176" spans="1:7" x14ac:dyDescent="0.2">
      <c r="A176" s="76" t="s">
        <v>400</v>
      </c>
      <c r="B176" s="1" t="s">
        <v>63</v>
      </c>
      <c r="C176" s="27" t="s">
        <v>72</v>
      </c>
      <c r="D176" s="4" t="s">
        <v>92</v>
      </c>
      <c r="E176" s="10">
        <v>102</v>
      </c>
      <c r="F176" s="109">
        <v>9106</v>
      </c>
      <c r="G176" s="22" t="s">
        <v>398</v>
      </c>
    </row>
    <row r="177" spans="1:7" x14ac:dyDescent="0.2">
      <c r="A177" s="76" t="s">
        <v>400</v>
      </c>
      <c r="B177" s="1" t="s">
        <v>63</v>
      </c>
      <c r="C177" s="30" t="s">
        <v>73</v>
      </c>
      <c r="D177" s="70" t="s">
        <v>164</v>
      </c>
      <c r="E177" s="109">
        <v>50</v>
      </c>
      <c r="F177" s="109">
        <v>4365.5</v>
      </c>
      <c r="G177" s="22" t="s">
        <v>332</v>
      </c>
    </row>
    <row r="178" spans="1:7" x14ac:dyDescent="0.2">
      <c r="A178" s="76" t="s">
        <v>400</v>
      </c>
      <c r="B178" s="1" t="s">
        <v>63</v>
      </c>
      <c r="C178" s="26" t="s">
        <v>74</v>
      </c>
      <c r="D178" s="4" t="s">
        <v>94</v>
      </c>
      <c r="E178" s="10">
        <v>46.532444444444444</v>
      </c>
      <c r="F178" s="10">
        <v>4187.92</v>
      </c>
      <c r="G178" s="22" t="s">
        <v>399</v>
      </c>
    </row>
    <row r="179" spans="1:7" x14ac:dyDescent="0.2">
      <c r="A179" s="76" t="s">
        <v>400</v>
      </c>
      <c r="B179" s="1" t="s">
        <v>63</v>
      </c>
      <c r="C179" s="28" t="s">
        <v>17</v>
      </c>
      <c r="D179" s="4" t="s">
        <v>113</v>
      </c>
      <c r="E179" s="10">
        <v>133.08000000000001</v>
      </c>
      <c r="F179" s="10">
        <v>11687</v>
      </c>
      <c r="G179" s="22" t="s">
        <v>244</v>
      </c>
    </row>
    <row r="180" spans="1:7" x14ac:dyDescent="0.2">
      <c r="A180" s="76" t="s">
        <v>400</v>
      </c>
      <c r="B180" s="1" t="s">
        <v>63</v>
      </c>
      <c r="C180" s="38" t="s">
        <v>0</v>
      </c>
      <c r="D180" s="109" t="s">
        <v>369</v>
      </c>
      <c r="E180" s="10">
        <v>319.32</v>
      </c>
      <c r="F180" s="10">
        <v>28056</v>
      </c>
      <c r="G180" s="22" t="s">
        <v>244</v>
      </c>
    </row>
    <row r="181" spans="1:7" x14ac:dyDescent="0.2">
      <c r="A181" s="76" t="s">
        <v>416</v>
      </c>
      <c r="B181" s="1" t="s">
        <v>63</v>
      </c>
      <c r="C181" s="28" t="s">
        <v>10</v>
      </c>
      <c r="D181" s="4" t="s">
        <v>106</v>
      </c>
      <c r="E181" s="114">
        <v>40</v>
      </c>
      <c r="F181" s="114">
        <v>3513.6</v>
      </c>
      <c r="G181" s="22" t="s">
        <v>378</v>
      </c>
    </row>
    <row r="182" spans="1:7" x14ac:dyDescent="0.2">
      <c r="A182" s="76" t="s">
        <v>416</v>
      </c>
      <c r="B182" s="1" t="s">
        <v>63</v>
      </c>
      <c r="C182" s="32" t="s">
        <v>24</v>
      </c>
      <c r="D182" s="9" t="s">
        <v>120</v>
      </c>
      <c r="E182" s="114">
        <v>150</v>
      </c>
      <c r="F182" s="114">
        <v>12897</v>
      </c>
      <c r="G182" s="22" t="s">
        <v>409</v>
      </c>
    </row>
    <row r="183" spans="1:7" x14ac:dyDescent="0.2">
      <c r="A183" s="76" t="s">
        <v>416</v>
      </c>
      <c r="B183" s="1" t="s">
        <v>63</v>
      </c>
      <c r="C183" s="32" t="s">
        <v>26</v>
      </c>
      <c r="D183" s="9" t="s">
        <v>122</v>
      </c>
      <c r="E183" s="114">
        <v>100</v>
      </c>
      <c r="F183" s="114">
        <v>9172</v>
      </c>
      <c r="G183" s="22" t="s">
        <v>410</v>
      </c>
    </row>
    <row r="184" spans="1:7" x14ac:dyDescent="0.2">
      <c r="A184" s="76" t="s">
        <v>416</v>
      </c>
      <c r="B184" s="1" t="s">
        <v>63</v>
      </c>
      <c r="C184" s="32" t="s">
        <v>32</v>
      </c>
      <c r="D184" s="114" t="s">
        <v>128</v>
      </c>
      <c r="E184" s="114">
        <v>50</v>
      </c>
      <c r="F184" s="114">
        <v>4392</v>
      </c>
      <c r="G184" s="22" t="s">
        <v>378</v>
      </c>
    </row>
    <row r="185" spans="1:7" x14ac:dyDescent="0.2">
      <c r="A185" s="76" t="s">
        <v>416</v>
      </c>
      <c r="B185" s="1" t="s">
        <v>63</v>
      </c>
      <c r="C185" s="28" t="s">
        <v>36</v>
      </c>
      <c r="D185" s="114" t="s">
        <v>132</v>
      </c>
      <c r="E185" s="10">
        <v>149.995</v>
      </c>
      <c r="F185" s="10">
        <v>13906</v>
      </c>
      <c r="G185" s="22" t="s">
        <v>411</v>
      </c>
    </row>
    <row r="186" spans="1:7" x14ac:dyDescent="0.2">
      <c r="A186" s="76" t="s">
        <v>416</v>
      </c>
      <c r="B186" s="1" t="s">
        <v>63</v>
      </c>
      <c r="C186" s="28" t="s">
        <v>38</v>
      </c>
      <c r="D186" s="9" t="s">
        <v>134</v>
      </c>
      <c r="E186" s="10">
        <v>150</v>
      </c>
      <c r="F186" s="10">
        <v>13969.5</v>
      </c>
      <c r="G186" s="22" t="s">
        <v>412</v>
      </c>
    </row>
    <row r="187" spans="1:7" x14ac:dyDescent="0.2">
      <c r="A187" s="76" t="s">
        <v>416</v>
      </c>
      <c r="B187" s="1" t="s">
        <v>63</v>
      </c>
      <c r="C187" s="28" t="s">
        <v>44</v>
      </c>
      <c r="D187" s="9" t="s">
        <v>140</v>
      </c>
      <c r="E187" s="114">
        <v>150</v>
      </c>
      <c r="F187" s="114">
        <v>13940</v>
      </c>
      <c r="G187" s="22" t="s">
        <v>413</v>
      </c>
    </row>
    <row r="188" spans="1:7" x14ac:dyDescent="0.2">
      <c r="A188" s="76" t="s">
        <v>416</v>
      </c>
      <c r="B188" s="1" t="s">
        <v>63</v>
      </c>
      <c r="C188" s="28" t="s">
        <v>55</v>
      </c>
      <c r="D188" s="7" t="s">
        <v>151</v>
      </c>
      <c r="E188" s="114">
        <v>200</v>
      </c>
      <c r="F188" s="114">
        <v>18532</v>
      </c>
      <c r="G188" s="22" t="s">
        <v>269</v>
      </c>
    </row>
    <row r="189" spans="1:7" x14ac:dyDescent="0.2">
      <c r="A189" s="76" t="s">
        <v>416</v>
      </c>
      <c r="B189" s="1" t="s">
        <v>63</v>
      </c>
      <c r="C189" s="28" t="s">
        <v>59</v>
      </c>
      <c r="D189" s="114" t="s">
        <v>155</v>
      </c>
      <c r="E189" s="114">
        <v>150</v>
      </c>
      <c r="F189" s="114">
        <v>13306</v>
      </c>
      <c r="G189" s="22" t="s">
        <v>414</v>
      </c>
    </row>
    <row r="190" spans="1:7" x14ac:dyDescent="0.2">
      <c r="A190" s="76" t="s">
        <v>416</v>
      </c>
      <c r="B190" s="1" t="s">
        <v>63</v>
      </c>
      <c r="C190" s="28" t="s">
        <v>60</v>
      </c>
      <c r="D190" s="114" t="s">
        <v>156</v>
      </c>
      <c r="E190" s="114">
        <v>150</v>
      </c>
      <c r="F190" s="114">
        <v>13762</v>
      </c>
      <c r="G190" s="22" t="s">
        <v>415</v>
      </c>
    </row>
    <row r="191" spans="1:7" x14ac:dyDescent="0.2">
      <c r="A191" s="76" t="s">
        <v>416</v>
      </c>
      <c r="B191" s="1" t="s">
        <v>63</v>
      </c>
      <c r="C191" s="28" t="s">
        <v>62</v>
      </c>
      <c r="D191" s="9" t="s">
        <v>158</v>
      </c>
      <c r="E191" s="10">
        <v>150</v>
      </c>
      <c r="F191" s="10">
        <v>13758</v>
      </c>
      <c r="G191" s="22" t="s">
        <v>410</v>
      </c>
    </row>
    <row r="192" spans="1:7" x14ac:dyDescent="0.2">
      <c r="A192" s="76" t="s">
        <v>416</v>
      </c>
      <c r="B192" s="1" t="s">
        <v>63</v>
      </c>
      <c r="C192" s="28" t="s">
        <v>70</v>
      </c>
      <c r="D192" s="4" t="s">
        <v>90</v>
      </c>
      <c r="E192" s="114">
        <v>50.155555555555559</v>
      </c>
      <c r="F192" s="114">
        <v>4514</v>
      </c>
      <c r="G192" s="22" t="s">
        <v>319</v>
      </c>
    </row>
    <row r="193" spans="1:7" x14ac:dyDescent="0.2">
      <c r="A193" s="76" t="s">
        <v>416</v>
      </c>
      <c r="B193" s="1" t="s">
        <v>63</v>
      </c>
      <c r="C193" s="28" t="s">
        <v>71</v>
      </c>
      <c r="D193" s="115" t="s">
        <v>166</v>
      </c>
      <c r="E193" s="114">
        <v>100</v>
      </c>
      <c r="F193" s="114">
        <v>9297</v>
      </c>
      <c r="G193" s="22" t="s">
        <v>417</v>
      </c>
    </row>
    <row r="194" spans="1:7" x14ac:dyDescent="0.2">
      <c r="A194" s="76" t="s">
        <v>416</v>
      </c>
      <c r="B194" s="1" t="s">
        <v>63</v>
      </c>
      <c r="C194" s="30" t="s">
        <v>73</v>
      </c>
      <c r="D194" s="9" t="s">
        <v>93</v>
      </c>
      <c r="E194" s="10">
        <v>24.193333333333335</v>
      </c>
      <c r="F194" s="114">
        <v>2177.4</v>
      </c>
      <c r="G194" s="22" t="s">
        <v>382</v>
      </c>
    </row>
    <row r="195" spans="1:7" x14ac:dyDescent="0.2">
      <c r="A195" s="76" t="s">
        <v>424</v>
      </c>
      <c r="B195" s="1" t="s">
        <v>63</v>
      </c>
      <c r="C195" s="28" t="s">
        <v>11</v>
      </c>
      <c r="D195" s="4" t="s">
        <v>107</v>
      </c>
      <c r="E195" s="10">
        <v>145.322</v>
      </c>
      <c r="F195" s="10">
        <v>12768</v>
      </c>
      <c r="G195" s="22" t="s">
        <v>244</v>
      </c>
    </row>
    <row r="196" spans="1:7" x14ac:dyDescent="0.2">
      <c r="A196" s="76" t="s">
        <v>424</v>
      </c>
      <c r="B196" s="1" t="s">
        <v>63</v>
      </c>
      <c r="C196" s="28" t="s">
        <v>12</v>
      </c>
      <c r="D196" s="4" t="s">
        <v>108</v>
      </c>
      <c r="E196" s="114">
        <v>140</v>
      </c>
      <c r="F196" s="114">
        <v>13102.6</v>
      </c>
      <c r="G196" s="22" t="s">
        <v>420</v>
      </c>
    </row>
    <row r="197" spans="1:7" x14ac:dyDescent="0.2">
      <c r="A197" s="76" t="s">
        <v>424</v>
      </c>
      <c r="B197" s="1" t="s">
        <v>63</v>
      </c>
      <c r="C197" s="28" t="s">
        <v>20</v>
      </c>
      <c r="D197" s="4" t="s">
        <v>116</v>
      </c>
      <c r="E197" s="10">
        <v>467.61900000000003</v>
      </c>
      <c r="F197" s="10">
        <v>41085</v>
      </c>
      <c r="G197" s="22" t="s">
        <v>244</v>
      </c>
    </row>
    <row r="198" spans="1:7" x14ac:dyDescent="0.2">
      <c r="A198" s="76" t="s">
        <v>424</v>
      </c>
      <c r="B198" s="1" t="s">
        <v>63</v>
      </c>
      <c r="C198" s="28" t="s">
        <v>21</v>
      </c>
      <c r="D198" s="7" t="s">
        <v>117</v>
      </c>
      <c r="E198" s="114">
        <v>150</v>
      </c>
      <c r="F198" s="114">
        <v>13482</v>
      </c>
      <c r="G198" s="22" t="s">
        <v>421</v>
      </c>
    </row>
    <row r="199" spans="1:7" x14ac:dyDescent="0.2">
      <c r="A199" s="76" t="s">
        <v>424</v>
      </c>
      <c r="B199" s="1" t="s">
        <v>63</v>
      </c>
      <c r="C199" s="32" t="s">
        <v>23</v>
      </c>
      <c r="D199" s="9" t="s">
        <v>119</v>
      </c>
      <c r="E199" s="10">
        <v>242.511</v>
      </c>
      <c r="F199" s="10">
        <v>21307</v>
      </c>
      <c r="G199" s="22" t="s">
        <v>244</v>
      </c>
    </row>
    <row r="200" spans="1:7" x14ac:dyDescent="0.2">
      <c r="A200" s="76" t="s">
        <v>424</v>
      </c>
      <c r="B200" s="1" t="s">
        <v>63</v>
      </c>
      <c r="C200" s="32" t="s">
        <v>25</v>
      </c>
      <c r="D200" s="9" t="s">
        <v>121</v>
      </c>
      <c r="E200" s="114">
        <v>50</v>
      </c>
      <c r="F200" s="114">
        <v>4409</v>
      </c>
      <c r="G200" s="22" t="s">
        <v>312</v>
      </c>
    </row>
    <row r="201" spans="1:7" x14ac:dyDescent="0.2">
      <c r="A201" s="76" t="s">
        <v>424</v>
      </c>
      <c r="B201" s="1" t="s">
        <v>63</v>
      </c>
      <c r="C201" s="32" t="s">
        <v>32</v>
      </c>
      <c r="D201" s="114" t="s">
        <v>128</v>
      </c>
      <c r="E201" s="10">
        <v>282.73399999999998</v>
      </c>
      <c r="F201" s="10">
        <v>24841</v>
      </c>
      <c r="G201" s="22" t="s">
        <v>244</v>
      </c>
    </row>
    <row r="202" spans="1:7" x14ac:dyDescent="0.2">
      <c r="A202" s="76" t="s">
        <v>424</v>
      </c>
      <c r="B202" s="1" t="s">
        <v>63</v>
      </c>
      <c r="C202" s="113" t="s">
        <v>33</v>
      </c>
      <c r="D202" s="114" t="s">
        <v>129</v>
      </c>
      <c r="E202" s="10">
        <v>286.69499999999999</v>
      </c>
      <c r="F202" s="10">
        <v>25189</v>
      </c>
      <c r="G202" s="22" t="s">
        <v>244</v>
      </c>
    </row>
    <row r="203" spans="1:7" x14ac:dyDescent="0.2">
      <c r="A203" s="76" t="s">
        <v>424</v>
      </c>
      <c r="B203" s="1" t="s">
        <v>63</v>
      </c>
      <c r="C203" s="113" t="s">
        <v>34</v>
      </c>
      <c r="D203" s="114" t="s">
        <v>130</v>
      </c>
      <c r="E203" s="10">
        <v>301.52499999999998</v>
      </c>
      <c r="F203" s="10">
        <v>26492</v>
      </c>
      <c r="G203" s="22" t="s">
        <v>244</v>
      </c>
    </row>
    <row r="204" spans="1:7" x14ac:dyDescent="0.2">
      <c r="A204" s="76" t="s">
        <v>424</v>
      </c>
      <c r="B204" s="1" t="s">
        <v>63</v>
      </c>
      <c r="C204" s="28" t="s">
        <v>35</v>
      </c>
      <c r="D204" s="114" t="s">
        <v>131</v>
      </c>
      <c r="E204" s="114">
        <v>100</v>
      </c>
      <c r="F204" s="114">
        <v>8807</v>
      </c>
      <c r="G204" s="22" t="s">
        <v>254</v>
      </c>
    </row>
    <row r="205" spans="1:7" x14ac:dyDescent="0.2">
      <c r="A205" s="76" t="s">
        <v>424</v>
      </c>
      <c r="B205" s="1" t="s">
        <v>63</v>
      </c>
      <c r="C205" s="28" t="s">
        <v>36</v>
      </c>
      <c r="D205" s="114" t="s">
        <v>132</v>
      </c>
      <c r="E205" s="10">
        <v>100</v>
      </c>
      <c r="F205" s="10">
        <v>8864</v>
      </c>
      <c r="G205" s="22" t="s">
        <v>268</v>
      </c>
    </row>
    <row r="206" spans="1:7" x14ac:dyDescent="0.2">
      <c r="A206" s="76" t="s">
        <v>424</v>
      </c>
      <c r="B206" s="1" t="s">
        <v>63</v>
      </c>
      <c r="C206" s="41" t="s">
        <v>39</v>
      </c>
      <c r="D206" s="9" t="s">
        <v>135</v>
      </c>
      <c r="E206" s="10">
        <v>100</v>
      </c>
      <c r="F206" s="10">
        <v>9318</v>
      </c>
      <c r="G206" s="22" t="s">
        <v>264</v>
      </c>
    </row>
    <row r="207" spans="1:7" x14ac:dyDescent="0.2">
      <c r="A207" s="76" t="s">
        <v>424</v>
      </c>
      <c r="B207" s="1" t="s">
        <v>63</v>
      </c>
      <c r="C207" s="28" t="s">
        <v>40</v>
      </c>
      <c r="D207" s="9" t="s">
        <v>136</v>
      </c>
      <c r="E207" s="114">
        <v>150</v>
      </c>
      <c r="F207" s="114">
        <v>13967</v>
      </c>
      <c r="G207" s="22" t="s">
        <v>252</v>
      </c>
    </row>
    <row r="208" spans="1:7" x14ac:dyDescent="0.2">
      <c r="A208" s="76" t="s">
        <v>424</v>
      </c>
      <c r="B208" s="1" t="s">
        <v>63</v>
      </c>
      <c r="C208" s="28" t="s">
        <v>41</v>
      </c>
      <c r="D208" s="9" t="s">
        <v>137</v>
      </c>
      <c r="E208" s="10">
        <v>240.23400000000001</v>
      </c>
      <c r="F208" s="10">
        <v>21107</v>
      </c>
      <c r="G208" s="22" t="s">
        <v>244</v>
      </c>
    </row>
    <row r="209" spans="1:7" x14ac:dyDescent="0.2">
      <c r="A209" s="76" t="s">
        <v>424</v>
      </c>
      <c r="B209" s="1" t="s">
        <v>63</v>
      </c>
      <c r="C209" s="28" t="s">
        <v>43</v>
      </c>
      <c r="D209" s="9" t="s">
        <v>139</v>
      </c>
      <c r="E209" s="10">
        <v>213.14599999999999</v>
      </c>
      <c r="F209" s="10">
        <v>18727</v>
      </c>
      <c r="G209" s="22" t="s">
        <v>244</v>
      </c>
    </row>
    <row r="210" spans="1:7" x14ac:dyDescent="0.2">
      <c r="A210" s="76" t="s">
        <v>424</v>
      </c>
      <c r="B210" s="1" t="s">
        <v>63</v>
      </c>
      <c r="C210" s="28" t="s">
        <v>44</v>
      </c>
      <c r="D210" s="9" t="s">
        <v>140</v>
      </c>
      <c r="E210" s="114">
        <v>70</v>
      </c>
      <c r="F210" s="114">
        <v>6149</v>
      </c>
      <c r="G210" s="22" t="s">
        <v>378</v>
      </c>
    </row>
    <row r="211" spans="1:7" x14ac:dyDescent="0.2">
      <c r="A211" s="76" t="s">
        <v>424</v>
      </c>
      <c r="B211" s="1" t="s">
        <v>63</v>
      </c>
      <c r="C211" s="28" t="s">
        <v>2</v>
      </c>
      <c r="D211" s="4" t="s">
        <v>98</v>
      </c>
      <c r="E211" s="10">
        <v>570.76</v>
      </c>
      <c r="F211" s="10">
        <v>50147</v>
      </c>
      <c r="G211" s="22" t="s">
        <v>244</v>
      </c>
    </row>
    <row r="212" spans="1:7" x14ac:dyDescent="0.2">
      <c r="A212" s="76" t="s">
        <v>424</v>
      </c>
      <c r="B212" s="1" t="s">
        <v>63</v>
      </c>
      <c r="C212" s="28" t="s">
        <v>65</v>
      </c>
      <c r="D212" s="1" t="s">
        <v>321</v>
      </c>
      <c r="E212" s="10">
        <v>250.489</v>
      </c>
      <c r="F212" s="10">
        <v>22008</v>
      </c>
      <c r="G212" s="22" t="s">
        <v>244</v>
      </c>
    </row>
    <row r="213" spans="1:7" x14ac:dyDescent="0.2">
      <c r="A213" s="76" t="s">
        <v>424</v>
      </c>
      <c r="B213" s="1" t="s">
        <v>63</v>
      </c>
      <c r="C213" s="31" t="s">
        <v>16</v>
      </c>
      <c r="D213" s="4" t="s">
        <v>112</v>
      </c>
      <c r="E213" s="10">
        <v>380.28699999999998</v>
      </c>
      <c r="F213" s="10">
        <v>33412</v>
      </c>
      <c r="G213" s="22" t="s">
        <v>244</v>
      </c>
    </row>
    <row r="214" spans="1:7" x14ac:dyDescent="0.2">
      <c r="A214" s="76" t="s">
        <v>424</v>
      </c>
      <c r="B214" s="1" t="s">
        <v>63</v>
      </c>
      <c r="C214" s="42" t="s">
        <v>67</v>
      </c>
      <c r="D214" s="4" t="s">
        <v>87</v>
      </c>
      <c r="E214" s="10">
        <v>100.5</v>
      </c>
      <c r="F214" s="10">
        <v>9045</v>
      </c>
      <c r="G214" s="22" t="s">
        <v>422</v>
      </c>
    </row>
    <row r="215" spans="1:7" x14ac:dyDescent="0.2">
      <c r="A215" s="76" t="s">
        <v>424</v>
      </c>
      <c r="B215" s="1" t="s">
        <v>63</v>
      </c>
      <c r="C215" s="28" t="s">
        <v>71</v>
      </c>
      <c r="D215" s="115" t="s">
        <v>166</v>
      </c>
      <c r="E215" s="114">
        <v>100</v>
      </c>
      <c r="F215" s="114">
        <v>8749</v>
      </c>
      <c r="G215" s="22" t="s">
        <v>423</v>
      </c>
    </row>
    <row r="216" spans="1:7" x14ac:dyDescent="0.2">
      <c r="A216" s="76" t="s">
        <v>424</v>
      </c>
      <c r="B216" s="1" t="s">
        <v>63</v>
      </c>
      <c r="C216" s="30" t="s">
        <v>73</v>
      </c>
      <c r="D216" s="115" t="s">
        <v>164</v>
      </c>
      <c r="E216" s="10">
        <v>357.09100000000001</v>
      </c>
      <c r="F216" s="10">
        <v>31374</v>
      </c>
      <c r="G216" s="22" t="s">
        <v>244</v>
      </c>
    </row>
    <row r="217" spans="1:7" x14ac:dyDescent="0.2">
      <c r="A217" s="76" t="s">
        <v>424</v>
      </c>
      <c r="B217" s="1" t="s">
        <v>63</v>
      </c>
      <c r="C217" s="5" t="s">
        <v>0</v>
      </c>
      <c r="D217" s="114" t="s">
        <v>369</v>
      </c>
      <c r="E217" s="10">
        <v>100</v>
      </c>
      <c r="F217" s="10">
        <v>9280</v>
      </c>
      <c r="G217" s="22" t="s">
        <v>548</v>
      </c>
    </row>
    <row r="218" spans="1:7" x14ac:dyDescent="0.2">
      <c r="A218" s="76" t="s">
        <v>424</v>
      </c>
      <c r="B218" s="1" t="s">
        <v>63</v>
      </c>
      <c r="C218" s="5" t="s">
        <v>0</v>
      </c>
      <c r="D218" s="155" t="s">
        <v>96</v>
      </c>
      <c r="E218" s="10">
        <v>120</v>
      </c>
      <c r="F218" s="10">
        <v>10541</v>
      </c>
      <c r="G218" s="22" t="s">
        <v>546</v>
      </c>
    </row>
    <row r="219" spans="1:7" x14ac:dyDescent="0.2">
      <c r="A219" s="76" t="s">
        <v>439</v>
      </c>
      <c r="B219" s="1" t="s">
        <v>63</v>
      </c>
      <c r="C219" s="39" t="s">
        <v>6</v>
      </c>
      <c r="D219" s="4" t="s">
        <v>102</v>
      </c>
      <c r="E219" s="10">
        <v>100</v>
      </c>
      <c r="F219" s="10">
        <v>9185</v>
      </c>
      <c r="G219" s="22" t="s">
        <v>426</v>
      </c>
    </row>
    <row r="220" spans="1:7" x14ac:dyDescent="0.2">
      <c r="A220" s="76" t="s">
        <v>439</v>
      </c>
      <c r="B220" s="1" t="s">
        <v>63</v>
      </c>
      <c r="C220" s="28" t="s">
        <v>8</v>
      </c>
      <c r="D220" s="4" t="s">
        <v>104</v>
      </c>
      <c r="E220" s="10">
        <v>140</v>
      </c>
      <c r="F220" s="10">
        <v>12991</v>
      </c>
      <c r="G220" s="22" t="s">
        <v>427</v>
      </c>
    </row>
    <row r="221" spans="1:7" x14ac:dyDescent="0.2">
      <c r="A221" s="76" t="s">
        <v>439</v>
      </c>
      <c r="B221" s="1" t="s">
        <v>63</v>
      </c>
      <c r="C221" s="28" t="s">
        <v>10</v>
      </c>
      <c r="D221" s="4" t="s">
        <v>106</v>
      </c>
      <c r="E221" s="10">
        <v>121.12</v>
      </c>
      <c r="F221" s="10">
        <v>10642</v>
      </c>
      <c r="G221" s="22" t="s">
        <v>244</v>
      </c>
    </row>
    <row r="222" spans="1:7" x14ac:dyDescent="0.2">
      <c r="A222" s="76" t="s">
        <v>439</v>
      </c>
      <c r="B222" s="1" t="s">
        <v>63</v>
      </c>
      <c r="C222" s="28" t="s">
        <v>14</v>
      </c>
      <c r="D222" s="4" t="s">
        <v>110</v>
      </c>
      <c r="E222" s="10">
        <v>140</v>
      </c>
      <c r="F222" s="10">
        <v>13011</v>
      </c>
      <c r="G222" s="22" t="s">
        <v>428</v>
      </c>
    </row>
    <row r="223" spans="1:7" x14ac:dyDescent="0.2">
      <c r="A223" s="76" t="s">
        <v>439</v>
      </c>
      <c r="B223" s="1" t="s">
        <v>63</v>
      </c>
      <c r="C223" s="28" t="s">
        <v>15</v>
      </c>
      <c r="D223" s="4" t="s">
        <v>111</v>
      </c>
      <c r="E223" s="10">
        <v>120</v>
      </c>
      <c r="F223" s="10">
        <v>11281.2</v>
      </c>
      <c r="G223" s="22" t="s">
        <v>311</v>
      </c>
    </row>
    <row r="224" spans="1:7" x14ac:dyDescent="0.2">
      <c r="A224" s="76" t="s">
        <v>439</v>
      </c>
      <c r="B224" s="1" t="s">
        <v>63</v>
      </c>
      <c r="C224" s="28" t="s">
        <v>21</v>
      </c>
      <c r="D224" s="7" t="s">
        <v>117</v>
      </c>
      <c r="E224" s="10">
        <v>150</v>
      </c>
      <c r="F224" s="10">
        <v>13834.5</v>
      </c>
      <c r="G224" s="22" t="s">
        <v>429</v>
      </c>
    </row>
    <row r="225" spans="1:8" x14ac:dyDescent="0.2">
      <c r="A225" s="76" t="s">
        <v>439</v>
      </c>
      <c r="B225" s="1" t="s">
        <v>63</v>
      </c>
      <c r="C225" s="40" t="s">
        <v>22</v>
      </c>
      <c r="D225" s="9" t="s">
        <v>118</v>
      </c>
      <c r="E225" s="10">
        <v>150</v>
      </c>
      <c r="F225" s="10">
        <v>13890</v>
      </c>
      <c r="G225" s="22" t="s">
        <v>265</v>
      </c>
    </row>
    <row r="226" spans="1:8" x14ac:dyDescent="0.2">
      <c r="A226" s="76" t="s">
        <v>439</v>
      </c>
      <c r="B226" s="1" t="s">
        <v>63</v>
      </c>
      <c r="C226" s="32" t="s">
        <v>25</v>
      </c>
      <c r="D226" s="9" t="s">
        <v>121</v>
      </c>
      <c r="E226" s="10">
        <v>226.38</v>
      </c>
      <c r="F226" s="10">
        <v>19890</v>
      </c>
      <c r="G226" s="22" t="s">
        <v>244</v>
      </c>
    </row>
    <row r="227" spans="1:8" x14ac:dyDescent="0.2">
      <c r="A227" s="76" t="s">
        <v>439</v>
      </c>
      <c r="B227" s="1" t="s">
        <v>63</v>
      </c>
      <c r="C227" s="32" t="s">
        <v>26</v>
      </c>
      <c r="D227" s="9" t="s">
        <v>122</v>
      </c>
      <c r="E227" s="10">
        <v>266.79000000000002</v>
      </c>
      <c r="F227" s="10">
        <v>23440</v>
      </c>
      <c r="G227" s="22" t="s">
        <v>244</v>
      </c>
    </row>
    <row r="228" spans="1:8" x14ac:dyDescent="0.2">
      <c r="A228" s="76" t="s">
        <v>439</v>
      </c>
      <c r="B228" s="1" t="s">
        <v>63</v>
      </c>
      <c r="C228" s="32" t="s">
        <v>28</v>
      </c>
      <c r="D228" s="9" t="s">
        <v>124</v>
      </c>
      <c r="E228" s="10">
        <v>246.92</v>
      </c>
      <c r="F228" s="10">
        <v>21694</v>
      </c>
      <c r="G228" s="22" t="s">
        <v>244</v>
      </c>
      <c r="H228" s="78">
        <v>340</v>
      </c>
    </row>
    <row r="229" spans="1:8" x14ac:dyDescent="0.2">
      <c r="A229" s="76" t="s">
        <v>439</v>
      </c>
      <c r="B229" s="1" t="s">
        <v>63</v>
      </c>
      <c r="C229" s="32" t="s">
        <v>31</v>
      </c>
      <c r="D229" s="118" t="s">
        <v>127</v>
      </c>
      <c r="E229" s="10">
        <v>100</v>
      </c>
      <c r="F229" s="10">
        <v>8807</v>
      </c>
      <c r="G229" s="22" t="s">
        <v>254</v>
      </c>
    </row>
    <row r="230" spans="1:8" x14ac:dyDescent="0.2">
      <c r="A230" s="76" t="s">
        <v>439</v>
      </c>
      <c r="B230" s="1" t="s">
        <v>63</v>
      </c>
      <c r="C230" s="28" t="s">
        <v>38</v>
      </c>
      <c r="D230" s="9" t="s">
        <v>134</v>
      </c>
      <c r="E230" s="10">
        <v>50</v>
      </c>
      <c r="F230" s="10">
        <v>4424</v>
      </c>
      <c r="G230" s="22" t="s">
        <v>430</v>
      </c>
    </row>
    <row r="231" spans="1:8" x14ac:dyDescent="0.2">
      <c r="A231" s="76" t="s">
        <v>439</v>
      </c>
      <c r="B231" s="1" t="s">
        <v>63</v>
      </c>
      <c r="C231" s="28" t="s">
        <v>42</v>
      </c>
      <c r="D231" s="9" t="s">
        <v>138</v>
      </c>
      <c r="E231" s="10">
        <v>150</v>
      </c>
      <c r="F231" s="10">
        <v>13218</v>
      </c>
      <c r="G231" s="22" t="s">
        <v>390</v>
      </c>
    </row>
    <row r="232" spans="1:8" x14ac:dyDescent="0.2">
      <c r="A232" s="76" t="s">
        <v>439</v>
      </c>
      <c r="B232" s="1" t="s">
        <v>63</v>
      </c>
      <c r="C232" s="32" t="s">
        <v>45</v>
      </c>
      <c r="D232" s="9" t="s">
        <v>141</v>
      </c>
      <c r="E232" s="10">
        <v>270.8</v>
      </c>
      <c r="F232" s="10">
        <v>23796</v>
      </c>
      <c r="G232" s="22" t="s">
        <v>244</v>
      </c>
    </row>
    <row r="233" spans="1:8" x14ac:dyDescent="0.2">
      <c r="A233" s="76" t="s">
        <v>439</v>
      </c>
      <c r="B233" s="1" t="s">
        <v>63</v>
      </c>
      <c r="C233" s="28" t="s">
        <v>46</v>
      </c>
      <c r="D233" s="9" t="s">
        <v>142</v>
      </c>
      <c r="E233" s="10">
        <v>150</v>
      </c>
      <c r="F233" s="10">
        <v>13879.5</v>
      </c>
      <c r="G233" s="22" t="s">
        <v>376</v>
      </c>
    </row>
    <row r="234" spans="1:8" x14ac:dyDescent="0.2">
      <c r="A234" s="76" t="s">
        <v>439</v>
      </c>
      <c r="B234" s="1" t="s">
        <v>63</v>
      </c>
      <c r="C234" s="117" t="s">
        <v>48</v>
      </c>
      <c r="D234" s="9" t="s">
        <v>144</v>
      </c>
      <c r="E234" s="10">
        <v>150</v>
      </c>
      <c r="F234" s="10">
        <v>13594</v>
      </c>
      <c r="G234" s="22" t="s">
        <v>431</v>
      </c>
    </row>
    <row r="235" spans="1:8" x14ac:dyDescent="0.2">
      <c r="A235" s="76" t="s">
        <v>439</v>
      </c>
      <c r="B235" s="1" t="s">
        <v>63</v>
      </c>
      <c r="C235" s="28" t="s">
        <v>55</v>
      </c>
      <c r="D235" s="7" t="s">
        <v>151</v>
      </c>
      <c r="E235" s="10">
        <v>100</v>
      </c>
      <c r="F235" s="10">
        <v>8731</v>
      </c>
      <c r="G235" s="22" t="s">
        <v>332</v>
      </c>
    </row>
    <row r="236" spans="1:8" x14ac:dyDescent="0.2">
      <c r="A236" s="76" t="s">
        <v>439</v>
      </c>
      <c r="B236" s="1" t="s">
        <v>63</v>
      </c>
      <c r="C236" s="28" t="s">
        <v>56</v>
      </c>
      <c r="D236" s="118" t="s">
        <v>152</v>
      </c>
      <c r="E236" s="10">
        <v>150</v>
      </c>
      <c r="F236" s="10">
        <v>13879.5</v>
      </c>
      <c r="G236" s="22" t="s">
        <v>376</v>
      </c>
    </row>
    <row r="237" spans="1:8" x14ac:dyDescent="0.2">
      <c r="A237" s="76" t="s">
        <v>439</v>
      </c>
      <c r="B237" s="1" t="s">
        <v>63</v>
      </c>
      <c r="C237" s="28" t="s">
        <v>58</v>
      </c>
      <c r="D237" s="118" t="s">
        <v>154</v>
      </c>
      <c r="E237" s="10">
        <v>100</v>
      </c>
      <c r="F237" s="10">
        <v>8839</v>
      </c>
      <c r="G237" s="22" t="s">
        <v>315</v>
      </c>
    </row>
    <row r="238" spans="1:8" x14ac:dyDescent="0.2">
      <c r="A238" s="76" t="s">
        <v>439</v>
      </c>
      <c r="B238" s="1" t="s">
        <v>63</v>
      </c>
      <c r="C238" s="28" t="s">
        <v>60</v>
      </c>
      <c r="D238" s="118" t="s">
        <v>156</v>
      </c>
      <c r="E238" s="10">
        <v>150</v>
      </c>
      <c r="F238" s="10">
        <v>13746</v>
      </c>
      <c r="G238" s="22" t="s">
        <v>432</v>
      </c>
    </row>
    <row r="239" spans="1:8" x14ac:dyDescent="0.2">
      <c r="A239" s="76" t="s">
        <v>439</v>
      </c>
      <c r="B239" s="1" t="s">
        <v>63</v>
      </c>
      <c r="C239" s="28" t="s">
        <v>61</v>
      </c>
      <c r="D239" s="9" t="s">
        <v>157</v>
      </c>
      <c r="E239" s="10">
        <v>120</v>
      </c>
      <c r="F239" s="10">
        <v>11203.2</v>
      </c>
      <c r="G239" s="22" t="s">
        <v>433</v>
      </c>
    </row>
    <row r="240" spans="1:8" x14ac:dyDescent="0.2">
      <c r="A240" s="76" t="s">
        <v>439</v>
      </c>
      <c r="B240" s="1" t="s">
        <v>63</v>
      </c>
      <c r="C240" s="28" t="s">
        <v>62</v>
      </c>
      <c r="D240" s="9" t="s">
        <v>158</v>
      </c>
      <c r="E240" s="10">
        <v>410.27</v>
      </c>
      <c r="F240" s="10">
        <v>36047</v>
      </c>
      <c r="G240" s="22" t="s">
        <v>244</v>
      </c>
    </row>
    <row r="241" spans="1:9" x14ac:dyDescent="0.2">
      <c r="A241" s="76" t="s">
        <v>439</v>
      </c>
      <c r="B241" s="1" t="s">
        <v>63</v>
      </c>
      <c r="C241" s="28" t="s">
        <v>2</v>
      </c>
      <c r="D241" s="118" t="s">
        <v>165</v>
      </c>
      <c r="E241" s="10">
        <v>150</v>
      </c>
      <c r="F241" s="10">
        <v>13758</v>
      </c>
      <c r="G241" s="22" t="s">
        <v>434</v>
      </c>
    </row>
    <row r="242" spans="1:9" x14ac:dyDescent="0.2">
      <c r="A242" s="76" t="s">
        <v>439</v>
      </c>
      <c r="B242" s="1" t="s">
        <v>63</v>
      </c>
      <c r="C242" s="28" t="s">
        <v>65</v>
      </c>
      <c r="D242" s="4" t="s">
        <v>85</v>
      </c>
      <c r="E242" s="10">
        <v>70.08</v>
      </c>
      <c r="F242" s="10">
        <v>6307.2</v>
      </c>
      <c r="G242" s="22" t="s">
        <v>382</v>
      </c>
    </row>
    <row r="243" spans="1:9" x14ac:dyDescent="0.2">
      <c r="A243" s="76" t="s">
        <v>439</v>
      </c>
      <c r="B243" s="1" t="s">
        <v>63</v>
      </c>
      <c r="C243" s="28" t="s">
        <v>65</v>
      </c>
      <c r="D243" s="1" t="s">
        <v>321</v>
      </c>
      <c r="E243" s="10">
        <v>150</v>
      </c>
      <c r="F243" s="10">
        <v>14004</v>
      </c>
      <c r="G243" s="22" t="s">
        <v>438</v>
      </c>
    </row>
    <row r="244" spans="1:9" x14ac:dyDescent="0.2">
      <c r="A244" s="76" t="s">
        <v>439</v>
      </c>
      <c r="B244" s="1" t="s">
        <v>63</v>
      </c>
      <c r="C244" s="28" t="s">
        <v>66</v>
      </c>
      <c r="D244" s="9" t="s">
        <v>161</v>
      </c>
      <c r="E244" s="10">
        <v>100</v>
      </c>
      <c r="F244" s="10">
        <v>9313</v>
      </c>
      <c r="G244" s="22" t="s">
        <v>435</v>
      </c>
    </row>
    <row r="245" spans="1:9" x14ac:dyDescent="0.2">
      <c r="A245" s="76" t="s">
        <v>439</v>
      </c>
      <c r="B245" s="1" t="s">
        <v>63</v>
      </c>
      <c r="C245" s="28" t="s">
        <v>71</v>
      </c>
      <c r="D245" s="115" t="s">
        <v>166</v>
      </c>
      <c r="E245" s="10">
        <v>262.72000000000003</v>
      </c>
      <c r="F245" s="10">
        <v>23087</v>
      </c>
      <c r="G245" s="22" t="s">
        <v>244</v>
      </c>
    </row>
    <row r="246" spans="1:9" x14ac:dyDescent="0.2">
      <c r="A246" s="76" t="s">
        <v>439</v>
      </c>
      <c r="B246" s="1" t="s">
        <v>63</v>
      </c>
      <c r="C246" s="27" t="s">
        <v>72</v>
      </c>
      <c r="D246" s="2" t="s">
        <v>159</v>
      </c>
      <c r="E246" s="10">
        <v>303.5</v>
      </c>
      <c r="F246" s="10">
        <v>26666</v>
      </c>
      <c r="G246" s="22" t="s">
        <v>244</v>
      </c>
    </row>
    <row r="247" spans="1:9" x14ac:dyDescent="0.2">
      <c r="A247" s="76" t="s">
        <v>439</v>
      </c>
      <c r="B247" s="1" t="s">
        <v>63</v>
      </c>
      <c r="C247" s="32" t="s">
        <v>4</v>
      </c>
      <c r="D247" s="1" t="s">
        <v>163</v>
      </c>
      <c r="E247" s="10">
        <v>150</v>
      </c>
      <c r="F247" s="10">
        <v>13627.5</v>
      </c>
      <c r="G247" s="22" t="s">
        <v>436</v>
      </c>
    </row>
    <row r="248" spans="1:9" x14ac:dyDescent="0.2">
      <c r="A248" s="76" t="s">
        <v>439</v>
      </c>
      <c r="B248" s="1" t="s">
        <v>63</v>
      </c>
      <c r="C248" s="38" t="s">
        <v>0</v>
      </c>
      <c r="D248" s="15" t="s">
        <v>96</v>
      </c>
      <c r="E248" s="24">
        <v>121.99</v>
      </c>
      <c r="F248" s="24">
        <v>10718</v>
      </c>
      <c r="G248" s="22" t="s">
        <v>244</v>
      </c>
    </row>
    <row r="249" spans="1:9" x14ac:dyDescent="0.2">
      <c r="A249" s="76" t="s">
        <v>439</v>
      </c>
      <c r="B249" s="1" t="s">
        <v>63</v>
      </c>
      <c r="C249" s="5" t="s">
        <v>0</v>
      </c>
      <c r="D249" s="118" t="s">
        <v>369</v>
      </c>
      <c r="E249" s="10">
        <v>200</v>
      </c>
      <c r="F249" s="10">
        <v>18556</v>
      </c>
      <c r="G249" s="22" t="s">
        <v>320</v>
      </c>
    </row>
    <row r="250" spans="1:9" x14ac:dyDescent="0.2">
      <c r="A250" s="76" t="s">
        <v>439</v>
      </c>
      <c r="B250" s="1" t="s">
        <v>63</v>
      </c>
      <c r="C250" s="28" t="s">
        <v>11</v>
      </c>
      <c r="D250" s="118" t="s">
        <v>418</v>
      </c>
      <c r="E250" s="10">
        <v>150</v>
      </c>
      <c r="F250" s="10">
        <v>14052</v>
      </c>
      <c r="G250" s="22" t="s">
        <v>437</v>
      </c>
    </row>
    <row r="251" spans="1:9" x14ac:dyDescent="0.2">
      <c r="A251" s="76" t="s">
        <v>439</v>
      </c>
      <c r="B251" s="1" t="s">
        <v>63</v>
      </c>
      <c r="C251" s="28" t="s">
        <v>57</v>
      </c>
      <c r="D251" s="118" t="s">
        <v>419</v>
      </c>
      <c r="E251" s="10">
        <v>332.16</v>
      </c>
      <c r="F251" s="10">
        <v>29184</v>
      </c>
      <c r="G251" s="22" t="s">
        <v>244</v>
      </c>
    </row>
    <row r="252" spans="1:9" x14ac:dyDescent="0.2">
      <c r="A252" s="76" t="s">
        <v>478</v>
      </c>
      <c r="B252" s="1" t="s">
        <v>63</v>
      </c>
      <c r="C252" s="31" t="s">
        <v>1</v>
      </c>
      <c r="D252" s="4" t="s">
        <v>97</v>
      </c>
      <c r="E252" s="124">
        <v>150</v>
      </c>
      <c r="F252" s="10">
        <v>13608</v>
      </c>
      <c r="G252" s="22" t="s">
        <v>451</v>
      </c>
    </row>
    <row r="253" spans="1:9" x14ac:dyDescent="0.2">
      <c r="A253" s="76" t="s">
        <v>478</v>
      </c>
      <c r="B253" s="1" t="s">
        <v>63</v>
      </c>
      <c r="C253" s="28" t="s">
        <v>7</v>
      </c>
      <c r="D253" s="4" t="s">
        <v>103</v>
      </c>
      <c r="E253" s="124">
        <v>120</v>
      </c>
      <c r="F253" s="10">
        <v>11104.8</v>
      </c>
      <c r="G253" s="22" t="s">
        <v>452</v>
      </c>
    </row>
    <row r="254" spans="1:9" x14ac:dyDescent="0.2">
      <c r="A254" s="76" t="s">
        <v>478</v>
      </c>
      <c r="B254" s="1" t="s">
        <v>63</v>
      </c>
      <c r="C254" s="28" t="s">
        <v>15</v>
      </c>
      <c r="D254" s="4" t="s">
        <v>111</v>
      </c>
      <c r="E254" s="124">
        <v>70</v>
      </c>
      <c r="F254" s="10">
        <v>6151</v>
      </c>
      <c r="G254" s="22" t="s">
        <v>261</v>
      </c>
    </row>
    <row r="255" spans="1:9" x14ac:dyDescent="0.2">
      <c r="A255" s="76" t="s">
        <v>478</v>
      </c>
      <c r="B255" s="1" t="s">
        <v>63</v>
      </c>
      <c r="C255" s="32" t="s">
        <v>24</v>
      </c>
      <c r="D255" s="9" t="s">
        <v>120</v>
      </c>
      <c r="E255" s="124">
        <v>150</v>
      </c>
      <c r="F255" s="10">
        <v>13411</v>
      </c>
      <c r="G255" s="22" t="s">
        <v>454</v>
      </c>
    </row>
    <row r="256" spans="1:9" x14ac:dyDescent="0.2">
      <c r="A256" s="76" t="s">
        <v>478</v>
      </c>
      <c r="B256" s="1" t="s">
        <v>63</v>
      </c>
      <c r="C256" s="32" t="s">
        <v>27</v>
      </c>
      <c r="D256" s="9" t="s">
        <v>123</v>
      </c>
      <c r="E256" s="124">
        <v>150</v>
      </c>
      <c r="F256" s="10">
        <v>13967</v>
      </c>
      <c r="G256" s="22" t="s">
        <v>252</v>
      </c>
      <c r="I256" s="78">
        <v>300</v>
      </c>
    </row>
    <row r="257" spans="1:8" x14ac:dyDescent="0.2">
      <c r="A257" s="76" t="s">
        <v>478</v>
      </c>
      <c r="B257" s="1" t="s">
        <v>63</v>
      </c>
      <c r="C257" s="28" t="s">
        <v>53</v>
      </c>
      <c r="D257" s="124" t="s">
        <v>149</v>
      </c>
      <c r="E257" s="124">
        <v>150</v>
      </c>
      <c r="F257" s="10">
        <v>13915.5</v>
      </c>
      <c r="G257" s="22" t="s">
        <v>455</v>
      </c>
    </row>
    <row r="258" spans="1:8" x14ac:dyDescent="0.2">
      <c r="A258" s="76" t="s">
        <v>478</v>
      </c>
      <c r="B258" s="1" t="s">
        <v>63</v>
      </c>
      <c r="C258" s="28" t="s">
        <v>60</v>
      </c>
      <c r="D258" s="124" t="s">
        <v>156</v>
      </c>
      <c r="E258" s="124">
        <v>150</v>
      </c>
      <c r="F258" s="10">
        <v>13677</v>
      </c>
      <c r="G258" s="22" t="s">
        <v>456</v>
      </c>
    </row>
    <row r="259" spans="1:8" x14ac:dyDescent="0.2">
      <c r="A259" s="76" t="s">
        <v>478</v>
      </c>
      <c r="B259" s="1" t="s">
        <v>63</v>
      </c>
      <c r="C259" s="28" t="s">
        <v>65</v>
      </c>
      <c r="D259" s="4" t="s">
        <v>85</v>
      </c>
      <c r="E259" s="124">
        <v>81.745999999999995</v>
      </c>
      <c r="F259" s="10">
        <v>7192</v>
      </c>
      <c r="G259" s="22" t="s">
        <v>457</v>
      </c>
    </row>
    <row r="260" spans="1:8" x14ac:dyDescent="0.2">
      <c r="A260" s="76" t="s">
        <v>478</v>
      </c>
      <c r="B260" s="1" t="s">
        <v>63</v>
      </c>
      <c r="C260" s="42" t="s">
        <v>67</v>
      </c>
      <c r="D260" s="4" t="s">
        <v>87</v>
      </c>
      <c r="E260" s="10">
        <v>99.4</v>
      </c>
      <c r="F260" s="10">
        <v>8946</v>
      </c>
      <c r="G260" s="22" t="s">
        <v>422</v>
      </c>
    </row>
    <row r="261" spans="1:8" x14ac:dyDescent="0.2">
      <c r="A261" s="76" t="s">
        <v>478</v>
      </c>
      <c r="B261" s="1" t="s">
        <v>63</v>
      </c>
      <c r="C261" s="32" t="s">
        <v>4</v>
      </c>
      <c r="D261" s="1" t="s">
        <v>163</v>
      </c>
      <c r="E261" s="124">
        <v>80</v>
      </c>
      <c r="F261" s="10">
        <v>7218.4</v>
      </c>
      <c r="G261" s="22" t="s">
        <v>458</v>
      </c>
    </row>
    <row r="262" spans="1:8" ht="15" x14ac:dyDescent="0.25">
      <c r="A262" s="76" t="s">
        <v>478</v>
      </c>
      <c r="B262" s="1" t="s">
        <v>63</v>
      </c>
      <c r="C262" s="28" t="s">
        <v>11</v>
      </c>
      <c r="D262" s="124" t="s">
        <v>418</v>
      </c>
      <c r="E262" s="124">
        <v>40</v>
      </c>
      <c r="F262" s="10">
        <v>3699.2</v>
      </c>
      <c r="G262" s="126" t="s">
        <v>459</v>
      </c>
    </row>
    <row r="263" spans="1:8" ht="15" x14ac:dyDescent="0.25">
      <c r="A263" s="76" t="s">
        <v>478</v>
      </c>
      <c r="B263" s="1" t="s">
        <v>63</v>
      </c>
      <c r="C263" s="28" t="s">
        <v>11</v>
      </c>
      <c r="D263" s="4" t="s">
        <v>107</v>
      </c>
      <c r="E263" s="124">
        <v>120</v>
      </c>
      <c r="F263" s="10">
        <v>11031.6</v>
      </c>
      <c r="G263" s="126" t="s">
        <v>381</v>
      </c>
    </row>
    <row r="264" spans="1:8" x14ac:dyDescent="0.2">
      <c r="A264" s="76" t="s">
        <v>478</v>
      </c>
      <c r="B264" s="1" t="s">
        <v>63</v>
      </c>
      <c r="C264" s="28" t="s">
        <v>57</v>
      </c>
      <c r="D264" s="124" t="s">
        <v>419</v>
      </c>
      <c r="E264" s="124">
        <v>150</v>
      </c>
      <c r="F264" s="10">
        <v>14052</v>
      </c>
      <c r="G264" s="22" t="s">
        <v>437</v>
      </c>
    </row>
    <row r="265" spans="1:8" x14ac:dyDescent="0.2">
      <c r="A265" s="76" t="s">
        <v>478</v>
      </c>
      <c r="B265" s="1" t="s">
        <v>63</v>
      </c>
      <c r="C265" s="39" t="s">
        <v>6</v>
      </c>
      <c r="D265" s="4" t="s">
        <v>102</v>
      </c>
      <c r="E265" s="124">
        <v>100</v>
      </c>
      <c r="F265" s="10">
        <v>8791</v>
      </c>
      <c r="G265" s="22" t="s">
        <v>255</v>
      </c>
    </row>
    <row r="266" spans="1:8" x14ac:dyDescent="0.2">
      <c r="A266" s="76" t="s">
        <v>478</v>
      </c>
      <c r="B266" s="1" t="s">
        <v>63</v>
      </c>
      <c r="C266" s="28" t="s">
        <v>12</v>
      </c>
      <c r="D266" s="4" t="s">
        <v>108</v>
      </c>
      <c r="E266" s="124">
        <v>30</v>
      </c>
      <c r="F266" s="10">
        <v>2654</v>
      </c>
      <c r="G266" s="22" t="s">
        <v>453</v>
      </c>
    </row>
    <row r="267" spans="1:8" x14ac:dyDescent="0.2">
      <c r="A267" s="76" t="s">
        <v>477</v>
      </c>
      <c r="B267" s="1" t="s">
        <v>63</v>
      </c>
      <c r="C267" s="32" t="s">
        <v>3</v>
      </c>
      <c r="D267" s="7" t="s">
        <v>99</v>
      </c>
      <c r="E267" s="124">
        <v>296.31</v>
      </c>
      <c r="F267" s="10">
        <v>26034</v>
      </c>
      <c r="G267" s="22" t="s">
        <v>244</v>
      </c>
    </row>
    <row r="268" spans="1:8" x14ac:dyDescent="0.2">
      <c r="A268" s="76" t="s">
        <v>477</v>
      </c>
      <c r="B268" s="1" t="s">
        <v>63</v>
      </c>
      <c r="C268" s="28" t="s">
        <v>14</v>
      </c>
      <c r="D268" s="4" t="s">
        <v>110</v>
      </c>
      <c r="E268" s="124">
        <v>50</v>
      </c>
      <c r="F268" s="10">
        <v>4392</v>
      </c>
      <c r="G268" s="22" t="s">
        <v>378</v>
      </c>
    </row>
    <row r="269" spans="1:8" x14ac:dyDescent="0.2">
      <c r="A269" s="76" t="s">
        <v>477</v>
      </c>
      <c r="B269" s="1" t="s">
        <v>63</v>
      </c>
      <c r="C269" s="32" t="s">
        <v>9</v>
      </c>
      <c r="D269" s="4" t="s">
        <v>105</v>
      </c>
      <c r="E269" s="124">
        <v>150</v>
      </c>
      <c r="F269" s="10">
        <v>13762.5</v>
      </c>
      <c r="G269" s="22" t="s">
        <v>465</v>
      </c>
      <c r="H269" s="121"/>
    </row>
    <row r="270" spans="1:8" x14ac:dyDescent="0.2">
      <c r="A270" s="76" t="s">
        <v>477</v>
      </c>
      <c r="B270" s="1" t="s">
        <v>63</v>
      </c>
      <c r="C270" s="28" t="s">
        <v>18</v>
      </c>
      <c r="D270" s="4" t="s">
        <v>114</v>
      </c>
      <c r="E270" s="124">
        <v>471.41</v>
      </c>
      <c r="F270" s="10">
        <v>41418</v>
      </c>
      <c r="G270" s="22" t="s">
        <v>244</v>
      </c>
      <c r="H270" s="121"/>
    </row>
    <row r="271" spans="1:8" x14ac:dyDescent="0.2">
      <c r="A271" s="76" t="s">
        <v>477</v>
      </c>
      <c r="B271" s="1" t="s">
        <v>63</v>
      </c>
      <c r="C271" s="40" t="s">
        <v>22</v>
      </c>
      <c r="D271" s="9" t="s">
        <v>118</v>
      </c>
      <c r="E271" s="124">
        <v>150</v>
      </c>
      <c r="F271" s="10">
        <v>13981.5</v>
      </c>
      <c r="G271" s="22" t="s">
        <v>466</v>
      </c>
      <c r="H271" s="121"/>
    </row>
    <row r="272" spans="1:8" x14ac:dyDescent="0.2">
      <c r="A272" s="76" t="s">
        <v>477</v>
      </c>
      <c r="B272" s="1" t="s">
        <v>63</v>
      </c>
      <c r="C272" s="32" t="s">
        <v>28</v>
      </c>
      <c r="D272" s="9" t="s">
        <v>124</v>
      </c>
      <c r="E272" s="124">
        <v>180</v>
      </c>
      <c r="F272" s="10">
        <v>16533</v>
      </c>
      <c r="G272" s="22" t="s">
        <v>467</v>
      </c>
      <c r="H272" s="121">
        <v>180</v>
      </c>
    </row>
    <row r="273" spans="1:8" x14ac:dyDescent="0.2">
      <c r="A273" s="76" t="s">
        <v>477</v>
      </c>
      <c r="B273" s="1" t="s">
        <v>63</v>
      </c>
      <c r="C273" s="32" t="s">
        <v>30</v>
      </c>
      <c r="D273" s="9" t="s">
        <v>126</v>
      </c>
      <c r="E273" s="124">
        <v>150</v>
      </c>
      <c r="F273" s="10">
        <v>13967</v>
      </c>
      <c r="G273" s="22" t="s">
        <v>252</v>
      </c>
      <c r="H273" s="121"/>
    </row>
    <row r="274" spans="1:8" x14ac:dyDescent="0.2">
      <c r="A274" s="76" t="s">
        <v>477</v>
      </c>
      <c r="B274" s="1" t="s">
        <v>63</v>
      </c>
      <c r="C274" s="32" t="s">
        <v>31</v>
      </c>
      <c r="D274" s="124" t="s">
        <v>127</v>
      </c>
      <c r="E274" s="124">
        <v>274.14</v>
      </c>
      <c r="F274" s="10">
        <v>24086</v>
      </c>
      <c r="G274" s="22" t="s">
        <v>244</v>
      </c>
      <c r="H274" s="121"/>
    </row>
    <row r="275" spans="1:8" x14ac:dyDescent="0.2">
      <c r="A275" s="76" t="s">
        <v>477</v>
      </c>
      <c r="B275" s="1" t="s">
        <v>63</v>
      </c>
      <c r="C275" s="32" t="s">
        <v>32</v>
      </c>
      <c r="D275" s="124" t="s">
        <v>128</v>
      </c>
      <c r="E275" s="124">
        <v>150</v>
      </c>
      <c r="F275" s="10">
        <v>13829</v>
      </c>
      <c r="G275" s="22" t="s">
        <v>468</v>
      </c>
      <c r="H275" s="121"/>
    </row>
    <row r="276" spans="1:8" x14ac:dyDescent="0.2">
      <c r="A276" s="76" t="s">
        <v>477</v>
      </c>
      <c r="B276" s="1" t="s">
        <v>63</v>
      </c>
      <c r="C276" s="125" t="s">
        <v>34</v>
      </c>
      <c r="D276" s="124" t="s">
        <v>130</v>
      </c>
      <c r="E276" s="124">
        <v>150</v>
      </c>
      <c r="F276" s="10">
        <v>13680</v>
      </c>
      <c r="G276" s="22" t="s">
        <v>469</v>
      </c>
      <c r="H276" s="121"/>
    </row>
    <row r="277" spans="1:8" x14ac:dyDescent="0.2">
      <c r="A277" s="76" t="s">
        <v>477</v>
      </c>
      <c r="B277" s="1" t="s">
        <v>63</v>
      </c>
      <c r="C277" s="28" t="s">
        <v>35</v>
      </c>
      <c r="D277" s="124" t="s">
        <v>131</v>
      </c>
      <c r="E277" s="124">
        <v>268.89999999999998</v>
      </c>
      <c r="F277" s="10">
        <v>23625</v>
      </c>
      <c r="G277" s="22" t="s">
        <v>244</v>
      </c>
    </row>
    <row r="278" spans="1:8" x14ac:dyDescent="0.2">
      <c r="A278" s="76" t="s">
        <v>477</v>
      </c>
      <c r="B278" s="1" t="s">
        <v>63</v>
      </c>
      <c r="C278" s="28" t="s">
        <v>36</v>
      </c>
      <c r="D278" s="124" t="s">
        <v>132</v>
      </c>
      <c r="E278" s="124">
        <v>228.36</v>
      </c>
      <c r="F278" s="10">
        <v>20064</v>
      </c>
      <c r="G278" s="22" t="s">
        <v>244</v>
      </c>
      <c r="H278" s="78">
        <v>340</v>
      </c>
    </row>
    <row r="279" spans="1:8" x14ac:dyDescent="0.2">
      <c r="A279" s="76" t="s">
        <v>477</v>
      </c>
      <c r="B279" s="1" t="s">
        <v>63</v>
      </c>
      <c r="C279" s="28" t="s">
        <v>37</v>
      </c>
      <c r="D279" s="124" t="s">
        <v>133</v>
      </c>
      <c r="E279" s="124">
        <v>273.58</v>
      </c>
      <c r="F279" s="10">
        <v>24037</v>
      </c>
      <c r="G279" s="22" t="s">
        <v>244</v>
      </c>
    </row>
    <row r="280" spans="1:8" x14ac:dyDescent="0.2">
      <c r="A280" s="76" t="s">
        <v>477</v>
      </c>
      <c r="B280" s="1" t="s">
        <v>63</v>
      </c>
      <c r="C280" s="28" t="s">
        <v>38</v>
      </c>
      <c r="D280" s="9" t="s">
        <v>134</v>
      </c>
      <c r="E280" s="124">
        <v>263.95</v>
      </c>
      <c r="F280" s="10">
        <v>23191</v>
      </c>
      <c r="G280" s="22" t="s">
        <v>244</v>
      </c>
    </row>
    <row r="281" spans="1:8" x14ac:dyDescent="0.2">
      <c r="A281" s="76" t="s">
        <v>477</v>
      </c>
      <c r="B281" s="1" t="s">
        <v>63</v>
      </c>
      <c r="C281" s="28" t="s">
        <v>40</v>
      </c>
      <c r="D281" s="9" t="s">
        <v>136</v>
      </c>
      <c r="E281" s="124">
        <v>150</v>
      </c>
      <c r="F281" s="10">
        <v>13967</v>
      </c>
      <c r="G281" s="22" t="s">
        <v>252</v>
      </c>
    </row>
    <row r="282" spans="1:8" x14ac:dyDescent="0.2">
      <c r="A282" s="76" t="s">
        <v>477</v>
      </c>
      <c r="B282" s="1" t="s">
        <v>63</v>
      </c>
      <c r="C282" s="28" t="s">
        <v>43</v>
      </c>
      <c r="D282" s="9" t="s">
        <v>139</v>
      </c>
      <c r="E282" s="124">
        <v>180</v>
      </c>
      <c r="F282" s="10">
        <v>16702</v>
      </c>
      <c r="G282" s="22" t="s">
        <v>470</v>
      </c>
    </row>
    <row r="283" spans="1:8" x14ac:dyDescent="0.2">
      <c r="A283" s="76" t="s">
        <v>477</v>
      </c>
      <c r="B283" s="1" t="s">
        <v>63</v>
      </c>
      <c r="C283" s="28" t="s">
        <v>44</v>
      </c>
      <c r="D283" s="9" t="s">
        <v>140</v>
      </c>
      <c r="E283" s="124">
        <v>291.63</v>
      </c>
      <c r="F283" s="10">
        <v>25623</v>
      </c>
      <c r="G283" s="22" t="s">
        <v>244</v>
      </c>
    </row>
    <row r="284" spans="1:8" x14ac:dyDescent="0.2">
      <c r="A284" s="76" t="s">
        <v>477</v>
      </c>
      <c r="B284" s="1" t="s">
        <v>63</v>
      </c>
      <c r="C284" s="28" t="s">
        <v>46</v>
      </c>
      <c r="D284" s="9" t="s">
        <v>142</v>
      </c>
      <c r="E284" s="124">
        <v>180</v>
      </c>
      <c r="F284" s="10">
        <v>16759</v>
      </c>
      <c r="G284" s="22" t="s">
        <v>252</v>
      </c>
    </row>
    <row r="285" spans="1:8" x14ac:dyDescent="0.2">
      <c r="A285" s="76" t="s">
        <v>477</v>
      </c>
      <c r="B285" s="1" t="s">
        <v>63</v>
      </c>
      <c r="C285" s="28" t="s">
        <v>47</v>
      </c>
      <c r="D285" s="9" t="s">
        <v>143</v>
      </c>
      <c r="E285" s="124">
        <v>269.99</v>
      </c>
      <c r="F285" s="10">
        <v>23721</v>
      </c>
      <c r="G285" s="22" t="s">
        <v>244</v>
      </c>
    </row>
    <row r="286" spans="1:8" x14ac:dyDescent="0.2">
      <c r="A286" s="76" t="s">
        <v>477</v>
      </c>
      <c r="B286" s="1" t="s">
        <v>63</v>
      </c>
      <c r="C286" s="125" t="s">
        <v>48</v>
      </c>
      <c r="D286" s="9" t="s">
        <v>144</v>
      </c>
      <c r="E286" s="124">
        <v>150</v>
      </c>
      <c r="F286" s="10">
        <v>13728</v>
      </c>
      <c r="G286" s="22" t="s">
        <v>471</v>
      </c>
    </row>
    <row r="287" spans="1:8" x14ac:dyDescent="0.2">
      <c r="A287" s="76" t="s">
        <v>477</v>
      </c>
      <c r="B287" s="1" t="s">
        <v>63</v>
      </c>
      <c r="C287" s="28" t="s">
        <v>51</v>
      </c>
      <c r="D287" s="124" t="s">
        <v>147</v>
      </c>
      <c r="E287" s="124">
        <v>20</v>
      </c>
      <c r="F287" s="10">
        <v>1770</v>
      </c>
      <c r="G287" s="22" t="s">
        <v>430</v>
      </c>
    </row>
    <row r="288" spans="1:8" x14ac:dyDescent="0.2">
      <c r="A288" s="76" t="s">
        <v>477</v>
      </c>
      <c r="B288" s="1" t="s">
        <v>63</v>
      </c>
      <c r="C288" s="28" t="s">
        <v>52</v>
      </c>
      <c r="D288" s="124" t="s">
        <v>148</v>
      </c>
      <c r="E288" s="124">
        <v>150</v>
      </c>
      <c r="F288" s="10">
        <v>13923</v>
      </c>
      <c r="G288" s="22" t="s">
        <v>472</v>
      </c>
    </row>
    <row r="289" spans="1:7" x14ac:dyDescent="0.2">
      <c r="A289" s="76" t="s">
        <v>477</v>
      </c>
      <c r="B289" s="1" t="s">
        <v>63</v>
      </c>
      <c r="C289" s="28" t="s">
        <v>55</v>
      </c>
      <c r="D289" s="7" t="s">
        <v>151</v>
      </c>
      <c r="E289" s="124">
        <v>250.12</v>
      </c>
      <c r="F289" s="10">
        <v>21976</v>
      </c>
      <c r="G289" s="22" t="s">
        <v>244</v>
      </c>
    </row>
    <row r="290" spans="1:7" x14ac:dyDescent="0.2">
      <c r="A290" s="76" t="s">
        <v>477</v>
      </c>
      <c r="B290" s="1" t="s">
        <v>63</v>
      </c>
      <c r="C290" s="28" t="s">
        <v>56</v>
      </c>
      <c r="D290" s="124" t="s">
        <v>152</v>
      </c>
      <c r="E290" s="124">
        <v>150</v>
      </c>
      <c r="F290" s="10">
        <v>13966</v>
      </c>
      <c r="G290" s="22" t="s">
        <v>252</v>
      </c>
    </row>
    <row r="291" spans="1:7" x14ac:dyDescent="0.2">
      <c r="A291" s="76" t="s">
        <v>477</v>
      </c>
      <c r="B291" s="1" t="s">
        <v>63</v>
      </c>
      <c r="C291" s="28" t="s">
        <v>58</v>
      </c>
      <c r="D291" s="124" t="s">
        <v>154</v>
      </c>
      <c r="E291" s="124">
        <v>293.63</v>
      </c>
      <c r="F291" s="10">
        <v>25798</v>
      </c>
      <c r="G291" s="22" t="s">
        <v>244</v>
      </c>
    </row>
    <row r="292" spans="1:7" x14ac:dyDescent="0.2">
      <c r="A292" s="76" t="s">
        <v>477</v>
      </c>
      <c r="B292" s="1" t="s">
        <v>63</v>
      </c>
      <c r="C292" s="28" t="s">
        <v>59</v>
      </c>
      <c r="D292" s="124" t="s">
        <v>155</v>
      </c>
      <c r="E292" s="124">
        <v>401</v>
      </c>
      <c r="F292" s="10">
        <v>35232</v>
      </c>
      <c r="G292" s="22" t="s">
        <v>244</v>
      </c>
    </row>
    <row r="293" spans="1:7" x14ac:dyDescent="0.2">
      <c r="A293" s="76" t="s">
        <v>477</v>
      </c>
      <c r="B293" s="1" t="s">
        <v>63</v>
      </c>
      <c r="C293" s="28" t="s">
        <v>2</v>
      </c>
      <c r="D293" s="124" t="s">
        <v>165</v>
      </c>
      <c r="E293" s="124">
        <v>346.43</v>
      </c>
      <c r="F293" s="10">
        <v>34830</v>
      </c>
      <c r="G293" s="22" t="s">
        <v>244</v>
      </c>
    </row>
    <row r="294" spans="1:7" x14ac:dyDescent="0.2">
      <c r="A294" s="76" t="s">
        <v>477</v>
      </c>
      <c r="B294" s="1" t="s">
        <v>63</v>
      </c>
      <c r="C294" s="28" t="s">
        <v>68</v>
      </c>
      <c r="D294" s="4" t="s">
        <v>88</v>
      </c>
      <c r="E294" s="10">
        <v>47.344444444444441</v>
      </c>
      <c r="F294" s="10">
        <v>4261</v>
      </c>
      <c r="G294" s="22" t="s">
        <v>473</v>
      </c>
    </row>
    <row r="295" spans="1:7" x14ac:dyDescent="0.2">
      <c r="A295" s="76" t="s">
        <v>477</v>
      </c>
      <c r="B295" s="1" t="s">
        <v>63</v>
      </c>
      <c r="C295" s="28" t="s">
        <v>70</v>
      </c>
      <c r="D295" s="4" t="s">
        <v>90</v>
      </c>
      <c r="E295" s="10">
        <v>51.144444444444403</v>
      </c>
      <c r="F295" s="10">
        <v>4603</v>
      </c>
      <c r="G295" s="22" t="s">
        <v>474</v>
      </c>
    </row>
    <row r="296" spans="1:7" x14ac:dyDescent="0.2">
      <c r="A296" s="76" t="s">
        <v>477</v>
      </c>
      <c r="B296" s="1" t="s">
        <v>63</v>
      </c>
      <c r="C296" s="28" t="s">
        <v>17</v>
      </c>
      <c r="D296" s="4" t="s">
        <v>113</v>
      </c>
      <c r="E296" s="124">
        <v>80</v>
      </c>
      <c r="F296" s="10">
        <v>7043</v>
      </c>
      <c r="G296" s="22" t="s">
        <v>475</v>
      </c>
    </row>
    <row r="297" spans="1:7" x14ac:dyDescent="0.2">
      <c r="A297" s="76" t="s">
        <v>477</v>
      </c>
      <c r="B297" s="1" t="s">
        <v>63</v>
      </c>
      <c r="C297" s="28" t="s">
        <v>11</v>
      </c>
      <c r="D297" s="124" t="s">
        <v>418</v>
      </c>
      <c r="E297" s="124">
        <v>301.52</v>
      </c>
      <c r="F297" s="10">
        <v>26492</v>
      </c>
      <c r="G297" s="22" t="s">
        <v>244</v>
      </c>
    </row>
    <row r="298" spans="1:7" x14ac:dyDescent="0.2">
      <c r="A298" s="76" t="s">
        <v>477</v>
      </c>
      <c r="B298" s="1" t="s">
        <v>63</v>
      </c>
      <c r="C298" s="28" t="s">
        <v>57</v>
      </c>
      <c r="D298" s="124" t="s">
        <v>153</v>
      </c>
      <c r="E298" s="124">
        <v>202.74</v>
      </c>
      <c r="F298" s="10">
        <v>17813</v>
      </c>
      <c r="G298" s="22" t="s">
        <v>244</v>
      </c>
    </row>
    <row r="299" spans="1:7" x14ac:dyDescent="0.2">
      <c r="A299" s="76" t="s">
        <v>477</v>
      </c>
      <c r="B299" s="1" t="s">
        <v>63</v>
      </c>
      <c r="C299" s="39" t="s">
        <v>6</v>
      </c>
      <c r="D299" s="124" t="s">
        <v>440</v>
      </c>
      <c r="E299" s="124">
        <v>469.31</v>
      </c>
      <c r="F299" s="10">
        <v>42117.5</v>
      </c>
      <c r="G299" s="22" t="s">
        <v>476</v>
      </c>
    </row>
    <row r="300" spans="1:7" x14ac:dyDescent="0.2">
      <c r="A300" s="76" t="s">
        <v>477</v>
      </c>
      <c r="B300" s="1" t="s">
        <v>63</v>
      </c>
      <c r="C300" s="28" t="s">
        <v>12</v>
      </c>
      <c r="D300" s="124" t="s">
        <v>460</v>
      </c>
      <c r="E300" s="124">
        <v>302.47000000000003</v>
      </c>
      <c r="F300" s="10">
        <v>26575</v>
      </c>
      <c r="G300" s="22" t="s">
        <v>244</v>
      </c>
    </row>
    <row r="301" spans="1:7" x14ac:dyDescent="0.2">
      <c r="A301" s="76" t="s">
        <v>502</v>
      </c>
      <c r="B301" s="1" t="s">
        <v>63</v>
      </c>
      <c r="C301" s="31" t="s">
        <v>1</v>
      </c>
      <c r="D301" s="4" t="s">
        <v>97</v>
      </c>
      <c r="E301" s="10">
        <v>150</v>
      </c>
      <c r="F301" s="10">
        <v>13591.5</v>
      </c>
      <c r="G301" s="33" t="s">
        <v>494</v>
      </c>
    </row>
    <row r="302" spans="1:7" x14ac:dyDescent="0.2">
      <c r="A302" s="76" t="s">
        <v>502</v>
      </c>
      <c r="B302" s="1" t="s">
        <v>63</v>
      </c>
      <c r="C302" s="32" t="s">
        <v>3</v>
      </c>
      <c r="D302" s="7" t="s">
        <v>99</v>
      </c>
      <c r="E302" s="10">
        <v>3.97</v>
      </c>
      <c r="F302" s="10">
        <v>349</v>
      </c>
      <c r="G302" s="33" t="s">
        <v>244</v>
      </c>
    </row>
    <row r="303" spans="1:7" x14ac:dyDescent="0.2">
      <c r="A303" s="76" t="s">
        <v>502</v>
      </c>
      <c r="B303" s="1" t="s">
        <v>63</v>
      </c>
      <c r="C303" s="28" t="s">
        <v>10</v>
      </c>
      <c r="D303" s="4" t="s">
        <v>106</v>
      </c>
      <c r="E303" s="130">
        <v>100</v>
      </c>
      <c r="F303" s="130">
        <v>9188</v>
      </c>
      <c r="G303" s="33" t="s">
        <v>495</v>
      </c>
    </row>
    <row r="304" spans="1:7" x14ac:dyDescent="0.2">
      <c r="A304" s="76" t="s">
        <v>502</v>
      </c>
      <c r="B304" s="1" t="s">
        <v>63</v>
      </c>
      <c r="C304" s="32" t="s">
        <v>24</v>
      </c>
      <c r="D304" s="9" t="s">
        <v>120</v>
      </c>
      <c r="E304" s="10">
        <v>150</v>
      </c>
      <c r="F304" s="10">
        <v>13840</v>
      </c>
      <c r="G304" s="33" t="s">
        <v>496</v>
      </c>
    </row>
    <row r="305" spans="1:8" x14ac:dyDescent="0.2">
      <c r="A305" s="76" t="s">
        <v>502</v>
      </c>
      <c r="B305" s="1" t="s">
        <v>63</v>
      </c>
      <c r="C305" s="32" t="s">
        <v>29</v>
      </c>
      <c r="D305" s="9" t="s">
        <v>125</v>
      </c>
      <c r="E305" s="130">
        <v>120</v>
      </c>
      <c r="F305" s="10">
        <v>10574.4</v>
      </c>
      <c r="G305" s="33" t="s">
        <v>390</v>
      </c>
    </row>
    <row r="306" spans="1:8" x14ac:dyDescent="0.2">
      <c r="A306" s="76" t="s">
        <v>502</v>
      </c>
      <c r="B306" s="1" t="s">
        <v>63</v>
      </c>
      <c r="C306" s="32" t="s">
        <v>30</v>
      </c>
      <c r="D306" s="9" t="s">
        <v>126</v>
      </c>
      <c r="E306" s="10">
        <v>100</v>
      </c>
      <c r="F306" s="10">
        <v>8826</v>
      </c>
      <c r="G306" s="33" t="s">
        <v>371</v>
      </c>
    </row>
    <row r="307" spans="1:8" x14ac:dyDescent="0.2">
      <c r="A307" s="76" t="s">
        <v>502</v>
      </c>
      <c r="B307" s="1" t="s">
        <v>63</v>
      </c>
      <c r="C307" s="131" t="s">
        <v>33</v>
      </c>
      <c r="D307" s="130" t="s">
        <v>129</v>
      </c>
      <c r="E307" s="130">
        <v>150</v>
      </c>
      <c r="F307" s="130">
        <v>13762</v>
      </c>
      <c r="G307" s="33" t="s">
        <v>415</v>
      </c>
    </row>
    <row r="308" spans="1:8" x14ac:dyDescent="0.2">
      <c r="A308" s="76" t="s">
        <v>502</v>
      </c>
      <c r="B308" s="1" t="s">
        <v>63</v>
      </c>
      <c r="C308" s="28" t="s">
        <v>36</v>
      </c>
      <c r="D308" s="130" t="s">
        <v>132</v>
      </c>
      <c r="E308" s="10">
        <v>150</v>
      </c>
      <c r="F308" s="10">
        <v>13918.5</v>
      </c>
      <c r="G308" s="33" t="s">
        <v>427</v>
      </c>
      <c r="H308" s="78">
        <v>150</v>
      </c>
    </row>
    <row r="309" spans="1:8" x14ac:dyDescent="0.2">
      <c r="A309" s="76" t="s">
        <v>502</v>
      </c>
      <c r="B309" s="1" t="s">
        <v>63</v>
      </c>
      <c r="C309" s="41" t="s">
        <v>39</v>
      </c>
      <c r="D309" s="9" t="s">
        <v>135</v>
      </c>
      <c r="E309" s="10">
        <v>291.13</v>
      </c>
      <c r="F309" s="10">
        <v>25579</v>
      </c>
      <c r="G309" s="33" t="s">
        <v>244</v>
      </c>
    </row>
    <row r="310" spans="1:8" x14ac:dyDescent="0.2">
      <c r="A310" s="76" t="s">
        <v>502</v>
      </c>
      <c r="B310" s="1" t="s">
        <v>63</v>
      </c>
      <c r="C310" s="28" t="s">
        <v>40</v>
      </c>
      <c r="D310" s="9" t="s">
        <v>136</v>
      </c>
      <c r="E310" s="10">
        <v>100</v>
      </c>
      <c r="F310" s="10">
        <v>8826</v>
      </c>
      <c r="G310" s="33" t="s">
        <v>371</v>
      </c>
    </row>
    <row r="311" spans="1:8" x14ac:dyDescent="0.2">
      <c r="A311" s="76" t="s">
        <v>502</v>
      </c>
      <c r="B311" s="1" t="s">
        <v>63</v>
      </c>
      <c r="C311" s="28" t="s">
        <v>42</v>
      </c>
      <c r="D311" s="9" t="s">
        <v>138</v>
      </c>
      <c r="E311" s="10">
        <v>261.07</v>
      </c>
      <c r="F311" s="10">
        <v>22938</v>
      </c>
      <c r="G311" s="33" t="s">
        <v>244</v>
      </c>
    </row>
    <row r="312" spans="1:8" x14ac:dyDescent="0.2">
      <c r="A312" s="76" t="s">
        <v>502</v>
      </c>
      <c r="B312" s="1" t="s">
        <v>63</v>
      </c>
      <c r="C312" s="32" t="s">
        <v>45</v>
      </c>
      <c r="D312" s="9" t="s">
        <v>141</v>
      </c>
      <c r="E312" s="10">
        <v>150</v>
      </c>
      <c r="F312" s="130">
        <v>13943</v>
      </c>
      <c r="G312" s="33" t="s">
        <v>497</v>
      </c>
    </row>
    <row r="313" spans="1:8" x14ac:dyDescent="0.2">
      <c r="A313" s="76" t="s">
        <v>502</v>
      </c>
      <c r="B313" s="1" t="s">
        <v>63</v>
      </c>
      <c r="C313" s="28" t="s">
        <v>49</v>
      </c>
      <c r="D313" s="9" t="s">
        <v>145</v>
      </c>
      <c r="E313" s="10">
        <v>150</v>
      </c>
      <c r="F313" s="10">
        <v>13734</v>
      </c>
      <c r="G313" s="33" t="s">
        <v>498</v>
      </c>
    </row>
    <row r="314" spans="1:8" x14ac:dyDescent="0.2">
      <c r="A314" s="76" t="s">
        <v>502</v>
      </c>
      <c r="B314" s="1" t="s">
        <v>63</v>
      </c>
      <c r="C314" s="28" t="s">
        <v>54</v>
      </c>
      <c r="D314" s="130" t="s">
        <v>150</v>
      </c>
      <c r="E314" s="10">
        <v>15.81</v>
      </c>
      <c r="F314" s="10">
        <v>1389</v>
      </c>
      <c r="G314" s="33" t="s">
        <v>244</v>
      </c>
    </row>
    <row r="315" spans="1:8" x14ac:dyDescent="0.2">
      <c r="A315" s="76" t="s">
        <v>502</v>
      </c>
      <c r="B315" s="1" t="s">
        <v>63</v>
      </c>
      <c r="C315" s="28" t="s">
        <v>61</v>
      </c>
      <c r="D315" s="9" t="s">
        <v>157</v>
      </c>
      <c r="E315" s="10">
        <v>150</v>
      </c>
      <c r="F315" s="10">
        <v>13947</v>
      </c>
      <c r="G315" s="33" t="s">
        <v>499</v>
      </c>
    </row>
    <row r="316" spans="1:8" ht="15" x14ac:dyDescent="0.25">
      <c r="A316" s="76" t="s">
        <v>502</v>
      </c>
      <c r="B316" s="1" t="s">
        <v>63</v>
      </c>
      <c r="C316" s="28" t="s">
        <v>65</v>
      </c>
      <c r="D316" s="4" t="s">
        <v>85</v>
      </c>
      <c r="E316" s="10">
        <v>105.54144444444444</v>
      </c>
      <c r="F316" s="10">
        <v>9498.73</v>
      </c>
      <c r="G316" s="133" t="s">
        <v>380</v>
      </c>
    </row>
    <row r="317" spans="1:8" x14ac:dyDescent="0.2">
      <c r="A317" s="76" t="s">
        <v>502</v>
      </c>
      <c r="B317" s="1" t="s">
        <v>63</v>
      </c>
      <c r="C317" s="28" t="s">
        <v>65</v>
      </c>
      <c r="D317" s="1" t="s">
        <v>321</v>
      </c>
      <c r="E317" s="10">
        <v>150</v>
      </c>
      <c r="F317" s="10">
        <v>13964</v>
      </c>
      <c r="G317" s="33" t="s">
        <v>491</v>
      </c>
    </row>
    <row r="318" spans="1:8" x14ac:dyDescent="0.2">
      <c r="A318" s="76" t="s">
        <v>502</v>
      </c>
      <c r="B318" s="1" t="s">
        <v>63</v>
      </c>
      <c r="C318" s="28" t="s">
        <v>66</v>
      </c>
      <c r="D318" s="9" t="s">
        <v>161</v>
      </c>
      <c r="E318" s="10">
        <v>150</v>
      </c>
      <c r="F318" s="10">
        <v>14038</v>
      </c>
      <c r="G318" s="33" t="s">
        <v>500</v>
      </c>
    </row>
    <row r="319" spans="1:8" x14ac:dyDescent="0.2">
      <c r="A319" s="76" t="s">
        <v>502</v>
      </c>
      <c r="B319" s="1" t="s">
        <v>63</v>
      </c>
      <c r="C319" s="28" t="s">
        <v>68</v>
      </c>
      <c r="D319" s="9" t="s">
        <v>160</v>
      </c>
      <c r="E319" s="10">
        <v>485.74</v>
      </c>
      <c r="F319" s="10">
        <v>42677</v>
      </c>
      <c r="G319" s="33" t="s">
        <v>244</v>
      </c>
    </row>
    <row r="320" spans="1:8" x14ac:dyDescent="0.2">
      <c r="A320" s="76" t="s">
        <v>502</v>
      </c>
      <c r="B320" s="1" t="s">
        <v>63</v>
      </c>
      <c r="C320" s="134" t="s">
        <v>70</v>
      </c>
      <c r="D320" s="130" t="s">
        <v>162</v>
      </c>
      <c r="E320" s="10">
        <v>50</v>
      </c>
      <c r="F320" s="10">
        <v>4424</v>
      </c>
      <c r="G320" s="33" t="s">
        <v>453</v>
      </c>
    </row>
    <row r="321" spans="1:11" x14ac:dyDescent="0.2">
      <c r="A321" s="76" t="s">
        <v>502</v>
      </c>
      <c r="B321" s="1" t="s">
        <v>63</v>
      </c>
      <c r="C321" s="135" t="s">
        <v>74</v>
      </c>
      <c r="D321" s="4" t="s">
        <v>94</v>
      </c>
      <c r="E321" s="10">
        <v>46.570888888888888</v>
      </c>
      <c r="F321" s="10">
        <v>4191.38</v>
      </c>
      <c r="G321" s="33" t="s">
        <v>501</v>
      </c>
    </row>
    <row r="322" spans="1:11" x14ac:dyDescent="0.2">
      <c r="A322" s="76" t="s">
        <v>502</v>
      </c>
      <c r="B322" s="1" t="s">
        <v>63</v>
      </c>
      <c r="C322" s="8" t="s">
        <v>4</v>
      </c>
      <c r="D322" s="1" t="s">
        <v>163</v>
      </c>
      <c r="E322" s="10">
        <v>266.43</v>
      </c>
      <c r="F322" s="10">
        <v>23411</v>
      </c>
      <c r="G322" s="33" t="s">
        <v>244</v>
      </c>
    </row>
    <row r="323" spans="1:11" x14ac:dyDescent="0.2">
      <c r="A323" s="76" t="s">
        <v>502</v>
      </c>
      <c r="B323" s="1" t="s">
        <v>63</v>
      </c>
      <c r="C323" s="5" t="s">
        <v>0</v>
      </c>
      <c r="D323" s="4" t="s">
        <v>96</v>
      </c>
      <c r="E323" s="10">
        <v>140</v>
      </c>
      <c r="F323" s="10">
        <v>13045</v>
      </c>
      <c r="G323" s="33" t="s">
        <v>264</v>
      </c>
    </row>
    <row r="324" spans="1:11" ht="15" x14ac:dyDescent="0.25">
      <c r="A324" s="76" t="s">
        <v>502</v>
      </c>
      <c r="B324" s="1" t="s">
        <v>63</v>
      </c>
      <c r="C324" s="5" t="s">
        <v>0</v>
      </c>
      <c r="D324" s="130" t="s">
        <v>369</v>
      </c>
      <c r="E324" s="130">
        <v>150</v>
      </c>
      <c r="F324" s="130">
        <v>13940</v>
      </c>
      <c r="G324" s="136" t="s">
        <v>413</v>
      </c>
    </row>
    <row r="325" spans="1:11" ht="15" x14ac:dyDescent="0.25">
      <c r="A325" s="76" t="s">
        <v>502</v>
      </c>
      <c r="B325" s="1" t="s">
        <v>63</v>
      </c>
      <c r="C325" s="5" t="s">
        <v>11</v>
      </c>
      <c r="D325" s="130" t="s">
        <v>418</v>
      </c>
      <c r="E325" s="10">
        <v>150</v>
      </c>
      <c r="F325" s="10">
        <v>13914</v>
      </c>
      <c r="G325" s="136" t="s">
        <v>492</v>
      </c>
    </row>
    <row r="326" spans="1:11" ht="15" x14ac:dyDescent="0.25">
      <c r="A326" s="76" t="s">
        <v>502</v>
      </c>
      <c r="B326" s="1" t="s">
        <v>63</v>
      </c>
      <c r="C326" s="5" t="s">
        <v>11</v>
      </c>
      <c r="D326" s="4" t="s">
        <v>107</v>
      </c>
      <c r="E326" s="10">
        <v>100</v>
      </c>
      <c r="F326" s="10">
        <v>9419</v>
      </c>
      <c r="G326" s="136" t="s">
        <v>493</v>
      </c>
    </row>
    <row r="327" spans="1:11" x14ac:dyDescent="0.2">
      <c r="A327" s="76" t="s">
        <v>502</v>
      </c>
      <c r="B327" s="1" t="s">
        <v>63</v>
      </c>
      <c r="C327" s="5" t="s">
        <v>12</v>
      </c>
      <c r="D327" s="4" t="s">
        <v>108</v>
      </c>
      <c r="E327" s="10">
        <v>121.38</v>
      </c>
      <c r="F327" s="10">
        <v>10665</v>
      </c>
      <c r="G327" s="33" t="s">
        <v>244</v>
      </c>
    </row>
    <row r="328" spans="1:11" x14ac:dyDescent="0.2">
      <c r="A328" s="76" t="s">
        <v>502</v>
      </c>
      <c r="B328" s="1" t="s">
        <v>63</v>
      </c>
      <c r="C328" s="5" t="s">
        <v>5</v>
      </c>
      <c r="D328" s="18" t="s">
        <v>461</v>
      </c>
      <c r="E328" s="10">
        <v>433</v>
      </c>
      <c r="F328" s="10">
        <v>38044</v>
      </c>
      <c r="G328" s="33" t="s">
        <v>244</v>
      </c>
    </row>
    <row r="329" spans="1:11" x14ac:dyDescent="0.2">
      <c r="A329" s="76" t="s">
        <v>502</v>
      </c>
      <c r="B329" s="1" t="s">
        <v>63</v>
      </c>
      <c r="C329" s="32" t="s">
        <v>25</v>
      </c>
      <c r="D329" s="9" t="s">
        <v>121</v>
      </c>
      <c r="E329" s="132">
        <v>150</v>
      </c>
      <c r="F329" s="10">
        <v>13813.5</v>
      </c>
      <c r="G329" s="138" t="s">
        <v>505</v>
      </c>
    </row>
    <row r="330" spans="1:11" x14ac:dyDescent="0.2">
      <c r="A330" s="76" t="s">
        <v>529</v>
      </c>
      <c r="B330" s="1" t="s">
        <v>63</v>
      </c>
      <c r="C330" s="28" t="s">
        <v>14</v>
      </c>
      <c r="D330" s="4" t="s">
        <v>110</v>
      </c>
      <c r="E330" s="24">
        <v>98.88</v>
      </c>
      <c r="F330" s="147">
        <v>8688</v>
      </c>
      <c r="G330" s="22" t="s">
        <v>244</v>
      </c>
    </row>
    <row r="331" spans="1:11" x14ac:dyDescent="0.2">
      <c r="A331" s="76" t="s">
        <v>529</v>
      </c>
      <c r="B331" s="1" t="s">
        <v>63</v>
      </c>
      <c r="C331" s="28" t="s">
        <v>7</v>
      </c>
      <c r="D331" s="4" t="s">
        <v>103</v>
      </c>
      <c r="E331" s="24">
        <v>159.79</v>
      </c>
      <c r="F331" s="147">
        <v>14039</v>
      </c>
      <c r="G331" s="22" t="s">
        <v>244</v>
      </c>
    </row>
    <row r="332" spans="1:11" x14ac:dyDescent="0.2">
      <c r="A332" s="76" t="s">
        <v>529</v>
      </c>
      <c r="B332" s="1" t="s">
        <v>63</v>
      </c>
      <c r="C332" s="32" t="s">
        <v>9</v>
      </c>
      <c r="D332" s="4" t="s">
        <v>105</v>
      </c>
      <c r="E332" s="10">
        <v>150</v>
      </c>
      <c r="F332" s="10">
        <v>13550</v>
      </c>
      <c r="G332" s="22" t="s">
        <v>514</v>
      </c>
    </row>
    <row r="333" spans="1:11" x14ac:dyDescent="0.2">
      <c r="A333" s="76" t="s">
        <v>529</v>
      </c>
      <c r="B333" s="1" t="s">
        <v>63</v>
      </c>
      <c r="C333" s="28" t="s">
        <v>15</v>
      </c>
      <c r="D333" s="4" t="s">
        <v>111</v>
      </c>
      <c r="E333" s="24">
        <v>132.75</v>
      </c>
      <c r="F333" s="147">
        <v>11664</v>
      </c>
      <c r="G333" s="22" t="s">
        <v>244</v>
      </c>
    </row>
    <row r="334" spans="1:11" x14ac:dyDescent="0.2">
      <c r="A334" s="76" t="s">
        <v>529</v>
      </c>
      <c r="B334" s="1" t="s">
        <v>63</v>
      </c>
      <c r="C334" s="40" t="s">
        <v>22</v>
      </c>
      <c r="D334" s="9" t="s">
        <v>118</v>
      </c>
      <c r="E334" s="10">
        <v>150</v>
      </c>
      <c r="F334" s="147">
        <v>13218</v>
      </c>
      <c r="G334" s="22" t="s">
        <v>390</v>
      </c>
    </row>
    <row r="335" spans="1:11" x14ac:dyDescent="0.2">
      <c r="A335" s="76" t="s">
        <v>529</v>
      </c>
      <c r="B335" s="1" t="s">
        <v>63</v>
      </c>
      <c r="C335" s="32" t="s">
        <v>24</v>
      </c>
      <c r="D335" s="9" t="s">
        <v>120</v>
      </c>
      <c r="E335" s="147">
        <v>100</v>
      </c>
      <c r="F335" s="147">
        <v>8807</v>
      </c>
      <c r="G335" s="22" t="s">
        <v>254</v>
      </c>
    </row>
    <row r="336" spans="1:11" x14ac:dyDescent="0.2">
      <c r="A336" s="76" t="s">
        <v>529</v>
      </c>
      <c r="B336" s="1" t="s">
        <v>63</v>
      </c>
      <c r="C336" s="32" t="s">
        <v>27</v>
      </c>
      <c r="D336" s="9" t="s">
        <v>123</v>
      </c>
      <c r="E336" s="10">
        <v>150</v>
      </c>
      <c r="F336" s="10">
        <v>14101.5</v>
      </c>
      <c r="G336" s="22" t="s">
        <v>515</v>
      </c>
      <c r="K336" s="78">
        <v>640</v>
      </c>
    </row>
    <row r="337" spans="1:7" x14ac:dyDescent="0.2">
      <c r="A337" s="76" t="s">
        <v>529</v>
      </c>
      <c r="B337" s="1" t="s">
        <v>63</v>
      </c>
      <c r="C337" s="32" t="s">
        <v>32</v>
      </c>
      <c r="D337" s="147" t="s">
        <v>128</v>
      </c>
      <c r="E337" s="10">
        <v>200</v>
      </c>
      <c r="F337" s="147">
        <v>18078</v>
      </c>
      <c r="G337" s="22" t="s">
        <v>516</v>
      </c>
    </row>
    <row r="338" spans="1:7" x14ac:dyDescent="0.2">
      <c r="A338" s="76" t="s">
        <v>529</v>
      </c>
      <c r="B338" s="1" t="s">
        <v>63</v>
      </c>
      <c r="C338" s="146" t="s">
        <v>34</v>
      </c>
      <c r="D338" s="147" t="s">
        <v>130</v>
      </c>
      <c r="E338" s="10">
        <v>100</v>
      </c>
      <c r="F338" s="147">
        <v>8774</v>
      </c>
      <c r="G338" s="22" t="s">
        <v>517</v>
      </c>
    </row>
    <row r="339" spans="1:7" x14ac:dyDescent="0.2">
      <c r="A339" s="76" t="s">
        <v>529</v>
      </c>
      <c r="B339" s="1" t="s">
        <v>63</v>
      </c>
      <c r="C339" s="28" t="s">
        <v>38</v>
      </c>
      <c r="D339" s="9" t="s">
        <v>134</v>
      </c>
      <c r="E339" s="10">
        <v>150</v>
      </c>
      <c r="F339" s="10">
        <v>13818</v>
      </c>
      <c r="G339" s="22" t="s">
        <v>518</v>
      </c>
    </row>
    <row r="340" spans="1:7" x14ac:dyDescent="0.2">
      <c r="A340" s="76" t="s">
        <v>529</v>
      </c>
      <c r="B340" s="1" t="s">
        <v>63</v>
      </c>
      <c r="C340" s="28" t="s">
        <v>8</v>
      </c>
      <c r="D340" s="128" t="s">
        <v>104</v>
      </c>
      <c r="E340" s="10">
        <v>140</v>
      </c>
      <c r="F340" s="147">
        <v>13102</v>
      </c>
      <c r="G340" s="22" t="s">
        <v>500</v>
      </c>
    </row>
    <row r="341" spans="1:7" x14ac:dyDescent="0.2">
      <c r="A341" s="76" t="s">
        <v>529</v>
      </c>
      <c r="B341" s="1" t="s">
        <v>63</v>
      </c>
      <c r="C341" s="146" t="s">
        <v>48</v>
      </c>
      <c r="D341" s="9" t="s">
        <v>144</v>
      </c>
      <c r="E341" s="147">
        <v>150</v>
      </c>
      <c r="F341" s="147">
        <v>13608</v>
      </c>
      <c r="G341" s="22" t="s">
        <v>519</v>
      </c>
    </row>
    <row r="342" spans="1:7" x14ac:dyDescent="0.2">
      <c r="A342" s="76" t="s">
        <v>529</v>
      </c>
      <c r="B342" s="1" t="s">
        <v>63</v>
      </c>
      <c r="C342" s="28" t="s">
        <v>49</v>
      </c>
      <c r="D342" s="9" t="s">
        <v>145</v>
      </c>
      <c r="E342" s="10">
        <v>20</v>
      </c>
      <c r="F342" s="147">
        <v>1751</v>
      </c>
      <c r="G342" s="22" t="s">
        <v>520</v>
      </c>
    </row>
    <row r="343" spans="1:7" x14ac:dyDescent="0.2">
      <c r="A343" s="76" t="s">
        <v>529</v>
      </c>
      <c r="B343" s="1" t="s">
        <v>63</v>
      </c>
      <c r="C343" s="146" t="s">
        <v>50</v>
      </c>
      <c r="D343" s="9" t="s">
        <v>146</v>
      </c>
      <c r="E343" s="10">
        <v>531.71</v>
      </c>
      <c r="F343" s="147">
        <v>46716</v>
      </c>
      <c r="G343" s="22" t="s">
        <v>244</v>
      </c>
    </row>
    <row r="344" spans="1:7" x14ac:dyDescent="0.2">
      <c r="A344" s="76" t="s">
        <v>529</v>
      </c>
      <c r="B344" s="1" t="s">
        <v>63</v>
      </c>
      <c r="C344" s="28" t="s">
        <v>53</v>
      </c>
      <c r="D344" s="147" t="s">
        <v>149</v>
      </c>
      <c r="E344" s="24">
        <v>317.08999999999997</v>
      </c>
      <c r="F344" s="147">
        <v>27860</v>
      </c>
      <c r="G344" s="22" t="s">
        <v>244</v>
      </c>
    </row>
    <row r="345" spans="1:7" x14ac:dyDescent="0.2">
      <c r="A345" s="76" t="s">
        <v>529</v>
      </c>
      <c r="B345" s="1" t="s">
        <v>63</v>
      </c>
      <c r="C345" s="28" t="s">
        <v>59</v>
      </c>
      <c r="D345" s="147" t="s">
        <v>155</v>
      </c>
      <c r="E345" s="10">
        <v>150</v>
      </c>
      <c r="F345" s="10">
        <v>13759.5</v>
      </c>
      <c r="G345" s="22" t="s">
        <v>521</v>
      </c>
    </row>
    <row r="346" spans="1:7" x14ac:dyDescent="0.2">
      <c r="A346" s="76" t="s">
        <v>529</v>
      </c>
      <c r="B346" s="1" t="s">
        <v>63</v>
      </c>
      <c r="C346" s="28" t="s">
        <v>60</v>
      </c>
      <c r="D346" s="147" t="s">
        <v>156</v>
      </c>
      <c r="E346" s="10">
        <v>260</v>
      </c>
      <c r="F346" s="10">
        <v>23662</v>
      </c>
      <c r="G346" s="22" t="s">
        <v>522</v>
      </c>
    </row>
    <row r="347" spans="1:7" x14ac:dyDescent="0.2">
      <c r="A347" s="76" t="s">
        <v>529</v>
      </c>
      <c r="B347" s="1" t="s">
        <v>63</v>
      </c>
      <c r="C347" s="28" t="s">
        <v>61</v>
      </c>
      <c r="D347" s="9" t="s">
        <v>157</v>
      </c>
      <c r="E347" s="10">
        <v>150</v>
      </c>
      <c r="F347" s="147">
        <v>13218</v>
      </c>
      <c r="G347" s="22" t="s">
        <v>390</v>
      </c>
    </row>
    <row r="348" spans="1:7" x14ac:dyDescent="0.2">
      <c r="A348" s="76" t="s">
        <v>529</v>
      </c>
      <c r="B348" s="1" t="s">
        <v>63</v>
      </c>
      <c r="C348" s="28" t="s">
        <v>62</v>
      </c>
      <c r="D348" s="9" t="s">
        <v>158</v>
      </c>
      <c r="E348" s="24">
        <v>194.37</v>
      </c>
      <c r="F348" s="147">
        <v>17078</v>
      </c>
      <c r="G348" s="22" t="s">
        <v>244</v>
      </c>
    </row>
    <row r="349" spans="1:7" x14ac:dyDescent="0.2">
      <c r="A349" s="76" t="s">
        <v>529</v>
      </c>
      <c r="B349" s="1" t="s">
        <v>63</v>
      </c>
      <c r="C349" s="28" t="s">
        <v>65</v>
      </c>
      <c r="D349" s="1" t="s">
        <v>321</v>
      </c>
      <c r="E349" s="10">
        <v>150</v>
      </c>
      <c r="F349" s="147">
        <v>13218</v>
      </c>
      <c r="G349" s="22" t="s">
        <v>390</v>
      </c>
    </row>
    <row r="350" spans="1:7" ht="15" x14ac:dyDescent="0.25">
      <c r="A350" s="76" t="s">
        <v>529</v>
      </c>
      <c r="B350" s="1" t="s">
        <v>63</v>
      </c>
      <c r="C350" s="28" t="s">
        <v>66</v>
      </c>
      <c r="D350" s="4" t="s">
        <v>86</v>
      </c>
      <c r="E350" s="10">
        <v>36.138111111111108</v>
      </c>
      <c r="F350" s="10">
        <v>3252.43</v>
      </c>
      <c r="G350" s="150" t="s">
        <v>527</v>
      </c>
    </row>
    <row r="351" spans="1:7" ht="15" x14ac:dyDescent="0.25">
      <c r="A351" s="76" t="s">
        <v>529</v>
      </c>
      <c r="B351" s="1" t="s">
        <v>63</v>
      </c>
      <c r="C351" s="28" t="s">
        <v>66</v>
      </c>
      <c r="D351" s="9" t="s">
        <v>161</v>
      </c>
      <c r="E351" s="147">
        <v>150</v>
      </c>
      <c r="F351" s="147">
        <v>13180</v>
      </c>
      <c r="G351" s="150" t="s">
        <v>261</v>
      </c>
    </row>
    <row r="352" spans="1:7" x14ac:dyDescent="0.2">
      <c r="A352" s="76" t="s">
        <v>529</v>
      </c>
      <c r="B352" s="1" t="s">
        <v>63</v>
      </c>
      <c r="C352" s="28" t="s">
        <v>67</v>
      </c>
      <c r="D352" s="4" t="s">
        <v>87</v>
      </c>
      <c r="E352" s="10">
        <v>117.7</v>
      </c>
      <c r="F352" s="10">
        <v>10593</v>
      </c>
      <c r="G352" s="22" t="s">
        <v>523</v>
      </c>
    </row>
    <row r="353" spans="1:7" x14ac:dyDescent="0.2">
      <c r="A353" s="76" t="s">
        <v>529</v>
      </c>
      <c r="B353" s="1" t="s">
        <v>63</v>
      </c>
      <c r="C353" s="37" t="s">
        <v>70</v>
      </c>
      <c r="D353" s="147" t="s">
        <v>162</v>
      </c>
      <c r="E353" s="10">
        <v>505.52</v>
      </c>
      <c r="F353" s="147">
        <v>44415</v>
      </c>
      <c r="G353" s="22" t="s">
        <v>244</v>
      </c>
    </row>
    <row r="354" spans="1:7" ht="15" x14ac:dyDescent="0.25">
      <c r="A354" s="76" t="s">
        <v>529</v>
      </c>
      <c r="B354" s="1" t="s">
        <v>63</v>
      </c>
      <c r="C354" s="28" t="s">
        <v>71</v>
      </c>
      <c r="D354" s="4" t="s">
        <v>91</v>
      </c>
      <c r="E354" s="10">
        <v>50.555555555555557</v>
      </c>
      <c r="F354" s="10">
        <v>4550</v>
      </c>
      <c r="G354" s="150" t="s">
        <v>319</v>
      </c>
    </row>
    <row r="355" spans="1:7" ht="15" x14ac:dyDescent="0.25">
      <c r="A355" s="76" t="s">
        <v>529</v>
      </c>
      <c r="B355" s="1" t="s">
        <v>63</v>
      </c>
      <c r="C355" s="28" t="s">
        <v>71</v>
      </c>
      <c r="D355" s="115" t="s">
        <v>166</v>
      </c>
      <c r="E355" s="10">
        <v>150</v>
      </c>
      <c r="F355" s="147">
        <v>13563</v>
      </c>
      <c r="G355" s="150" t="s">
        <v>528</v>
      </c>
    </row>
    <row r="356" spans="1:7" x14ac:dyDescent="0.2">
      <c r="A356" s="76" t="s">
        <v>529</v>
      </c>
      <c r="B356" s="1" t="s">
        <v>63</v>
      </c>
      <c r="C356" s="27" t="s">
        <v>72</v>
      </c>
      <c r="D356" s="2" t="s">
        <v>159</v>
      </c>
      <c r="E356" s="10">
        <v>150</v>
      </c>
      <c r="F356" s="10">
        <v>13907</v>
      </c>
      <c r="G356" s="22" t="s">
        <v>524</v>
      </c>
    </row>
    <row r="357" spans="1:7" x14ac:dyDescent="0.2">
      <c r="A357" s="76" t="s">
        <v>529</v>
      </c>
      <c r="B357" s="1" t="s">
        <v>63</v>
      </c>
      <c r="C357" s="30" t="s">
        <v>73</v>
      </c>
      <c r="D357" s="9" t="s">
        <v>93</v>
      </c>
      <c r="E357" s="10">
        <v>56.740111111111105</v>
      </c>
      <c r="F357" s="10">
        <v>5106.6099999999997</v>
      </c>
      <c r="G357" s="22" t="s">
        <v>525</v>
      </c>
    </row>
    <row r="358" spans="1:7" x14ac:dyDescent="0.2">
      <c r="A358" s="76" t="s">
        <v>529</v>
      </c>
      <c r="B358" s="1" t="s">
        <v>63</v>
      </c>
      <c r="C358" s="26" t="s">
        <v>74</v>
      </c>
      <c r="D358" s="4" t="s">
        <v>94</v>
      </c>
      <c r="E358" s="10">
        <v>38.87777777777778</v>
      </c>
      <c r="F358" s="147">
        <v>3499</v>
      </c>
      <c r="G358" s="22" t="s">
        <v>319</v>
      </c>
    </row>
    <row r="359" spans="1:7" x14ac:dyDescent="0.2">
      <c r="A359" s="76" t="s">
        <v>529</v>
      </c>
      <c r="B359" s="1" t="s">
        <v>63</v>
      </c>
      <c r="C359" s="32" t="s">
        <v>4</v>
      </c>
      <c r="D359" s="4" t="s">
        <v>100</v>
      </c>
      <c r="E359" s="147">
        <v>150</v>
      </c>
      <c r="F359" s="147">
        <v>13165</v>
      </c>
      <c r="G359" s="22" t="s">
        <v>382</v>
      </c>
    </row>
    <row r="360" spans="1:7" x14ac:dyDescent="0.2">
      <c r="A360" s="76" t="s">
        <v>529</v>
      </c>
      <c r="B360" s="1" t="s">
        <v>63</v>
      </c>
      <c r="C360" s="5" t="s">
        <v>0</v>
      </c>
      <c r="D360" s="147" t="s">
        <v>369</v>
      </c>
      <c r="E360" s="10">
        <v>150</v>
      </c>
      <c r="F360" s="147">
        <v>13161</v>
      </c>
      <c r="G360" s="22" t="s">
        <v>517</v>
      </c>
    </row>
    <row r="361" spans="1:7" x14ac:dyDescent="0.2">
      <c r="A361" s="76" t="s">
        <v>529</v>
      </c>
      <c r="B361" s="1" t="s">
        <v>63</v>
      </c>
      <c r="C361" s="28" t="s">
        <v>11</v>
      </c>
      <c r="D361" s="147" t="s">
        <v>418</v>
      </c>
      <c r="E361" s="10">
        <v>150</v>
      </c>
      <c r="F361" s="10">
        <v>14038</v>
      </c>
      <c r="G361" s="22" t="s">
        <v>500</v>
      </c>
    </row>
    <row r="362" spans="1:7" x14ac:dyDescent="0.2">
      <c r="A362" s="76" t="s">
        <v>529</v>
      </c>
      <c r="B362" s="1" t="s">
        <v>63</v>
      </c>
      <c r="C362" s="28" t="s">
        <v>57</v>
      </c>
      <c r="D362" s="147" t="s">
        <v>419</v>
      </c>
      <c r="E362" s="10">
        <v>150</v>
      </c>
      <c r="F362" s="10">
        <v>13927.5</v>
      </c>
      <c r="G362" s="22" t="s">
        <v>526</v>
      </c>
    </row>
    <row r="363" spans="1:7" x14ac:dyDescent="0.2">
      <c r="A363" s="76" t="s">
        <v>529</v>
      </c>
      <c r="B363" s="1" t="s">
        <v>63</v>
      </c>
      <c r="C363" s="39" t="s">
        <v>6</v>
      </c>
      <c r="D363" s="4" t="s">
        <v>102</v>
      </c>
      <c r="E363" s="24">
        <v>131.47999999999999</v>
      </c>
      <c r="F363" s="147">
        <v>11552</v>
      </c>
      <c r="G363" s="22" t="s">
        <v>244</v>
      </c>
    </row>
    <row r="364" spans="1:7" x14ac:dyDescent="0.2">
      <c r="A364" s="76" t="s">
        <v>529</v>
      </c>
      <c r="B364" s="1" t="s">
        <v>63</v>
      </c>
      <c r="C364" s="28" t="s">
        <v>12</v>
      </c>
      <c r="D364" s="147" t="s">
        <v>460</v>
      </c>
      <c r="E364" s="10">
        <v>150</v>
      </c>
      <c r="F364" s="10">
        <v>13842</v>
      </c>
      <c r="G364" s="22" t="s">
        <v>328</v>
      </c>
    </row>
    <row r="365" spans="1:7" x14ac:dyDescent="0.2">
      <c r="A365" s="76" t="s">
        <v>529</v>
      </c>
      <c r="B365" s="1" t="s">
        <v>63</v>
      </c>
      <c r="C365" s="8" t="s">
        <v>13</v>
      </c>
      <c r="D365" s="147" t="s">
        <v>512</v>
      </c>
      <c r="E365" s="24">
        <v>332.92</v>
      </c>
      <c r="F365" s="147">
        <v>29251</v>
      </c>
      <c r="G365" s="22" t="s">
        <v>244</v>
      </c>
    </row>
    <row r="366" spans="1:7" x14ac:dyDescent="0.2">
      <c r="A366" s="76" t="s">
        <v>545</v>
      </c>
      <c r="B366" s="1" t="s">
        <v>63</v>
      </c>
      <c r="C366" s="28" t="s">
        <v>14</v>
      </c>
      <c r="D366" s="4" t="s">
        <v>110</v>
      </c>
      <c r="E366" s="154">
        <v>120</v>
      </c>
      <c r="F366" s="154">
        <v>11181.6</v>
      </c>
      <c r="G366" s="22" t="s">
        <v>264</v>
      </c>
    </row>
    <row r="367" spans="1:7" x14ac:dyDescent="0.2">
      <c r="A367" s="76" t="s">
        <v>545</v>
      </c>
      <c r="B367" s="1" t="s">
        <v>63</v>
      </c>
      <c r="C367" s="27" t="s">
        <v>19</v>
      </c>
      <c r="D367" s="4" t="s">
        <v>115</v>
      </c>
      <c r="E367" s="18">
        <v>541</v>
      </c>
      <c r="F367" s="154">
        <v>47550</v>
      </c>
      <c r="G367" s="22" t="s">
        <v>244</v>
      </c>
    </row>
    <row r="368" spans="1:7" x14ac:dyDescent="0.2">
      <c r="A368" s="76" t="s">
        <v>545</v>
      </c>
      <c r="B368" s="1" t="s">
        <v>63</v>
      </c>
      <c r="C368" s="32" t="s">
        <v>23</v>
      </c>
      <c r="D368" s="9" t="s">
        <v>119</v>
      </c>
      <c r="E368" s="154">
        <v>120</v>
      </c>
      <c r="F368" s="154">
        <v>11111</v>
      </c>
      <c r="G368" s="22" t="s">
        <v>535</v>
      </c>
    </row>
    <row r="369" spans="1:7" x14ac:dyDescent="0.2">
      <c r="A369" s="76" t="s">
        <v>545</v>
      </c>
      <c r="B369" s="1" t="s">
        <v>63</v>
      </c>
      <c r="C369" s="32" t="s">
        <v>29</v>
      </c>
      <c r="D369" s="9" t="s">
        <v>125</v>
      </c>
      <c r="E369" s="18">
        <v>252.39</v>
      </c>
      <c r="F369" s="154">
        <v>22175</v>
      </c>
      <c r="G369" s="22" t="s">
        <v>244</v>
      </c>
    </row>
    <row r="370" spans="1:7" x14ac:dyDescent="0.2">
      <c r="A370" s="76" t="s">
        <v>545</v>
      </c>
      <c r="B370" s="1" t="s">
        <v>63</v>
      </c>
      <c r="C370" s="32" t="s">
        <v>30</v>
      </c>
      <c r="D370" s="9" t="s">
        <v>126</v>
      </c>
      <c r="E370" s="18">
        <v>236.56</v>
      </c>
      <c r="F370" s="154">
        <v>20758</v>
      </c>
      <c r="G370" s="22" t="s">
        <v>244</v>
      </c>
    </row>
    <row r="371" spans="1:7" x14ac:dyDescent="0.2">
      <c r="A371" s="76" t="s">
        <v>545</v>
      </c>
      <c r="B371" s="1" t="s">
        <v>63</v>
      </c>
      <c r="C371" s="32" t="s">
        <v>31</v>
      </c>
      <c r="D371" s="154" t="s">
        <v>127</v>
      </c>
      <c r="E371" s="18">
        <v>88.94</v>
      </c>
      <c r="F371" s="154">
        <v>7815</v>
      </c>
      <c r="G371" s="22" t="s">
        <v>244</v>
      </c>
    </row>
    <row r="372" spans="1:7" x14ac:dyDescent="0.2">
      <c r="A372" s="76" t="s">
        <v>545</v>
      </c>
      <c r="B372" s="1" t="s">
        <v>63</v>
      </c>
      <c r="C372" s="5" t="s">
        <v>40</v>
      </c>
      <c r="D372" s="9" t="s">
        <v>136</v>
      </c>
      <c r="E372" s="18">
        <v>261.98</v>
      </c>
      <c r="F372" s="154">
        <v>23018</v>
      </c>
      <c r="G372" s="22" t="s">
        <v>244</v>
      </c>
    </row>
    <row r="373" spans="1:7" x14ac:dyDescent="0.2">
      <c r="A373" s="76" t="s">
        <v>545</v>
      </c>
      <c r="B373" s="1" t="s">
        <v>63</v>
      </c>
      <c r="C373" s="28" t="s">
        <v>42</v>
      </c>
      <c r="D373" s="9" t="s">
        <v>138</v>
      </c>
      <c r="E373" s="154">
        <v>40</v>
      </c>
      <c r="F373" s="154">
        <v>3621</v>
      </c>
      <c r="G373" s="22" t="s">
        <v>536</v>
      </c>
    </row>
    <row r="374" spans="1:7" x14ac:dyDescent="0.2">
      <c r="A374" s="76" t="s">
        <v>545</v>
      </c>
      <c r="B374" s="1" t="s">
        <v>63</v>
      </c>
      <c r="C374" s="5" t="s">
        <v>46</v>
      </c>
      <c r="D374" s="9" t="s">
        <v>142</v>
      </c>
      <c r="E374" s="18">
        <v>272.79000000000002</v>
      </c>
      <c r="F374" s="154">
        <v>23968</v>
      </c>
      <c r="G374" s="22" t="s">
        <v>244</v>
      </c>
    </row>
    <row r="375" spans="1:7" x14ac:dyDescent="0.2">
      <c r="A375" s="76" t="s">
        <v>545</v>
      </c>
      <c r="B375" s="1" t="s">
        <v>63</v>
      </c>
      <c r="C375" s="28" t="s">
        <v>49</v>
      </c>
      <c r="D375" s="9" t="s">
        <v>145</v>
      </c>
      <c r="E375" s="18">
        <v>277.54000000000002</v>
      </c>
      <c r="F375" s="154">
        <v>24385</v>
      </c>
      <c r="G375" s="22" t="s">
        <v>244</v>
      </c>
    </row>
    <row r="376" spans="1:7" x14ac:dyDescent="0.2">
      <c r="A376" s="76" t="s">
        <v>545</v>
      </c>
      <c r="B376" s="1" t="s">
        <v>63</v>
      </c>
      <c r="C376" s="28" t="s">
        <v>51</v>
      </c>
      <c r="D376" s="154" t="s">
        <v>147</v>
      </c>
      <c r="E376" s="18">
        <v>596.66999999999996</v>
      </c>
      <c r="F376" s="154">
        <v>52424</v>
      </c>
      <c r="G376" s="22" t="s">
        <v>244</v>
      </c>
    </row>
    <row r="377" spans="1:7" x14ac:dyDescent="0.2">
      <c r="A377" s="76" t="s">
        <v>545</v>
      </c>
      <c r="B377" s="1" t="s">
        <v>63</v>
      </c>
      <c r="C377" s="5" t="s">
        <v>52</v>
      </c>
      <c r="D377" s="154" t="s">
        <v>148</v>
      </c>
      <c r="E377" s="18">
        <v>274.83</v>
      </c>
      <c r="F377" s="154">
        <v>24147</v>
      </c>
      <c r="G377" s="22" t="s">
        <v>244</v>
      </c>
    </row>
    <row r="378" spans="1:7" x14ac:dyDescent="0.2">
      <c r="A378" s="76" t="s">
        <v>545</v>
      </c>
      <c r="B378" s="1" t="s">
        <v>63</v>
      </c>
      <c r="C378" s="28" t="s">
        <v>58</v>
      </c>
      <c r="D378" s="154" t="s">
        <v>154</v>
      </c>
      <c r="E378" s="154">
        <v>50</v>
      </c>
      <c r="F378" s="154">
        <v>4619</v>
      </c>
      <c r="G378" s="22" t="s">
        <v>537</v>
      </c>
    </row>
    <row r="379" spans="1:7" x14ac:dyDescent="0.2">
      <c r="A379" s="76" t="s">
        <v>545</v>
      </c>
      <c r="B379" s="1" t="s">
        <v>63</v>
      </c>
      <c r="C379" s="28" t="s">
        <v>61</v>
      </c>
      <c r="D379" s="9" t="s">
        <v>157</v>
      </c>
      <c r="E379" s="154">
        <v>50</v>
      </c>
      <c r="F379" s="154">
        <v>4365.5</v>
      </c>
      <c r="G379" s="22" t="s">
        <v>332</v>
      </c>
    </row>
    <row r="380" spans="1:7" x14ac:dyDescent="0.2">
      <c r="A380" s="76" t="s">
        <v>545</v>
      </c>
      <c r="B380" s="1" t="s">
        <v>63</v>
      </c>
      <c r="C380" s="28" t="s">
        <v>70</v>
      </c>
      <c r="D380" s="4" t="s">
        <v>90</v>
      </c>
      <c r="E380" s="154">
        <v>32.144444444444446</v>
      </c>
      <c r="F380" s="154">
        <v>2893</v>
      </c>
      <c r="G380" s="22" t="s">
        <v>538</v>
      </c>
    </row>
    <row r="381" spans="1:7" x14ac:dyDescent="0.2">
      <c r="A381" s="76" t="s">
        <v>545</v>
      </c>
      <c r="B381" s="1" t="s">
        <v>63</v>
      </c>
      <c r="C381" s="30" t="s">
        <v>73</v>
      </c>
      <c r="D381" s="154" t="s">
        <v>164</v>
      </c>
      <c r="E381" s="154">
        <v>120</v>
      </c>
      <c r="F381" s="154">
        <v>11180</v>
      </c>
      <c r="G381" s="22" t="s">
        <v>539</v>
      </c>
    </row>
    <row r="382" spans="1:7" x14ac:dyDescent="0.2">
      <c r="A382" s="76" t="s">
        <v>545</v>
      </c>
      <c r="B382" s="1" t="s">
        <v>63</v>
      </c>
      <c r="C382" s="32" t="s">
        <v>4</v>
      </c>
      <c r="D382" s="1" t="s">
        <v>163</v>
      </c>
      <c r="E382" s="154">
        <v>150</v>
      </c>
      <c r="F382" s="154">
        <v>13947</v>
      </c>
      <c r="G382" s="22" t="s">
        <v>373</v>
      </c>
    </row>
    <row r="383" spans="1:7" ht="15" x14ac:dyDescent="0.25">
      <c r="A383" s="76" t="s">
        <v>545</v>
      </c>
      <c r="B383" s="1" t="s">
        <v>63</v>
      </c>
      <c r="C383" s="28" t="s">
        <v>17</v>
      </c>
      <c r="D383" s="4" t="s">
        <v>113</v>
      </c>
      <c r="E383" s="18">
        <v>144.32</v>
      </c>
      <c r="F383" s="154">
        <v>12680</v>
      </c>
      <c r="G383" t="s">
        <v>244</v>
      </c>
    </row>
    <row r="384" spans="1:7" ht="15" x14ac:dyDescent="0.25">
      <c r="A384" s="76" t="s">
        <v>545</v>
      </c>
      <c r="B384" s="1" t="s">
        <v>63</v>
      </c>
      <c r="C384" s="28" t="s">
        <v>17</v>
      </c>
      <c r="D384" s="153" t="s">
        <v>368</v>
      </c>
      <c r="E384" s="154">
        <v>100</v>
      </c>
      <c r="F384" s="154">
        <v>8779</v>
      </c>
      <c r="G384" t="s">
        <v>541</v>
      </c>
    </row>
    <row r="385" spans="1:7" x14ac:dyDescent="0.2">
      <c r="A385" s="76" t="s">
        <v>545</v>
      </c>
      <c r="B385" s="1" t="s">
        <v>63</v>
      </c>
      <c r="C385" s="38" t="s">
        <v>0</v>
      </c>
      <c r="D385" s="15" t="s">
        <v>96</v>
      </c>
      <c r="E385" s="154">
        <v>150</v>
      </c>
      <c r="F385" s="154">
        <v>13964</v>
      </c>
      <c r="G385" s="22" t="s">
        <v>540</v>
      </c>
    </row>
    <row r="386" spans="1:7" x14ac:dyDescent="0.2">
      <c r="A386" s="76" t="s">
        <v>545</v>
      </c>
      <c r="B386" s="1" t="s">
        <v>63</v>
      </c>
      <c r="C386" s="28" t="s">
        <v>11</v>
      </c>
      <c r="D386" s="154" t="s">
        <v>418</v>
      </c>
      <c r="E386" s="154">
        <v>130</v>
      </c>
      <c r="F386" s="154">
        <v>11449.1</v>
      </c>
      <c r="G386" s="162" t="s">
        <v>542</v>
      </c>
    </row>
    <row r="387" spans="1:7" x14ac:dyDescent="0.2">
      <c r="A387" s="76" t="s">
        <v>545</v>
      </c>
      <c r="B387" s="1" t="s">
        <v>63</v>
      </c>
      <c r="C387" s="28" t="s">
        <v>11</v>
      </c>
      <c r="D387" s="4" t="s">
        <v>107</v>
      </c>
      <c r="E387" s="154">
        <v>80</v>
      </c>
      <c r="F387" s="154">
        <v>7503</v>
      </c>
      <c r="G387" s="162" t="s">
        <v>543</v>
      </c>
    </row>
    <row r="388" spans="1:7" x14ac:dyDescent="0.2">
      <c r="A388" s="76" t="s">
        <v>545</v>
      </c>
      <c r="B388" s="1" t="s">
        <v>63</v>
      </c>
      <c r="C388" s="28" t="s">
        <v>57</v>
      </c>
      <c r="D388" s="154" t="s">
        <v>153</v>
      </c>
      <c r="E388" s="154">
        <v>150</v>
      </c>
      <c r="F388" s="154">
        <v>13900</v>
      </c>
      <c r="G388" s="162" t="s">
        <v>544</v>
      </c>
    </row>
    <row r="389" spans="1:7" x14ac:dyDescent="0.2">
      <c r="A389" s="76" t="s">
        <v>545</v>
      </c>
      <c r="B389" s="1" t="s">
        <v>63</v>
      </c>
      <c r="C389" s="28" t="s">
        <v>57</v>
      </c>
      <c r="D389" s="154" t="s">
        <v>419</v>
      </c>
      <c r="E389" s="154">
        <v>150</v>
      </c>
      <c r="F389" s="154">
        <v>13977</v>
      </c>
      <c r="G389" s="162" t="s">
        <v>264</v>
      </c>
    </row>
    <row r="390" spans="1:7" x14ac:dyDescent="0.2">
      <c r="A390" s="76" t="s">
        <v>545</v>
      </c>
      <c r="B390" s="1" t="s">
        <v>63</v>
      </c>
      <c r="C390" s="39" t="s">
        <v>6</v>
      </c>
      <c r="D390" s="154" t="s">
        <v>440</v>
      </c>
      <c r="E390" s="154">
        <v>150</v>
      </c>
      <c r="F390" s="154">
        <v>13943</v>
      </c>
      <c r="G390" s="22" t="s">
        <v>393</v>
      </c>
    </row>
    <row r="391" spans="1:7" x14ac:dyDescent="0.2">
      <c r="A391" s="76" t="s">
        <v>559</v>
      </c>
      <c r="B391" s="1" t="s">
        <v>63</v>
      </c>
      <c r="C391" s="28" t="s">
        <v>7</v>
      </c>
      <c r="D391" s="4" t="s">
        <v>103</v>
      </c>
      <c r="E391" s="10">
        <v>120</v>
      </c>
      <c r="F391" s="156">
        <v>11170</v>
      </c>
      <c r="G391" s="163" t="s">
        <v>557</v>
      </c>
    </row>
    <row r="392" spans="1:7" x14ac:dyDescent="0.2">
      <c r="A392" s="76" t="s">
        <v>559</v>
      </c>
      <c r="B392" s="1" t="s">
        <v>63</v>
      </c>
      <c r="C392" s="32" t="s">
        <v>9</v>
      </c>
      <c r="D392" s="4" t="s">
        <v>105</v>
      </c>
      <c r="E392" s="10">
        <v>100</v>
      </c>
      <c r="F392" s="156">
        <v>9039</v>
      </c>
      <c r="G392" s="163" t="s">
        <v>556</v>
      </c>
    </row>
    <row r="393" spans="1:7" x14ac:dyDescent="0.2">
      <c r="A393" s="76" t="s">
        <v>559</v>
      </c>
      <c r="B393" s="1" t="s">
        <v>63</v>
      </c>
      <c r="C393" s="32" t="s">
        <v>26</v>
      </c>
      <c r="D393" s="9" t="s">
        <v>122</v>
      </c>
      <c r="E393" s="10">
        <v>150</v>
      </c>
      <c r="F393" s="156">
        <v>13680</v>
      </c>
      <c r="G393" s="163" t="s">
        <v>549</v>
      </c>
    </row>
    <row r="394" spans="1:7" x14ac:dyDescent="0.2">
      <c r="A394" s="76" t="s">
        <v>559</v>
      </c>
      <c r="B394" s="1" t="s">
        <v>63</v>
      </c>
      <c r="C394" s="32" t="s">
        <v>27</v>
      </c>
      <c r="D394" s="9" t="s">
        <v>123</v>
      </c>
      <c r="E394" s="10">
        <v>100</v>
      </c>
      <c r="F394" s="156">
        <v>9253</v>
      </c>
      <c r="G394" s="163" t="s">
        <v>550</v>
      </c>
    </row>
    <row r="395" spans="1:7" x14ac:dyDescent="0.2">
      <c r="A395" s="76" t="s">
        <v>559</v>
      </c>
      <c r="B395" s="1" t="s">
        <v>63</v>
      </c>
      <c r="C395" s="157" t="s">
        <v>33</v>
      </c>
      <c r="D395" s="156" t="s">
        <v>129</v>
      </c>
      <c r="E395" s="10">
        <v>150</v>
      </c>
      <c r="F395" s="156">
        <v>13832</v>
      </c>
      <c r="G395" s="163" t="s">
        <v>551</v>
      </c>
    </row>
    <row r="396" spans="1:7" x14ac:dyDescent="0.2">
      <c r="A396" s="76" t="s">
        <v>559</v>
      </c>
      <c r="B396" s="1" t="s">
        <v>63</v>
      </c>
      <c r="C396" s="28" t="s">
        <v>36</v>
      </c>
      <c r="D396" s="156" t="s">
        <v>132</v>
      </c>
      <c r="E396" s="10">
        <v>150</v>
      </c>
      <c r="F396" s="156">
        <v>13914</v>
      </c>
      <c r="G396" s="163" t="s">
        <v>492</v>
      </c>
    </row>
    <row r="397" spans="1:7" x14ac:dyDescent="0.2">
      <c r="A397" s="76" t="s">
        <v>559</v>
      </c>
      <c r="B397" s="1" t="s">
        <v>63</v>
      </c>
      <c r="C397" s="28" t="s">
        <v>41</v>
      </c>
      <c r="D397" s="9" t="s">
        <v>137</v>
      </c>
      <c r="E397" s="10">
        <v>150</v>
      </c>
      <c r="F397" s="156">
        <v>14037</v>
      </c>
      <c r="G397" s="163" t="s">
        <v>245</v>
      </c>
    </row>
    <row r="398" spans="1:7" x14ac:dyDescent="0.2">
      <c r="A398" s="76" t="s">
        <v>559</v>
      </c>
      <c r="B398" s="1" t="s">
        <v>63</v>
      </c>
      <c r="C398" s="28" t="s">
        <v>43</v>
      </c>
      <c r="D398" s="9" t="s">
        <v>139</v>
      </c>
      <c r="E398" s="111">
        <v>150</v>
      </c>
      <c r="F398" s="156">
        <v>14062</v>
      </c>
      <c r="G398" s="163" t="s">
        <v>552</v>
      </c>
    </row>
    <row r="399" spans="1:7" x14ac:dyDescent="0.2">
      <c r="A399" s="76" t="s">
        <v>559</v>
      </c>
      <c r="B399" s="1" t="s">
        <v>63</v>
      </c>
      <c r="C399" s="28" t="s">
        <v>44</v>
      </c>
      <c r="D399" s="9" t="s">
        <v>140</v>
      </c>
      <c r="E399" s="10">
        <v>120</v>
      </c>
      <c r="F399" s="156">
        <v>10568.4</v>
      </c>
      <c r="G399" s="163" t="s">
        <v>254</v>
      </c>
    </row>
    <row r="400" spans="1:7" x14ac:dyDescent="0.2">
      <c r="A400" s="76" t="s">
        <v>559</v>
      </c>
      <c r="B400" s="1" t="s">
        <v>63</v>
      </c>
      <c r="C400" s="28" t="s">
        <v>54</v>
      </c>
      <c r="D400" s="156" t="s">
        <v>150</v>
      </c>
      <c r="E400" s="10">
        <v>150</v>
      </c>
      <c r="F400" s="156">
        <v>13594</v>
      </c>
      <c r="G400" s="163" t="s">
        <v>431</v>
      </c>
    </row>
    <row r="401" spans="1:7" x14ac:dyDescent="0.2">
      <c r="A401" s="76" t="s">
        <v>559</v>
      </c>
      <c r="B401" s="1" t="s">
        <v>63</v>
      </c>
      <c r="C401" s="28" t="s">
        <v>67</v>
      </c>
      <c r="D401" s="4" t="s">
        <v>87</v>
      </c>
      <c r="E401" s="10">
        <v>72.666666666666671</v>
      </c>
      <c r="F401" s="156">
        <v>6540</v>
      </c>
      <c r="G401" s="163" t="s">
        <v>380</v>
      </c>
    </row>
    <row r="402" spans="1:7" x14ac:dyDescent="0.2">
      <c r="A402" s="76" t="s">
        <v>559</v>
      </c>
      <c r="B402" s="1" t="s">
        <v>63</v>
      </c>
      <c r="C402" s="30" t="s">
        <v>73</v>
      </c>
      <c r="D402" s="9" t="s">
        <v>93</v>
      </c>
      <c r="E402" s="10">
        <v>24.588888888888889</v>
      </c>
      <c r="F402" s="156">
        <v>2213</v>
      </c>
      <c r="G402" s="163" t="s">
        <v>553</v>
      </c>
    </row>
    <row r="403" spans="1:7" x14ac:dyDescent="0.2">
      <c r="A403" s="76" t="s">
        <v>559</v>
      </c>
      <c r="B403" s="1" t="s">
        <v>63</v>
      </c>
      <c r="C403" s="38" t="s">
        <v>0</v>
      </c>
      <c r="D403" s="15" t="s">
        <v>96</v>
      </c>
      <c r="E403" s="10">
        <v>120</v>
      </c>
      <c r="F403" s="156">
        <v>10499</v>
      </c>
      <c r="G403" s="163" t="s">
        <v>554</v>
      </c>
    </row>
    <row r="404" spans="1:7" x14ac:dyDescent="0.2">
      <c r="A404" s="76" t="s">
        <v>559</v>
      </c>
      <c r="B404" s="1" t="s">
        <v>63</v>
      </c>
      <c r="C404" s="28" t="s">
        <v>57</v>
      </c>
      <c r="D404" s="156" t="s">
        <v>419</v>
      </c>
      <c r="E404" s="10">
        <v>50</v>
      </c>
      <c r="F404" s="156">
        <v>4399</v>
      </c>
      <c r="G404" s="163" t="s">
        <v>457</v>
      </c>
    </row>
    <row r="405" spans="1:7" x14ac:dyDescent="0.2">
      <c r="A405" s="76" t="s">
        <v>559</v>
      </c>
      <c r="B405" s="1" t="s">
        <v>63</v>
      </c>
      <c r="C405" s="39" t="s">
        <v>6</v>
      </c>
      <c r="D405" s="156" t="s">
        <v>440</v>
      </c>
      <c r="E405" s="10">
        <v>50</v>
      </c>
      <c r="F405" s="156">
        <v>4392</v>
      </c>
      <c r="G405" s="163" t="s">
        <v>378</v>
      </c>
    </row>
    <row r="406" spans="1:7" x14ac:dyDescent="0.2">
      <c r="A406" s="76" t="s">
        <v>559</v>
      </c>
      <c r="B406" s="1" t="s">
        <v>63</v>
      </c>
      <c r="C406" s="28" t="s">
        <v>12</v>
      </c>
      <c r="D406" s="156" t="s">
        <v>460</v>
      </c>
      <c r="E406" s="10">
        <v>150</v>
      </c>
      <c r="F406" s="156">
        <v>13440</v>
      </c>
      <c r="G406" s="163" t="s">
        <v>558</v>
      </c>
    </row>
    <row r="407" spans="1:7" x14ac:dyDescent="0.2">
      <c r="A407" s="76" t="s">
        <v>559</v>
      </c>
      <c r="B407" s="1" t="s">
        <v>63</v>
      </c>
      <c r="C407" s="28" t="s">
        <v>5</v>
      </c>
      <c r="D407" s="4" t="s">
        <v>101</v>
      </c>
      <c r="E407" s="10">
        <v>150</v>
      </c>
      <c r="F407" s="156">
        <v>13837</v>
      </c>
      <c r="G407" s="163" t="s">
        <v>246</v>
      </c>
    </row>
    <row r="408" spans="1:7" x14ac:dyDescent="0.2">
      <c r="A408" s="76" t="s">
        <v>559</v>
      </c>
      <c r="B408" s="1" t="s">
        <v>63</v>
      </c>
      <c r="C408" s="8" t="s">
        <v>13</v>
      </c>
      <c r="D408" s="156" t="s">
        <v>512</v>
      </c>
      <c r="E408" s="10">
        <v>180</v>
      </c>
      <c r="F408" s="156">
        <v>16668</v>
      </c>
      <c r="G408" s="163" t="s">
        <v>555</v>
      </c>
    </row>
    <row r="409" spans="1:7" x14ac:dyDescent="0.2">
      <c r="A409" s="76" t="s">
        <v>576</v>
      </c>
      <c r="B409" s="1" t="s">
        <v>63</v>
      </c>
      <c r="C409" s="31" t="s">
        <v>1</v>
      </c>
      <c r="D409" s="4" t="s">
        <v>97</v>
      </c>
      <c r="E409" s="10">
        <v>579.87699999999995</v>
      </c>
      <c r="F409" s="10">
        <v>50948</v>
      </c>
      <c r="G409" s="164" t="s">
        <v>244</v>
      </c>
    </row>
    <row r="410" spans="1:7" x14ac:dyDescent="0.2">
      <c r="A410" s="76" t="s">
        <v>576</v>
      </c>
      <c r="B410" s="1" t="s">
        <v>63</v>
      </c>
      <c r="C410" s="28" t="s">
        <v>10</v>
      </c>
      <c r="D410" s="4" t="s">
        <v>106</v>
      </c>
      <c r="E410" s="10">
        <v>129.83199999999999</v>
      </c>
      <c r="F410" s="10">
        <v>11407</v>
      </c>
      <c r="G410" s="164" t="s">
        <v>244</v>
      </c>
    </row>
    <row r="411" spans="1:7" x14ac:dyDescent="0.2">
      <c r="A411" s="76" t="s">
        <v>576</v>
      </c>
      <c r="B411" s="1" t="s">
        <v>63</v>
      </c>
      <c r="C411" s="40" t="s">
        <v>22</v>
      </c>
      <c r="D411" s="9" t="s">
        <v>118</v>
      </c>
      <c r="E411" s="10">
        <v>186.43299999999999</v>
      </c>
      <c r="F411" s="10">
        <v>16380</v>
      </c>
      <c r="G411" s="164" t="s">
        <v>244</v>
      </c>
    </row>
    <row r="412" spans="1:7" x14ac:dyDescent="0.2">
      <c r="A412" s="76" t="s">
        <v>576</v>
      </c>
      <c r="B412" s="1" t="s">
        <v>63</v>
      </c>
      <c r="C412" s="32" t="s">
        <v>24</v>
      </c>
      <c r="D412" s="9" t="s">
        <v>120</v>
      </c>
      <c r="E412" s="10">
        <v>189.256</v>
      </c>
      <c r="F412" s="10">
        <v>16628</v>
      </c>
      <c r="G412" s="164" t="s">
        <v>244</v>
      </c>
    </row>
    <row r="413" spans="1:7" x14ac:dyDescent="0.2">
      <c r="A413" s="76" t="s">
        <v>576</v>
      </c>
      <c r="B413" s="1" t="s">
        <v>63</v>
      </c>
      <c r="C413" s="32" t="s">
        <v>25</v>
      </c>
      <c r="D413" s="9" t="s">
        <v>121</v>
      </c>
      <c r="E413" s="10">
        <v>150</v>
      </c>
      <c r="F413" s="10">
        <v>13974</v>
      </c>
      <c r="G413" s="164" t="s">
        <v>539</v>
      </c>
    </row>
    <row r="414" spans="1:7" x14ac:dyDescent="0.2">
      <c r="A414" s="76" t="s">
        <v>576</v>
      </c>
      <c r="B414" s="1" t="s">
        <v>63</v>
      </c>
      <c r="C414" s="32" t="s">
        <v>26</v>
      </c>
      <c r="D414" s="9" t="s">
        <v>122</v>
      </c>
      <c r="E414" s="10">
        <v>50</v>
      </c>
      <c r="F414" s="10">
        <v>4403.5</v>
      </c>
      <c r="G414" s="164" t="s">
        <v>254</v>
      </c>
    </row>
    <row r="415" spans="1:7" x14ac:dyDescent="0.2">
      <c r="A415" s="76" t="s">
        <v>576</v>
      </c>
      <c r="B415" s="1" t="s">
        <v>63</v>
      </c>
      <c r="C415" s="32" t="s">
        <v>28</v>
      </c>
      <c r="D415" s="9" t="s">
        <v>124</v>
      </c>
      <c r="E415" s="10">
        <v>149.994</v>
      </c>
      <c r="F415" s="10">
        <v>13147</v>
      </c>
      <c r="G415" s="164" t="s">
        <v>566</v>
      </c>
    </row>
    <row r="416" spans="1:7" x14ac:dyDescent="0.2">
      <c r="A416" s="76" t="s">
        <v>576</v>
      </c>
      <c r="B416" s="1" t="s">
        <v>63</v>
      </c>
      <c r="C416" s="32" t="s">
        <v>30</v>
      </c>
      <c r="D416" s="9" t="s">
        <v>126</v>
      </c>
      <c r="E416" s="10">
        <v>179.99600000000001</v>
      </c>
      <c r="F416" s="10">
        <v>16655</v>
      </c>
      <c r="G416" s="164" t="s">
        <v>567</v>
      </c>
    </row>
    <row r="417" spans="1:7" x14ac:dyDescent="0.2">
      <c r="A417" s="76" t="s">
        <v>576</v>
      </c>
      <c r="B417" s="1" t="s">
        <v>63</v>
      </c>
      <c r="C417" s="32" t="s">
        <v>31</v>
      </c>
      <c r="D417" s="161" t="s">
        <v>127</v>
      </c>
      <c r="E417" s="10">
        <v>180</v>
      </c>
      <c r="F417" s="10">
        <v>16776</v>
      </c>
      <c r="G417" s="164" t="s">
        <v>568</v>
      </c>
    </row>
    <row r="418" spans="1:7" x14ac:dyDescent="0.2">
      <c r="A418" s="76" t="s">
        <v>576</v>
      </c>
      <c r="B418" s="1" t="s">
        <v>63</v>
      </c>
      <c r="C418" s="32" t="s">
        <v>32</v>
      </c>
      <c r="D418" s="161" t="s">
        <v>128</v>
      </c>
      <c r="E418" s="10">
        <v>150</v>
      </c>
      <c r="F418" s="10">
        <v>12984</v>
      </c>
      <c r="G418" s="164" t="s">
        <v>569</v>
      </c>
    </row>
    <row r="419" spans="1:7" x14ac:dyDescent="0.2">
      <c r="A419" s="76" t="s">
        <v>576</v>
      </c>
      <c r="B419" s="1" t="s">
        <v>63</v>
      </c>
      <c r="C419" s="159" t="s">
        <v>34</v>
      </c>
      <c r="D419" s="161" t="s">
        <v>130</v>
      </c>
      <c r="E419" s="10">
        <v>266.32100000000003</v>
      </c>
      <c r="F419" s="10">
        <v>23399</v>
      </c>
      <c r="G419" s="164" t="s">
        <v>244</v>
      </c>
    </row>
    <row r="420" spans="1:7" x14ac:dyDescent="0.2">
      <c r="A420" s="76" t="s">
        <v>576</v>
      </c>
      <c r="B420" s="1" t="s">
        <v>63</v>
      </c>
      <c r="C420" s="28" t="s">
        <v>35</v>
      </c>
      <c r="D420" s="161" t="s">
        <v>131</v>
      </c>
      <c r="E420" s="10">
        <v>130</v>
      </c>
      <c r="F420" s="10">
        <v>11449.1</v>
      </c>
      <c r="G420" s="164" t="s">
        <v>254</v>
      </c>
    </row>
    <row r="421" spans="1:7" x14ac:dyDescent="0.2">
      <c r="A421" s="76" t="s">
        <v>576</v>
      </c>
      <c r="B421" s="1" t="s">
        <v>63</v>
      </c>
      <c r="C421" s="28" t="s">
        <v>38</v>
      </c>
      <c r="D421" s="9" t="s">
        <v>134</v>
      </c>
      <c r="E421" s="10">
        <v>179.99600000000001</v>
      </c>
      <c r="F421" s="10">
        <v>16745</v>
      </c>
      <c r="G421" s="164" t="s">
        <v>570</v>
      </c>
    </row>
    <row r="422" spans="1:7" x14ac:dyDescent="0.2">
      <c r="A422" s="76" t="s">
        <v>576</v>
      </c>
      <c r="B422" s="1" t="s">
        <v>63</v>
      </c>
      <c r="C422" s="41" t="s">
        <v>39</v>
      </c>
      <c r="D422" s="9" t="s">
        <v>135</v>
      </c>
      <c r="E422" s="10">
        <v>161.18799999999999</v>
      </c>
      <c r="F422" s="10">
        <v>14162</v>
      </c>
      <c r="G422" s="164" t="s">
        <v>244</v>
      </c>
    </row>
    <row r="423" spans="1:7" x14ac:dyDescent="0.2">
      <c r="A423" s="76" t="s">
        <v>576</v>
      </c>
      <c r="B423" s="1" t="s">
        <v>63</v>
      </c>
      <c r="C423" s="28" t="s">
        <v>41</v>
      </c>
      <c r="D423" s="9" t="s">
        <v>137</v>
      </c>
      <c r="E423" s="10">
        <v>79.998000000000005</v>
      </c>
      <c r="F423" s="10">
        <v>7031</v>
      </c>
      <c r="G423" s="164" t="s">
        <v>256</v>
      </c>
    </row>
    <row r="424" spans="1:7" x14ac:dyDescent="0.2">
      <c r="A424" s="76" t="s">
        <v>576</v>
      </c>
      <c r="B424" s="1" t="s">
        <v>63</v>
      </c>
      <c r="C424" s="28" t="s">
        <v>42</v>
      </c>
      <c r="D424" s="9" t="s">
        <v>138</v>
      </c>
      <c r="E424" s="10">
        <v>242.215</v>
      </c>
      <c r="F424" s="10">
        <v>21281</v>
      </c>
      <c r="G424" s="164" t="s">
        <v>244</v>
      </c>
    </row>
    <row r="425" spans="1:7" x14ac:dyDescent="0.2">
      <c r="A425" s="76" t="s">
        <v>576</v>
      </c>
      <c r="B425" s="1" t="s">
        <v>63</v>
      </c>
      <c r="C425" s="28" t="s">
        <v>43</v>
      </c>
      <c r="D425" s="9" t="s">
        <v>139</v>
      </c>
      <c r="E425" s="10">
        <v>50.006</v>
      </c>
      <c r="F425" s="10">
        <v>4409</v>
      </c>
      <c r="G425" s="164" t="s">
        <v>571</v>
      </c>
    </row>
    <row r="426" spans="1:7" x14ac:dyDescent="0.2">
      <c r="A426" s="76" t="s">
        <v>576</v>
      </c>
      <c r="B426" s="1" t="s">
        <v>63</v>
      </c>
      <c r="C426" s="32" t="s">
        <v>45</v>
      </c>
      <c r="D426" s="9" t="s">
        <v>141</v>
      </c>
      <c r="E426" s="10">
        <v>150</v>
      </c>
      <c r="F426" s="10">
        <v>13917</v>
      </c>
      <c r="G426" s="164" t="s">
        <v>320</v>
      </c>
    </row>
    <row r="427" spans="1:7" x14ac:dyDescent="0.2">
      <c r="A427" s="76" t="s">
        <v>576</v>
      </c>
      <c r="B427" s="1" t="s">
        <v>63</v>
      </c>
      <c r="C427" s="5" t="s">
        <v>46</v>
      </c>
      <c r="D427" s="9" t="s">
        <v>142</v>
      </c>
      <c r="E427" s="10">
        <v>150</v>
      </c>
      <c r="F427" s="10">
        <v>13563</v>
      </c>
      <c r="G427" s="164" t="s">
        <v>528</v>
      </c>
    </row>
    <row r="428" spans="1:7" x14ac:dyDescent="0.2">
      <c r="A428" s="76" t="s">
        <v>576</v>
      </c>
      <c r="B428" s="1" t="s">
        <v>63</v>
      </c>
      <c r="C428" s="159" t="s">
        <v>48</v>
      </c>
      <c r="D428" s="9" t="s">
        <v>144</v>
      </c>
      <c r="E428" s="10">
        <v>50.006</v>
      </c>
      <c r="F428" s="10">
        <v>4520</v>
      </c>
      <c r="G428" s="164" t="s">
        <v>307</v>
      </c>
    </row>
    <row r="429" spans="1:7" x14ac:dyDescent="0.2">
      <c r="A429" s="76" t="s">
        <v>576</v>
      </c>
      <c r="B429" s="1" t="s">
        <v>63</v>
      </c>
      <c r="C429" s="5" t="s">
        <v>52</v>
      </c>
      <c r="D429" s="161" t="s">
        <v>148</v>
      </c>
      <c r="E429" s="10">
        <v>50</v>
      </c>
      <c r="F429" s="10">
        <v>4526.5</v>
      </c>
      <c r="G429" s="164" t="s">
        <v>572</v>
      </c>
    </row>
    <row r="430" spans="1:7" x14ac:dyDescent="0.2">
      <c r="A430" s="76" t="s">
        <v>576</v>
      </c>
      <c r="B430" s="1" t="s">
        <v>63</v>
      </c>
      <c r="C430" s="5" t="s">
        <v>53</v>
      </c>
      <c r="D430" s="161" t="s">
        <v>149</v>
      </c>
      <c r="E430" s="10">
        <v>140</v>
      </c>
      <c r="F430" s="10">
        <v>12994.8</v>
      </c>
      <c r="G430" s="164" t="s">
        <v>472</v>
      </c>
    </row>
    <row r="431" spans="1:7" x14ac:dyDescent="0.2">
      <c r="A431" s="76" t="s">
        <v>576</v>
      </c>
      <c r="B431" s="1" t="s">
        <v>63</v>
      </c>
      <c r="C431" s="28" t="s">
        <v>54</v>
      </c>
      <c r="D431" s="161" t="s">
        <v>150</v>
      </c>
      <c r="E431" s="10">
        <v>149.995</v>
      </c>
      <c r="F431" s="10">
        <v>13660</v>
      </c>
      <c r="G431" s="164" t="s">
        <v>573</v>
      </c>
    </row>
    <row r="432" spans="1:7" x14ac:dyDescent="0.2">
      <c r="A432" s="76" t="s">
        <v>576</v>
      </c>
      <c r="B432" s="1" t="s">
        <v>63</v>
      </c>
      <c r="C432" s="28" t="s">
        <v>55</v>
      </c>
      <c r="D432" s="7" t="s">
        <v>151</v>
      </c>
      <c r="E432" s="10">
        <v>150</v>
      </c>
      <c r="F432" s="10">
        <v>13923</v>
      </c>
      <c r="G432" s="164" t="s">
        <v>472</v>
      </c>
    </row>
    <row r="433" spans="1:7" x14ac:dyDescent="0.2">
      <c r="A433" s="76" t="s">
        <v>576</v>
      </c>
      <c r="B433" s="1" t="s">
        <v>63</v>
      </c>
      <c r="C433" s="28" t="s">
        <v>56</v>
      </c>
      <c r="D433" s="161" t="s">
        <v>152</v>
      </c>
      <c r="E433" s="10">
        <v>305.315</v>
      </c>
      <c r="F433" s="10">
        <v>26825</v>
      </c>
      <c r="G433" s="164" t="s">
        <v>244</v>
      </c>
    </row>
    <row r="434" spans="1:7" x14ac:dyDescent="0.2">
      <c r="A434" s="76" t="s">
        <v>576</v>
      </c>
      <c r="B434" s="1" t="s">
        <v>63</v>
      </c>
      <c r="C434" s="28" t="s">
        <v>59</v>
      </c>
      <c r="D434" s="161" t="s">
        <v>155</v>
      </c>
      <c r="E434" s="10">
        <v>149.994</v>
      </c>
      <c r="F434" s="10">
        <v>13411</v>
      </c>
      <c r="G434" s="164" t="s">
        <v>454</v>
      </c>
    </row>
    <row r="435" spans="1:7" x14ac:dyDescent="0.2">
      <c r="A435" s="76" t="s">
        <v>576</v>
      </c>
      <c r="B435" s="1" t="s">
        <v>63</v>
      </c>
      <c r="C435" s="28" t="s">
        <v>60</v>
      </c>
      <c r="D435" s="161" t="s">
        <v>156</v>
      </c>
      <c r="E435" s="10">
        <v>263.77199999999999</v>
      </c>
      <c r="F435" s="10">
        <v>23175</v>
      </c>
      <c r="G435" s="164" t="s">
        <v>244</v>
      </c>
    </row>
    <row r="436" spans="1:7" x14ac:dyDescent="0.2">
      <c r="A436" s="76" t="s">
        <v>576</v>
      </c>
      <c r="B436" s="1" t="s">
        <v>63</v>
      </c>
      <c r="C436" s="28" t="s">
        <v>61</v>
      </c>
      <c r="D436" s="9" t="s">
        <v>157</v>
      </c>
      <c r="E436" s="10">
        <v>276.58800000000002</v>
      </c>
      <c r="F436" s="10">
        <v>24301</v>
      </c>
      <c r="G436" s="164" t="s">
        <v>244</v>
      </c>
    </row>
    <row r="437" spans="1:7" x14ac:dyDescent="0.2">
      <c r="A437" s="76" t="s">
        <v>576</v>
      </c>
      <c r="B437" s="1" t="s">
        <v>63</v>
      </c>
      <c r="C437" s="28" t="s">
        <v>2</v>
      </c>
      <c r="D437" s="161" t="s">
        <v>165</v>
      </c>
      <c r="E437" s="10">
        <v>100</v>
      </c>
      <c r="F437" s="10">
        <v>8789</v>
      </c>
      <c r="G437" s="164" t="s">
        <v>335</v>
      </c>
    </row>
    <row r="438" spans="1:7" x14ac:dyDescent="0.2">
      <c r="A438" s="76" t="s">
        <v>576</v>
      </c>
      <c r="B438" s="1" t="s">
        <v>63</v>
      </c>
      <c r="C438" s="28" t="s">
        <v>65</v>
      </c>
      <c r="D438" s="4" t="s">
        <v>85</v>
      </c>
      <c r="E438" s="10">
        <v>86.138000000000005</v>
      </c>
      <c r="F438" s="10">
        <v>7985</v>
      </c>
      <c r="G438" s="164" t="s">
        <v>331</v>
      </c>
    </row>
    <row r="439" spans="1:7" x14ac:dyDescent="0.2">
      <c r="A439" s="76" t="s">
        <v>576</v>
      </c>
      <c r="B439" s="1" t="s">
        <v>63</v>
      </c>
      <c r="C439" s="28" t="s">
        <v>66</v>
      </c>
      <c r="D439" s="9" t="s">
        <v>161</v>
      </c>
      <c r="E439" s="10">
        <v>201.798</v>
      </c>
      <c r="F439" s="10">
        <v>17730</v>
      </c>
      <c r="G439" s="164" t="s">
        <v>244</v>
      </c>
    </row>
    <row r="440" spans="1:7" x14ac:dyDescent="0.2">
      <c r="A440" s="76" t="s">
        <v>576</v>
      </c>
      <c r="B440" s="1" t="s">
        <v>63</v>
      </c>
      <c r="C440" s="28" t="s">
        <v>67</v>
      </c>
      <c r="D440" s="4" t="s">
        <v>87</v>
      </c>
      <c r="E440" s="10">
        <v>103.466666666667</v>
      </c>
      <c r="F440" s="10">
        <v>9312</v>
      </c>
      <c r="G440" s="164" t="s">
        <v>254</v>
      </c>
    </row>
    <row r="441" spans="1:7" x14ac:dyDescent="0.2">
      <c r="A441" s="76" t="s">
        <v>576</v>
      </c>
      <c r="B441" s="1" t="s">
        <v>63</v>
      </c>
      <c r="C441" s="28" t="s">
        <v>68</v>
      </c>
      <c r="D441" s="9" t="s">
        <v>160</v>
      </c>
      <c r="E441" s="10">
        <v>239.67699999999999</v>
      </c>
      <c r="F441" s="10">
        <v>21058</v>
      </c>
      <c r="G441" s="164" t="s">
        <v>244</v>
      </c>
    </row>
    <row r="442" spans="1:7" x14ac:dyDescent="0.2">
      <c r="A442" s="76" t="s">
        <v>576</v>
      </c>
      <c r="B442" s="1" t="s">
        <v>63</v>
      </c>
      <c r="C442" s="28" t="s">
        <v>71</v>
      </c>
      <c r="D442" s="115" t="s">
        <v>166</v>
      </c>
      <c r="E442" s="10">
        <v>200</v>
      </c>
      <c r="F442" s="10">
        <v>18328</v>
      </c>
      <c r="G442" s="164" t="s">
        <v>432</v>
      </c>
    </row>
    <row r="443" spans="1:7" x14ac:dyDescent="0.2">
      <c r="A443" s="76" t="s">
        <v>576</v>
      </c>
      <c r="B443" s="1" t="s">
        <v>63</v>
      </c>
      <c r="C443" s="27" t="s">
        <v>72</v>
      </c>
      <c r="D443" s="2" t="s">
        <v>159</v>
      </c>
      <c r="E443" s="10">
        <v>276.47399999999999</v>
      </c>
      <c r="F443" s="10">
        <v>24291</v>
      </c>
      <c r="G443" s="164" t="s">
        <v>244</v>
      </c>
    </row>
    <row r="444" spans="1:7" x14ac:dyDescent="0.2">
      <c r="A444" s="76" t="s">
        <v>576</v>
      </c>
      <c r="B444" s="1" t="s">
        <v>63</v>
      </c>
      <c r="C444" s="32" t="s">
        <v>4</v>
      </c>
      <c r="D444" s="4" t="s">
        <v>100</v>
      </c>
      <c r="E444" s="10">
        <v>543.74</v>
      </c>
      <c r="F444" s="10">
        <v>47773</v>
      </c>
      <c r="G444" s="164" t="s">
        <v>244</v>
      </c>
    </row>
    <row r="445" spans="1:7" x14ac:dyDescent="0.2">
      <c r="A445" s="76" t="s">
        <v>576</v>
      </c>
      <c r="B445" s="1" t="s">
        <v>63</v>
      </c>
      <c r="C445" s="28" t="s">
        <v>17</v>
      </c>
      <c r="D445" s="4" t="s">
        <v>113</v>
      </c>
      <c r="E445" s="10">
        <v>20</v>
      </c>
      <c r="F445" s="10">
        <v>1770</v>
      </c>
      <c r="G445" s="164" t="s">
        <v>430</v>
      </c>
    </row>
    <row r="446" spans="1:7" x14ac:dyDescent="0.2">
      <c r="A446" s="76" t="s">
        <v>576</v>
      </c>
      <c r="B446" s="1" t="s">
        <v>63</v>
      </c>
      <c r="C446" s="28" t="s">
        <v>17</v>
      </c>
      <c r="D446" s="159" t="s">
        <v>368</v>
      </c>
      <c r="E446" s="10">
        <v>297</v>
      </c>
      <c r="F446" s="10">
        <v>26137</v>
      </c>
      <c r="G446" s="164" t="s">
        <v>244</v>
      </c>
    </row>
    <row r="447" spans="1:7" x14ac:dyDescent="0.2">
      <c r="A447" s="76" t="s">
        <v>576</v>
      </c>
      <c r="B447" s="1" t="s">
        <v>63</v>
      </c>
      <c r="C447" s="5" t="s">
        <v>0</v>
      </c>
      <c r="D447" s="161" t="s">
        <v>369</v>
      </c>
      <c r="E447" s="10">
        <v>265.63900000000001</v>
      </c>
      <c r="F447" s="10">
        <v>23339</v>
      </c>
      <c r="G447" s="164" t="s">
        <v>244</v>
      </c>
    </row>
    <row r="448" spans="1:7" x14ac:dyDescent="0.2">
      <c r="A448" s="76" t="s">
        <v>576</v>
      </c>
      <c r="B448" s="1" t="s">
        <v>63</v>
      </c>
      <c r="C448" s="28" t="s">
        <v>11</v>
      </c>
      <c r="D448" s="4" t="s">
        <v>107</v>
      </c>
      <c r="E448" s="10">
        <v>80</v>
      </c>
      <c r="F448" s="10">
        <v>7048.8</v>
      </c>
      <c r="G448" s="164" t="s">
        <v>574</v>
      </c>
    </row>
    <row r="449" spans="1:7" x14ac:dyDescent="0.2">
      <c r="A449" s="76" t="s">
        <v>576</v>
      </c>
      <c r="B449" s="1" t="s">
        <v>63</v>
      </c>
      <c r="C449" s="28" t="s">
        <v>12</v>
      </c>
      <c r="D449" s="161" t="s">
        <v>460</v>
      </c>
      <c r="E449" s="10">
        <v>150</v>
      </c>
      <c r="F449" s="10">
        <v>13980</v>
      </c>
      <c r="G449" s="164" t="s">
        <v>575</v>
      </c>
    </row>
    <row r="450" spans="1:7" x14ac:dyDescent="0.2">
      <c r="A450" s="76" t="s">
        <v>576</v>
      </c>
      <c r="B450" s="1" t="s">
        <v>63</v>
      </c>
      <c r="C450" s="28" t="s">
        <v>12</v>
      </c>
      <c r="D450" s="4" t="s">
        <v>108</v>
      </c>
      <c r="E450" s="10">
        <v>80</v>
      </c>
      <c r="F450" s="10">
        <v>7061</v>
      </c>
      <c r="G450" s="164" t="s">
        <v>371</v>
      </c>
    </row>
    <row r="451" spans="1:7" x14ac:dyDescent="0.2">
      <c r="A451" s="76" t="s">
        <v>587</v>
      </c>
      <c r="B451" s="1" t="s">
        <v>63</v>
      </c>
      <c r="C451" s="32" t="s">
        <v>3</v>
      </c>
      <c r="D451" s="7" t="s">
        <v>99</v>
      </c>
      <c r="E451" s="10">
        <v>149.994</v>
      </c>
      <c r="F451" s="10">
        <v>13258</v>
      </c>
      <c r="G451" s="22" t="s">
        <v>582</v>
      </c>
    </row>
    <row r="452" spans="1:7" x14ac:dyDescent="0.2">
      <c r="A452" s="76" t="s">
        <v>587</v>
      </c>
      <c r="B452" s="1" t="s">
        <v>63</v>
      </c>
      <c r="C452" s="28" t="s">
        <v>7</v>
      </c>
      <c r="D452" s="4" t="s">
        <v>103</v>
      </c>
      <c r="E452" s="10">
        <v>120</v>
      </c>
      <c r="F452" s="10">
        <v>11144.44</v>
      </c>
      <c r="G452" s="22" t="s">
        <v>583</v>
      </c>
    </row>
    <row r="453" spans="1:7" x14ac:dyDescent="0.2">
      <c r="A453" s="76" t="s">
        <v>587</v>
      </c>
      <c r="B453" s="1" t="s">
        <v>63</v>
      </c>
      <c r="C453" s="32" t="s">
        <v>9</v>
      </c>
      <c r="D453" s="4" t="s">
        <v>105</v>
      </c>
      <c r="E453" s="10">
        <v>539.35</v>
      </c>
      <c r="F453" s="10">
        <v>47387</v>
      </c>
      <c r="G453" s="22" t="s">
        <v>244</v>
      </c>
    </row>
    <row r="454" spans="1:7" x14ac:dyDescent="0.2">
      <c r="A454" s="76" t="s">
        <v>587</v>
      </c>
      <c r="B454" s="1" t="s">
        <v>63</v>
      </c>
      <c r="C454" s="32" t="s">
        <v>23</v>
      </c>
      <c r="D454" s="9" t="s">
        <v>119</v>
      </c>
      <c r="E454" s="10">
        <v>262.38</v>
      </c>
      <c r="F454" s="10">
        <v>23053</v>
      </c>
      <c r="G454" s="22" t="s">
        <v>244</v>
      </c>
    </row>
    <row r="455" spans="1:7" x14ac:dyDescent="0.2">
      <c r="A455" s="76" t="s">
        <v>587</v>
      </c>
      <c r="B455" s="1" t="s">
        <v>63</v>
      </c>
      <c r="C455" s="32" t="s">
        <v>27</v>
      </c>
      <c r="D455" s="9" t="s">
        <v>123</v>
      </c>
      <c r="E455" s="10">
        <v>264.10000000000002</v>
      </c>
      <c r="F455" s="10">
        <v>23204</v>
      </c>
      <c r="G455" s="22" t="s">
        <v>244</v>
      </c>
    </row>
    <row r="456" spans="1:7" x14ac:dyDescent="0.2">
      <c r="A456" s="76" t="s">
        <v>587</v>
      </c>
      <c r="B456" s="1" t="s">
        <v>63</v>
      </c>
      <c r="C456" s="32" t="s">
        <v>28</v>
      </c>
      <c r="D456" s="9" t="s">
        <v>124</v>
      </c>
      <c r="E456" s="10">
        <v>150</v>
      </c>
      <c r="F456" s="10">
        <v>13759.5</v>
      </c>
      <c r="G456" s="22" t="s">
        <v>521</v>
      </c>
    </row>
    <row r="457" spans="1:7" x14ac:dyDescent="0.2">
      <c r="A457" s="76" t="s">
        <v>587</v>
      </c>
      <c r="B457" s="1" t="s">
        <v>63</v>
      </c>
      <c r="C457" s="32" t="s">
        <v>29</v>
      </c>
      <c r="D457" s="9" t="s">
        <v>125</v>
      </c>
      <c r="E457" s="10">
        <v>180</v>
      </c>
      <c r="F457" s="10">
        <v>16624.8</v>
      </c>
      <c r="G457" s="22" t="s">
        <v>391</v>
      </c>
    </row>
    <row r="458" spans="1:7" x14ac:dyDescent="0.2">
      <c r="A458" s="76" t="s">
        <v>587</v>
      </c>
      <c r="B458" s="1" t="s">
        <v>63</v>
      </c>
      <c r="C458" s="166" t="s">
        <v>33</v>
      </c>
      <c r="D458" s="167" t="s">
        <v>129</v>
      </c>
      <c r="E458" s="10">
        <v>180</v>
      </c>
      <c r="F458" s="10">
        <v>16313.4</v>
      </c>
      <c r="G458" s="22" t="s">
        <v>431</v>
      </c>
    </row>
    <row r="459" spans="1:7" x14ac:dyDescent="0.2">
      <c r="A459" s="76" t="s">
        <v>587</v>
      </c>
      <c r="B459" s="1" t="s">
        <v>63</v>
      </c>
      <c r="C459" s="28" t="s">
        <v>36</v>
      </c>
      <c r="D459" s="167" t="s">
        <v>132</v>
      </c>
      <c r="E459" s="10">
        <v>100</v>
      </c>
      <c r="F459" s="10">
        <v>8749</v>
      </c>
      <c r="G459" s="22" t="s">
        <v>584</v>
      </c>
    </row>
    <row r="460" spans="1:7" x14ac:dyDescent="0.2">
      <c r="A460" s="76" t="s">
        <v>587</v>
      </c>
      <c r="B460" s="1" t="s">
        <v>63</v>
      </c>
      <c r="C460" s="28" t="s">
        <v>44</v>
      </c>
      <c r="D460" s="9" t="s">
        <v>140</v>
      </c>
      <c r="E460" s="10">
        <v>254.36</v>
      </c>
      <c r="F460" s="10">
        <v>22348</v>
      </c>
      <c r="G460" s="22" t="s">
        <v>244</v>
      </c>
    </row>
    <row r="461" spans="1:7" x14ac:dyDescent="0.2">
      <c r="A461" s="76" t="s">
        <v>587</v>
      </c>
      <c r="B461" s="1" t="s">
        <v>63</v>
      </c>
      <c r="C461" s="28" t="s">
        <v>8</v>
      </c>
      <c r="D461" s="128" t="s">
        <v>104</v>
      </c>
      <c r="E461" s="10">
        <v>175</v>
      </c>
      <c r="F461" s="10">
        <v>15376</v>
      </c>
      <c r="G461" s="22" t="s">
        <v>244</v>
      </c>
    </row>
    <row r="462" spans="1:7" x14ac:dyDescent="0.2">
      <c r="A462" s="76" t="s">
        <v>587</v>
      </c>
      <c r="B462" s="1" t="s">
        <v>63</v>
      </c>
      <c r="C462" s="28" t="s">
        <v>58</v>
      </c>
      <c r="D462" s="167" t="s">
        <v>154</v>
      </c>
      <c r="E462" s="10">
        <v>251.56</v>
      </c>
      <c r="F462" s="10">
        <v>22102</v>
      </c>
      <c r="G462" s="22" t="s">
        <v>244</v>
      </c>
    </row>
    <row r="463" spans="1:7" x14ac:dyDescent="0.2">
      <c r="A463" s="76" t="s">
        <v>587</v>
      </c>
      <c r="B463" s="1" t="s">
        <v>63</v>
      </c>
      <c r="C463" s="28" t="s">
        <v>59</v>
      </c>
      <c r="D463" s="167" t="s">
        <v>155</v>
      </c>
      <c r="E463" s="10">
        <v>150</v>
      </c>
      <c r="F463" s="10">
        <v>13880</v>
      </c>
      <c r="G463" s="22" t="s">
        <v>585</v>
      </c>
    </row>
    <row r="464" spans="1:7" x14ac:dyDescent="0.2">
      <c r="A464" s="76" t="s">
        <v>587</v>
      </c>
      <c r="B464" s="1" t="s">
        <v>63</v>
      </c>
      <c r="C464" s="28" t="s">
        <v>62</v>
      </c>
      <c r="D464" s="9" t="s">
        <v>158</v>
      </c>
      <c r="E464" s="10">
        <v>88</v>
      </c>
      <c r="F464" s="10">
        <v>7732</v>
      </c>
      <c r="G464" s="22" t="s">
        <v>244</v>
      </c>
    </row>
    <row r="465" spans="1:7" x14ac:dyDescent="0.2">
      <c r="A465" s="76" t="s">
        <v>587</v>
      </c>
      <c r="B465" s="1" t="s">
        <v>63</v>
      </c>
      <c r="C465" s="28" t="s">
        <v>2</v>
      </c>
      <c r="D465" s="4" t="s">
        <v>98</v>
      </c>
      <c r="E465" s="10">
        <v>465.12</v>
      </c>
      <c r="F465" s="10">
        <v>40866</v>
      </c>
      <c r="G465" s="22" t="s">
        <v>244</v>
      </c>
    </row>
    <row r="466" spans="1:7" ht="15" x14ac:dyDescent="0.25">
      <c r="A466" s="76" t="s">
        <v>587</v>
      </c>
      <c r="B466" s="1" t="s">
        <v>63</v>
      </c>
      <c r="C466" s="28" t="s">
        <v>65</v>
      </c>
      <c r="D466" s="4" t="s">
        <v>85</v>
      </c>
      <c r="E466" s="10">
        <v>79.63333333333334</v>
      </c>
      <c r="F466" s="10">
        <v>7167</v>
      </c>
      <c r="G466" s="126" t="s">
        <v>390</v>
      </c>
    </row>
    <row r="467" spans="1:7" x14ac:dyDescent="0.2">
      <c r="A467" s="76" t="s">
        <v>587</v>
      </c>
      <c r="B467" s="1" t="s">
        <v>63</v>
      </c>
      <c r="C467" s="28" t="s">
        <v>65</v>
      </c>
      <c r="D467" s="1" t="s">
        <v>321</v>
      </c>
      <c r="E467" s="10">
        <v>268.88</v>
      </c>
      <c r="F467" s="10">
        <v>23624</v>
      </c>
      <c r="G467" s="22" t="s">
        <v>244</v>
      </c>
    </row>
    <row r="468" spans="1:7" x14ac:dyDescent="0.2">
      <c r="A468" s="76" t="s">
        <v>587</v>
      </c>
      <c r="B468" s="1" t="s">
        <v>63</v>
      </c>
      <c r="C468" s="30" t="s">
        <v>73</v>
      </c>
      <c r="D468" s="167" t="s">
        <v>164</v>
      </c>
      <c r="E468" s="10">
        <v>350.96</v>
      </c>
      <c r="F468" s="10">
        <v>30835</v>
      </c>
      <c r="G468" s="22" t="s">
        <v>244</v>
      </c>
    </row>
    <row r="469" spans="1:7" x14ac:dyDescent="0.2">
      <c r="A469" s="76" t="s">
        <v>587</v>
      </c>
      <c r="B469" s="1" t="s">
        <v>63</v>
      </c>
      <c r="C469" s="32" t="s">
        <v>4</v>
      </c>
      <c r="D469" s="1" t="s">
        <v>163</v>
      </c>
      <c r="E469" s="10">
        <v>180</v>
      </c>
      <c r="F469" s="10">
        <v>16686</v>
      </c>
      <c r="G469" s="22" t="s">
        <v>331</v>
      </c>
    </row>
    <row r="470" spans="1:7" x14ac:dyDescent="0.2">
      <c r="A470" s="76" t="s">
        <v>587</v>
      </c>
      <c r="B470" s="1" t="s">
        <v>63</v>
      </c>
      <c r="C470" s="28" t="s">
        <v>17</v>
      </c>
      <c r="D470" s="4" t="s">
        <v>113</v>
      </c>
      <c r="E470" s="10">
        <v>125.57</v>
      </c>
      <c r="F470" s="10">
        <v>11033</v>
      </c>
      <c r="G470" s="22" t="s">
        <v>244</v>
      </c>
    </row>
    <row r="471" spans="1:7" ht="15" x14ac:dyDescent="0.25">
      <c r="A471" s="76" t="s">
        <v>587</v>
      </c>
      <c r="B471" s="1" t="s">
        <v>63</v>
      </c>
      <c r="C471" s="38" t="s">
        <v>0</v>
      </c>
      <c r="D471" s="15" t="s">
        <v>96</v>
      </c>
      <c r="E471" s="10">
        <v>118.54</v>
      </c>
      <c r="F471" s="10">
        <v>10415</v>
      </c>
      <c r="G471" s="126" t="s">
        <v>244</v>
      </c>
    </row>
    <row r="472" spans="1:7" ht="15" x14ac:dyDescent="0.25">
      <c r="A472" s="76" t="s">
        <v>587</v>
      </c>
      <c r="B472" s="1" t="s">
        <v>63</v>
      </c>
      <c r="C472" s="5" t="s">
        <v>0</v>
      </c>
      <c r="D472" s="167" t="s">
        <v>369</v>
      </c>
      <c r="E472" s="10">
        <v>180</v>
      </c>
      <c r="F472" s="10">
        <v>16702</v>
      </c>
      <c r="G472" s="126" t="s">
        <v>427</v>
      </c>
    </row>
    <row r="473" spans="1:7" x14ac:dyDescent="0.2">
      <c r="A473" s="76" t="s">
        <v>587</v>
      </c>
      <c r="B473" s="1" t="s">
        <v>63</v>
      </c>
      <c r="C473" s="28" t="s">
        <v>11</v>
      </c>
      <c r="D473" s="167" t="s">
        <v>418</v>
      </c>
      <c r="E473" s="10">
        <v>261.95</v>
      </c>
      <c r="F473" s="10">
        <v>23015</v>
      </c>
      <c r="G473" s="22" t="s">
        <v>244</v>
      </c>
    </row>
    <row r="474" spans="1:7" x14ac:dyDescent="0.2">
      <c r="A474" s="76" t="s">
        <v>587</v>
      </c>
      <c r="B474" s="1" t="s">
        <v>63</v>
      </c>
      <c r="C474" s="28" t="s">
        <v>57</v>
      </c>
      <c r="D474" s="167" t="s">
        <v>419</v>
      </c>
      <c r="E474" s="10">
        <v>291.61</v>
      </c>
      <c r="F474" s="10">
        <v>25621</v>
      </c>
      <c r="G474" s="22" t="s">
        <v>244</v>
      </c>
    </row>
    <row r="475" spans="1:7" x14ac:dyDescent="0.2">
      <c r="A475" s="76" t="s">
        <v>587</v>
      </c>
      <c r="B475" s="1" t="s">
        <v>63</v>
      </c>
      <c r="C475" s="39" t="s">
        <v>6</v>
      </c>
      <c r="D475" s="167" t="s">
        <v>440</v>
      </c>
      <c r="E475" s="10">
        <v>243.5</v>
      </c>
      <c r="F475" s="10">
        <v>21394</v>
      </c>
      <c r="G475" s="22" t="s">
        <v>244</v>
      </c>
    </row>
    <row r="476" spans="1:7" x14ac:dyDescent="0.2">
      <c r="A476" s="76" t="s">
        <v>587</v>
      </c>
      <c r="B476" s="1" t="s">
        <v>63</v>
      </c>
      <c r="C476" s="28" t="s">
        <v>12</v>
      </c>
      <c r="D476" s="167" t="s">
        <v>460</v>
      </c>
      <c r="E476" s="10">
        <v>150</v>
      </c>
      <c r="F476" s="10">
        <v>13222</v>
      </c>
      <c r="G476" s="22" t="s">
        <v>586</v>
      </c>
    </row>
    <row r="477" spans="1:7" x14ac:dyDescent="0.2">
      <c r="A477" s="76" t="s">
        <v>587</v>
      </c>
      <c r="B477" s="1" t="s">
        <v>63</v>
      </c>
      <c r="C477" s="28" t="s">
        <v>5</v>
      </c>
      <c r="D477" s="167" t="s">
        <v>461</v>
      </c>
      <c r="E477" s="10">
        <v>120</v>
      </c>
      <c r="F477" s="10">
        <v>11135</v>
      </c>
      <c r="G477" s="22" t="s">
        <v>427</v>
      </c>
    </row>
    <row r="478" spans="1:7" x14ac:dyDescent="0.2">
      <c r="A478" s="76" t="s">
        <v>587</v>
      </c>
      <c r="B478" s="1" t="s">
        <v>63</v>
      </c>
      <c r="C478" s="140" t="s">
        <v>13</v>
      </c>
      <c r="D478" s="4" t="s">
        <v>109</v>
      </c>
      <c r="E478" s="10">
        <v>565.76</v>
      </c>
      <c r="F478" s="10">
        <v>49708</v>
      </c>
      <c r="G478" s="22" t="s">
        <v>244</v>
      </c>
    </row>
    <row r="479" spans="1:7" x14ac:dyDescent="0.2">
      <c r="A479" s="76" t="s">
        <v>587</v>
      </c>
      <c r="B479" s="1" t="s">
        <v>63</v>
      </c>
      <c r="C479" s="28" t="s">
        <v>20</v>
      </c>
      <c r="D479" s="167" t="s">
        <v>577</v>
      </c>
      <c r="E479" s="10">
        <v>568</v>
      </c>
      <c r="F479" s="10">
        <v>49944</v>
      </c>
      <c r="G479" s="22" t="s">
        <v>244</v>
      </c>
    </row>
    <row r="480" spans="1:7" x14ac:dyDescent="0.2">
      <c r="A480" s="76" t="s">
        <v>587</v>
      </c>
      <c r="B480" s="1" t="s">
        <v>63</v>
      </c>
      <c r="C480" s="28" t="s">
        <v>21</v>
      </c>
      <c r="D480" s="167" t="s">
        <v>578</v>
      </c>
      <c r="E480" s="10">
        <v>327.22500000000002</v>
      </c>
      <c r="F480" s="10">
        <v>28750</v>
      </c>
      <c r="G480" s="22" t="s">
        <v>244</v>
      </c>
    </row>
  </sheetData>
  <autoFilter ref="A1:H390" xr:uid="{D7926E34-E110-4177-B458-70C3D06CD48E}"/>
  <conditionalFormatting sqref="D116 D107 D73:D91">
    <cfRule type="duplicateValues" dxfId="365" priority="419"/>
    <cfRule type="duplicateValues" dxfId="364" priority="420"/>
  </conditionalFormatting>
  <conditionalFormatting sqref="D107:D116 D73:D105">
    <cfRule type="duplicateValues" dxfId="363" priority="421"/>
    <cfRule type="duplicateValues" dxfId="362" priority="422"/>
    <cfRule type="duplicateValues" dxfId="361" priority="423"/>
    <cfRule type="duplicateValues" dxfId="360" priority="424"/>
  </conditionalFormatting>
  <conditionalFormatting sqref="D80:D82">
    <cfRule type="duplicateValues" dxfId="359" priority="418"/>
  </conditionalFormatting>
  <conditionalFormatting sqref="D89">
    <cfRule type="duplicateValues" dxfId="358" priority="417"/>
  </conditionalFormatting>
  <conditionalFormatting sqref="D90">
    <cfRule type="duplicateValues" dxfId="357" priority="416"/>
  </conditionalFormatting>
  <conditionalFormatting sqref="D90">
    <cfRule type="duplicateValues" dxfId="356" priority="415"/>
  </conditionalFormatting>
  <conditionalFormatting sqref="D91">
    <cfRule type="duplicateValues" dxfId="355" priority="414"/>
  </conditionalFormatting>
  <conditionalFormatting sqref="D99">
    <cfRule type="duplicateValues" dxfId="354" priority="413"/>
  </conditionalFormatting>
  <conditionalFormatting sqref="D114">
    <cfRule type="duplicateValues" dxfId="353" priority="402"/>
  </conditionalFormatting>
  <conditionalFormatting sqref="D114">
    <cfRule type="duplicateValues" dxfId="352" priority="403"/>
    <cfRule type="duplicateValues" dxfId="351" priority="404"/>
  </conditionalFormatting>
  <conditionalFormatting sqref="D114">
    <cfRule type="duplicateValues" dxfId="350" priority="405"/>
    <cfRule type="duplicateValues" dxfId="349" priority="406"/>
    <cfRule type="duplicateValues" dxfId="348" priority="407"/>
    <cfRule type="duplicateValues" dxfId="347" priority="408" stopIfTrue="1"/>
  </conditionalFormatting>
  <conditionalFormatting sqref="D110 D112">
    <cfRule type="duplicateValues" dxfId="346" priority="409"/>
  </conditionalFormatting>
  <conditionalFormatting sqref="D110 D112">
    <cfRule type="duplicateValues" dxfId="345" priority="410"/>
    <cfRule type="duplicateValues" dxfId="344" priority="411"/>
  </conditionalFormatting>
  <conditionalFormatting sqref="D110">
    <cfRule type="duplicateValues" dxfId="343" priority="412"/>
  </conditionalFormatting>
  <conditionalFormatting sqref="C106">
    <cfRule type="duplicateValues" dxfId="342" priority="401"/>
  </conditionalFormatting>
  <conditionalFormatting sqref="D68 D54:D62">
    <cfRule type="duplicateValues" dxfId="341" priority="395"/>
    <cfRule type="duplicateValues" dxfId="340" priority="396"/>
  </conditionalFormatting>
  <conditionalFormatting sqref="D54:D72">
    <cfRule type="duplicateValues" dxfId="339" priority="397"/>
    <cfRule type="duplicateValues" dxfId="338" priority="398"/>
    <cfRule type="duplicateValues" dxfId="337" priority="399"/>
    <cfRule type="duplicateValues" dxfId="336" priority="400"/>
  </conditionalFormatting>
  <conditionalFormatting sqref="D57">
    <cfRule type="duplicateValues" dxfId="335" priority="394"/>
  </conditionalFormatting>
  <conditionalFormatting sqref="D61">
    <cfRule type="duplicateValues" dxfId="334" priority="393"/>
  </conditionalFormatting>
  <conditionalFormatting sqref="D62">
    <cfRule type="duplicateValues" dxfId="333" priority="392"/>
  </conditionalFormatting>
  <conditionalFormatting sqref="D62">
    <cfRule type="duplicateValues" dxfId="332" priority="391"/>
  </conditionalFormatting>
  <conditionalFormatting sqref="D70">
    <cfRule type="duplicateValues" dxfId="331" priority="381"/>
  </conditionalFormatting>
  <conditionalFormatting sqref="D70">
    <cfRule type="duplicateValues" dxfId="330" priority="382"/>
    <cfRule type="duplicateValues" dxfId="329" priority="383"/>
  </conditionalFormatting>
  <conditionalFormatting sqref="D70">
    <cfRule type="duplicateValues" dxfId="328" priority="384"/>
    <cfRule type="duplicateValues" dxfId="327" priority="385"/>
    <cfRule type="duplicateValues" dxfId="326" priority="386"/>
    <cfRule type="duplicateValues" dxfId="325" priority="387" stopIfTrue="1"/>
  </conditionalFormatting>
  <conditionalFormatting sqref="D72">
    <cfRule type="duplicateValues" dxfId="324" priority="388"/>
  </conditionalFormatting>
  <conditionalFormatting sqref="D72">
    <cfRule type="duplicateValues" dxfId="323" priority="389"/>
    <cfRule type="duplicateValues" dxfId="322" priority="390"/>
  </conditionalFormatting>
  <conditionalFormatting sqref="D9:D10">
    <cfRule type="duplicateValues" dxfId="321" priority="359"/>
  </conditionalFormatting>
  <conditionalFormatting sqref="D22:D23">
    <cfRule type="duplicateValues" dxfId="320" priority="355"/>
  </conditionalFormatting>
  <conditionalFormatting sqref="D22:D23">
    <cfRule type="duplicateValues" dxfId="319" priority="356"/>
    <cfRule type="duplicateValues" dxfId="318" priority="357"/>
  </conditionalFormatting>
  <conditionalFormatting sqref="D22">
    <cfRule type="duplicateValues" dxfId="317" priority="358"/>
  </conditionalFormatting>
  <conditionalFormatting sqref="C39">
    <cfRule type="duplicateValues" dxfId="316" priority="354"/>
  </conditionalFormatting>
  <conditionalFormatting sqref="C46">
    <cfRule type="duplicateValues" dxfId="315" priority="353"/>
  </conditionalFormatting>
  <conditionalFormatting sqref="D25:D30 D32:D42">
    <cfRule type="duplicateValues" dxfId="314" priority="347"/>
    <cfRule type="duplicateValues" dxfId="313" priority="348"/>
  </conditionalFormatting>
  <conditionalFormatting sqref="D25:D30 D32:D53">
    <cfRule type="duplicateValues" dxfId="312" priority="349"/>
    <cfRule type="duplicateValues" dxfId="311" priority="350"/>
    <cfRule type="duplicateValues" dxfId="310" priority="351"/>
    <cfRule type="duplicateValues" dxfId="309" priority="352"/>
  </conditionalFormatting>
  <conditionalFormatting sqref="D38">
    <cfRule type="duplicateValues" dxfId="308" priority="346"/>
  </conditionalFormatting>
  <conditionalFormatting sqref="D40:D41">
    <cfRule type="duplicateValues" dxfId="307" priority="345"/>
  </conditionalFormatting>
  <conditionalFormatting sqref="D40">
    <cfRule type="duplicateValues" dxfId="306" priority="344"/>
  </conditionalFormatting>
  <conditionalFormatting sqref="D41">
    <cfRule type="duplicateValues" dxfId="305" priority="343"/>
  </conditionalFormatting>
  <conditionalFormatting sqref="D42">
    <cfRule type="duplicateValues" dxfId="304" priority="342"/>
  </conditionalFormatting>
  <conditionalFormatting sqref="D50 D46">
    <cfRule type="duplicateValues" dxfId="303" priority="338"/>
  </conditionalFormatting>
  <conditionalFormatting sqref="D50 D46">
    <cfRule type="duplicateValues" dxfId="302" priority="339"/>
    <cfRule type="duplicateValues" dxfId="301" priority="340"/>
  </conditionalFormatting>
  <conditionalFormatting sqref="D50">
    <cfRule type="duplicateValues" dxfId="300" priority="341"/>
  </conditionalFormatting>
  <conditionalFormatting sqref="D24 D21 D2:D13">
    <cfRule type="duplicateValues" dxfId="299" priority="783"/>
    <cfRule type="duplicateValues" dxfId="298" priority="784"/>
  </conditionalFormatting>
  <conditionalFormatting sqref="D2:D24">
    <cfRule type="duplicateValues" dxfId="297" priority="789"/>
    <cfRule type="duplicateValues" dxfId="296" priority="790"/>
    <cfRule type="duplicateValues" dxfId="295" priority="791"/>
    <cfRule type="duplicateValues" dxfId="294" priority="792"/>
  </conditionalFormatting>
  <conditionalFormatting sqref="D146 D117:D133">
    <cfRule type="duplicateValues" dxfId="293" priority="332"/>
    <cfRule type="duplicateValues" dxfId="292" priority="333"/>
  </conditionalFormatting>
  <conditionalFormatting sqref="D141:D146 D117:D139">
    <cfRule type="duplicateValues" dxfId="291" priority="334"/>
    <cfRule type="duplicateValues" dxfId="290" priority="335"/>
    <cfRule type="duplicateValues" dxfId="289" priority="336"/>
    <cfRule type="duplicateValues" dxfId="288" priority="337"/>
  </conditionalFormatting>
  <conditionalFormatting sqref="D125">
    <cfRule type="duplicateValues" dxfId="287" priority="331"/>
  </conditionalFormatting>
  <conditionalFormatting sqref="D132">
    <cfRule type="duplicateValues" dxfId="286" priority="330"/>
  </conditionalFormatting>
  <conditionalFormatting sqref="D133">
    <cfRule type="duplicateValues" dxfId="285" priority="329"/>
  </conditionalFormatting>
  <conditionalFormatting sqref="D141">
    <cfRule type="duplicateValues" dxfId="284" priority="325"/>
  </conditionalFormatting>
  <conditionalFormatting sqref="D141">
    <cfRule type="duplicateValues" dxfId="283" priority="326"/>
    <cfRule type="duplicateValues" dxfId="282" priority="327"/>
  </conditionalFormatting>
  <conditionalFormatting sqref="D141">
    <cfRule type="duplicateValues" dxfId="281" priority="328"/>
  </conditionalFormatting>
  <conditionalFormatting sqref="C140">
    <cfRule type="duplicateValues" dxfId="280" priority="319"/>
  </conditionalFormatting>
  <conditionalFormatting sqref="C141">
    <cfRule type="duplicateValues" dxfId="279" priority="317"/>
  </conditionalFormatting>
  <conditionalFormatting sqref="C158">
    <cfRule type="duplicateValues" dxfId="278" priority="312"/>
  </conditionalFormatting>
  <conditionalFormatting sqref="C173 C170">
    <cfRule type="duplicateValues" dxfId="277" priority="311"/>
  </conditionalFormatting>
  <conditionalFormatting sqref="D179 D148:D160">
    <cfRule type="duplicateValues" dxfId="276" priority="304"/>
    <cfRule type="duplicateValues" dxfId="275" priority="305"/>
  </conditionalFormatting>
  <conditionalFormatting sqref="D148:D179">
    <cfRule type="duplicateValues" dxfId="274" priority="306"/>
    <cfRule type="duplicateValues" dxfId="273" priority="307"/>
    <cfRule type="duplicateValues" dxfId="272" priority="308"/>
    <cfRule type="duplicateValues" dxfId="271" priority="309"/>
  </conditionalFormatting>
  <conditionalFormatting sqref="D151:D152">
    <cfRule type="duplicateValues" dxfId="270" priority="303"/>
  </conditionalFormatting>
  <conditionalFormatting sqref="D159:D160">
    <cfRule type="duplicateValues" dxfId="269" priority="302"/>
  </conditionalFormatting>
  <conditionalFormatting sqref="D159">
    <cfRule type="duplicateValues" dxfId="268" priority="301"/>
  </conditionalFormatting>
  <conditionalFormatting sqref="D160">
    <cfRule type="duplicateValues" dxfId="267" priority="300"/>
  </conditionalFormatting>
  <conditionalFormatting sqref="D178 D176 D173 D170:D171">
    <cfRule type="duplicateValues" dxfId="266" priority="296"/>
  </conditionalFormatting>
  <conditionalFormatting sqref="D178 D176 D173 D170:D171">
    <cfRule type="duplicateValues" dxfId="265" priority="297"/>
    <cfRule type="duplicateValues" dxfId="264" priority="298"/>
  </conditionalFormatting>
  <conditionalFormatting sqref="D176 D173 D170:D171">
    <cfRule type="duplicateValues" dxfId="263" priority="299"/>
  </conditionalFormatting>
  <conditionalFormatting sqref="C206">
    <cfRule type="duplicateValues" dxfId="262" priority="275"/>
  </conditionalFormatting>
  <conditionalFormatting sqref="C212">
    <cfRule type="duplicateValues" dxfId="261" priority="274"/>
  </conditionalFormatting>
  <conditionalFormatting sqref="C214">
    <cfRule type="duplicateValues" dxfId="260" priority="273"/>
  </conditionalFormatting>
  <conditionalFormatting sqref="D213 D211 D195:D209">
    <cfRule type="duplicateValues" dxfId="259" priority="267"/>
    <cfRule type="duplicateValues" dxfId="258" priority="268"/>
  </conditionalFormatting>
  <conditionalFormatting sqref="D213:D216 D195:D211">
    <cfRule type="duplicateValues" dxfId="257" priority="269"/>
    <cfRule type="duplicateValues" dxfId="256" priority="270"/>
    <cfRule type="duplicateValues" dxfId="255" priority="271"/>
    <cfRule type="duplicateValues" dxfId="254" priority="272"/>
  </conditionalFormatting>
  <conditionalFormatting sqref="D198:D199">
    <cfRule type="duplicateValues" dxfId="253" priority="266"/>
  </conditionalFormatting>
  <conditionalFormatting sqref="D207">
    <cfRule type="duplicateValues" dxfId="252" priority="265"/>
  </conditionalFormatting>
  <conditionalFormatting sqref="D208">
    <cfRule type="duplicateValues" dxfId="251" priority="264"/>
  </conditionalFormatting>
  <conditionalFormatting sqref="D208">
    <cfRule type="duplicateValues" dxfId="250" priority="263"/>
  </conditionalFormatting>
  <conditionalFormatting sqref="D209">
    <cfRule type="duplicateValues" dxfId="249" priority="262"/>
  </conditionalFormatting>
  <conditionalFormatting sqref="D214">
    <cfRule type="duplicateValues" dxfId="248" priority="258"/>
  </conditionalFormatting>
  <conditionalFormatting sqref="D214">
    <cfRule type="duplicateValues" dxfId="247" priority="259"/>
    <cfRule type="duplicateValues" dxfId="246" priority="260"/>
  </conditionalFormatting>
  <conditionalFormatting sqref="D214">
    <cfRule type="duplicateValues" dxfId="245" priority="261"/>
  </conditionalFormatting>
  <conditionalFormatting sqref="D181:D186">
    <cfRule type="duplicateValues" dxfId="244" priority="252"/>
    <cfRule type="duplicateValues" dxfId="243" priority="253"/>
  </conditionalFormatting>
  <conditionalFormatting sqref="D181:D194">
    <cfRule type="duplicateValues" dxfId="242" priority="254"/>
    <cfRule type="duplicateValues" dxfId="241" priority="255"/>
    <cfRule type="duplicateValues" dxfId="240" priority="256"/>
    <cfRule type="duplicateValues" dxfId="239" priority="257"/>
  </conditionalFormatting>
  <conditionalFormatting sqref="D182">
    <cfRule type="duplicateValues" dxfId="238" priority="251"/>
  </conditionalFormatting>
  <conditionalFormatting sqref="D186">
    <cfRule type="duplicateValues" dxfId="237" priority="250"/>
  </conditionalFormatting>
  <conditionalFormatting sqref="D188">
    <cfRule type="duplicateValues" dxfId="236" priority="249"/>
  </conditionalFormatting>
  <conditionalFormatting sqref="D192">
    <cfRule type="duplicateValues" dxfId="235" priority="245"/>
  </conditionalFormatting>
  <conditionalFormatting sqref="D192">
    <cfRule type="duplicateValues" dxfId="234" priority="246"/>
    <cfRule type="duplicateValues" dxfId="233" priority="247"/>
  </conditionalFormatting>
  <conditionalFormatting sqref="D192">
    <cfRule type="duplicateValues" dxfId="232" priority="248"/>
  </conditionalFormatting>
  <conditionalFormatting sqref="D194">
    <cfRule type="duplicateValues" dxfId="231" priority="238"/>
  </conditionalFormatting>
  <conditionalFormatting sqref="D194">
    <cfRule type="duplicateValues" dxfId="230" priority="239"/>
    <cfRule type="duplicateValues" dxfId="229" priority="240"/>
  </conditionalFormatting>
  <conditionalFormatting sqref="D194">
    <cfRule type="duplicateValues" dxfId="228" priority="241"/>
    <cfRule type="duplicateValues" dxfId="227" priority="242"/>
    <cfRule type="duplicateValues" dxfId="226" priority="243"/>
    <cfRule type="duplicateValues" dxfId="225" priority="244" stopIfTrue="1"/>
  </conditionalFormatting>
  <conditionalFormatting sqref="D248 D219:D231">
    <cfRule type="duplicateValues" dxfId="224" priority="232"/>
    <cfRule type="duplicateValues" dxfId="223" priority="233"/>
  </conditionalFormatting>
  <conditionalFormatting sqref="D244:D248 D219:D242">
    <cfRule type="duplicateValues" dxfId="222" priority="234"/>
    <cfRule type="duplicateValues" dxfId="221" priority="235"/>
    <cfRule type="duplicateValues" dxfId="220" priority="236"/>
    <cfRule type="duplicateValues" dxfId="219" priority="237"/>
  </conditionalFormatting>
  <conditionalFormatting sqref="D224:D225">
    <cfRule type="duplicateValues" dxfId="218" priority="230"/>
  </conditionalFormatting>
  <conditionalFormatting sqref="D230">
    <cfRule type="duplicateValues" dxfId="217" priority="229"/>
  </conditionalFormatting>
  <conditionalFormatting sqref="D231">
    <cfRule type="duplicateValues" dxfId="216" priority="228"/>
  </conditionalFormatting>
  <conditionalFormatting sqref="D231">
    <cfRule type="duplicateValues" dxfId="215" priority="227"/>
  </conditionalFormatting>
  <conditionalFormatting sqref="D235">
    <cfRule type="duplicateValues" dxfId="214" priority="226"/>
  </conditionalFormatting>
  <conditionalFormatting sqref="D242">
    <cfRule type="duplicateValues" dxfId="213" priority="222"/>
  </conditionalFormatting>
  <conditionalFormatting sqref="D242">
    <cfRule type="duplicateValues" dxfId="212" priority="223"/>
    <cfRule type="duplicateValues" dxfId="211" priority="224"/>
  </conditionalFormatting>
  <conditionalFormatting sqref="D242">
    <cfRule type="duplicateValues" dxfId="210" priority="225"/>
  </conditionalFormatting>
  <conditionalFormatting sqref="C242">
    <cfRule type="duplicateValues" dxfId="209" priority="221"/>
  </conditionalFormatting>
  <conditionalFormatting sqref="C243">
    <cfRule type="duplicateValues" dxfId="208" priority="220"/>
  </conditionalFormatting>
  <conditionalFormatting sqref="D296 D267:D282">
    <cfRule type="duplicateValues" dxfId="207" priority="214"/>
    <cfRule type="duplicateValues" dxfId="206" priority="215"/>
  </conditionalFormatting>
  <conditionalFormatting sqref="D298 D267:D296">
    <cfRule type="duplicateValues" dxfId="205" priority="216"/>
    <cfRule type="duplicateValues" dxfId="204" priority="217"/>
    <cfRule type="duplicateValues" dxfId="203" priority="218"/>
    <cfRule type="duplicateValues" dxfId="202" priority="219"/>
  </conditionalFormatting>
  <conditionalFormatting sqref="D267:D298">
    <cfRule type="duplicateValues" dxfId="201" priority="213"/>
  </conditionalFormatting>
  <conditionalFormatting sqref="D271">
    <cfRule type="duplicateValues" dxfId="200" priority="212"/>
  </conditionalFormatting>
  <conditionalFormatting sqref="D280">
    <cfRule type="duplicateValues" dxfId="199" priority="211"/>
  </conditionalFormatting>
  <conditionalFormatting sqref="D281">
    <cfRule type="duplicateValues" dxfId="198" priority="210"/>
  </conditionalFormatting>
  <conditionalFormatting sqref="D282">
    <cfRule type="duplicateValues" dxfId="197" priority="209"/>
  </conditionalFormatting>
  <conditionalFormatting sqref="D289">
    <cfRule type="duplicateValues" dxfId="196" priority="208"/>
  </conditionalFormatting>
  <conditionalFormatting sqref="D294:D295">
    <cfRule type="duplicateValues" dxfId="195" priority="204"/>
  </conditionalFormatting>
  <conditionalFormatting sqref="D294:D295">
    <cfRule type="duplicateValues" dxfId="194" priority="205"/>
    <cfRule type="duplicateValues" dxfId="193" priority="206"/>
  </conditionalFormatting>
  <conditionalFormatting sqref="D294:D295">
    <cfRule type="duplicateValues" dxfId="192" priority="207"/>
  </conditionalFormatting>
  <conditionalFormatting sqref="D299">
    <cfRule type="duplicateValues" dxfId="191" priority="203"/>
  </conditionalFormatting>
  <conditionalFormatting sqref="D300">
    <cfRule type="duplicateValues" dxfId="190" priority="202"/>
  </conditionalFormatting>
  <conditionalFormatting sqref="C259:C260">
    <cfRule type="duplicateValues" dxfId="189" priority="201"/>
  </conditionalFormatting>
  <conditionalFormatting sqref="D265:D266 D252:D256">
    <cfRule type="duplicateValues" dxfId="188" priority="195"/>
    <cfRule type="duplicateValues" dxfId="187" priority="196"/>
  </conditionalFormatting>
  <conditionalFormatting sqref="D265:D266 D252:D261">
    <cfRule type="duplicateValues" dxfId="186" priority="197"/>
    <cfRule type="duplicateValues" dxfId="185" priority="198"/>
    <cfRule type="duplicateValues" dxfId="184" priority="199"/>
    <cfRule type="duplicateValues" dxfId="183" priority="200"/>
  </conditionalFormatting>
  <conditionalFormatting sqref="D252:D266">
    <cfRule type="duplicateValues" dxfId="182" priority="194"/>
  </conditionalFormatting>
  <conditionalFormatting sqref="D255">
    <cfRule type="duplicateValues" dxfId="181" priority="193"/>
  </conditionalFormatting>
  <conditionalFormatting sqref="D259:D260">
    <cfRule type="duplicateValues" dxfId="180" priority="189"/>
  </conditionalFormatting>
  <conditionalFormatting sqref="D259:D260">
    <cfRule type="duplicateValues" dxfId="179" priority="190"/>
    <cfRule type="duplicateValues" dxfId="178" priority="191"/>
  </conditionalFormatting>
  <conditionalFormatting sqref="D259:D260">
    <cfRule type="duplicateValues" dxfId="177" priority="192"/>
  </conditionalFormatting>
  <conditionalFormatting sqref="D263">
    <cfRule type="duplicateValues" dxfId="176" priority="183"/>
    <cfRule type="duplicateValues" dxfId="175" priority="184"/>
  </conditionalFormatting>
  <conditionalFormatting sqref="D263">
    <cfRule type="duplicateValues" dxfId="174" priority="185"/>
    <cfRule type="duplicateValues" dxfId="173" priority="186"/>
    <cfRule type="duplicateValues" dxfId="172" priority="187"/>
    <cfRule type="duplicateValues" dxfId="171" priority="188"/>
  </conditionalFormatting>
  <conditionalFormatting sqref="D219:D251">
    <cfRule type="duplicateValues" dxfId="170" priority="793"/>
  </conditionalFormatting>
  <conditionalFormatting sqref="D327 D323 D301:D311">
    <cfRule type="duplicateValues" dxfId="169" priority="153"/>
    <cfRule type="duplicateValues" dxfId="168" priority="154"/>
  </conditionalFormatting>
  <conditionalFormatting sqref="D327 D318:D323 D301:D316">
    <cfRule type="duplicateValues" dxfId="167" priority="155"/>
    <cfRule type="duplicateValues" dxfId="166" priority="156"/>
    <cfRule type="duplicateValues" dxfId="165" priority="157"/>
    <cfRule type="duplicateValues" dxfId="164" priority="158"/>
  </conditionalFormatting>
  <conditionalFormatting sqref="D301:D327">
    <cfRule type="duplicateValues" dxfId="163" priority="152"/>
  </conditionalFormatting>
  <conditionalFormatting sqref="D301:D328">
    <cfRule type="duplicateValues" dxfId="162" priority="159"/>
  </conditionalFormatting>
  <conditionalFormatting sqref="D304">
    <cfRule type="duplicateValues" dxfId="161" priority="151"/>
  </conditionalFormatting>
  <conditionalFormatting sqref="D310">
    <cfRule type="duplicateValues" dxfId="160" priority="150"/>
  </conditionalFormatting>
  <conditionalFormatting sqref="D311">
    <cfRule type="duplicateValues" dxfId="159" priority="149"/>
  </conditionalFormatting>
  <conditionalFormatting sqref="D311">
    <cfRule type="duplicateValues" dxfId="158" priority="148"/>
  </conditionalFormatting>
  <conditionalFormatting sqref="D321 D316">
    <cfRule type="duplicateValues" dxfId="157" priority="144"/>
  </conditionalFormatting>
  <conditionalFormatting sqref="D321 D316">
    <cfRule type="duplicateValues" dxfId="156" priority="145"/>
    <cfRule type="duplicateValues" dxfId="155" priority="146"/>
  </conditionalFormatting>
  <conditionalFormatting sqref="D316">
    <cfRule type="duplicateValues" dxfId="154" priority="147"/>
  </conditionalFormatting>
  <conditionalFormatting sqref="D326">
    <cfRule type="duplicateValues" dxfId="153" priority="138"/>
    <cfRule type="duplicateValues" dxfId="152" priority="139"/>
  </conditionalFormatting>
  <conditionalFormatting sqref="D326">
    <cfRule type="duplicateValues" dxfId="151" priority="140"/>
    <cfRule type="duplicateValues" dxfId="150" priority="141"/>
    <cfRule type="duplicateValues" dxfId="149" priority="142"/>
    <cfRule type="duplicateValues" dxfId="148" priority="143"/>
  </conditionalFormatting>
  <conditionalFormatting sqref="D328">
    <cfRule type="duplicateValues" dxfId="147" priority="137"/>
  </conditionalFormatting>
  <conditionalFormatting sqref="C309">
    <cfRule type="duplicateValues" dxfId="146" priority="136"/>
  </conditionalFormatting>
  <conditionalFormatting sqref="C316">
    <cfRule type="duplicateValues" dxfId="145" priority="135"/>
  </conditionalFormatting>
  <conditionalFormatting sqref="C317">
    <cfRule type="duplicateValues" dxfId="144" priority="134"/>
  </conditionalFormatting>
  <conditionalFormatting sqref="D329">
    <cfRule type="duplicateValues" dxfId="143" priority="127"/>
    <cfRule type="duplicateValues" dxfId="142" priority="128"/>
  </conditionalFormatting>
  <conditionalFormatting sqref="D329">
    <cfRule type="duplicateValues" dxfId="141" priority="129"/>
    <cfRule type="duplicateValues" dxfId="140" priority="130"/>
    <cfRule type="duplicateValues" dxfId="139" priority="131"/>
    <cfRule type="duplicateValues" dxfId="138" priority="132"/>
  </conditionalFormatting>
  <conditionalFormatting sqref="D329">
    <cfRule type="duplicateValues" dxfId="137" priority="126"/>
  </conditionalFormatting>
  <conditionalFormatting sqref="D329">
    <cfRule type="duplicateValues" dxfId="136" priority="133"/>
  </conditionalFormatting>
  <conditionalFormatting sqref="D363 D359 D330:D340">
    <cfRule type="duplicateValues" dxfId="135" priority="119"/>
    <cfRule type="duplicateValues" dxfId="134" priority="120"/>
  </conditionalFormatting>
  <conditionalFormatting sqref="D363 D350:D359 D330:D348">
    <cfRule type="duplicateValues" dxfId="133" priority="121"/>
    <cfRule type="duplicateValues" dxfId="132" priority="122"/>
    <cfRule type="duplicateValues" dxfId="131" priority="123"/>
    <cfRule type="duplicateValues" dxfId="130" priority="124"/>
  </conditionalFormatting>
  <conditionalFormatting sqref="D330:D363">
    <cfRule type="duplicateValues" dxfId="129" priority="118"/>
  </conditionalFormatting>
  <conditionalFormatting sqref="D330:D364">
    <cfRule type="duplicateValues" dxfId="128" priority="125"/>
  </conditionalFormatting>
  <conditionalFormatting sqref="D334:D335">
    <cfRule type="duplicateValues" dxfId="127" priority="117"/>
  </conditionalFormatting>
  <conditionalFormatting sqref="D339">
    <cfRule type="duplicateValues" dxfId="126" priority="116"/>
  </conditionalFormatting>
  <conditionalFormatting sqref="D358 D354 D350 D352">
    <cfRule type="duplicateValues" dxfId="125" priority="112"/>
  </conditionalFormatting>
  <conditionalFormatting sqref="D358 D354 D350 D352">
    <cfRule type="duplicateValues" dxfId="124" priority="113"/>
    <cfRule type="duplicateValues" dxfId="123" priority="114"/>
  </conditionalFormatting>
  <conditionalFormatting sqref="D354 D352 D350">
    <cfRule type="duplicateValues" dxfId="122" priority="115"/>
  </conditionalFormatting>
  <conditionalFormatting sqref="D357">
    <cfRule type="duplicateValues" dxfId="121" priority="105"/>
  </conditionalFormatting>
  <conditionalFormatting sqref="D357">
    <cfRule type="duplicateValues" dxfId="120" priority="106"/>
    <cfRule type="duplicateValues" dxfId="119" priority="107"/>
  </conditionalFormatting>
  <conditionalFormatting sqref="D357">
    <cfRule type="duplicateValues" dxfId="118" priority="108"/>
    <cfRule type="duplicateValues" dxfId="117" priority="109"/>
    <cfRule type="duplicateValues" dxfId="116" priority="110"/>
    <cfRule type="duplicateValues" dxfId="115" priority="111" stopIfTrue="1"/>
  </conditionalFormatting>
  <conditionalFormatting sqref="D364">
    <cfRule type="duplicateValues" dxfId="114" priority="104"/>
  </conditionalFormatting>
  <conditionalFormatting sqref="C349">
    <cfRule type="duplicateValues" dxfId="113" priority="103"/>
  </conditionalFormatting>
  <conditionalFormatting sqref="C352">
    <cfRule type="duplicateValues" dxfId="112" priority="102"/>
  </conditionalFormatting>
  <conditionalFormatting sqref="D385 D383 D366:D373">
    <cfRule type="duplicateValues" dxfId="111" priority="95"/>
    <cfRule type="duplicateValues" dxfId="110" priority="96"/>
  </conditionalFormatting>
  <conditionalFormatting sqref="D388 D385 D366:D383">
    <cfRule type="duplicateValues" dxfId="109" priority="97"/>
    <cfRule type="duplicateValues" dxfId="108" priority="98"/>
    <cfRule type="duplicateValues" dxfId="107" priority="99"/>
    <cfRule type="duplicateValues" dxfId="106" priority="100"/>
  </conditionalFormatting>
  <conditionalFormatting sqref="D366:D389">
    <cfRule type="duplicateValues" dxfId="105" priority="94"/>
  </conditionalFormatting>
  <conditionalFormatting sqref="D366:D390">
    <cfRule type="duplicateValues" dxfId="104" priority="101"/>
  </conditionalFormatting>
  <conditionalFormatting sqref="D368">
    <cfRule type="duplicateValues" dxfId="103" priority="93"/>
  </conditionalFormatting>
  <conditionalFormatting sqref="D372">
    <cfRule type="duplicateValues" dxfId="102" priority="92"/>
  </conditionalFormatting>
  <conditionalFormatting sqref="D373">
    <cfRule type="duplicateValues" dxfId="101" priority="91"/>
  </conditionalFormatting>
  <conditionalFormatting sqref="D373">
    <cfRule type="duplicateValues" dxfId="100" priority="90"/>
  </conditionalFormatting>
  <conditionalFormatting sqref="D380">
    <cfRule type="duplicateValues" dxfId="99" priority="86"/>
  </conditionalFormatting>
  <conditionalFormatting sqref="D380">
    <cfRule type="duplicateValues" dxfId="98" priority="87"/>
    <cfRule type="duplicateValues" dxfId="97" priority="88"/>
  </conditionalFormatting>
  <conditionalFormatting sqref="D380">
    <cfRule type="duplicateValues" dxfId="96" priority="89"/>
  </conditionalFormatting>
  <conditionalFormatting sqref="D387">
    <cfRule type="duplicateValues" dxfId="95" priority="80"/>
    <cfRule type="duplicateValues" dxfId="94" priority="81"/>
  </conditionalFormatting>
  <conditionalFormatting sqref="D387">
    <cfRule type="duplicateValues" dxfId="93" priority="82"/>
    <cfRule type="duplicateValues" dxfId="92" priority="83"/>
    <cfRule type="duplicateValues" dxfId="91" priority="84"/>
    <cfRule type="duplicateValues" dxfId="90" priority="85"/>
  </conditionalFormatting>
  <conditionalFormatting sqref="D390">
    <cfRule type="duplicateValues" dxfId="89" priority="79"/>
  </conditionalFormatting>
  <conditionalFormatting sqref="C401">
    <cfRule type="duplicateValues" dxfId="88" priority="78"/>
  </conditionalFormatting>
  <conditionalFormatting sqref="D407 D403 D391:D398">
    <cfRule type="duplicateValues" dxfId="87" priority="71"/>
    <cfRule type="duplicateValues" dxfId="86" priority="72"/>
  </conditionalFormatting>
  <conditionalFormatting sqref="D407 D391:D403">
    <cfRule type="duplicateValues" dxfId="85" priority="73"/>
    <cfRule type="duplicateValues" dxfId="84" priority="74"/>
    <cfRule type="duplicateValues" dxfId="83" priority="75"/>
    <cfRule type="duplicateValues" dxfId="82" priority="76"/>
  </conditionalFormatting>
  <conditionalFormatting sqref="D407 D391:D404">
    <cfRule type="duplicateValues" dxfId="81" priority="70"/>
  </conditionalFormatting>
  <conditionalFormatting sqref="D391:D407">
    <cfRule type="duplicateValues" dxfId="80" priority="77"/>
  </conditionalFormatting>
  <conditionalFormatting sqref="D397">
    <cfRule type="duplicateValues" dxfId="79" priority="69"/>
  </conditionalFormatting>
  <conditionalFormatting sqref="D397">
    <cfRule type="duplicateValues" dxfId="78" priority="68"/>
  </conditionalFormatting>
  <conditionalFormatting sqref="D398">
    <cfRule type="duplicateValues" dxfId="77" priority="67"/>
  </conditionalFormatting>
  <conditionalFormatting sqref="D401">
    <cfRule type="duplicateValues" dxfId="76" priority="63"/>
  </conditionalFormatting>
  <conditionalFormatting sqref="D401">
    <cfRule type="duplicateValues" dxfId="75" priority="64"/>
    <cfRule type="duplicateValues" dxfId="74" priority="65"/>
  </conditionalFormatting>
  <conditionalFormatting sqref="D401">
    <cfRule type="duplicateValues" dxfId="73" priority="66"/>
  </conditionalFormatting>
  <conditionalFormatting sqref="D402">
    <cfRule type="duplicateValues" dxfId="72" priority="56"/>
  </conditionalFormatting>
  <conditionalFormatting sqref="D402">
    <cfRule type="duplicateValues" dxfId="71" priority="57"/>
    <cfRule type="duplicateValues" dxfId="70" priority="58"/>
  </conditionalFormatting>
  <conditionalFormatting sqref="D402">
    <cfRule type="duplicateValues" dxfId="69" priority="59"/>
    <cfRule type="duplicateValues" dxfId="68" priority="60"/>
    <cfRule type="duplicateValues" dxfId="67" priority="61"/>
    <cfRule type="duplicateValues" dxfId="66" priority="62" stopIfTrue="1"/>
  </conditionalFormatting>
  <conditionalFormatting sqref="D405">
    <cfRule type="duplicateValues" dxfId="65" priority="55"/>
  </conditionalFormatting>
  <conditionalFormatting sqref="D406">
    <cfRule type="duplicateValues" dxfId="64" priority="54"/>
  </conditionalFormatting>
  <conditionalFormatting sqref="C422">
    <cfRule type="duplicateValues" dxfId="63" priority="53"/>
  </conditionalFormatting>
  <conditionalFormatting sqref="C440 C438">
    <cfRule type="duplicateValues" dxfId="62" priority="52"/>
  </conditionalFormatting>
  <conditionalFormatting sqref="D450 D444:D445 D409:D425">
    <cfRule type="duplicateValues" dxfId="61" priority="45"/>
    <cfRule type="duplicateValues" dxfId="60" priority="46"/>
  </conditionalFormatting>
  <conditionalFormatting sqref="D450 D409:D445">
    <cfRule type="duplicateValues" dxfId="59" priority="47"/>
    <cfRule type="duplicateValues" dxfId="58" priority="48"/>
    <cfRule type="duplicateValues" dxfId="57" priority="49"/>
    <cfRule type="duplicateValues" dxfId="56" priority="50"/>
  </conditionalFormatting>
  <conditionalFormatting sqref="D450 D409:D448">
    <cfRule type="duplicateValues" dxfId="55" priority="44"/>
  </conditionalFormatting>
  <conditionalFormatting sqref="D409:D450">
    <cfRule type="duplicateValues" dxfId="54" priority="51"/>
  </conditionalFormatting>
  <conditionalFormatting sqref="D411:D412">
    <cfRule type="duplicateValues" dxfId="53" priority="43"/>
  </conditionalFormatting>
  <conditionalFormatting sqref="D421">
    <cfRule type="duplicateValues" dxfId="52" priority="42"/>
  </conditionalFormatting>
  <conditionalFormatting sqref="D423:D424">
    <cfRule type="duplicateValues" dxfId="51" priority="41"/>
  </conditionalFormatting>
  <conditionalFormatting sqref="D423">
    <cfRule type="duplicateValues" dxfId="50" priority="40"/>
  </conditionalFormatting>
  <conditionalFormatting sqref="D424">
    <cfRule type="duplicateValues" dxfId="49" priority="39"/>
  </conditionalFormatting>
  <conditionalFormatting sqref="D425">
    <cfRule type="duplicateValues" dxfId="48" priority="38"/>
  </conditionalFormatting>
  <conditionalFormatting sqref="D432">
    <cfRule type="duplicateValues" dxfId="47" priority="37"/>
  </conditionalFormatting>
  <conditionalFormatting sqref="D440 D438">
    <cfRule type="duplicateValues" dxfId="46" priority="33"/>
  </conditionalFormatting>
  <conditionalFormatting sqref="D440 D438">
    <cfRule type="duplicateValues" dxfId="45" priority="34"/>
    <cfRule type="duplicateValues" dxfId="44" priority="35"/>
  </conditionalFormatting>
  <conditionalFormatting sqref="D440">
    <cfRule type="duplicateValues" dxfId="43" priority="36"/>
  </conditionalFormatting>
  <conditionalFormatting sqref="D448">
    <cfRule type="duplicateValues" dxfId="42" priority="27"/>
    <cfRule type="duplicateValues" dxfId="41" priority="28"/>
  </conditionalFormatting>
  <conditionalFormatting sqref="D448">
    <cfRule type="duplicateValues" dxfId="40" priority="29"/>
    <cfRule type="duplicateValues" dxfId="39" priority="30"/>
    <cfRule type="duplicateValues" dxfId="38" priority="31"/>
    <cfRule type="duplicateValues" dxfId="37" priority="32"/>
  </conditionalFormatting>
  <conditionalFormatting sqref="D449">
    <cfRule type="duplicateValues" dxfId="36" priority="26"/>
  </conditionalFormatting>
  <conditionalFormatting sqref="C466">
    <cfRule type="duplicateValues" dxfId="35" priority="25"/>
  </conditionalFormatting>
  <conditionalFormatting sqref="C467">
    <cfRule type="duplicateValues" dxfId="34" priority="24"/>
  </conditionalFormatting>
  <conditionalFormatting sqref="D478 D470:D471 D465 D461 D451:D459">
    <cfRule type="duplicateValues" dxfId="33" priority="17"/>
    <cfRule type="duplicateValues" dxfId="32" priority="18"/>
  </conditionalFormatting>
  <conditionalFormatting sqref="D478 D468:D471 D451:D466">
    <cfRule type="duplicateValues" dxfId="31" priority="19"/>
    <cfRule type="duplicateValues" dxfId="30" priority="20"/>
    <cfRule type="duplicateValues" dxfId="29" priority="21"/>
    <cfRule type="duplicateValues" dxfId="28" priority="22"/>
  </conditionalFormatting>
  <conditionalFormatting sqref="D478 D451:D474">
    <cfRule type="duplicateValues" dxfId="27" priority="16"/>
  </conditionalFormatting>
  <conditionalFormatting sqref="D451:D478">
    <cfRule type="duplicateValues" dxfId="26" priority="23"/>
  </conditionalFormatting>
  <conditionalFormatting sqref="D454">
    <cfRule type="duplicateValues" dxfId="25" priority="15"/>
  </conditionalFormatting>
  <conditionalFormatting sqref="D466">
    <cfRule type="duplicateValues" dxfId="24" priority="11"/>
  </conditionalFormatting>
  <conditionalFormatting sqref="D466">
    <cfRule type="duplicateValues" dxfId="23" priority="12"/>
    <cfRule type="duplicateValues" dxfId="22" priority="13"/>
  </conditionalFormatting>
  <conditionalFormatting sqref="D466">
    <cfRule type="duplicateValues" dxfId="21" priority="14"/>
  </conditionalFormatting>
  <conditionalFormatting sqref="D475">
    <cfRule type="duplicateValues" dxfId="20" priority="10"/>
  </conditionalFormatting>
  <conditionalFormatting sqref="D476:D477">
    <cfRule type="duplicateValues" dxfId="19" priority="9"/>
  </conditionalFormatting>
  <conditionalFormatting sqref="D31">
    <cfRule type="duplicateValues" dxfId="8" priority="2"/>
    <cfRule type="duplicateValues" dxfId="7" priority="3"/>
  </conditionalFormatting>
  <conditionalFormatting sqref="D31">
    <cfRule type="duplicateValues" dxfId="6" priority="4"/>
    <cfRule type="duplicateValues" dxfId="5" priority="5"/>
    <cfRule type="duplicateValues" dxfId="4" priority="6"/>
    <cfRule type="duplicateValues" dxfId="3" priority="7"/>
  </conditionalFormatting>
  <conditionalFormatting sqref="D31">
    <cfRule type="duplicateValues" dxfId="2" priority="1"/>
  </conditionalFormatting>
  <conditionalFormatting sqref="D31">
    <cfRule type="duplicateValues" dxfId="1" priority="8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35F-B925-4771-9932-EB81172BFF00}">
  <dimension ref="A1:JP5"/>
  <sheetViews>
    <sheetView workbookViewId="0">
      <pane ySplit="3" topLeftCell="A4" activePane="bottomLeft" state="frozen"/>
      <selection pane="bottomLeft" activeCell="I5" sqref="I5"/>
    </sheetView>
  </sheetViews>
  <sheetFormatPr defaultRowHeight="11.25" outlineLevelCol="2" x14ac:dyDescent="0.2"/>
  <cols>
    <col min="1" max="1" width="9.85546875" style="13" bestFit="1" customWidth="1"/>
    <col min="2" max="2" width="17.7109375" style="13" bestFit="1" customWidth="1"/>
    <col min="3" max="3" width="14.85546875" style="13" bestFit="1" customWidth="1"/>
    <col min="4" max="4" width="6.140625" style="13" bestFit="1" customWidth="1"/>
    <col min="5" max="5" width="14.85546875" style="13" customWidth="1" outlineLevel="1"/>
    <col min="6" max="6" width="4.42578125" style="13" customWidth="1" outlineLevel="1"/>
    <col min="7" max="7" width="0.7109375" style="13" customWidth="1"/>
    <col min="8" max="8" width="15.42578125" style="13" bestFit="1" customWidth="1"/>
    <col min="9" max="9" width="7" style="13" bestFit="1" customWidth="1"/>
    <col min="10" max="10" width="6.140625" style="13" bestFit="1" customWidth="1"/>
    <col min="11" max="11" width="4.7109375" style="13" bestFit="1" customWidth="1"/>
    <col min="12" max="12" width="3.7109375" style="13" bestFit="1" customWidth="1"/>
    <col min="13" max="13" width="4.140625" style="13" bestFit="1" customWidth="1"/>
    <col min="14" max="14" width="15.5703125" style="13" bestFit="1" customWidth="1"/>
    <col min="15" max="15" width="8.85546875" style="13" bestFit="1" customWidth="1"/>
    <col min="16" max="16" width="8.7109375" style="13" bestFit="1" customWidth="1"/>
    <col min="17" max="17" width="7" style="13" bestFit="1" customWidth="1"/>
    <col min="18" max="18" width="15" style="13" bestFit="1" customWidth="1"/>
    <col min="19" max="19" width="6" style="13" bestFit="1" customWidth="1"/>
    <col min="20" max="20" width="9.85546875" style="13" bestFit="1" customWidth="1"/>
    <col min="21" max="21" width="9.42578125" style="13" bestFit="1" customWidth="1"/>
    <col min="22" max="22" width="9.140625" style="13" bestFit="1" customWidth="1"/>
    <col min="23" max="23" width="13.42578125" style="13" bestFit="1" customWidth="1"/>
    <col min="24" max="24" width="18.5703125" style="13" bestFit="1" customWidth="1"/>
    <col min="25" max="25" width="11.28515625" style="13" bestFit="1" customWidth="1"/>
    <col min="26" max="26" width="6.42578125" style="13" bestFit="1" customWidth="1"/>
    <col min="27" max="27" width="6.5703125" style="13" bestFit="1" customWidth="1"/>
    <col min="28" max="28" width="1.28515625" style="13" customWidth="1"/>
    <col min="29" max="29" width="3.5703125" style="13" bestFit="1" customWidth="1" outlineLevel="1" collapsed="1"/>
    <col min="30" max="30" width="5.28515625" style="13" customWidth="1" outlineLevel="1"/>
    <col min="31" max="31" width="3.42578125" style="13" bestFit="1" customWidth="1" outlineLevel="2"/>
    <col min="32" max="32" width="4.42578125" style="13" bestFit="1" customWidth="1" outlineLevel="2"/>
    <col min="33" max="33" width="5.140625" style="13" bestFit="1" customWidth="1" outlineLevel="2"/>
    <col min="34" max="34" width="6.28515625" style="13" bestFit="1" customWidth="1" outlineLevel="2"/>
    <col min="35" max="35" width="6.28515625" style="13" customWidth="1" outlineLevel="2"/>
    <col min="36" max="36" width="37.140625" style="13" bestFit="1" customWidth="1" outlineLevel="2"/>
    <col min="37" max="37" width="3.5703125" style="13" bestFit="1" customWidth="1" outlineLevel="1"/>
    <col min="38" max="38" width="5.28515625" style="13" bestFit="1" customWidth="1" outlineLevel="1"/>
    <col min="39" max="39" width="3.42578125" style="13" bestFit="1" customWidth="1" outlineLevel="1"/>
    <col min="40" max="40" width="3.85546875" style="13" bestFit="1" customWidth="1" outlineLevel="1"/>
    <col min="41" max="41" width="10.42578125" style="13" bestFit="1" customWidth="1" outlineLevel="1"/>
    <col min="42" max="42" width="7" style="13" bestFit="1" customWidth="1" outlineLevel="1"/>
    <col min="43" max="43" width="7" style="13" customWidth="1" outlineLevel="1"/>
    <col min="44" max="44" width="66.28515625" style="13" bestFit="1" customWidth="1" outlineLevel="1"/>
    <col min="45" max="45" width="4.42578125" style="13" bestFit="1" customWidth="1"/>
    <col min="46" max="46" width="7" style="13" bestFit="1" customWidth="1"/>
    <col min="47" max="47" width="3.42578125" style="13" bestFit="1" customWidth="1" outlineLevel="1"/>
    <col min="48" max="48" width="3.85546875" style="13" bestFit="1" customWidth="1" outlineLevel="1"/>
    <col min="49" max="49" width="5.140625" style="13" bestFit="1" customWidth="1" outlineLevel="1"/>
    <col min="50" max="50" width="7" style="13" bestFit="1" customWidth="1" outlineLevel="1"/>
    <col min="51" max="51" width="7" style="13" customWidth="1" outlineLevel="1"/>
    <col min="52" max="52" width="7.5703125" style="13" bestFit="1" customWidth="1"/>
    <col min="53" max="53" width="4.42578125" style="13" bestFit="1" customWidth="1"/>
    <col min="54" max="54" width="7" style="13" bestFit="1" customWidth="1"/>
    <col min="55" max="55" width="3.42578125" style="13" bestFit="1" customWidth="1" outlineLevel="1"/>
    <col min="56" max="56" width="3.85546875" style="13" bestFit="1" customWidth="1" outlineLevel="1"/>
    <col min="57" max="57" width="5.140625" style="13" bestFit="1" customWidth="1" outlineLevel="1"/>
    <col min="58" max="58" width="7" style="13" bestFit="1" customWidth="1" outlineLevel="1"/>
    <col min="59" max="59" width="7" style="13" customWidth="1" outlineLevel="1"/>
    <col min="60" max="60" width="7.5703125" style="13" bestFit="1" customWidth="1"/>
    <col min="61" max="61" width="4.42578125" style="13" bestFit="1" customWidth="1"/>
    <col min="62" max="62" width="7" style="13" bestFit="1" customWidth="1"/>
    <col min="63" max="63" width="3.42578125" style="13" bestFit="1" customWidth="1" outlineLevel="1"/>
    <col min="64" max="64" width="3.85546875" style="13" bestFit="1" customWidth="1" outlineLevel="1"/>
    <col min="65" max="65" width="5.140625" style="13" bestFit="1" customWidth="1" outlineLevel="1"/>
    <col min="66" max="66" width="7" style="13" bestFit="1" customWidth="1" outlineLevel="1"/>
    <col min="67" max="67" width="7" style="13" customWidth="1" outlineLevel="1"/>
    <col min="68" max="68" width="7.5703125" style="13" bestFit="1" customWidth="1"/>
    <col min="69" max="69" width="4.42578125" style="13" bestFit="1" customWidth="1"/>
    <col min="70" max="70" width="7" style="13" bestFit="1" customWidth="1"/>
    <col min="71" max="71" width="3.42578125" style="13" bestFit="1" customWidth="1" outlineLevel="1"/>
    <col min="72" max="72" width="3.85546875" style="13" bestFit="1" customWidth="1" outlineLevel="1"/>
    <col min="73" max="73" width="5.140625" style="13" bestFit="1" customWidth="1" outlineLevel="1"/>
    <col min="74" max="74" width="7" style="13" bestFit="1" customWidth="1" outlineLevel="1"/>
    <col min="75" max="75" width="7" style="13" customWidth="1" outlineLevel="1"/>
    <col min="76" max="76" width="7.5703125" style="13" bestFit="1" customWidth="1"/>
    <col min="77" max="77" width="4.42578125" style="13" bestFit="1" customWidth="1"/>
    <col min="78" max="78" width="7" style="13" bestFit="1" customWidth="1"/>
    <col min="79" max="79" width="3.42578125" style="13" bestFit="1" customWidth="1" outlineLevel="1"/>
    <col min="80" max="80" width="3.85546875" style="13" bestFit="1" customWidth="1" outlineLevel="1"/>
    <col min="81" max="81" width="5.140625" style="13" bestFit="1" customWidth="1" outlineLevel="1"/>
    <col min="82" max="82" width="7" style="13" bestFit="1" customWidth="1" outlineLevel="1"/>
    <col min="83" max="83" width="7" style="13" customWidth="1" outlineLevel="1"/>
    <col min="84" max="84" width="7.5703125" style="13" bestFit="1" customWidth="1"/>
    <col min="85" max="85" width="4.42578125" style="13" bestFit="1" customWidth="1"/>
    <col min="86" max="86" width="7" style="13" bestFit="1" customWidth="1"/>
    <col min="87" max="87" width="3.42578125" style="13" bestFit="1" customWidth="1" outlineLevel="1"/>
    <col min="88" max="88" width="3.85546875" style="13" bestFit="1" customWidth="1" outlineLevel="1"/>
    <col min="89" max="89" width="5.140625" style="13" bestFit="1" customWidth="1" outlineLevel="1"/>
    <col min="90" max="90" width="7" style="13" bestFit="1" customWidth="1" outlineLevel="1"/>
    <col min="91" max="91" width="7" style="13" customWidth="1" outlineLevel="1"/>
    <col min="92" max="92" width="7.5703125" style="13" bestFit="1" customWidth="1"/>
    <col min="93" max="93" width="4.42578125" style="13" bestFit="1" customWidth="1"/>
    <col min="94" max="94" width="7" style="13" bestFit="1" customWidth="1"/>
    <col min="95" max="95" width="3.42578125" style="13" bestFit="1" customWidth="1" outlineLevel="1"/>
    <col min="96" max="96" width="3.85546875" style="13" bestFit="1" customWidth="1" outlineLevel="1"/>
    <col min="97" max="97" width="5.140625" style="13" bestFit="1" customWidth="1" outlineLevel="1"/>
    <col min="98" max="98" width="7" style="13" bestFit="1" customWidth="1" outlineLevel="1"/>
    <col min="99" max="99" width="7" style="13" customWidth="1" outlineLevel="1"/>
    <col min="100" max="100" width="7.5703125" style="13" bestFit="1" customWidth="1"/>
    <col min="101" max="101" width="4.42578125" style="13" bestFit="1" customWidth="1"/>
    <col min="102" max="102" width="7" style="13" bestFit="1" customWidth="1"/>
    <col min="103" max="103" width="3.42578125" style="13" bestFit="1" customWidth="1" outlineLevel="1"/>
    <col min="104" max="104" width="3.85546875" style="13" bestFit="1" customWidth="1" outlineLevel="1"/>
    <col min="105" max="105" width="5.140625" style="13" bestFit="1" customWidth="1" outlineLevel="1"/>
    <col min="106" max="106" width="7" style="13" bestFit="1" customWidth="1" outlineLevel="1"/>
    <col min="107" max="107" width="7" style="13" customWidth="1" outlineLevel="1"/>
    <col min="108" max="108" width="7.5703125" style="13" bestFit="1" customWidth="1"/>
    <col min="109" max="109" width="4.42578125" style="13" bestFit="1" customWidth="1"/>
    <col min="110" max="110" width="7" style="13" bestFit="1" customWidth="1"/>
    <col min="111" max="111" width="3.42578125" style="13" bestFit="1" customWidth="1" outlineLevel="1"/>
    <col min="112" max="112" width="3.85546875" style="13" bestFit="1" customWidth="1" outlineLevel="1"/>
    <col min="113" max="113" width="5.140625" style="13" bestFit="1" customWidth="1" outlineLevel="1"/>
    <col min="114" max="114" width="7" style="13" bestFit="1" customWidth="1" outlineLevel="1"/>
    <col min="115" max="115" width="7" style="13" customWidth="1" outlineLevel="1"/>
    <col min="116" max="116" width="7.5703125" style="13" bestFit="1" customWidth="1"/>
    <col min="117" max="117" width="4.42578125" style="13" bestFit="1" customWidth="1"/>
    <col min="118" max="118" width="7" style="13" bestFit="1" customWidth="1"/>
    <col min="119" max="119" width="3.42578125" style="13" bestFit="1" customWidth="1" outlineLevel="1"/>
    <col min="120" max="120" width="3.85546875" style="13" bestFit="1" customWidth="1" outlineLevel="1"/>
    <col min="121" max="121" width="5.140625" style="13" bestFit="1" customWidth="1" outlineLevel="1"/>
    <col min="122" max="122" width="7" style="13" bestFit="1" customWidth="1" outlineLevel="1"/>
    <col min="123" max="123" width="7" style="13" customWidth="1" outlineLevel="1"/>
    <col min="124" max="124" width="7.5703125" style="13" bestFit="1" customWidth="1"/>
    <col min="125" max="125" width="4.42578125" style="13" bestFit="1" customWidth="1"/>
    <col min="126" max="126" width="7" style="13" bestFit="1" customWidth="1"/>
    <col min="127" max="127" width="3.42578125" style="13" bestFit="1" customWidth="1" outlineLevel="1"/>
    <col min="128" max="128" width="3.85546875" style="13" bestFit="1" customWidth="1" outlineLevel="1"/>
    <col min="129" max="129" width="5.140625" style="13" bestFit="1" customWidth="1" outlineLevel="1"/>
    <col min="130" max="130" width="7" style="13" bestFit="1" customWidth="1" outlineLevel="1"/>
    <col min="131" max="131" width="7" style="13" customWidth="1" outlineLevel="1"/>
    <col min="132" max="132" width="7.5703125" style="13" bestFit="1" customWidth="1"/>
    <col min="133" max="133" width="4.42578125" style="13" bestFit="1" customWidth="1"/>
    <col min="134" max="134" width="7" style="13" bestFit="1" customWidth="1"/>
    <col min="135" max="135" width="3.42578125" style="13" bestFit="1" customWidth="1" outlineLevel="1"/>
    <col min="136" max="136" width="3.85546875" style="13" bestFit="1" customWidth="1" outlineLevel="1"/>
    <col min="137" max="137" width="5.140625" style="13" bestFit="1" customWidth="1" outlineLevel="1"/>
    <col min="138" max="138" width="7" style="13" bestFit="1" customWidth="1" outlineLevel="1"/>
    <col min="139" max="139" width="7" style="13" customWidth="1" outlineLevel="1"/>
    <col min="140" max="140" width="7.5703125" style="13" bestFit="1" customWidth="1"/>
    <col min="141" max="141" width="4.42578125" style="13" bestFit="1" customWidth="1"/>
    <col min="142" max="142" width="7" style="13" bestFit="1" customWidth="1"/>
    <col min="143" max="143" width="3.42578125" style="13" bestFit="1" customWidth="1" outlineLevel="1"/>
    <col min="144" max="144" width="3.85546875" style="13" bestFit="1" customWidth="1" outlineLevel="1"/>
    <col min="145" max="145" width="5.140625" style="13" bestFit="1" customWidth="1" outlineLevel="1"/>
    <col min="146" max="146" width="7" style="13" bestFit="1" customWidth="1" outlineLevel="1"/>
    <col min="147" max="147" width="7" style="13" customWidth="1" outlineLevel="1"/>
    <col min="148" max="148" width="7.5703125" style="13" bestFit="1" customWidth="1"/>
    <col min="149" max="149" width="4.42578125" style="13" bestFit="1" customWidth="1"/>
    <col min="150" max="150" width="7" style="13" bestFit="1" customWidth="1"/>
    <col min="151" max="151" width="3.42578125" style="13" bestFit="1" customWidth="1" outlineLevel="1"/>
    <col min="152" max="152" width="3.85546875" style="13" bestFit="1" customWidth="1" outlineLevel="1"/>
    <col min="153" max="153" width="5.140625" style="13" bestFit="1" customWidth="1" outlineLevel="1"/>
    <col min="154" max="154" width="7" style="13" bestFit="1" customWidth="1" outlineLevel="1"/>
    <col min="155" max="155" width="7" style="13" customWidth="1" outlineLevel="1"/>
    <col min="156" max="156" width="7.5703125" style="13" bestFit="1" customWidth="1"/>
    <col min="157" max="157" width="4.42578125" style="13" bestFit="1" customWidth="1"/>
    <col min="158" max="158" width="7" style="13" bestFit="1" customWidth="1"/>
    <col min="159" max="159" width="3.42578125" style="13" bestFit="1" customWidth="1" outlineLevel="1"/>
    <col min="160" max="160" width="3.85546875" style="13" bestFit="1" customWidth="1" outlineLevel="1"/>
    <col min="161" max="161" width="5.140625" style="13" bestFit="1" customWidth="1" outlineLevel="1"/>
    <col min="162" max="162" width="7" style="13" bestFit="1" customWidth="1" outlineLevel="1"/>
    <col min="163" max="163" width="7" style="13" customWidth="1" outlineLevel="1"/>
    <col min="164" max="164" width="7.5703125" style="13" bestFit="1" customWidth="1"/>
    <col min="165" max="165" width="4.42578125" style="13" bestFit="1" customWidth="1"/>
    <col min="166" max="166" width="7" style="13" bestFit="1" customWidth="1"/>
    <col min="167" max="167" width="3.42578125" style="13" bestFit="1" customWidth="1" outlineLevel="1"/>
    <col min="168" max="168" width="3.85546875" style="13" bestFit="1" customWidth="1" outlineLevel="1"/>
    <col min="169" max="169" width="5.140625" style="13" bestFit="1" customWidth="1" outlineLevel="1"/>
    <col min="170" max="170" width="7" style="13" bestFit="1" customWidth="1" outlineLevel="1"/>
    <col min="171" max="171" width="7" style="13" customWidth="1" outlineLevel="1"/>
    <col min="172" max="172" width="7.5703125" style="13" bestFit="1" customWidth="1"/>
    <col min="173" max="173" width="4.42578125" style="13" bestFit="1" customWidth="1"/>
    <col min="174" max="174" width="7" style="13" bestFit="1" customWidth="1"/>
    <col min="175" max="175" width="3.42578125" style="13" bestFit="1" customWidth="1" outlineLevel="1"/>
    <col min="176" max="176" width="3.85546875" style="13" bestFit="1" customWidth="1" outlineLevel="1"/>
    <col min="177" max="177" width="5.140625" style="13" bestFit="1" customWidth="1" outlineLevel="1"/>
    <col min="178" max="178" width="7" style="13" bestFit="1" customWidth="1" outlineLevel="1"/>
    <col min="179" max="179" width="7" style="13" customWidth="1" outlineLevel="1"/>
    <col min="180" max="180" width="7.5703125" style="13" bestFit="1" customWidth="1"/>
    <col min="181" max="181" width="4.42578125" style="13" bestFit="1" customWidth="1"/>
    <col min="182" max="182" width="7" style="13" bestFit="1" customWidth="1"/>
    <col min="183" max="183" width="3.42578125" style="13" bestFit="1" customWidth="1" outlineLevel="1"/>
    <col min="184" max="184" width="3.85546875" style="13" bestFit="1" customWidth="1" outlineLevel="1"/>
    <col min="185" max="185" width="5.140625" style="13" bestFit="1" customWidth="1" outlineLevel="1"/>
    <col min="186" max="186" width="7" style="13" bestFit="1" customWidth="1" outlineLevel="1"/>
    <col min="187" max="187" width="7" style="13" customWidth="1" outlineLevel="1"/>
    <col min="188" max="188" width="7.5703125" style="13" bestFit="1" customWidth="1"/>
    <col min="189" max="189" width="4.42578125" style="13" bestFit="1" customWidth="1"/>
    <col min="190" max="190" width="7" style="13" bestFit="1" customWidth="1"/>
    <col min="191" max="191" width="3.42578125" style="13" bestFit="1" customWidth="1" outlineLevel="1"/>
    <col min="192" max="192" width="3.85546875" style="13" bestFit="1" customWidth="1" outlineLevel="1"/>
    <col min="193" max="193" width="5.140625" style="13" bestFit="1" customWidth="1" outlineLevel="1"/>
    <col min="194" max="194" width="7" style="13" bestFit="1" customWidth="1" outlineLevel="1"/>
    <col min="195" max="195" width="7" style="13" customWidth="1" outlineLevel="1"/>
    <col min="196" max="196" width="7.5703125" style="13" bestFit="1" customWidth="1"/>
    <col min="197" max="197" width="4.42578125" style="13" bestFit="1" customWidth="1"/>
    <col min="198" max="198" width="7" style="13" bestFit="1" customWidth="1"/>
    <col min="199" max="199" width="3.42578125" style="13" bestFit="1" customWidth="1" outlineLevel="1"/>
    <col min="200" max="200" width="3.85546875" style="13" bestFit="1" customWidth="1" outlineLevel="1"/>
    <col min="201" max="201" width="5.140625" style="13" bestFit="1" customWidth="1" outlineLevel="1"/>
    <col min="202" max="202" width="7" style="13" bestFit="1" customWidth="1" outlineLevel="1"/>
    <col min="203" max="203" width="7" style="13" customWidth="1" outlineLevel="1"/>
    <col min="204" max="204" width="7.5703125" style="13" bestFit="1" customWidth="1"/>
    <col min="205" max="205" width="4.42578125" style="13" bestFit="1" customWidth="1"/>
    <col min="206" max="206" width="7" style="13" bestFit="1" customWidth="1"/>
    <col min="207" max="207" width="3.42578125" style="13" bestFit="1" customWidth="1" outlineLevel="1"/>
    <col min="208" max="208" width="3.85546875" style="13" bestFit="1" customWidth="1" outlineLevel="1"/>
    <col min="209" max="209" width="5.140625" style="13" bestFit="1" customWidth="1" outlineLevel="1"/>
    <col min="210" max="210" width="7" style="13" bestFit="1" customWidth="1" outlineLevel="1"/>
    <col min="211" max="211" width="7" style="13" customWidth="1" outlineLevel="1"/>
    <col min="212" max="212" width="7.5703125" style="13" bestFit="1" customWidth="1"/>
    <col min="213" max="213" width="4.42578125" style="13" bestFit="1" customWidth="1"/>
    <col min="214" max="214" width="7" style="13" bestFit="1" customWidth="1"/>
    <col min="215" max="215" width="3.42578125" style="13" bestFit="1" customWidth="1" outlineLevel="1"/>
    <col min="216" max="216" width="3.85546875" style="13" bestFit="1" customWidth="1" outlineLevel="1"/>
    <col min="217" max="217" width="5.140625" style="13" bestFit="1" customWidth="1" outlineLevel="1"/>
    <col min="218" max="218" width="7" style="13" bestFit="1" customWidth="1" outlineLevel="1"/>
    <col min="219" max="219" width="7" style="13" customWidth="1" outlineLevel="1"/>
    <col min="220" max="220" width="7.5703125" style="13" bestFit="1" customWidth="1"/>
    <col min="221" max="221" width="4.42578125" style="13" bestFit="1" customWidth="1"/>
    <col min="222" max="222" width="7" style="13" bestFit="1" customWidth="1"/>
    <col min="223" max="223" width="3.42578125" style="13" bestFit="1" customWidth="1" outlineLevel="1"/>
    <col min="224" max="224" width="3.85546875" style="13" bestFit="1" customWidth="1" outlineLevel="1"/>
    <col min="225" max="225" width="5.140625" style="13" bestFit="1" customWidth="1" outlineLevel="1"/>
    <col min="226" max="226" width="7" style="13" bestFit="1" customWidth="1" outlineLevel="1"/>
    <col min="227" max="227" width="7" style="13" customWidth="1" outlineLevel="1"/>
    <col min="228" max="228" width="7.5703125" style="13" bestFit="1" customWidth="1"/>
    <col min="229" max="229" width="4.42578125" style="13" bestFit="1" customWidth="1"/>
    <col min="230" max="230" width="7" style="13" bestFit="1" customWidth="1"/>
    <col min="231" max="231" width="3.42578125" style="13" bestFit="1" customWidth="1" outlineLevel="1"/>
    <col min="232" max="232" width="3.85546875" style="13" bestFit="1" customWidth="1" outlineLevel="1"/>
    <col min="233" max="233" width="5.140625" style="13" bestFit="1" customWidth="1" outlineLevel="1"/>
    <col min="234" max="234" width="7" style="13" bestFit="1" customWidth="1" outlineLevel="1"/>
    <col min="235" max="235" width="7" style="13" customWidth="1" outlineLevel="1"/>
    <col min="236" max="236" width="7.5703125" style="13" bestFit="1" customWidth="1"/>
    <col min="237" max="237" width="4.42578125" style="13" bestFit="1" customWidth="1"/>
    <col min="238" max="238" width="7" style="13" bestFit="1" customWidth="1"/>
    <col min="239" max="239" width="3.42578125" style="13" bestFit="1" customWidth="1" outlineLevel="1"/>
    <col min="240" max="240" width="3.85546875" style="13" bestFit="1" customWidth="1" outlineLevel="1"/>
    <col min="241" max="241" width="5.140625" style="13" bestFit="1" customWidth="1" outlineLevel="1"/>
    <col min="242" max="242" width="7" style="13" bestFit="1" customWidth="1" outlineLevel="1"/>
    <col min="243" max="243" width="7" style="13" customWidth="1" outlineLevel="1"/>
    <col min="244" max="244" width="7.5703125" style="13" bestFit="1" customWidth="1"/>
    <col min="245" max="245" width="4.42578125" style="13" bestFit="1" customWidth="1"/>
    <col min="246" max="246" width="7" style="13" bestFit="1" customWidth="1"/>
    <col min="247" max="247" width="3.42578125" style="13" bestFit="1" customWidth="1" outlineLevel="1"/>
    <col min="248" max="248" width="3.85546875" style="13" bestFit="1" customWidth="1" outlineLevel="1"/>
    <col min="249" max="249" width="5.140625" style="13" bestFit="1" customWidth="1" outlineLevel="1"/>
    <col min="250" max="250" width="7" style="13" bestFit="1" customWidth="1" outlineLevel="1"/>
    <col min="251" max="251" width="7" style="13" customWidth="1" outlineLevel="1"/>
    <col min="252" max="252" width="7.5703125" style="13" bestFit="1" customWidth="1"/>
    <col min="253" max="253" width="4.42578125" style="13" bestFit="1" customWidth="1"/>
    <col min="254" max="254" width="7" style="13" bestFit="1" customWidth="1"/>
    <col min="255" max="255" width="3.42578125" style="13" bestFit="1" customWidth="1" outlineLevel="1"/>
    <col min="256" max="256" width="3.85546875" style="13" bestFit="1" customWidth="1" outlineLevel="1"/>
    <col min="257" max="257" width="5.140625" style="13" bestFit="1" customWidth="1" outlineLevel="1"/>
    <col min="258" max="258" width="7" style="13" bestFit="1" customWidth="1" outlineLevel="1"/>
    <col min="259" max="259" width="7" style="13" customWidth="1" outlineLevel="1"/>
    <col min="260" max="260" width="7.5703125" style="13" bestFit="1" customWidth="1"/>
    <col min="261" max="261" width="4.42578125" style="13" bestFit="1" customWidth="1"/>
    <col min="262" max="262" width="7" style="13" bestFit="1" customWidth="1"/>
    <col min="263" max="263" width="3.42578125" style="13" bestFit="1" customWidth="1" outlineLevel="1"/>
    <col min="264" max="264" width="3.85546875" style="13" bestFit="1" customWidth="1" outlineLevel="1"/>
    <col min="265" max="265" width="5.140625" style="13" bestFit="1" customWidth="1" outlineLevel="1"/>
    <col min="266" max="266" width="7" style="13" bestFit="1" customWidth="1" outlineLevel="1"/>
    <col min="267" max="267" width="7" style="13" customWidth="1" outlineLevel="1"/>
    <col min="268" max="268" width="7.5703125" style="13" bestFit="1" customWidth="1"/>
    <col min="269" max="269" width="4.42578125" style="13" bestFit="1" customWidth="1"/>
    <col min="270" max="270" width="7" style="13" bestFit="1" customWidth="1"/>
    <col min="271" max="271" width="3.42578125" style="13" bestFit="1" customWidth="1" outlineLevel="1"/>
    <col min="272" max="272" width="3.85546875" style="13" bestFit="1" customWidth="1" outlineLevel="1"/>
    <col min="273" max="273" width="5.140625" style="13" bestFit="1" customWidth="1" outlineLevel="1"/>
    <col min="274" max="274" width="7" style="13" bestFit="1" customWidth="1" outlineLevel="1"/>
    <col min="275" max="275" width="7" style="13" customWidth="1" outlineLevel="1"/>
    <col min="276" max="276" width="7.5703125" style="13" bestFit="1" customWidth="1"/>
    <col min="277" max="16384" width="9.140625" style="13"/>
  </cols>
  <sheetData>
    <row r="1" spans="1:276" s="25" customFormat="1" ht="15.75" x14ac:dyDescent="0.25">
      <c r="A1" s="51"/>
      <c r="B1" s="51"/>
      <c r="C1" s="51"/>
      <c r="D1" s="51"/>
      <c r="E1" s="51"/>
      <c r="F1" s="52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170">
        <v>45901</v>
      </c>
      <c r="AD1" s="171"/>
      <c r="AE1" s="171"/>
      <c r="AF1" s="171"/>
      <c r="AG1" s="171"/>
      <c r="AH1" s="171"/>
      <c r="AI1" s="171"/>
      <c r="AJ1" s="171"/>
      <c r="AK1" s="170">
        <v>45902</v>
      </c>
      <c r="AL1" s="171"/>
      <c r="AM1" s="171"/>
      <c r="AN1" s="171"/>
      <c r="AO1" s="171"/>
      <c r="AP1" s="171"/>
      <c r="AQ1" s="171"/>
      <c r="AR1" s="171"/>
      <c r="AS1" s="170">
        <f>+AK1+1</f>
        <v>45903</v>
      </c>
      <c r="AT1" s="171"/>
      <c r="AU1" s="171"/>
      <c r="AV1" s="171"/>
      <c r="AW1" s="171"/>
      <c r="AX1" s="171"/>
      <c r="AY1" s="171"/>
      <c r="AZ1" s="171"/>
      <c r="BA1" s="170">
        <f>+AS1+1</f>
        <v>45904</v>
      </c>
      <c r="BB1" s="171"/>
      <c r="BC1" s="171"/>
      <c r="BD1" s="171"/>
      <c r="BE1" s="171"/>
      <c r="BF1" s="171"/>
      <c r="BG1" s="171"/>
      <c r="BH1" s="171"/>
      <c r="BI1" s="170">
        <f>+BA1+1</f>
        <v>45905</v>
      </c>
      <c r="BJ1" s="171"/>
      <c r="BK1" s="171"/>
      <c r="BL1" s="171"/>
      <c r="BM1" s="171"/>
      <c r="BN1" s="171"/>
      <c r="BO1" s="171"/>
      <c r="BP1" s="171"/>
      <c r="BQ1" s="170">
        <f>+BI1+1</f>
        <v>45906</v>
      </c>
      <c r="BR1" s="171"/>
      <c r="BS1" s="171"/>
      <c r="BT1" s="171"/>
      <c r="BU1" s="171"/>
      <c r="BV1" s="171"/>
      <c r="BW1" s="171"/>
      <c r="BX1" s="171"/>
      <c r="BY1" s="170">
        <f>+BQ1+1</f>
        <v>45907</v>
      </c>
      <c r="BZ1" s="171"/>
      <c r="CA1" s="171"/>
      <c r="CB1" s="171"/>
      <c r="CC1" s="171"/>
      <c r="CD1" s="171"/>
      <c r="CE1" s="171"/>
      <c r="CF1" s="171"/>
      <c r="CG1" s="170">
        <f>+BY1+1</f>
        <v>45908</v>
      </c>
      <c r="CH1" s="171"/>
      <c r="CI1" s="171"/>
      <c r="CJ1" s="171"/>
      <c r="CK1" s="171"/>
      <c r="CL1" s="171"/>
      <c r="CM1" s="171"/>
      <c r="CN1" s="171"/>
      <c r="CO1" s="170">
        <f>+CG1+1</f>
        <v>45909</v>
      </c>
      <c r="CP1" s="171"/>
      <c r="CQ1" s="171"/>
      <c r="CR1" s="171"/>
      <c r="CS1" s="171"/>
      <c r="CT1" s="171"/>
      <c r="CU1" s="171"/>
      <c r="CV1" s="171"/>
      <c r="CW1" s="170">
        <f>+CO1+1</f>
        <v>45910</v>
      </c>
      <c r="CX1" s="171"/>
      <c r="CY1" s="171"/>
      <c r="CZ1" s="171"/>
      <c r="DA1" s="171"/>
      <c r="DB1" s="171"/>
      <c r="DC1" s="171"/>
      <c r="DD1" s="171"/>
      <c r="DE1" s="170">
        <f>+CW1+1</f>
        <v>45911</v>
      </c>
      <c r="DF1" s="171"/>
      <c r="DG1" s="171"/>
      <c r="DH1" s="171"/>
      <c r="DI1" s="171"/>
      <c r="DJ1" s="171"/>
      <c r="DK1" s="171"/>
      <c r="DL1" s="171"/>
      <c r="DM1" s="170">
        <f>+DE1+1</f>
        <v>45912</v>
      </c>
      <c r="DN1" s="171"/>
      <c r="DO1" s="171"/>
      <c r="DP1" s="171"/>
      <c r="DQ1" s="171"/>
      <c r="DR1" s="171"/>
      <c r="DS1" s="171"/>
      <c r="DT1" s="171"/>
      <c r="DU1" s="170">
        <f>+DM1+1</f>
        <v>45913</v>
      </c>
      <c r="DV1" s="171"/>
      <c r="DW1" s="171"/>
      <c r="DX1" s="171"/>
      <c r="DY1" s="171"/>
      <c r="DZ1" s="171"/>
      <c r="EA1" s="171"/>
      <c r="EB1" s="171"/>
      <c r="EC1" s="170">
        <f>+DU1+1</f>
        <v>45914</v>
      </c>
      <c r="ED1" s="171"/>
      <c r="EE1" s="171"/>
      <c r="EF1" s="171"/>
      <c r="EG1" s="171"/>
      <c r="EH1" s="171"/>
      <c r="EI1" s="171"/>
      <c r="EJ1" s="171"/>
      <c r="EK1" s="170">
        <f>+EC1+1</f>
        <v>45915</v>
      </c>
      <c r="EL1" s="171"/>
      <c r="EM1" s="171"/>
      <c r="EN1" s="171"/>
      <c r="EO1" s="171"/>
      <c r="EP1" s="171"/>
      <c r="EQ1" s="171"/>
      <c r="ER1" s="171"/>
      <c r="ES1" s="170">
        <f>+EK1+1</f>
        <v>45916</v>
      </c>
      <c r="ET1" s="171"/>
      <c r="EU1" s="171"/>
      <c r="EV1" s="171"/>
      <c r="EW1" s="171"/>
      <c r="EX1" s="171"/>
      <c r="EY1" s="171"/>
      <c r="EZ1" s="171"/>
      <c r="FA1" s="170">
        <f>+ES1+1</f>
        <v>45917</v>
      </c>
      <c r="FB1" s="171"/>
      <c r="FC1" s="171"/>
      <c r="FD1" s="171"/>
      <c r="FE1" s="171"/>
      <c r="FF1" s="171"/>
      <c r="FG1" s="171"/>
      <c r="FH1" s="171"/>
      <c r="FI1" s="170">
        <f>+FA1+1</f>
        <v>45918</v>
      </c>
      <c r="FJ1" s="171"/>
      <c r="FK1" s="171"/>
      <c r="FL1" s="171"/>
      <c r="FM1" s="171"/>
      <c r="FN1" s="171"/>
      <c r="FO1" s="171"/>
      <c r="FP1" s="171"/>
      <c r="FQ1" s="170">
        <f>+FI1+1</f>
        <v>45919</v>
      </c>
      <c r="FR1" s="171"/>
      <c r="FS1" s="171"/>
      <c r="FT1" s="171"/>
      <c r="FU1" s="171"/>
      <c r="FV1" s="171"/>
      <c r="FW1" s="171"/>
      <c r="FX1" s="171"/>
      <c r="FY1" s="170">
        <f>+FQ1+1</f>
        <v>45920</v>
      </c>
      <c r="FZ1" s="171"/>
      <c r="GA1" s="171"/>
      <c r="GB1" s="171"/>
      <c r="GC1" s="171"/>
      <c r="GD1" s="171"/>
      <c r="GE1" s="171"/>
      <c r="GF1" s="171"/>
      <c r="GG1" s="170">
        <f>+FY1+1</f>
        <v>45921</v>
      </c>
      <c r="GH1" s="171"/>
      <c r="GI1" s="171"/>
      <c r="GJ1" s="171"/>
      <c r="GK1" s="171"/>
      <c r="GL1" s="171"/>
      <c r="GM1" s="171"/>
      <c r="GN1" s="171"/>
      <c r="GO1" s="170">
        <f>+GG1+1</f>
        <v>45922</v>
      </c>
      <c r="GP1" s="171"/>
      <c r="GQ1" s="171"/>
      <c r="GR1" s="171"/>
      <c r="GS1" s="171"/>
      <c r="GT1" s="171"/>
      <c r="GU1" s="171"/>
      <c r="GV1" s="171"/>
      <c r="GW1" s="170">
        <f>+GO1+1</f>
        <v>45923</v>
      </c>
      <c r="GX1" s="171"/>
      <c r="GY1" s="171"/>
      <c r="GZ1" s="171"/>
      <c r="HA1" s="171"/>
      <c r="HB1" s="171"/>
      <c r="HC1" s="171"/>
      <c r="HD1" s="171"/>
      <c r="HE1" s="170">
        <f>+GW1+1</f>
        <v>45924</v>
      </c>
      <c r="HF1" s="171"/>
      <c r="HG1" s="171"/>
      <c r="HH1" s="171"/>
      <c r="HI1" s="171"/>
      <c r="HJ1" s="171"/>
      <c r="HK1" s="171"/>
      <c r="HL1" s="171"/>
      <c r="HM1" s="170">
        <f>+HE1+1</f>
        <v>45925</v>
      </c>
      <c r="HN1" s="171"/>
      <c r="HO1" s="171"/>
      <c r="HP1" s="171"/>
      <c r="HQ1" s="171"/>
      <c r="HR1" s="171"/>
      <c r="HS1" s="171"/>
      <c r="HT1" s="171"/>
      <c r="HU1" s="170">
        <f>+HM1+1</f>
        <v>45926</v>
      </c>
      <c r="HV1" s="171"/>
      <c r="HW1" s="171"/>
      <c r="HX1" s="171"/>
      <c r="HY1" s="171"/>
      <c r="HZ1" s="171"/>
      <c r="IA1" s="171"/>
      <c r="IB1" s="171"/>
      <c r="IC1" s="170">
        <f>+HU1+1</f>
        <v>45927</v>
      </c>
      <c r="ID1" s="171"/>
      <c r="IE1" s="171"/>
      <c r="IF1" s="171"/>
      <c r="IG1" s="171"/>
      <c r="IH1" s="171"/>
      <c r="II1" s="171"/>
      <c r="IJ1" s="171"/>
      <c r="IK1" s="170">
        <f>+IC1+1</f>
        <v>45928</v>
      </c>
      <c r="IL1" s="171"/>
      <c r="IM1" s="171"/>
      <c r="IN1" s="171"/>
      <c r="IO1" s="171"/>
      <c r="IP1" s="171"/>
      <c r="IQ1" s="171"/>
      <c r="IR1" s="171"/>
      <c r="IS1" s="170">
        <f>+IK1+1</f>
        <v>45929</v>
      </c>
      <c r="IT1" s="171"/>
      <c r="IU1" s="171"/>
      <c r="IV1" s="171"/>
      <c r="IW1" s="171"/>
      <c r="IX1" s="171"/>
      <c r="IY1" s="171"/>
      <c r="IZ1" s="171"/>
      <c r="JA1" s="170">
        <f>+IS1+1</f>
        <v>45930</v>
      </c>
      <c r="JB1" s="171"/>
      <c r="JC1" s="171"/>
      <c r="JD1" s="171"/>
      <c r="JE1" s="171"/>
      <c r="JF1" s="171"/>
      <c r="JG1" s="171"/>
      <c r="JH1" s="171"/>
      <c r="JI1" s="170">
        <f>+JA1+1</f>
        <v>45931</v>
      </c>
      <c r="JJ1" s="171"/>
      <c r="JK1" s="171"/>
      <c r="JL1" s="171"/>
      <c r="JM1" s="171"/>
      <c r="JN1" s="171"/>
      <c r="JO1" s="171"/>
      <c r="JP1" s="171"/>
    </row>
    <row r="2" spans="1:276" ht="16.5" customHeight="1" x14ac:dyDescent="0.25">
      <c r="A2" s="53"/>
      <c r="B2" s="53"/>
      <c r="C2" s="53"/>
      <c r="D2" s="53"/>
      <c r="E2" s="53"/>
      <c r="F2" s="54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172" t="s">
        <v>63</v>
      </c>
      <c r="AD2" s="173"/>
      <c r="AE2" s="172" t="s">
        <v>169</v>
      </c>
      <c r="AF2" s="173"/>
      <c r="AG2" s="19"/>
      <c r="AH2" s="19"/>
      <c r="AI2" s="19"/>
      <c r="AJ2" s="14"/>
      <c r="AK2" s="174" t="s">
        <v>63</v>
      </c>
      <c r="AL2" s="174"/>
      <c r="AM2" s="174" t="s">
        <v>169</v>
      </c>
      <c r="AN2" s="174"/>
      <c r="AO2" s="14"/>
      <c r="AP2" s="14"/>
      <c r="AQ2" s="14"/>
      <c r="AR2" s="14"/>
      <c r="AS2" s="174" t="s">
        <v>63</v>
      </c>
      <c r="AT2" s="174"/>
      <c r="AU2" s="169" t="s">
        <v>169</v>
      </c>
      <c r="AV2" s="169"/>
      <c r="AW2" s="29"/>
      <c r="AX2" s="29"/>
      <c r="AY2" s="29"/>
      <c r="AZ2" s="14"/>
      <c r="BA2" s="174" t="s">
        <v>63</v>
      </c>
      <c r="BB2" s="174"/>
      <c r="BC2" s="169" t="s">
        <v>169</v>
      </c>
      <c r="BD2" s="169"/>
      <c r="BE2" s="29"/>
      <c r="BF2" s="29"/>
      <c r="BG2" s="29"/>
      <c r="BH2" s="14"/>
      <c r="BI2" s="174" t="s">
        <v>63</v>
      </c>
      <c r="BJ2" s="174"/>
      <c r="BK2" s="169" t="s">
        <v>169</v>
      </c>
      <c r="BL2" s="169"/>
      <c r="BM2" s="29"/>
      <c r="BN2" s="29"/>
      <c r="BO2" s="29"/>
      <c r="BP2" s="14"/>
      <c r="BQ2" s="174" t="s">
        <v>63</v>
      </c>
      <c r="BR2" s="174"/>
      <c r="BS2" s="169" t="s">
        <v>169</v>
      </c>
      <c r="BT2" s="169"/>
      <c r="BU2" s="29"/>
      <c r="BV2" s="29"/>
      <c r="BW2" s="29"/>
      <c r="BX2" s="14"/>
      <c r="BY2" s="174" t="s">
        <v>63</v>
      </c>
      <c r="BZ2" s="174"/>
      <c r="CA2" s="169" t="s">
        <v>169</v>
      </c>
      <c r="CB2" s="169"/>
      <c r="CC2" s="29"/>
      <c r="CD2" s="29"/>
      <c r="CE2" s="29"/>
      <c r="CF2" s="14"/>
      <c r="CG2" s="174" t="s">
        <v>63</v>
      </c>
      <c r="CH2" s="174"/>
      <c r="CI2" s="169" t="s">
        <v>169</v>
      </c>
      <c r="CJ2" s="169"/>
      <c r="CK2" s="29"/>
      <c r="CL2" s="29"/>
      <c r="CM2" s="29"/>
      <c r="CN2" s="14"/>
      <c r="CO2" s="174" t="s">
        <v>63</v>
      </c>
      <c r="CP2" s="174"/>
      <c r="CQ2" s="169" t="s">
        <v>169</v>
      </c>
      <c r="CR2" s="169"/>
      <c r="CS2" s="29"/>
      <c r="CT2" s="29"/>
      <c r="CU2" s="29"/>
      <c r="CV2" s="14"/>
      <c r="CW2" s="174" t="s">
        <v>63</v>
      </c>
      <c r="CX2" s="174"/>
      <c r="CY2" s="169" t="s">
        <v>169</v>
      </c>
      <c r="CZ2" s="169"/>
      <c r="DA2" s="29"/>
      <c r="DB2" s="29"/>
      <c r="DC2" s="29"/>
      <c r="DD2" s="14"/>
      <c r="DE2" s="174" t="s">
        <v>63</v>
      </c>
      <c r="DF2" s="174"/>
      <c r="DG2" s="169" t="s">
        <v>169</v>
      </c>
      <c r="DH2" s="169"/>
      <c r="DI2" s="29"/>
      <c r="DJ2" s="29"/>
      <c r="DK2" s="29"/>
      <c r="DL2" s="14"/>
      <c r="DM2" s="174" t="s">
        <v>63</v>
      </c>
      <c r="DN2" s="174"/>
      <c r="DO2" s="169" t="s">
        <v>169</v>
      </c>
      <c r="DP2" s="169"/>
      <c r="DQ2" s="29"/>
      <c r="DR2" s="29"/>
      <c r="DS2" s="29"/>
      <c r="DT2" s="14"/>
      <c r="DU2" s="174" t="s">
        <v>63</v>
      </c>
      <c r="DV2" s="174"/>
      <c r="DW2" s="169" t="s">
        <v>169</v>
      </c>
      <c r="DX2" s="169"/>
      <c r="DY2" s="29"/>
      <c r="DZ2" s="29"/>
      <c r="EA2" s="29"/>
      <c r="EB2" s="14"/>
      <c r="EC2" s="174" t="s">
        <v>63</v>
      </c>
      <c r="ED2" s="174"/>
      <c r="EE2" s="169" t="s">
        <v>169</v>
      </c>
      <c r="EF2" s="169"/>
      <c r="EG2" s="29"/>
      <c r="EH2" s="29"/>
      <c r="EI2" s="29"/>
      <c r="EJ2" s="14"/>
      <c r="EK2" s="174" t="s">
        <v>63</v>
      </c>
      <c r="EL2" s="174"/>
      <c r="EM2" s="169" t="s">
        <v>169</v>
      </c>
      <c r="EN2" s="169"/>
      <c r="EO2" s="29"/>
      <c r="EP2" s="29"/>
      <c r="EQ2" s="29"/>
      <c r="ER2" s="14"/>
      <c r="ES2" s="174" t="s">
        <v>63</v>
      </c>
      <c r="ET2" s="174"/>
      <c r="EU2" s="169" t="s">
        <v>169</v>
      </c>
      <c r="EV2" s="169"/>
      <c r="EW2" s="29"/>
      <c r="EX2" s="29"/>
      <c r="EY2" s="29"/>
      <c r="EZ2" s="14"/>
      <c r="FA2" s="174" t="s">
        <v>63</v>
      </c>
      <c r="FB2" s="174"/>
      <c r="FC2" s="169" t="s">
        <v>169</v>
      </c>
      <c r="FD2" s="169"/>
      <c r="FE2" s="29"/>
      <c r="FF2" s="29"/>
      <c r="FG2" s="29"/>
      <c r="FH2" s="14"/>
      <c r="FI2" s="174" t="s">
        <v>63</v>
      </c>
      <c r="FJ2" s="174"/>
      <c r="FK2" s="169" t="s">
        <v>169</v>
      </c>
      <c r="FL2" s="169"/>
      <c r="FM2" s="29"/>
      <c r="FN2" s="29"/>
      <c r="FO2" s="29"/>
      <c r="FP2" s="14"/>
      <c r="FQ2" s="174" t="s">
        <v>63</v>
      </c>
      <c r="FR2" s="174"/>
      <c r="FS2" s="169" t="s">
        <v>169</v>
      </c>
      <c r="FT2" s="169"/>
      <c r="FU2" s="29"/>
      <c r="FV2" s="29"/>
      <c r="FW2" s="29"/>
      <c r="FX2" s="14"/>
      <c r="FY2" s="174" t="s">
        <v>63</v>
      </c>
      <c r="FZ2" s="174"/>
      <c r="GA2" s="169" t="s">
        <v>169</v>
      </c>
      <c r="GB2" s="169"/>
      <c r="GC2" s="29"/>
      <c r="GD2" s="29"/>
      <c r="GE2" s="29"/>
      <c r="GF2" s="14"/>
      <c r="GG2" s="174" t="s">
        <v>63</v>
      </c>
      <c r="GH2" s="174"/>
      <c r="GI2" s="169" t="s">
        <v>169</v>
      </c>
      <c r="GJ2" s="169"/>
      <c r="GK2" s="29"/>
      <c r="GL2" s="29"/>
      <c r="GM2" s="29"/>
      <c r="GN2" s="14"/>
      <c r="GO2" s="174" t="s">
        <v>63</v>
      </c>
      <c r="GP2" s="174"/>
      <c r="GQ2" s="169" t="s">
        <v>169</v>
      </c>
      <c r="GR2" s="169"/>
      <c r="GS2" s="29"/>
      <c r="GT2" s="29"/>
      <c r="GU2" s="29"/>
      <c r="GV2" s="14"/>
      <c r="GW2" s="174" t="s">
        <v>63</v>
      </c>
      <c r="GX2" s="174"/>
      <c r="GY2" s="169" t="s">
        <v>169</v>
      </c>
      <c r="GZ2" s="169"/>
      <c r="HA2" s="29"/>
      <c r="HB2" s="29"/>
      <c r="HC2" s="29"/>
      <c r="HD2" s="14"/>
      <c r="HE2" s="174" t="s">
        <v>63</v>
      </c>
      <c r="HF2" s="174"/>
      <c r="HG2" s="169" t="s">
        <v>169</v>
      </c>
      <c r="HH2" s="169"/>
      <c r="HI2" s="29"/>
      <c r="HJ2" s="29"/>
      <c r="HK2" s="29"/>
      <c r="HL2" s="14"/>
      <c r="HM2" s="174" t="s">
        <v>63</v>
      </c>
      <c r="HN2" s="174"/>
      <c r="HO2" s="169" t="s">
        <v>169</v>
      </c>
      <c r="HP2" s="169"/>
      <c r="HQ2" s="29"/>
      <c r="HR2" s="29"/>
      <c r="HS2" s="29"/>
      <c r="HT2" s="14"/>
      <c r="HU2" s="174" t="s">
        <v>63</v>
      </c>
      <c r="HV2" s="174"/>
      <c r="HW2" s="169" t="s">
        <v>169</v>
      </c>
      <c r="HX2" s="169"/>
      <c r="HY2" s="29"/>
      <c r="HZ2" s="29"/>
      <c r="IA2" s="29"/>
      <c r="IB2" s="14"/>
      <c r="IC2" s="174" t="s">
        <v>63</v>
      </c>
      <c r="ID2" s="174"/>
      <c r="IE2" s="169" t="s">
        <v>169</v>
      </c>
      <c r="IF2" s="169"/>
      <c r="IG2" s="29"/>
      <c r="IH2" s="29"/>
      <c r="II2" s="29"/>
      <c r="IJ2" s="14"/>
      <c r="IK2" s="174" t="s">
        <v>63</v>
      </c>
      <c r="IL2" s="174"/>
      <c r="IM2" s="169" t="s">
        <v>169</v>
      </c>
      <c r="IN2" s="169"/>
      <c r="IO2" s="29"/>
      <c r="IP2" s="29"/>
      <c r="IQ2" s="29"/>
      <c r="IR2" s="14"/>
      <c r="IS2" s="174" t="s">
        <v>63</v>
      </c>
      <c r="IT2" s="174"/>
      <c r="IU2" s="169" t="s">
        <v>169</v>
      </c>
      <c r="IV2" s="169"/>
      <c r="IW2" s="29"/>
      <c r="IX2" s="29"/>
      <c r="IY2" s="29"/>
      <c r="IZ2" s="14"/>
      <c r="JA2" s="174" t="s">
        <v>63</v>
      </c>
      <c r="JB2" s="174"/>
      <c r="JC2" s="169" t="s">
        <v>169</v>
      </c>
      <c r="JD2" s="169"/>
      <c r="JE2" s="29"/>
      <c r="JF2" s="29"/>
      <c r="JG2" s="29"/>
      <c r="JH2" s="14"/>
      <c r="JI2" s="174" t="s">
        <v>63</v>
      </c>
      <c r="JJ2" s="174"/>
      <c r="JK2" s="169" t="s">
        <v>169</v>
      </c>
      <c r="JL2" s="169"/>
      <c r="JM2" s="29"/>
      <c r="JN2" s="29"/>
      <c r="JO2" s="29"/>
      <c r="JP2" s="14"/>
    </row>
    <row r="3" spans="1:276" ht="33" customHeight="1" x14ac:dyDescent="0.2">
      <c r="A3" s="20" t="s">
        <v>168</v>
      </c>
      <c r="B3" s="20" t="s">
        <v>171</v>
      </c>
      <c r="C3" s="20" t="s">
        <v>63</v>
      </c>
      <c r="D3" s="20" t="s">
        <v>64</v>
      </c>
      <c r="E3" s="20" t="s">
        <v>169</v>
      </c>
      <c r="F3" s="20" t="s">
        <v>64</v>
      </c>
      <c r="G3" s="18"/>
      <c r="H3" s="20" t="s">
        <v>272</v>
      </c>
      <c r="I3" s="20" t="s">
        <v>273</v>
      </c>
      <c r="J3" s="20" t="s">
        <v>274</v>
      </c>
      <c r="K3" s="20" t="s">
        <v>275</v>
      </c>
      <c r="L3" s="20" t="s">
        <v>276</v>
      </c>
      <c r="M3" s="20" t="s">
        <v>277</v>
      </c>
      <c r="N3" s="20" t="s">
        <v>278</v>
      </c>
      <c r="O3" s="20" t="s">
        <v>279</v>
      </c>
      <c r="P3" s="20" t="s">
        <v>280</v>
      </c>
      <c r="Q3" s="20" t="s">
        <v>281</v>
      </c>
      <c r="R3" s="20" t="s">
        <v>282</v>
      </c>
      <c r="S3" s="20" t="s">
        <v>283</v>
      </c>
      <c r="T3" s="20" t="s">
        <v>284</v>
      </c>
      <c r="U3" s="20" t="s">
        <v>285</v>
      </c>
      <c r="V3" s="20" t="s">
        <v>286</v>
      </c>
      <c r="W3" s="20" t="s">
        <v>287</v>
      </c>
      <c r="X3" s="20" t="s">
        <v>288</v>
      </c>
      <c r="Y3" s="20" t="s">
        <v>289</v>
      </c>
      <c r="Z3" s="20" t="s">
        <v>290</v>
      </c>
      <c r="AA3" s="20" t="s">
        <v>291</v>
      </c>
      <c r="AB3" s="18"/>
      <c r="AC3" s="35" t="s">
        <v>260</v>
      </c>
      <c r="AD3" s="36" t="s">
        <v>170</v>
      </c>
      <c r="AE3" s="17" t="s">
        <v>260</v>
      </c>
      <c r="AF3" s="14" t="s">
        <v>170</v>
      </c>
      <c r="AG3" s="34" t="s">
        <v>258</v>
      </c>
      <c r="AH3" s="34" t="s">
        <v>259</v>
      </c>
      <c r="AI3" s="34" t="s">
        <v>292</v>
      </c>
      <c r="AJ3" s="14" t="s">
        <v>242</v>
      </c>
      <c r="AK3" s="35" t="s">
        <v>260</v>
      </c>
      <c r="AL3" s="36" t="s">
        <v>170</v>
      </c>
      <c r="AM3" s="17" t="s">
        <v>260</v>
      </c>
      <c r="AN3" s="14" t="s">
        <v>170</v>
      </c>
      <c r="AO3" s="34" t="s">
        <v>258</v>
      </c>
      <c r="AP3" s="34" t="s">
        <v>259</v>
      </c>
      <c r="AQ3" s="34" t="s">
        <v>292</v>
      </c>
      <c r="AR3" s="14" t="s">
        <v>242</v>
      </c>
      <c r="AS3" s="35" t="s">
        <v>260</v>
      </c>
      <c r="AT3" s="36" t="s">
        <v>170</v>
      </c>
      <c r="AU3" s="17" t="s">
        <v>260</v>
      </c>
      <c r="AV3" s="14" t="s">
        <v>170</v>
      </c>
      <c r="AW3" s="34" t="s">
        <v>258</v>
      </c>
      <c r="AX3" s="34" t="s">
        <v>259</v>
      </c>
      <c r="AY3" s="34" t="s">
        <v>292</v>
      </c>
      <c r="AZ3" s="14" t="s">
        <v>242</v>
      </c>
      <c r="BA3" s="35" t="s">
        <v>260</v>
      </c>
      <c r="BB3" s="36" t="s">
        <v>170</v>
      </c>
      <c r="BC3" s="17" t="s">
        <v>260</v>
      </c>
      <c r="BD3" s="14" t="s">
        <v>170</v>
      </c>
      <c r="BE3" s="34" t="s">
        <v>258</v>
      </c>
      <c r="BF3" s="34" t="s">
        <v>259</v>
      </c>
      <c r="BG3" s="34" t="s">
        <v>292</v>
      </c>
      <c r="BH3" s="14" t="s">
        <v>242</v>
      </c>
      <c r="BI3" s="35" t="s">
        <v>260</v>
      </c>
      <c r="BJ3" s="36" t="s">
        <v>170</v>
      </c>
      <c r="BK3" s="17" t="s">
        <v>260</v>
      </c>
      <c r="BL3" s="14" t="s">
        <v>170</v>
      </c>
      <c r="BM3" s="34" t="s">
        <v>258</v>
      </c>
      <c r="BN3" s="34" t="s">
        <v>259</v>
      </c>
      <c r="BO3" s="34" t="s">
        <v>292</v>
      </c>
      <c r="BP3" s="14" t="s">
        <v>242</v>
      </c>
      <c r="BQ3" s="35" t="s">
        <v>260</v>
      </c>
      <c r="BR3" s="36" t="s">
        <v>170</v>
      </c>
      <c r="BS3" s="17" t="s">
        <v>260</v>
      </c>
      <c r="BT3" s="14" t="s">
        <v>170</v>
      </c>
      <c r="BU3" s="34" t="s">
        <v>258</v>
      </c>
      <c r="BV3" s="34" t="s">
        <v>259</v>
      </c>
      <c r="BW3" s="34" t="s">
        <v>292</v>
      </c>
      <c r="BX3" s="14" t="s">
        <v>242</v>
      </c>
      <c r="BY3" s="35" t="s">
        <v>260</v>
      </c>
      <c r="BZ3" s="36" t="s">
        <v>170</v>
      </c>
      <c r="CA3" s="17" t="s">
        <v>260</v>
      </c>
      <c r="CB3" s="14" t="s">
        <v>170</v>
      </c>
      <c r="CC3" s="34" t="s">
        <v>258</v>
      </c>
      <c r="CD3" s="34" t="s">
        <v>259</v>
      </c>
      <c r="CE3" s="34" t="s">
        <v>292</v>
      </c>
      <c r="CF3" s="14" t="s">
        <v>242</v>
      </c>
      <c r="CG3" s="35" t="s">
        <v>260</v>
      </c>
      <c r="CH3" s="36" t="s">
        <v>170</v>
      </c>
      <c r="CI3" s="17" t="s">
        <v>260</v>
      </c>
      <c r="CJ3" s="14" t="s">
        <v>170</v>
      </c>
      <c r="CK3" s="34" t="s">
        <v>258</v>
      </c>
      <c r="CL3" s="34" t="s">
        <v>259</v>
      </c>
      <c r="CM3" s="34" t="s">
        <v>292</v>
      </c>
      <c r="CN3" s="14" t="s">
        <v>242</v>
      </c>
      <c r="CO3" s="35" t="s">
        <v>260</v>
      </c>
      <c r="CP3" s="36" t="s">
        <v>170</v>
      </c>
      <c r="CQ3" s="17" t="s">
        <v>260</v>
      </c>
      <c r="CR3" s="14" t="s">
        <v>170</v>
      </c>
      <c r="CS3" s="34" t="s">
        <v>258</v>
      </c>
      <c r="CT3" s="34" t="s">
        <v>259</v>
      </c>
      <c r="CU3" s="34" t="s">
        <v>292</v>
      </c>
      <c r="CV3" s="14" t="s">
        <v>242</v>
      </c>
      <c r="CW3" s="35" t="s">
        <v>260</v>
      </c>
      <c r="CX3" s="36" t="s">
        <v>170</v>
      </c>
      <c r="CY3" s="17" t="s">
        <v>260</v>
      </c>
      <c r="CZ3" s="14" t="s">
        <v>170</v>
      </c>
      <c r="DA3" s="34" t="s">
        <v>258</v>
      </c>
      <c r="DB3" s="34" t="s">
        <v>259</v>
      </c>
      <c r="DC3" s="34" t="s">
        <v>292</v>
      </c>
      <c r="DD3" s="14" t="s">
        <v>242</v>
      </c>
      <c r="DE3" s="35" t="s">
        <v>260</v>
      </c>
      <c r="DF3" s="36" t="s">
        <v>170</v>
      </c>
      <c r="DG3" s="17" t="s">
        <v>260</v>
      </c>
      <c r="DH3" s="14" t="s">
        <v>170</v>
      </c>
      <c r="DI3" s="34" t="s">
        <v>258</v>
      </c>
      <c r="DJ3" s="34" t="s">
        <v>259</v>
      </c>
      <c r="DK3" s="34" t="s">
        <v>292</v>
      </c>
      <c r="DL3" s="14" t="s">
        <v>242</v>
      </c>
      <c r="DM3" s="35" t="s">
        <v>260</v>
      </c>
      <c r="DN3" s="36" t="s">
        <v>170</v>
      </c>
      <c r="DO3" s="17" t="s">
        <v>260</v>
      </c>
      <c r="DP3" s="14" t="s">
        <v>170</v>
      </c>
      <c r="DQ3" s="34" t="s">
        <v>258</v>
      </c>
      <c r="DR3" s="34" t="s">
        <v>259</v>
      </c>
      <c r="DS3" s="34" t="s">
        <v>292</v>
      </c>
      <c r="DT3" s="14" t="s">
        <v>242</v>
      </c>
      <c r="DU3" s="35" t="s">
        <v>260</v>
      </c>
      <c r="DV3" s="36" t="s">
        <v>170</v>
      </c>
      <c r="DW3" s="17" t="s">
        <v>260</v>
      </c>
      <c r="DX3" s="14" t="s">
        <v>170</v>
      </c>
      <c r="DY3" s="34" t="s">
        <v>258</v>
      </c>
      <c r="DZ3" s="34" t="s">
        <v>259</v>
      </c>
      <c r="EA3" s="34" t="s">
        <v>292</v>
      </c>
      <c r="EB3" s="14" t="s">
        <v>242</v>
      </c>
      <c r="EC3" s="35" t="s">
        <v>260</v>
      </c>
      <c r="ED3" s="36" t="s">
        <v>170</v>
      </c>
      <c r="EE3" s="17" t="s">
        <v>260</v>
      </c>
      <c r="EF3" s="14" t="s">
        <v>170</v>
      </c>
      <c r="EG3" s="34" t="s">
        <v>258</v>
      </c>
      <c r="EH3" s="34" t="s">
        <v>259</v>
      </c>
      <c r="EI3" s="34" t="s">
        <v>292</v>
      </c>
      <c r="EJ3" s="14" t="s">
        <v>242</v>
      </c>
      <c r="EK3" s="35" t="s">
        <v>260</v>
      </c>
      <c r="EL3" s="36" t="s">
        <v>170</v>
      </c>
      <c r="EM3" s="17" t="s">
        <v>260</v>
      </c>
      <c r="EN3" s="14" t="s">
        <v>170</v>
      </c>
      <c r="EO3" s="34" t="s">
        <v>258</v>
      </c>
      <c r="EP3" s="34" t="s">
        <v>259</v>
      </c>
      <c r="EQ3" s="34" t="s">
        <v>292</v>
      </c>
      <c r="ER3" s="14" t="s">
        <v>242</v>
      </c>
      <c r="ES3" s="35" t="s">
        <v>260</v>
      </c>
      <c r="ET3" s="36" t="s">
        <v>170</v>
      </c>
      <c r="EU3" s="17" t="s">
        <v>260</v>
      </c>
      <c r="EV3" s="14" t="s">
        <v>170</v>
      </c>
      <c r="EW3" s="34" t="s">
        <v>258</v>
      </c>
      <c r="EX3" s="34" t="s">
        <v>259</v>
      </c>
      <c r="EY3" s="34" t="s">
        <v>292</v>
      </c>
      <c r="EZ3" s="14" t="s">
        <v>242</v>
      </c>
      <c r="FA3" s="35" t="s">
        <v>260</v>
      </c>
      <c r="FB3" s="36" t="s">
        <v>170</v>
      </c>
      <c r="FC3" s="17" t="s">
        <v>260</v>
      </c>
      <c r="FD3" s="14" t="s">
        <v>170</v>
      </c>
      <c r="FE3" s="34" t="s">
        <v>258</v>
      </c>
      <c r="FF3" s="34" t="s">
        <v>259</v>
      </c>
      <c r="FG3" s="34" t="s">
        <v>292</v>
      </c>
      <c r="FH3" s="14" t="s">
        <v>242</v>
      </c>
      <c r="FI3" s="35" t="s">
        <v>260</v>
      </c>
      <c r="FJ3" s="36" t="s">
        <v>170</v>
      </c>
      <c r="FK3" s="17" t="s">
        <v>260</v>
      </c>
      <c r="FL3" s="14" t="s">
        <v>170</v>
      </c>
      <c r="FM3" s="34" t="s">
        <v>258</v>
      </c>
      <c r="FN3" s="34" t="s">
        <v>259</v>
      </c>
      <c r="FO3" s="34" t="s">
        <v>292</v>
      </c>
      <c r="FP3" s="14" t="s">
        <v>242</v>
      </c>
      <c r="FQ3" s="35" t="s">
        <v>260</v>
      </c>
      <c r="FR3" s="36" t="s">
        <v>170</v>
      </c>
      <c r="FS3" s="17" t="s">
        <v>260</v>
      </c>
      <c r="FT3" s="14" t="s">
        <v>170</v>
      </c>
      <c r="FU3" s="34" t="s">
        <v>258</v>
      </c>
      <c r="FV3" s="34" t="s">
        <v>259</v>
      </c>
      <c r="FW3" s="34" t="s">
        <v>292</v>
      </c>
      <c r="FX3" s="14" t="s">
        <v>242</v>
      </c>
      <c r="FY3" s="35" t="s">
        <v>260</v>
      </c>
      <c r="FZ3" s="36" t="s">
        <v>170</v>
      </c>
      <c r="GA3" s="17" t="s">
        <v>260</v>
      </c>
      <c r="GB3" s="14" t="s">
        <v>170</v>
      </c>
      <c r="GC3" s="34" t="s">
        <v>258</v>
      </c>
      <c r="GD3" s="34" t="s">
        <v>259</v>
      </c>
      <c r="GE3" s="34" t="s">
        <v>292</v>
      </c>
      <c r="GF3" s="14" t="s">
        <v>242</v>
      </c>
      <c r="GG3" s="35" t="s">
        <v>260</v>
      </c>
      <c r="GH3" s="36" t="s">
        <v>170</v>
      </c>
      <c r="GI3" s="17" t="s">
        <v>260</v>
      </c>
      <c r="GJ3" s="14" t="s">
        <v>170</v>
      </c>
      <c r="GK3" s="34" t="s">
        <v>258</v>
      </c>
      <c r="GL3" s="34" t="s">
        <v>259</v>
      </c>
      <c r="GM3" s="34" t="s">
        <v>292</v>
      </c>
      <c r="GN3" s="14" t="s">
        <v>242</v>
      </c>
      <c r="GO3" s="35" t="s">
        <v>260</v>
      </c>
      <c r="GP3" s="36" t="s">
        <v>170</v>
      </c>
      <c r="GQ3" s="17" t="s">
        <v>260</v>
      </c>
      <c r="GR3" s="14" t="s">
        <v>170</v>
      </c>
      <c r="GS3" s="34" t="s">
        <v>258</v>
      </c>
      <c r="GT3" s="34" t="s">
        <v>259</v>
      </c>
      <c r="GU3" s="34" t="s">
        <v>292</v>
      </c>
      <c r="GV3" s="14" t="s">
        <v>242</v>
      </c>
      <c r="GW3" s="35" t="s">
        <v>260</v>
      </c>
      <c r="GX3" s="36" t="s">
        <v>170</v>
      </c>
      <c r="GY3" s="17" t="s">
        <v>260</v>
      </c>
      <c r="GZ3" s="14" t="s">
        <v>170</v>
      </c>
      <c r="HA3" s="34" t="s">
        <v>258</v>
      </c>
      <c r="HB3" s="34" t="s">
        <v>259</v>
      </c>
      <c r="HC3" s="34" t="s">
        <v>292</v>
      </c>
      <c r="HD3" s="14" t="s">
        <v>242</v>
      </c>
      <c r="HE3" s="35" t="s">
        <v>260</v>
      </c>
      <c r="HF3" s="36" t="s">
        <v>170</v>
      </c>
      <c r="HG3" s="17" t="s">
        <v>260</v>
      </c>
      <c r="HH3" s="14" t="s">
        <v>170</v>
      </c>
      <c r="HI3" s="34" t="s">
        <v>258</v>
      </c>
      <c r="HJ3" s="34" t="s">
        <v>259</v>
      </c>
      <c r="HK3" s="34" t="s">
        <v>292</v>
      </c>
      <c r="HL3" s="14" t="s">
        <v>242</v>
      </c>
      <c r="HM3" s="35" t="s">
        <v>260</v>
      </c>
      <c r="HN3" s="36" t="s">
        <v>170</v>
      </c>
      <c r="HO3" s="17" t="s">
        <v>260</v>
      </c>
      <c r="HP3" s="14" t="s">
        <v>170</v>
      </c>
      <c r="HQ3" s="34" t="s">
        <v>258</v>
      </c>
      <c r="HR3" s="34" t="s">
        <v>259</v>
      </c>
      <c r="HS3" s="34" t="s">
        <v>292</v>
      </c>
      <c r="HT3" s="14" t="s">
        <v>242</v>
      </c>
      <c r="HU3" s="35" t="s">
        <v>260</v>
      </c>
      <c r="HV3" s="36" t="s">
        <v>170</v>
      </c>
      <c r="HW3" s="17" t="s">
        <v>260</v>
      </c>
      <c r="HX3" s="14" t="s">
        <v>170</v>
      </c>
      <c r="HY3" s="34" t="s">
        <v>258</v>
      </c>
      <c r="HZ3" s="34" t="s">
        <v>259</v>
      </c>
      <c r="IA3" s="34" t="s">
        <v>292</v>
      </c>
      <c r="IB3" s="14" t="s">
        <v>242</v>
      </c>
      <c r="IC3" s="35" t="s">
        <v>260</v>
      </c>
      <c r="ID3" s="36" t="s">
        <v>170</v>
      </c>
      <c r="IE3" s="17" t="s">
        <v>260</v>
      </c>
      <c r="IF3" s="14" t="s">
        <v>170</v>
      </c>
      <c r="IG3" s="34" t="s">
        <v>258</v>
      </c>
      <c r="IH3" s="34" t="s">
        <v>259</v>
      </c>
      <c r="II3" s="34" t="s">
        <v>292</v>
      </c>
      <c r="IJ3" s="14" t="s">
        <v>242</v>
      </c>
      <c r="IK3" s="35" t="s">
        <v>260</v>
      </c>
      <c r="IL3" s="36" t="s">
        <v>170</v>
      </c>
      <c r="IM3" s="17" t="s">
        <v>260</v>
      </c>
      <c r="IN3" s="14" t="s">
        <v>170</v>
      </c>
      <c r="IO3" s="34" t="s">
        <v>258</v>
      </c>
      <c r="IP3" s="34" t="s">
        <v>259</v>
      </c>
      <c r="IQ3" s="34" t="s">
        <v>292</v>
      </c>
      <c r="IR3" s="14" t="s">
        <v>242</v>
      </c>
      <c r="IS3" s="35" t="s">
        <v>260</v>
      </c>
      <c r="IT3" s="36" t="s">
        <v>170</v>
      </c>
      <c r="IU3" s="17" t="s">
        <v>260</v>
      </c>
      <c r="IV3" s="14" t="s">
        <v>170</v>
      </c>
      <c r="IW3" s="34" t="s">
        <v>258</v>
      </c>
      <c r="IX3" s="34" t="s">
        <v>259</v>
      </c>
      <c r="IY3" s="34" t="s">
        <v>292</v>
      </c>
      <c r="IZ3" s="14" t="s">
        <v>242</v>
      </c>
      <c r="JA3" s="35" t="s">
        <v>260</v>
      </c>
      <c r="JB3" s="36" t="s">
        <v>170</v>
      </c>
      <c r="JC3" s="17" t="s">
        <v>260</v>
      </c>
      <c r="JD3" s="14" t="s">
        <v>170</v>
      </c>
      <c r="JE3" s="34" t="s">
        <v>258</v>
      </c>
      <c r="JF3" s="34" t="s">
        <v>259</v>
      </c>
      <c r="JG3" s="34" t="s">
        <v>292</v>
      </c>
      <c r="JH3" s="14" t="s">
        <v>242</v>
      </c>
      <c r="JI3" s="35" t="s">
        <v>260</v>
      </c>
      <c r="JJ3" s="36" t="s">
        <v>170</v>
      </c>
      <c r="JK3" s="17" t="s">
        <v>260</v>
      </c>
      <c r="JL3" s="14" t="s">
        <v>170</v>
      </c>
      <c r="JM3" s="34" t="s">
        <v>258</v>
      </c>
      <c r="JN3" s="34" t="s">
        <v>259</v>
      </c>
      <c r="JO3" s="34" t="s">
        <v>292</v>
      </c>
      <c r="JP3" s="14" t="s">
        <v>242</v>
      </c>
    </row>
    <row r="4" spans="1:276" ht="9.75" customHeight="1" x14ac:dyDescent="0.2">
      <c r="A4" s="16"/>
      <c r="B4" s="16"/>
      <c r="C4" s="16"/>
      <c r="D4" s="16"/>
      <c r="E4" s="16"/>
      <c r="F4" s="16"/>
      <c r="G4" s="21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1"/>
      <c r="AC4" s="17"/>
      <c r="AD4" s="14"/>
      <c r="AE4" s="17"/>
      <c r="AF4" s="14"/>
      <c r="AG4" s="14"/>
      <c r="AH4" s="14"/>
      <c r="AI4" s="14"/>
      <c r="AJ4" s="14"/>
      <c r="AK4" s="17"/>
      <c r="AL4" s="14"/>
      <c r="AM4" s="17"/>
      <c r="AN4" s="14"/>
      <c r="AO4" s="14"/>
      <c r="AP4" s="14"/>
      <c r="AQ4" s="14"/>
      <c r="AR4" s="14"/>
      <c r="AS4" s="17"/>
      <c r="AT4" s="14"/>
      <c r="AU4" s="17"/>
      <c r="AV4" s="14"/>
      <c r="AW4" s="14"/>
      <c r="AX4" s="14"/>
      <c r="AY4" s="14"/>
      <c r="AZ4" s="14"/>
      <c r="BA4" s="17"/>
      <c r="BB4" s="14"/>
      <c r="BC4" s="17"/>
      <c r="BD4" s="14"/>
      <c r="BE4" s="14"/>
      <c r="BF4" s="14"/>
      <c r="BG4" s="14"/>
      <c r="BH4" s="14"/>
      <c r="BI4" s="17"/>
      <c r="BJ4" s="14"/>
      <c r="BK4" s="17"/>
      <c r="BL4" s="14"/>
      <c r="BM4" s="14"/>
      <c r="BN4" s="14"/>
      <c r="BO4" s="14"/>
      <c r="BP4" s="14"/>
      <c r="BQ4" s="17"/>
      <c r="BR4" s="14"/>
      <c r="BS4" s="17"/>
      <c r="BT4" s="14"/>
      <c r="BU4" s="14"/>
      <c r="BV4" s="14"/>
      <c r="BW4" s="14"/>
      <c r="BX4" s="14"/>
      <c r="BY4" s="17"/>
      <c r="BZ4" s="14"/>
      <c r="CA4" s="17"/>
      <c r="CB4" s="14"/>
      <c r="CC4" s="14"/>
      <c r="CD4" s="14"/>
      <c r="CE4" s="14"/>
      <c r="CF4" s="14"/>
      <c r="CG4" s="17"/>
      <c r="CH4" s="14"/>
      <c r="CI4" s="17"/>
      <c r="CJ4" s="14"/>
      <c r="CK4" s="14"/>
      <c r="CL4" s="14"/>
      <c r="CM4" s="14"/>
      <c r="CN4" s="14"/>
      <c r="CO4" s="17"/>
      <c r="CP4" s="14"/>
      <c r="CQ4" s="17"/>
      <c r="CR4" s="14"/>
      <c r="CS4" s="14"/>
      <c r="CT4" s="14"/>
      <c r="CU4" s="14"/>
      <c r="CV4" s="14"/>
      <c r="CW4" s="17"/>
      <c r="CX4" s="14"/>
      <c r="CY4" s="17"/>
      <c r="CZ4" s="14"/>
      <c r="DA4" s="14"/>
      <c r="DB4" s="14"/>
      <c r="DC4" s="14"/>
      <c r="DD4" s="14"/>
      <c r="DE4" s="17"/>
      <c r="DF4" s="14"/>
      <c r="DG4" s="17"/>
      <c r="DH4" s="14"/>
      <c r="DI4" s="14"/>
      <c r="DJ4" s="14"/>
      <c r="DK4" s="14"/>
      <c r="DL4" s="14"/>
      <c r="DM4" s="17"/>
      <c r="DN4" s="14"/>
      <c r="DO4" s="17"/>
      <c r="DP4" s="14"/>
      <c r="DQ4" s="14"/>
      <c r="DR4" s="14"/>
      <c r="DS4" s="14"/>
      <c r="DT4" s="14"/>
      <c r="DU4" s="17"/>
      <c r="DV4" s="14"/>
      <c r="DW4" s="17"/>
      <c r="DX4" s="14"/>
      <c r="DY4" s="14"/>
      <c r="DZ4" s="14"/>
      <c r="EA4" s="14"/>
      <c r="EB4" s="14"/>
      <c r="EC4" s="17"/>
      <c r="ED4" s="14"/>
      <c r="EE4" s="17"/>
      <c r="EF4" s="14"/>
      <c r="EG4" s="14"/>
      <c r="EH4" s="14"/>
      <c r="EI4" s="14"/>
      <c r="EJ4" s="14"/>
      <c r="EK4" s="17"/>
      <c r="EL4" s="14"/>
      <c r="EM4" s="17"/>
      <c r="EN4" s="14"/>
      <c r="EO4" s="14"/>
      <c r="EP4" s="14"/>
      <c r="EQ4" s="14"/>
      <c r="ER4" s="14"/>
      <c r="ES4" s="17"/>
      <c r="ET4" s="14"/>
      <c r="EU4" s="17"/>
      <c r="EV4" s="14"/>
      <c r="EW4" s="14"/>
      <c r="EX4" s="14"/>
      <c r="EY4" s="14"/>
      <c r="EZ4" s="14"/>
      <c r="FA4" s="17"/>
      <c r="FB4" s="14"/>
      <c r="FC4" s="17"/>
      <c r="FD4" s="14"/>
      <c r="FE4" s="14"/>
      <c r="FF4" s="14"/>
      <c r="FG4" s="14"/>
      <c r="FH4" s="14"/>
      <c r="FI4" s="17"/>
      <c r="FJ4" s="14"/>
      <c r="FK4" s="17"/>
      <c r="FL4" s="14"/>
      <c r="FM4" s="14"/>
      <c r="FN4" s="14"/>
      <c r="FO4" s="14"/>
      <c r="FP4" s="14"/>
      <c r="FQ4" s="17"/>
      <c r="FR4" s="14"/>
      <c r="FS4" s="17"/>
      <c r="FT4" s="14"/>
      <c r="FU4" s="14"/>
      <c r="FV4" s="14"/>
      <c r="FW4" s="14"/>
      <c r="FX4" s="14"/>
      <c r="FY4" s="17"/>
      <c r="FZ4" s="14"/>
      <c r="GA4" s="17"/>
      <c r="GB4" s="14"/>
      <c r="GC4" s="14"/>
      <c r="GD4" s="14"/>
      <c r="GE4" s="14"/>
      <c r="GF4" s="14"/>
      <c r="GG4" s="17"/>
      <c r="GH4" s="14"/>
      <c r="GI4" s="17"/>
      <c r="GJ4" s="14"/>
      <c r="GK4" s="14"/>
      <c r="GL4" s="14"/>
      <c r="GM4" s="14"/>
      <c r="GN4" s="14"/>
      <c r="GO4" s="17"/>
      <c r="GP4" s="14"/>
      <c r="GQ4" s="17"/>
      <c r="GR4" s="14"/>
      <c r="GS4" s="14"/>
      <c r="GT4" s="14"/>
      <c r="GU4" s="14"/>
      <c r="GV4" s="14"/>
      <c r="GW4" s="17"/>
      <c r="GX4" s="14"/>
      <c r="GY4" s="17"/>
      <c r="GZ4" s="14"/>
      <c r="HA4" s="14"/>
      <c r="HB4" s="14"/>
      <c r="HC4" s="14"/>
      <c r="HD4" s="14"/>
      <c r="HE4" s="17"/>
      <c r="HF4" s="14"/>
      <c r="HG4" s="17"/>
      <c r="HH4" s="14"/>
      <c r="HI4" s="14"/>
      <c r="HJ4" s="14"/>
      <c r="HK4" s="14"/>
      <c r="HL4" s="14"/>
      <c r="HM4" s="17"/>
      <c r="HN4" s="14"/>
      <c r="HO4" s="17"/>
      <c r="HP4" s="14"/>
      <c r="HQ4" s="14"/>
      <c r="HR4" s="14"/>
      <c r="HS4" s="14"/>
      <c r="HT4" s="14"/>
      <c r="HU4" s="17"/>
      <c r="HV4" s="14"/>
      <c r="HW4" s="17"/>
      <c r="HX4" s="14"/>
      <c r="HY4" s="14"/>
      <c r="HZ4" s="14"/>
      <c r="IA4" s="14"/>
      <c r="IB4" s="14"/>
      <c r="IC4" s="17"/>
      <c r="ID4" s="14"/>
      <c r="IE4" s="17"/>
      <c r="IF4" s="14"/>
      <c r="IG4" s="14"/>
      <c r="IH4" s="14"/>
      <c r="II4" s="14"/>
      <c r="IJ4" s="14"/>
      <c r="IK4" s="17"/>
      <c r="IL4" s="14"/>
      <c r="IM4" s="17"/>
      <c r="IN4" s="14"/>
      <c r="IO4" s="14"/>
      <c r="IP4" s="14"/>
      <c r="IQ4" s="14"/>
      <c r="IR4" s="14"/>
      <c r="IS4" s="17"/>
      <c r="IT4" s="14"/>
      <c r="IU4" s="17"/>
      <c r="IV4" s="14"/>
      <c r="IW4" s="14"/>
      <c r="IX4" s="14"/>
      <c r="IY4" s="14"/>
      <c r="IZ4" s="14"/>
      <c r="JA4" s="17"/>
      <c r="JB4" s="14"/>
      <c r="JC4" s="17"/>
      <c r="JD4" s="14"/>
      <c r="JE4" s="14"/>
      <c r="JF4" s="14"/>
      <c r="JG4" s="14"/>
      <c r="JH4" s="14"/>
      <c r="JI4" s="17"/>
      <c r="JJ4" s="14"/>
      <c r="JK4" s="17"/>
      <c r="JL4" s="14"/>
      <c r="JM4" s="14"/>
      <c r="JN4" s="14"/>
      <c r="JO4" s="14"/>
      <c r="JP4" s="14"/>
    </row>
    <row r="5" spans="1:276" x14ac:dyDescent="0.2">
      <c r="A5" s="58" t="s">
        <v>89</v>
      </c>
      <c r="B5" s="15"/>
      <c r="C5" s="28" t="s">
        <v>69</v>
      </c>
      <c r="D5" s="5">
        <v>494934</v>
      </c>
      <c r="E5" s="8" t="s">
        <v>79</v>
      </c>
      <c r="F5" s="11">
        <v>24</v>
      </c>
      <c r="G5" s="48"/>
      <c r="H5" s="43">
        <v>42</v>
      </c>
      <c r="I5" s="50">
        <f t="shared" ref="I5" si="0">+H5-N5</f>
        <v>42</v>
      </c>
      <c r="J5" s="57"/>
      <c r="K5" s="43"/>
      <c r="L5" s="43"/>
      <c r="M5" s="10">
        <f>+IFERROR(J5/AN5+K5+L5,)</f>
        <v>0</v>
      </c>
      <c r="N5" s="50" cm="1">
        <f t="array" ref="N5">+M5:M5</f>
        <v>0</v>
      </c>
      <c r="O5" s="50">
        <f t="shared" ref="O5" si="1">+SUM(AG5+AO5+AW5+BE5+BM5+BU5+CC5+CK5+CS5+DA5+DI5+DQ5+DY5+EG5+EO5+EW5+FE5+FM5+FU5+GC5+GK5+GS5+HA5+HI5+HQ5+HY5+IG5+IO5+IW5+JE5+JM5)</f>
        <v>0</v>
      </c>
      <c r="P5" s="55">
        <f t="shared" ref="P5" si="2">+I5+O5</f>
        <v>42</v>
      </c>
      <c r="Q5" s="50">
        <f t="shared" ref="Q5" si="3">+SUM(AH5+AP5+AX5+BF5+BN5+BV5+CD5+CL5+CT5+DB5+DJ5+DR5+DZ5+EH5+EP5+EX5+FF5+FN5+FV5+GD5+GL5+GT5+HB5+HJ5+HR5+HZ5+IH5+IP5+IX5+JF5+JN5)</f>
        <v>0</v>
      </c>
      <c r="R5" s="55" t="str">
        <f t="shared" ref="R5" si="4">IFERROR(Q5/O5,"")</f>
        <v/>
      </c>
      <c r="S5" s="50" t="e">
        <f t="shared" ref="S5" si="5">+AI5+AQ5+AY5+BG5+BO5+BW5+CE5+CM5+CU5+DC5+DK5+DS5+EA5+EI5+EQ5+EY5+FG5+FO5+FW5+GE5+GM5+GU5+HC5+HK5+HS5+IA5+II5+IQ5+IY5+JG5+JO5</f>
        <v>#N/A</v>
      </c>
      <c r="T5" s="55" t="str">
        <f t="shared" ref="T5" si="6">+IFERROR(Q5/S5,"")</f>
        <v/>
      </c>
      <c r="U5" s="56">
        <v>0</v>
      </c>
      <c r="V5" s="50" t="e">
        <f>+U5+AI5+AQ5+AY5+BG5+BO5+BW5+CE5+CM5+CU5+DC5+DK5+DS5+EA5+EI5+EQ5+EY5+FG5+FO5+FW5+GE5+GM5+GU5+HC5+HK5+HS5+IA5+II5+IQ5+IY5+JG5+JO5</f>
        <v>#N/A</v>
      </c>
      <c r="W5" s="50">
        <f>+IFERROR(S5/Z5,)</f>
        <v>0</v>
      </c>
      <c r="X5" s="50" t="e">
        <f>+S5/Z5</f>
        <v>#N/A</v>
      </c>
      <c r="Y5" s="50" t="e">
        <f t="shared" ref="Y5" si="7">+P5-X5</f>
        <v>#N/A</v>
      </c>
      <c r="Z5" s="57">
        <v>7.7</v>
      </c>
      <c r="AA5" s="57">
        <v>7.7</v>
      </c>
      <c r="AB5" s="24"/>
      <c r="AC5" s="10">
        <v>0</v>
      </c>
      <c r="AD5" s="10">
        <v>0</v>
      </c>
      <c r="AE5" s="10">
        <v>0</v>
      </c>
      <c r="AF5" s="10">
        <v>0</v>
      </c>
      <c r="AG5" s="10">
        <f t="shared" ref="AG5" si="8">+AC5+AE5</f>
        <v>0</v>
      </c>
      <c r="AH5" s="10">
        <f t="shared" ref="AH5" si="9">+AD5+AG5</f>
        <v>0</v>
      </c>
      <c r="AI5" s="10" t="e">
        <f>VLOOKUP(A5,[3]Summary1756894085457!$A$2:$B$85,2,0)</f>
        <v>#N/A</v>
      </c>
      <c r="AJ5" s="33"/>
      <c r="AK5" s="10">
        <v>0</v>
      </c>
      <c r="AL5" s="10">
        <v>0</v>
      </c>
      <c r="AM5" s="14"/>
      <c r="AN5" s="14"/>
      <c r="AO5" s="14">
        <f t="shared" ref="AO5:AP5" si="10">+AK5+AM5</f>
        <v>0</v>
      </c>
      <c r="AP5" s="14">
        <f t="shared" si="10"/>
        <v>0</v>
      </c>
      <c r="AQ5" s="14"/>
      <c r="AR5" s="14"/>
      <c r="AS5" s="14"/>
      <c r="AT5" s="14"/>
      <c r="AU5" s="14"/>
      <c r="AV5" s="14"/>
      <c r="AW5" s="14">
        <f t="shared" ref="AW5:AX5" si="11">+AS5+AU5</f>
        <v>0</v>
      </c>
      <c r="AX5" s="14">
        <f t="shared" si="11"/>
        <v>0</v>
      </c>
      <c r="AY5" s="14"/>
      <c r="AZ5" s="14"/>
      <c r="BA5" s="14"/>
      <c r="BB5" s="14"/>
      <c r="BC5" s="14"/>
      <c r="BD5" s="14"/>
      <c r="BE5" s="14">
        <f t="shared" ref="BE5:BF5" si="12">+BA5+BC5</f>
        <v>0</v>
      </c>
      <c r="BF5" s="14">
        <f t="shared" si="12"/>
        <v>0</v>
      </c>
      <c r="BG5" s="14"/>
      <c r="BH5" s="14"/>
      <c r="BI5" s="14"/>
      <c r="BJ5" s="14"/>
      <c r="BK5" s="14"/>
      <c r="BL5" s="14"/>
      <c r="BM5" s="14">
        <f t="shared" ref="BM5:BN5" si="13">+BI5+BK5</f>
        <v>0</v>
      </c>
      <c r="BN5" s="14">
        <f t="shared" si="13"/>
        <v>0</v>
      </c>
      <c r="BO5" s="14"/>
      <c r="BP5" s="14"/>
      <c r="BQ5" s="14"/>
      <c r="BR5" s="14"/>
      <c r="BS5" s="14"/>
      <c r="BT5" s="14"/>
      <c r="BU5" s="14">
        <f t="shared" ref="BU5:BV5" si="14">+BQ5+BS5</f>
        <v>0</v>
      </c>
      <c r="BV5" s="14">
        <f t="shared" si="14"/>
        <v>0</v>
      </c>
      <c r="BW5" s="14"/>
      <c r="BX5" s="14"/>
      <c r="BY5" s="14"/>
      <c r="BZ5" s="14"/>
      <c r="CA5" s="14"/>
      <c r="CB5" s="14"/>
      <c r="CC5" s="14">
        <f t="shared" ref="CC5:CD5" si="15">+BY5+CA5</f>
        <v>0</v>
      </c>
      <c r="CD5" s="14">
        <f t="shared" si="15"/>
        <v>0</v>
      </c>
      <c r="CE5" s="14"/>
      <c r="CF5" s="14"/>
      <c r="CG5" s="14"/>
      <c r="CH5" s="14"/>
      <c r="CI5" s="14"/>
      <c r="CJ5" s="14"/>
      <c r="CK5" s="14">
        <f t="shared" ref="CK5:CL5" si="16">+CG5+CI5</f>
        <v>0</v>
      </c>
      <c r="CL5" s="14">
        <f t="shared" si="16"/>
        <v>0</v>
      </c>
      <c r="CM5" s="14"/>
      <c r="CN5" s="14"/>
      <c r="CO5" s="14"/>
      <c r="CP5" s="14"/>
      <c r="CQ5" s="14"/>
      <c r="CR5" s="14"/>
      <c r="CS5" s="14">
        <f t="shared" ref="CS5:CT5" si="17">+CO5+CQ5</f>
        <v>0</v>
      </c>
      <c r="CT5" s="14">
        <f t="shared" si="17"/>
        <v>0</v>
      </c>
      <c r="CU5" s="14"/>
      <c r="CV5" s="14"/>
      <c r="CW5" s="14"/>
      <c r="CX5" s="14"/>
      <c r="CY5" s="14"/>
      <c r="CZ5" s="14"/>
      <c r="DA5" s="14">
        <f t="shared" ref="DA5:DB5" si="18">+CW5+CY5</f>
        <v>0</v>
      </c>
      <c r="DB5" s="14">
        <f t="shared" si="18"/>
        <v>0</v>
      </c>
      <c r="DC5" s="14"/>
      <c r="DD5" s="14"/>
      <c r="DE5" s="14"/>
      <c r="DF5" s="14"/>
      <c r="DG5" s="14"/>
      <c r="DH5" s="14"/>
      <c r="DI5" s="14">
        <f t="shared" ref="DI5:DJ5" si="19">+DE5+DG5</f>
        <v>0</v>
      </c>
      <c r="DJ5" s="14">
        <f t="shared" si="19"/>
        <v>0</v>
      </c>
      <c r="DK5" s="14"/>
      <c r="DL5" s="14"/>
      <c r="DM5" s="14"/>
      <c r="DN5" s="14"/>
      <c r="DO5" s="14"/>
      <c r="DP5" s="14"/>
      <c r="DQ5" s="14">
        <f t="shared" ref="DQ5:DR5" si="20">+DM5+DO5</f>
        <v>0</v>
      </c>
      <c r="DR5" s="14">
        <f t="shared" si="20"/>
        <v>0</v>
      </c>
      <c r="DS5" s="14"/>
      <c r="DT5" s="14"/>
      <c r="DU5" s="14"/>
      <c r="DV5" s="14"/>
      <c r="DW5" s="14"/>
      <c r="DX5" s="14"/>
      <c r="DY5" s="14">
        <f t="shared" ref="DY5:DZ5" si="21">+DU5+DW5</f>
        <v>0</v>
      </c>
      <c r="DZ5" s="14">
        <f t="shared" si="21"/>
        <v>0</v>
      </c>
      <c r="EA5" s="14"/>
      <c r="EB5" s="14"/>
      <c r="EC5" s="14"/>
      <c r="ED5" s="14"/>
      <c r="EE5" s="14"/>
      <c r="EF5" s="14"/>
      <c r="EG5" s="14">
        <f t="shared" ref="EG5:EH5" si="22">+EC5+EE5</f>
        <v>0</v>
      </c>
      <c r="EH5" s="14">
        <f t="shared" si="22"/>
        <v>0</v>
      </c>
      <c r="EI5" s="14"/>
      <c r="EJ5" s="14"/>
      <c r="EK5" s="14"/>
      <c r="EL5" s="14"/>
      <c r="EM5" s="14"/>
      <c r="EN5" s="14"/>
      <c r="EO5" s="14">
        <f t="shared" ref="EO5:EP5" si="23">+EK5+EM5</f>
        <v>0</v>
      </c>
      <c r="EP5" s="14">
        <f t="shared" si="23"/>
        <v>0</v>
      </c>
      <c r="EQ5" s="14"/>
      <c r="ER5" s="14"/>
      <c r="ES5" s="14"/>
      <c r="ET5" s="14"/>
      <c r="EU5" s="14"/>
      <c r="EV5" s="14"/>
      <c r="EW5" s="14">
        <f t="shared" ref="EW5:EX5" si="24">+ES5+EU5</f>
        <v>0</v>
      </c>
      <c r="EX5" s="14">
        <f t="shared" si="24"/>
        <v>0</v>
      </c>
      <c r="EY5" s="14"/>
      <c r="EZ5" s="14"/>
      <c r="FA5" s="14"/>
      <c r="FB5" s="14"/>
      <c r="FC5" s="14"/>
      <c r="FD5" s="14"/>
      <c r="FE5" s="14">
        <f t="shared" ref="FE5:FF5" si="25">+FA5+FC5</f>
        <v>0</v>
      </c>
      <c r="FF5" s="14">
        <f t="shared" si="25"/>
        <v>0</v>
      </c>
      <c r="FG5" s="14"/>
      <c r="FH5" s="14"/>
      <c r="FI5" s="14"/>
      <c r="FJ5" s="14"/>
      <c r="FK5" s="14"/>
      <c r="FL5" s="14"/>
      <c r="FM5" s="14">
        <f t="shared" ref="FM5:FN5" si="26">+FI5+FK5</f>
        <v>0</v>
      </c>
      <c r="FN5" s="14">
        <f t="shared" si="26"/>
        <v>0</v>
      </c>
      <c r="FO5" s="14"/>
      <c r="FP5" s="14"/>
      <c r="FQ5" s="14"/>
      <c r="FR5" s="14"/>
      <c r="FS5" s="14"/>
      <c r="FT5" s="14"/>
      <c r="FU5" s="14">
        <f t="shared" ref="FU5:FV5" si="27">+FQ5+FS5</f>
        <v>0</v>
      </c>
      <c r="FV5" s="14">
        <f t="shared" si="27"/>
        <v>0</v>
      </c>
      <c r="FW5" s="14"/>
      <c r="FX5" s="14"/>
      <c r="FY5" s="14"/>
      <c r="FZ5" s="14"/>
      <c r="GA5" s="14"/>
      <c r="GB5" s="14"/>
      <c r="GC5" s="14">
        <f t="shared" ref="GC5:GD5" si="28">+FY5+GA5</f>
        <v>0</v>
      </c>
      <c r="GD5" s="14">
        <f t="shared" si="28"/>
        <v>0</v>
      </c>
      <c r="GE5" s="14"/>
      <c r="GF5" s="14"/>
      <c r="GG5" s="14"/>
      <c r="GH5" s="14"/>
      <c r="GI5" s="14"/>
      <c r="GJ5" s="14"/>
      <c r="GK5" s="14">
        <f t="shared" ref="GK5:GL5" si="29">+GG5+GI5</f>
        <v>0</v>
      </c>
      <c r="GL5" s="14">
        <f t="shared" si="29"/>
        <v>0</v>
      </c>
      <c r="GM5" s="14"/>
      <c r="GN5" s="14"/>
      <c r="GO5" s="14"/>
      <c r="GP5" s="14"/>
      <c r="GQ5" s="14"/>
      <c r="GR5" s="14"/>
      <c r="GS5" s="14">
        <f t="shared" ref="GS5:GT5" si="30">+GO5+GQ5</f>
        <v>0</v>
      </c>
      <c r="GT5" s="14">
        <f t="shared" si="30"/>
        <v>0</v>
      </c>
      <c r="GU5" s="14"/>
      <c r="GV5" s="14"/>
      <c r="GW5" s="14"/>
      <c r="GX5" s="14"/>
      <c r="GY5" s="14"/>
      <c r="GZ5" s="14"/>
      <c r="HA5" s="14">
        <f t="shared" ref="HA5:HB5" si="31">+GW5+GY5</f>
        <v>0</v>
      </c>
      <c r="HB5" s="14">
        <f t="shared" si="31"/>
        <v>0</v>
      </c>
      <c r="HC5" s="14"/>
      <c r="HD5" s="14"/>
      <c r="HE5" s="14"/>
      <c r="HF5" s="14"/>
      <c r="HG5" s="14"/>
      <c r="HH5" s="14"/>
      <c r="HI5" s="14">
        <f t="shared" ref="HI5:HJ5" si="32">+HE5+HG5</f>
        <v>0</v>
      </c>
      <c r="HJ5" s="14">
        <f t="shared" si="32"/>
        <v>0</v>
      </c>
      <c r="HK5" s="14"/>
      <c r="HL5" s="14"/>
      <c r="HM5" s="14"/>
      <c r="HN5" s="14"/>
      <c r="HO5" s="14"/>
      <c r="HP5" s="14"/>
      <c r="HQ5" s="14">
        <f t="shared" ref="HQ5:HR5" si="33">+HM5+HO5</f>
        <v>0</v>
      </c>
      <c r="HR5" s="14">
        <f t="shared" si="33"/>
        <v>0</v>
      </c>
      <c r="HS5" s="14"/>
      <c r="HT5" s="14"/>
      <c r="HU5" s="14"/>
      <c r="HV5" s="14"/>
      <c r="HW5" s="14"/>
      <c r="HX5" s="14"/>
      <c r="HY5" s="14">
        <f t="shared" ref="HY5:HZ5" si="34">+HU5+HW5</f>
        <v>0</v>
      </c>
      <c r="HZ5" s="14">
        <f t="shared" si="34"/>
        <v>0</v>
      </c>
      <c r="IA5" s="14"/>
      <c r="IB5" s="14"/>
      <c r="IC5" s="14"/>
      <c r="ID5" s="14"/>
      <c r="IE5" s="14"/>
      <c r="IF5" s="14"/>
      <c r="IG5" s="14">
        <f t="shared" ref="IG5:IH5" si="35">+IC5+IE5</f>
        <v>0</v>
      </c>
      <c r="IH5" s="14">
        <f t="shared" si="35"/>
        <v>0</v>
      </c>
      <c r="II5" s="14"/>
      <c r="IJ5" s="14"/>
      <c r="IK5" s="14"/>
      <c r="IL5" s="14"/>
      <c r="IM5" s="14"/>
      <c r="IN5" s="14"/>
      <c r="IO5" s="14">
        <f t="shared" ref="IO5:IP5" si="36">+IK5+IM5</f>
        <v>0</v>
      </c>
      <c r="IP5" s="14">
        <f t="shared" si="36"/>
        <v>0</v>
      </c>
      <c r="IQ5" s="14"/>
      <c r="IR5" s="14"/>
      <c r="IS5" s="14"/>
      <c r="IT5" s="14"/>
      <c r="IU5" s="14"/>
      <c r="IV5" s="14"/>
      <c r="IW5" s="14">
        <f t="shared" ref="IW5:IX5" si="37">+IS5+IU5</f>
        <v>0</v>
      </c>
      <c r="IX5" s="14">
        <f t="shared" si="37"/>
        <v>0</v>
      </c>
      <c r="IY5" s="14"/>
      <c r="IZ5" s="14"/>
      <c r="JA5" s="14"/>
      <c r="JB5" s="14"/>
      <c r="JC5" s="14"/>
      <c r="JD5" s="14"/>
      <c r="JE5" s="14">
        <f t="shared" ref="JE5:JF5" si="38">+JA5+JC5</f>
        <v>0</v>
      </c>
      <c r="JF5" s="14">
        <f t="shared" si="38"/>
        <v>0</v>
      </c>
      <c r="JG5" s="14"/>
      <c r="JH5" s="14"/>
      <c r="JI5" s="14"/>
      <c r="JJ5" s="14"/>
      <c r="JK5" s="14"/>
      <c r="JL5" s="14"/>
      <c r="JM5" s="14">
        <f t="shared" ref="JM5:JN5" si="39">+JI5+JK5</f>
        <v>0</v>
      </c>
      <c r="JN5" s="14">
        <f t="shared" si="39"/>
        <v>0</v>
      </c>
      <c r="JO5" s="14"/>
      <c r="JP5" s="14"/>
    </row>
  </sheetData>
  <mergeCells count="93">
    <mergeCell ref="IU2:IV2"/>
    <mergeCell ref="JA2:JB2"/>
    <mergeCell ref="JC2:JD2"/>
    <mergeCell ref="JI2:JJ2"/>
    <mergeCell ref="JK2:JL2"/>
    <mergeCell ref="IS2:IT2"/>
    <mergeCell ref="GY2:GZ2"/>
    <mergeCell ref="HE2:HF2"/>
    <mergeCell ref="HG2:HH2"/>
    <mergeCell ref="HM2:HN2"/>
    <mergeCell ref="HO2:HP2"/>
    <mergeCell ref="HU2:HV2"/>
    <mergeCell ref="HW2:HX2"/>
    <mergeCell ref="IC2:ID2"/>
    <mergeCell ref="IE2:IF2"/>
    <mergeCell ref="IK2:IL2"/>
    <mergeCell ref="IM2:IN2"/>
    <mergeCell ref="GW2:GX2"/>
    <mergeCell ref="FC2:FD2"/>
    <mergeCell ref="FI2:FJ2"/>
    <mergeCell ref="FK2:FL2"/>
    <mergeCell ref="FQ2:FR2"/>
    <mergeCell ref="FS2:FT2"/>
    <mergeCell ref="FY2:FZ2"/>
    <mergeCell ref="GA2:GB2"/>
    <mergeCell ref="GG2:GH2"/>
    <mergeCell ref="GI2:GJ2"/>
    <mergeCell ref="GO2:GP2"/>
    <mergeCell ref="GQ2:GR2"/>
    <mergeCell ref="FA2:FB2"/>
    <mergeCell ref="DG2:DH2"/>
    <mergeCell ref="DM2:DN2"/>
    <mergeCell ref="DO2:DP2"/>
    <mergeCell ref="DU2:DV2"/>
    <mergeCell ref="DW2:DX2"/>
    <mergeCell ref="EC2:ED2"/>
    <mergeCell ref="EE2:EF2"/>
    <mergeCell ref="EK2:EL2"/>
    <mergeCell ref="EM2:EN2"/>
    <mergeCell ref="ES2:ET2"/>
    <mergeCell ref="EU2:EV2"/>
    <mergeCell ref="DE2:DF2"/>
    <mergeCell ref="BK2:BL2"/>
    <mergeCell ref="BQ2:BR2"/>
    <mergeCell ref="BS2:BT2"/>
    <mergeCell ref="BY2:BZ2"/>
    <mergeCell ref="CA2:CB2"/>
    <mergeCell ref="CG2:CH2"/>
    <mergeCell ref="CI2:CJ2"/>
    <mergeCell ref="CO2:CP2"/>
    <mergeCell ref="CQ2:CR2"/>
    <mergeCell ref="CW2:CX2"/>
    <mergeCell ref="CY2:CZ2"/>
    <mergeCell ref="JI1:JP1"/>
    <mergeCell ref="AC2:AD2"/>
    <mergeCell ref="AE2:AF2"/>
    <mergeCell ref="AK2:AL2"/>
    <mergeCell ref="AM2:AN2"/>
    <mergeCell ref="AS2:AT2"/>
    <mergeCell ref="AU2:AV2"/>
    <mergeCell ref="BA2:BB2"/>
    <mergeCell ref="BC2:BD2"/>
    <mergeCell ref="BI2:BJ2"/>
    <mergeCell ref="HM1:HT1"/>
    <mergeCell ref="HU1:IB1"/>
    <mergeCell ref="IC1:IJ1"/>
    <mergeCell ref="IK1:IR1"/>
    <mergeCell ref="IS1:IZ1"/>
    <mergeCell ref="JA1:JH1"/>
    <mergeCell ref="HE1:HL1"/>
    <mergeCell ref="DU1:EB1"/>
    <mergeCell ref="EC1:EJ1"/>
    <mergeCell ref="EK1:ER1"/>
    <mergeCell ref="ES1:EZ1"/>
    <mergeCell ref="FA1:FH1"/>
    <mergeCell ref="FI1:FP1"/>
    <mergeCell ref="FQ1:FX1"/>
    <mergeCell ref="FY1:GF1"/>
    <mergeCell ref="GG1:GN1"/>
    <mergeCell ref="GO1:GV1"/>
    <mergeCell ref="GW1:HD1"/>
    <mergeCell ref="DM1:DT1"/>
    <mergeCell ref="AC1:AJ1"/>
    <mergeCell ref="AK1:AR1"/>
    <mergeCell ref="AS1:AZ1"/>
    <mergeCell ref="BA1:BH1"/>
    <mergeCell ref="BI1:BP1"/>
    <mergeCell ref="BQ1:BX1"/>
    <mergeCell ref="BY1:CF1"/>
    <mergeCell ref="CG1:CN1"/>
    <mergeCell ref="CO1:CV1"/>
    <mergeCell ref="CW1:DD1"/>
    <mergeCell ref="DE1:DL1"/>
  </mergeCells>
  <conditionalFormatting sqref="F5">
    <cfRule type="duplicateValues" dxfId="18" priority="362"/>
  </conditionalFormatting>
  <conditionalFormatting sqref="A5">
    <cfRule type="duplicateValues" dxfId="17" priority="363"/>
  </conditionalFormatting>
  <conditionalFormatting sqref="A5">
    <cfRule type="duplicateValues" dxfId="16" priority="364"/>
    <cfRule type="duplicateValues" dxfId="15" priority="365"/>
  </conditionalFormatting>
  <conditionalFormatting sqref="A5">
    <cfRule type="duplicateValues" dxfId="14" priority="366"/>
  </conditionalFormatting>
  <conditionalFormatting sqref="D5 G5">
    <cfRule type="duplicateValues" dxfId="13" priority="367"/>
  </conditionalFormatting>
  <conditionalFormatting sqref="A5">
    <cfRule type="duplicateValues" dxfId="12" priority="369"/>
    <cfRule type="duplicateValues" dxfId="11" priority="370"/>
    <cfRule type="duplicateValues" dxfId="10" priority="371"/>
    <cfRule type="duplicateValues" dxfId="9" priority="372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</vt:lpstr>
      <vt:lpstr>IOCL</vt:lpstr>
      <vt:lpstr>HPCL</vt:lpstr>
      <vt:lpstr>ACCIDENTAL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2025-09-03T02:45:48Z</dcterms:created>
  <dcterms:modified xsi:type="dcterms:W3CDTF">2025-09-18T06:28:21Z</dcterms:modified>
</cp:coreProperties>
</file>