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showInkAnnotation="0" codeName="ThisWorkbook" autoCompressPictures="0"/>
  <mc:AlternateContent xmlns:mc="http://schemas.openxmlformats.org/markup-compatibility/2006">
    <mc:Choice Requires="x15">
      <x15ac:absPath xmlns:x15ac="http://schemas.microsoft.com/office/spreadsheetml/2010/11/ac" url="C:\Users\joeau\OneDrive\Desktop\references\"/>
    </mc:Choice>
  </mc:AlternateContent>
  <xr:revisionPtr revIDLastSave="0" documentId="8_{4EF399B5-F2B3-45D9-A7F1-EDB53020118B}" xr6:coauthVersionLast="47" xr6:coauthVersionMax="47" xr10:uidLastSave="{00000000-0000-0000-0000-000000000000}"/>
  <bookViews>
    <workbookView xWindow="3510" yWindow="3510" windowWidth="16560" windowHeight="7890" tabRatio="500" firstSheet="3" activeTab="8" xr2:uid="{00000000-000D-0000-FFFF-FFFF00000000}"/>
  </bookViews>
  <sheets>
    <sheet name="C&amp;M" sheetId="54" r:id="rId1"/>
    <sheet name="B&amp;S" sheetId="53" r:id="rId2"/>
    <sheet name="F" sheetId="71" r:id="rId3"/>
    <sheet name="A" sheetId="89" r:id="rId4"/>
    <sheet name="Q" sheetId="80" r:id="rId5"/>
    <sheet name="B" sheetId="78" r:id="rId6"/>
    <sheet name="L" sheetId="45" r:id="rId7"/>
    <sheet name="IDEAS" sheetId="11" r:id="rId8"/>
    <sheet name="CARD" sheetId="43" r:id="rId9"/>
    <sheet name="SCORES" sheetId="75" r:id="rId10"/>
    <sheet name="P" sheetId="90" r:id="rId11"/>
    <sheet name="S" sheetId="67" r:id="rId12"/>
    <sheet name="V" sheetId="64" r:id="rId13"/>
    <sheet name="Vacation Rules" sheetId="86" r:id="rId14"/>
  </sheets>
  <definedNames>
    <definedName name="_xlnm._FilterDatabase" localSheetId="0" hidden="1">'C&amp;M'!$D$1:$D$228</definedName>
    <definedName name="_xlnm._FilterDatabase" localSheetId="7" hidden="1">IDEAS!$B$1:$B$387</definedName>
    <definedName name="_xlnm._FilterDatabase" localSheetId="9" hidden="1">SCORES!$C$3:$G$541</definedName>
    <definedName name="_Hlk92919737" localSheetId="13">'Vacation Rules'!#REF!</definedName>
    <definedName name="_Hlk92973585" localSheetId="13">'Vacation Rules'!#REF!</definedName>
    <definedName name="_Hlk92973892" localSheetId="13">'Vacation Rules'!#REF!</definedName>
    <definedName name="ColumnTitle1" localSheetId="5">#REF!</definedName>
    <definedName name="ColumnTitle1" localSheetId="4">#REF!</definedName>
    <definedName name="ColumnTitle1" localSheetId="13">#REF!</definedName>
    <definedName name="ColumnTitle1">#REF!</definedName>
    <definedName name="ColumnTitle2" localSheetId="5">#REF!</definedName>
    <definedName name="ColumnTitle2" localSheetId="4">#REF!</definedName>
    <definedName name="ColumnTitle2" localSheetId="13">#REF!</definedName>
    <definedName name="ColumnTitle2">#REF!</definedName>
    <definedName name="ColumnTitle3" localSheetId="5">#REF!</definedName>
    <definedName name="ColumnTitle3" localSheetId="4">#REF!</definedName>
    <definedName name="ColumnTitle3" localSheetId="13">#REF!</definedName>
    <definedName name="ColumnTitle3">#REF!</definedName>
    <definedName name="ColumnTitle4" localSheetId="5">#REF!</definedName>
    <definedName name="ColumnTitle4" localSheetId="4">#REF!</definedName>
    <definedName name="ColumnTitle4" localSheetId="13">#REF!</definedName>
    <definedName name="ColumnTitle4">#REF!</definedName>
    <definedName name="OLE_LINK1" localSheetId="13">'Vacation Rules'!#REF!</definedName>
    <definedName name="WorkBook_Title" localSheetId="5">#REF!</definedName>
    <definedName name="WorkBook_Title" localSheetId="4">#REF!</definedName>
    <definedName name="WorkBook_Title" localSheetId="13">#REF!</definedName>
    <definedName name="WorkBook_Titl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0" i="75" l="1"/>
  <c r="E3" i="43"/>
  <c r="F3" i="43"/>
  <c r="G3" i="43"/>
  <c r="H3" i="43"/>
  <c r="D91" i="75"/>
  <c r="D92" i="75"/>
  <c r="D93" i="75"/>
  <c r="C104" i="43"/>
  <c r="D94" i="75"/>
  <c r="D95" i="75"/>
  <c r="D96" i="75"/>
  <c r="D97" i="75"/>
  <c r="D45" i="75"/>
  <c r="D98" i="75"/>
  <c r="D99" i="75"/>
  <c r="C14" i="11"/>
  <c r="D14" i="11"/>
  <c r="F16" i="71"/>
  <c r="C16" i="71"/>
  <c r="C741" i="11"/>
  <c r="D741" i="11"/>
  <c r="C43" i="11"/>
  <c r="D43" i="11"/>
  <c r="C735" i="11"/>
  <c r="D735" i="11"/>
  <c r="C748" i="11"/>
  <c r="D748" i="11"/>
  <c r="C749" i="11"/>
  <c r="D749" i="11"/>
  <c r="C584" i="11"/>
  <c r="D584" i="11"/>
  <c r="C919" i="11"/>
  <c r="D919" i="11"/>
  <c r="C582" i="11"/>
  <c r="D582" i="11"/>
  <c r="C1057" i="11"/>
  <c r="D1057" i="11"/>
  <c r="C135" i="11"/>
  <c r="D135" i="11"/>
  <c r="C1323" i="11"/>
  <c r="D1323" i="11"/>
  <c r="C1193" i="11"/>
  <c r="D1193" i="11"/>
  <c r="C368" i="11"/>
  <c r="D368" i="11"/>
  <c r="C350" i="11"/>
  <c r="D350" i="11"/>
  <c r="C335" i="11"/>
  <c r="D335" i="11"/>
  <c r="C371" i="11"/>
  <c r="D371" i="11"/>
  <c r="C897" i="11"/>
  <c r="D897" i="11"/>
  <c r="C349" i="11"/>
  <c r="D349" i="11"/>
  <c r="C438" i="11"/>
  <c r="D438" i="11"/>
  <c r="C17" i="11"/>
  <c r="D17" i="11"/>
  <c r="C429" i="11"/>
  <c r="D429" i="11"/>
  <c r="A79" i="43"/>
  <c r="A91" i="43"/>
  <c r="A87" i="43"/>
  <c r="A156" i="43"/>
  <c r="A142" i="43"/>
  <c r="A146" i="43"/>
  <c r="A158" i="43"/>
  <c r="A128" i="43"/>
  <c r="A139" i="43"/>
  <c r="A148" i="43"/>
  <c r="A160" i="43"/>
  <c r="A130" i="43"/>
  <c r="A132" i="43"/>
  <c r="A131" i="43"/>
  <c r="A151" i="43"/>
  <c r="A137" i="43"/>
  <c r="A92" i="43"/>
  <c r="A93" i="43"/>
  <c r="A44" i="43"/>
  <c r="A147" i="43"/>
  <c r="A145" i="43"/>
  <c r="A150" i="43"/>
  <c r="A149" i="43"/>
  <c r="A124" i="43"/>
  <c r="D100" i="75"/>
  <c r="D101" i="75"/>
  <c r="C131" i="11"/>
  <c r="D131" i="11"/>
  <c r="C15" i="11"/>
  <c r="D15" i="11"/>
  <c r="C1303" i="11"/>
  <c r="D1303" i="11"/>
  <c r="C130" i="11"/>
  <c r="D130" i="11"/>
  <c r="C1316" i="11"/>
  <c r="D1316" i="11"/>
  <c r="C13" i="11"/>
  <c r="D13" i="11"/>
  <c r="C136" i="11"/>
  <c r="D136" i="11"/>
  <c r="C138" i="11"/>
  <c r="D138" i="11"/>
  <c r="C137" i="11"/>
  <c r="D137" i="11"/>
  <c r="C139" i="11"/>
  <c r="D139" i="11"/>
  <c r="C1013" i="11"/>
  <c r="D1013" i="11"/>
  <c r="C1283" i="11"/>
  <c r="D1283" i="11"/>
  <c r="C743" i="11"/>
  <c r="D743" i="11"/>
  <c r="C5" i="11"/>
  <c r="D5" i="11"/>
  <c r="C6" i="11"/>
  <c r="D6" i="11"/>
  <c r="C369" i="11"/>
  <c r="D369" i="11"/>
  <c r="C747" i="11"/>
  <c r="D747" i="11"/>
  <c r="C1195" i="11"/>
  <c r="D1195" i="11"/>
  <c r="C1187" i="11"/>
  <c r="D1187" i="11"/>
  <c r="C1192" i="11"/>
  <c r="D1192" i="11"/>
  <c r="C9" i="11"/>
  <c r="D9" i="11"/>
  <c r="D88" i="75"/>
  <c r="C1294" i="11"/>
  <c r="D1294" i="11"/>
  <c r="C1296" i="11"/>
  <c r="D1296" i="11"/>
  <c r="C1251" i="11"/>
  <c r="D1251" i="11"/>
  <c r="C738" i="11"/>
  <c r="D738" i="11"/>
  <c r="C1304" i="11"/>
  <c r="D1304" i="11"/>
  <c r="C740" i="11"/>
  <c r="D740" i="11"/>
  <c r="C1191" i="11"/>
  <c r="D1191" i="11"/>
  <c r="C1308" i="11"/>
  <c r="D1308" i="11"/>
  <c r="C10" i="11"/>
  <c r="D10" i="11"/>
  <c r="C894" i="11"/>
  <c r="D894" i="11"/>
  <c r="C16" i="11"/>
  <c r="D16" i="11"/>
  <c r="C1324" i="11"/>
  <c r="D1324" i="11"/>
  <c r="C583" i="11"/>
  <c r="D583" i="11"/>
  <c r="C7" i="11"/>
  <c r="D7" i="11"/>
  <c r="C348" i="11"/>
  <c r="D348" i="11"/>
  <c r="C1185" i="11"/>
  <c r="D1185" i="11"/>
  <c r="C917" i="11"/>
  <c r="D917" i="11"/>
  <c r="C2" i="11"/>
  <c r="D2" i="11"/>
  <c r="C895" i="11"/>
  <c r="D895" i="11"/>
  <c r="D102" i="75"/>
  <c r="F15" i="71"/>
  <c r="C15" i="71"/>
  <c r="C732" i="11"/>
  <c r="D732" i="11"/>
  <c r="C799" i="11"/>
  <c r="D799" i="11"/>
  <c r="C736" i="11"/>
  <c r="D736" i="11"/>
  <c r="C918" i="11"/>
  <c r="D918" i="11"/>
  <c r="C739" i="11"/>
  <c r="D739" i="11"/>
  <c r="C1194" i="11"/>
  <c r="D1194" i="11"/>
  <c r="C18" i="11"/>
  <c r="D18" i="11"/>
  <c r="C1074" i="11"/>
  <c r="D1074" i="11"/>
  <c r="C165" i="43"/>
  <c r="C125" i="11"/>
  <c r="D125" i="11"/>
  <c r="C128" i="11"/>
  <c r="D128" i="11"/>
  <c r="C127" i="11"/>
  <c r="D127" i="11"/>
  <c r="C126" i="11"/>
  <c r="D126" i="11"/>
  <c r="C756" i="11"/>
  <c r="D756" i="11"/>
  <c r="C381" i="11"/>
  <c r="D381" i="11"/>
  <c r="C728" i="11"/>
  <c r="D728" i="11"/>
  <c r="C729" i="11"/>
  <c r="D729" i="11"/>
  <c r="C915" i="11"/>
  <c r="D915" i="11"/>
  <c r="C417" i="11"/>
  <c r="D417" i="11"/>
  <c r="C401" i="11"/>
  <c r="D401" i="11"/>
  <c r="C892" i="11"/>
  <c r="D892" i="11"/>
  <c r="C1659" i="11"/>
  <c r="D1659" i="11"/>
  <c r="C1293" i="11"/>
  <c r="D1293" i="11"/>
  <c r="C132" i="11"/>
  <c r="D132" i="11"/>
  <c r="C730" i="11"/>
  <c r="D730" i="11"/>
  <c r="C1660" i="11"/>
  <c r="D1660" i="11"/>
  <c r="C718" i="11"/>
  <c r="D718" i="11"/>
  <c r="C215" i="11"/>
  <c r="D215" i="11"/>
  <c r="C218" i="11"/>
  <c r="D218" i="11"/>
  <c r="C210" i="11"/>
  <c r="D210" i="11"/>
  <c r="C208" i="11"/>
  <c r="D208" i="11"/>
  <c r="C761" i="11"/>
  <c r="D761" i="11"/>
  <c r="C295" i="11"/>
  <c r="D295" i="11"/>
  <c r="C422" i="11"/>
  <c r="D422" i="11"/>
  <c r="C759" i="11"/>
  <c r="D759" i="11"/>
  <c r="C379" i="11"/>
  <c r="D379" i="11"/>
  <c r="C896" i="11"/>
  <c r="D896" i="11"/>
  <c r="C1280" i="11"/>
  <c r="D1280" i="11"/>
  <c r="C11" i="11"/>
  <c r="D11" i="11"/>
  <c r="C424" i="11"/>
  <c r="D424" i="11"/>
  <c r="C800" i="11"/>
  <c r="D800" i="11"/>
  <c r="C353" i="11"/>
  <c r="D353" i="11"/>
  <c r="C755" i="11"/>
  <c r="D755" i="11"/>
  <c r="C751" i="11"/>
  <c r="D751" i="11"/>
  <c r="C1291" i="11"/>
  <c r="D1291" i="11"/>
  <c r="C731" i="11"/>
  <c r="D731" i="11"/>
  <c r="C385" i="11"/>
  <c r="D385" i="11"/>
  <c r="C721" i="11"/>
  <c r="D721" i="11"/>
  <c r="C1272" i="11"/>
  <c r="D1272" i="11"/>
  <c r="C752" i="11"/>
  <c r="D752" i="11"/>
  <c r="C774" i="11"/>
  <c r="D774" i="11"/>
  <c r="C763" i="11"/>
  <c r="D763" i="11"/>
  <c r="C1199" i="11"/>
  <c r="D1199" i="11"/>
  <c r="C1273" i="11"/>
  <c r="D1273" i="11"/>
  <c r="C766" i="11"/>
  <c r="D766" i="11"/>
  <c r="C773" i="11"/>
  <c r="D773" i="11"/>
  <c r="C581" i="11"/>
  <c r="D581" i="11"/>
  <c r="C911" i="11"/>
  <c r="D911" i="11"/>
  <c r="C170" i="11"/>
  <c r="D170" i="11"/>
  <c r="C716" i="11"/>
  <c r="D716" i="11"/>
  <c r="C428" i="11"/>
  <c r="D428" i="11"/>
  <c r="C226" i="11"/>
  <c r="D226" i="11"/>
  <c r="C225" i="11"/>
  <c r="D225" i="11"/>
  <c r="C198" i="11"/>
  <c r="D198" i="11"/>
  <c r="C342" i="11"/>
  <c r="D342" i="11"/>
  <c r="C322" i="11"/>
  <c r="D322" i="11"/>
  <c r="C293" i="11"/>
  <c r="D293" i="11"/>
  <c r="C406" i="11"/>
  <c r="D406" i="11"/>
  <c r="C547" i="11"/>
  <c r="D547" i="11"/>
  <c r="C386" i="11"/>
  <c r="D386" i="11"/>
  <c r="C744" i="11"/>
  <c r="D744" i="11"/>
  <c r="C776" i="11"/>
  <c r="D776" i="11"/>
  <c r="C423" i="11"/>
  <c r="D423" i="11"/>
  <c r="C518" i="11"/>
  <c r="D518" i="11"/>
  <c r="C745" i="11"/>
  <c r="D745" i="11"/>
  <c r="D103" i="75"/>
  <c r="D69" i="75"/>
  <c r="P14" i="71"/>
  <c r="F14" i="71"/>
  <c r="C14" i="71"/>
  <c r="D104" i="75"/>
  <c r="D105" i="75"/>
  <c r="C124" i="11"/>
  <c r="D124" i="11"/>
  <c r="C1236" i="11"/>
  <c r="D1236" i="11"/>
  <c r="C122" i="11"/>
  <c r="D122" i="11"/>
  <c r="C1315" i="11"/>
  <c r="D1315" i="11"/>
  <c r="C427" i="11"/>
  <c r="D427" i="11"/>
  <c r="C1312" i="11"/>
  <c r="D1312" i="11"/>
  <c r="C1313" i="11"/>
  <c r="D1313" i="11"/>
  <c r="C426" i="11"/>
  <c r="D426" i="11"/>
  <c r="C1311" i="11"/>
  <c r="D1311" i="11"/>
  <c r="C764" i="11"/>
  <c r="D764" i="11"/>
  <c r="C722" i="11"/>
  <c r="D722" i="11"/>
  <c r="C720" i="11"/>
  <c r="D720" i="11"/>
  <c r="C59" i="11"/>
  <c r="D59" i="11"/>
  <c r="C314" i="11"/>
  <c r="D314" i="11"/>
  <c r="C777" i="11"/>
  <c r="D777" i="11"/>
  <c r="C775" i="11"/>
  <c r="D775" i="11"/>
  <c r="C313" i="11"/>
  <c r="D313" i="11"/>
  <c r="C1247" i="11"/>
  <c r="D1247" i="11"/>
  <c r="C325" i="11"/>
  <c r="D325" i="11"/>
  <c r="C723" i="11"/>
  <c r="D723" i="11"/>
  <c r="C296" i="11"/>
  <c r="D296" i="11"/>
  <c r="C899" i="11"/>
  <c r="D899" i="11"/>
  <c r="C725" i="11"/>
  <c r="D725" i="11"/>
  <c r="C715" i="11"/>
  <c r="D715" i="11"/>
  <c r="C1314" i="11"/>
  <c r="D1314" i="11"/>
  <c r="C737" i="11"/>
  <c r="D737" i="11"/>
  <c r="C28" i="11"/>
  <c r="D28" i="11"/>
  <c r="C750" i="11"/>
  <c r="D750" i="11"/>
  <c r="C1278" i="11"/>
  <c r="D1278" i="11"/>
  <c r="C119" i="43"/>
  <c r="D106" i="75"/>
  <c r="D107" i="75"/>
  <c r="D75" i="75"/>
  <c r="C338" i="11"/>
  <c r="D338" i="11"/>
  <c r="C352" i="11"/>
  <c r="D352" i="11"/>
  <c r="C1030" i="11"/>
  <c r="D1030" i="11"/>
  <c r="C388" i="11"/>
  <c r="D388" i="11"/>
  <c r="C1007" i="11"/>
  <c r="D1007" i="11"/>
  <c r="C305" i="11"/>
  <c r="D305" i="11"/>
  <c r="C84" i="11"/>
  <c r="D84" i="11"/>
  <c r="C901" i="11"/>
  <c r="D901" i="11"/>
  <c r="C779" i="11"/>
  <c r="D779" i="11"/>
  <c r="C1307" i="11"/>
  <c r="D1307" i="11"/>
  <c r="C770" i="11"/>
  <c r="D770" i="11"/>
  <c r="C4" i="11"/>
  <c r="D4" i="11"/>
  <c r="C430" i="11"/>
  <c r="D430" i="11"/>
  <c r="C222" i="11"/>
  <c r="D222" i="11"/>
  <c r="C746" i="11"/>
  <c r="D746" i="11"/>
  <c r="C8" i="11"/>
  <c r="D8" i="11"/>
  <c r="C642" i="11"/>
  <c r="D642" i="11"/>
  <c r="C30" i="43"/>
  <c r="C63" i="43"/>
  <c r="D110" i="75"/>
  <c r="D111" i="75"/>
  <c r="C1285" i="11"/>
  <c r="D1285" i="11"/>
  <c r="C1244" i="11"/>
  <c r="D1244" i="11"/>
  <c r="C780" i="11"/>
  <c r="D780" i="11"/>
  <c r="C772" i="11"/>
  <c r="D772" i="11"/>
  <c r="C903" i="11"/>
  <c r="D903" i="11"/>
  <c r="C1259" i="11"/>
  <c r="D1259" i="11"/>
  <c r="C785" i="11"/>
  <c r="D785" i="11"/>
  <c r="C329" i="11"/>
  <c r="D329" i="11"/>
  <c r="C529" i="11"/>
  <c r="D529" i="11"/>
  <c r="C524" i="11"/>
  <c r="D524" i="11"/>
  <c r="C525" i="11"/>
  <c r="D525" i="11"/>
  <c r="C323" i="11"/>
  <c r="D323" i="11"/>
  <c r="C1319" i="11"/>
  <c r="D1319" i="11"/>
  <c r="C754" i="11"/>
  <c r="D754" i="11"/>
  <c r="C1306" i="11"/>
  <c r="D1306" i="11"/>
  <c r="C435" i="11"/>
  <c r="D435" i="11"/>
  <c r="C1267" i="11"/>
  <c r="D1267" i="11"/>
  <c r="C1269" i="11"/>
  <c r="D1269" i="11"/>
  <c r="C1287" i="11"/>
  <c r="D1287" i="11"/>
  <c r="C1268" i="11"/>
  <c r="D1268" i="11"/>
  <c r="D112" i="75"/>
  <c r="D113" i="75"/>
  <c r="U23" i="71"/>
  <c r="U24" i="71"/>
  <c r="U25" i="71"/>
  <c r="U26" i="71"/>
  <c r="U77" i="71"/>
  <c r="U78" i="71"/>
  <c r="U92" i="71"/>
  <c r="E2" i="89"/>
  <c r="C144" i="43"/>
  <c r="D76" i="75"/>
  <c r="D35" i="75"/>
  <c r="D114" i="75"/>
  <c r="D115" i="75"/>
  <c r="C1693" i="11"/>
  <c r="D1693" i="11"/>
  <c r="C1694" i="11"/>
  <c r="D1694" i="11"/>
  <c r="C415" i="11"/>
  <c r="D415" i="11"/>
  <c r="C409" i="11"/>
  <c r="D409" i="11"/>
  <c r="C1502" i="11"/>
  <c r="D1502" i="11"/>
  <c r="C411" i="11"/>
  <c r="D411" i="11"/>
  <c r="C414" i="11"/>
  <c r="D414" i="11"/>
  <c r="C1821" i="11"/>
  <c r="D1821" i="11"/>
  <c r="C762" i="11"/>
  <c r="D762" i="11"/>
  <c r="C1243" i="11"/>
  <c r="D1243" i="11"/>
  <c r="C318" i="11"/>
  <c r="D318" i="11"/>
  <c r="C1250" i="11"/>
  <c r="D1250" i="11"/>
  <c r="C930" i="11"/>
  <c r="D930" i="11"/>
  <c r="C1819" i="11"/>
  <c r="D1819" i="11"/>
  <c r="C1262" i="11"/>
  <c r="D1262" i="11"/>
  <c r="C2060" i="11"/>
  <c r="D2060" i="11"/>
  <c r="C1242" i="11"/>
  <c r="D1242" i="11"/>
  <c r="C717" i="11"/>
  <c r="D717" i="11"/>
  <c r="C1309" i="11"/>
  <c r="D1309" i="11"/>
  <c r="C376" i="11"/>
  <c r="D376" i="11"/>
  <c r="C1245" i="11"/>
  <c r="D1245" i="11"/>
  <c r="C726" i="11"/>
  <c r="D726" i="11"/>
  <c r="C1263" i="11"/>
  <c r="D1263" i="11"/>
  <c r="C326" i="11"/>
  <c r="D326" i="11"/>
  <c r="C437" i="11"/>
  <c r="D437" i="11"/>
  <c r="C12" i="11"/>
  <c r="D12" i="11"/>
  <c r="C24" i="43"/>
  <c r="C68" i="43"/>
  <c r="D116" i="75"/>
  <c r="D117" i="75"/>
  <c r="C360" i="11"/>
  <c r="D360" i="11"/>
  <c r="C347" i="11"/>
  <c r="D347" i="11"/>
  <c r="C337" i="11"/>
  <c r="D337" i="11"/>
  <c r="C366" i="11"/>
  <c r="D366" i="11"/>
  <c r="C724" i="11"/>
  <c r="D724" i="11"/>
  <c r="C344" i="11"/>
  <c r="D344" i="11"/>
  <c r="C392" i="11"/>
  <c r="D392" i="11"/>
  <c r="C1264" i="11"/>
  <c r="D1264" i="11"/>
  <c r="C753" i="11"/>
  <c r="D753" i="11"/>
  <c r="C971" i="11"/>
  <c r="D971" i="11"/>
  <c r="C1804" i="11"/>
  <c r="D1804" i="11"/>
  <c r="C1326" i="11"/>
  <c r="D1326" i="11"/>
  <c r="C363" i="11"/>
  <c r="D363" i="11"/>
  <c r="C471" i="11"/>
  <c r="D471" i="11"/>
  <c r="C793" i="11"/>
  <c r="D793" i="11"/>
  <c r="C367" i="11"/>
  <c r="D367" i="11"/>
  <c r="C306" i="11"/>
  <c r="D306" i="11"/>
  <c r="C534" i="11"/>
  <c r="D534" i="11"/>
  <c r="D118" i="75"/>
  <c r="C146" i="43"/>
  <c r="P13" i="71"/>
  <c r="F13" i="71"/>
  <c r="C13" i="71"/>
  <c r="D119" i="75"/>
  <c r="D120" i="75"/>
  <c r="C1978" i="11"/>
  <c r="D1978" i="11"/>
  <c r="C1282" i="11"/>
  <c r="D1282" i="11"/>
  <c r="C336" i="11"/>
  <c r="D336" i="11"/>
  <c r="C358" i="11"/>
  <c r="D358" i="11"/>
  <c r="C259" i="11"/>
  <c r="D259" i="11"/>
  <c r="C373" i="11"/>
  <c r="D373" i="11"/>
  <c r="C359" i="11"/>
  <c r="D359" i="11"/>
  <c r="C351" i="11"/>
  <c r="D351" i="11"/>
  <c r="C361" i="11"/>
  <c r="D361" i="11"/>
  <c r="C365" i="11"/>
  <c r="D365" i="11"/>
  <c r="C364" i="11"/>
  <c r="D364" i="11"/>
  <c r="C357" i="11"/>
  <c r="D357" i="11"/>
  <c r="C345" i="11"/>
  <c r="D345" i="11"/>
  <c r="C362" i="11"/>
  <c r="D362" i="11"/>
  <c r="C355" i="11"/>
  <c r="D355" i="11"/>
  <c r="C298" i="11"/>
  <c r="D298" i="11"/>
  <c r="C340" i="11"/>
  <c r="D340" i="11"/>
  <c r="C334" i="11"/>
  <c r="D334" i="11"/>
  <c r="C343" i="11"/>
  <c r="D343" i="11"/>
  <c r="C333" i="11"/>
  <c r="D333" i="11"/>
  <c r="C370" i="11"/>
  <c r="D370" i="11"/>
  <c r="C1233" i="11"/>
  <c r="D1233" i="11"/>
  <c r="C339" i="11"/>
  <c r="D339" i="11"/>
  <c r="C341" i="11"/>
  <c r="D341" i="11"/>
  <c r="C356" i="11"/>
  <c r="D356" i="11"/>
  <c r="C354" i="11"/>
  <c r="D354" i="11"/>
  <c r="C1274" i="11"/>
  <c r="D1274" i="11"/>
  <c r="C1722" i="11"/>
  <c r="D1722" i="11"/>
  <c r="C1717" i="11"/>
  <c r="D1717" i="11"/>
  <c r="C1685" i="11"/>
  <c r="D1685" i="11"/>
  <c r="D121" i="75"/>
  <c r="D122" i="75"/>
  <c r="C727" i="11"/>
  <c r="D727" i="11"/>
  <c r="C256" i="11"/>
  <c r="D256" i="11"/>
  <c r="C733" i="11"/>
  <c r="D733" i="11"/>
  <c r="C1275" i="11"/>
  <c r="D1275" i="11"/>
  <c r="C1727" i="11"/>
  <c r="D1727" i="11"/>
  <c r="C734" i="11"/>
  <c r="D734" i="11"/>
  <c r="C1322" i="11"/>
  <c r="D1322" i="11"/>
  <c r="C1288" i="11"/>
  <c r="D1288" i="11"/>
  <c r="C315" i="11"/>
  <c r="D315" i="11"/>
  <c r="C474" i="11"/>
  <c r="D474" i="11"/>
  <c r="C483" i="11"/>
  <c r="D483" i="11"/>
  <c r="C893" i="11"/>
  <c r="D893" i="11"/>
  <c r="D84" i="75"/>
  <c r="D68" i="75"/>
  <c r="D123" i="75"/>
  <c r="D124" i="75"/>
  <c r="C643" i="11"/>
  <c r="D643" i="11"/>
  <c r="C384" i="11"/>
  <c r="D384" i="11"/>
  <c r="C1252" i="11"/>
  <c r="D1252" i="11"/>
  <c r="C1807" i="11"/>
  <c r="D1807" i="11"/>
  <c r="C408" i="11"/>
  <c r="D408" i="11"/>
  <c r="C416" i="11"/>
  <c r="D416" i="11"/>
  <c r="C413" i="11"/>
  <c r="D413" i="11"/>
  <c r="C391" i="11"/>
  <c r="D391" i="11"/>
  <c r="C377" i="11"/>
  <c r="D377" i="11"/>
  <c r="C1249" i="11"/>
  <c r="D1249" i="11"/>
  <c r="C1277" i="11"/>
  <c r="D1277" i="11"/>
  <c r="C771" i="11"/>
  <c r="D771" i="11"/>
  <c r="C378" i="11"/>
  <c r="D378" i="11"/>
  <c r="C1248" i="11"/>
  <c r="D1248" i="11"/>
  <c r="C719" i="11"/>
  <c r="D719" i="11"/>
  <c r="C1279" i="11"/>
  <c r="D1279" i="11"/>
  <c r="C1276" i="11"/>
  <c r="D1276" i="11"/>
  <c r="C1725" i="11"/>
  <c r="D1725" i="11"/>
  <c r="C788" i="11"/>
  <c r="D788" i="11"/>
  <c r="C787" i="11"/>
  <c r="D787" i="11"/>
  <c r="C1298" i="11"/>
  <c r="D1298" i="11"/>
  <c r="C395" i="11"/>
  <c r="D395" i="11"/>
  <c r="C1281" i="11"/>
  <c r="D1281" i="11"/>
  <c r="C1232" i="11"/>
  <c r="D1232" i="11"/>
  <c r="C1231" i="11"/>
  <c r="D1231" i="11"/>
  <c r="C425" i="11"/>
  <c r="D425" i="11"/>
  <c r="C1234" i="11"/>
  <c r="D1234" i="11"/>
  <c r="C327" i="11"/>
  <c r="D327" i="11"/>
  <c r="C299" i="11"/>
  <c r="D299" i="11"/>
  <c r="C292" i="11"/>
  <c r="D292" i="11"/>
  <c r="C1289" i="11"/>
  <c r="D1289" i="11"/>
  <c r="C472" i="11"/>
  <c r="D472" i="11"/>
  <c r="C309" i="11"/>
  <c r="D309" i="11"/>
  <c r="D108" i="75"/>
  <c r="D109" i="75"/>
  <c r="C1295" i="11"/>
  <c r="D1295" i="11"/>
  <c r="C122" i="43"/>
  <c r="D125" i="75"/>
  <c r="D126" i="75"/>
  <c r="D334" i="75"/>
  <c r="D340" i="75"/>
  <c r="D224" i="75"/>
  <c r="D335" i="75"/>
  <c r="D371" i="75"/>
  <c r="D392" i="75"/>
  <c r="D437" i="75"/>
  <c r="D473" i="75"/>
  <c r="D474" i="75"/>
  <c r="D475" i="75"/>
  <c r="D476" i="75"/>
  <c r="D140" i="75"/>
  <c r="D162" i="75"/>
  <c r="D163" i="75"/>
  <c r="D164" i="75"/>
  <c r="D165" i="75"/>
  <c r="D166" i="75"/>
  <c r="D167" i="75"/>
  <c r="D144" i="75"/>
  <c r="D145" i="75"/>
  <c r="C1808" i="11"/>
  <c r="D1808" i="11"/>
  <c r="C1720" i="11"/>
  <c r="D1720" i="11"/>
  <c r="C1718" i="11"/>
  <c r="D1718" i="11"/>
  <c r="C1266" i="11"/>
  <c r="D1266" i="11"/>
  <c r="C781" i="11"/>
  <c r="D781" i="11"/>
  <c r="C1257" i="11"/>
  <c r="D1257" i="11"/>
  <c r="C444" i="11"/>
  <c r="D444" i="11"/>
  <c r="C418" i="11"/>
  <c r="D418" i="11"/>
  <c r="C1058" i="11"/>
  <c r="D1058" i="11"/>
  <c r="C328" i="11"/>
  <c r="D328" i="11"/>
  <c r="C300" i="11"/>
  <c r="D300" i="11"/>
  <c r="C2044" i="11"/>
  <c r="D2044" i="11"/>
  <c r="C1443" i="11"/>
  <c r="D1443" i="11"/>
  <c r="C1488" i="11"/>
  <c r="D1488" i="11"/>
  <c r="C1707" i="11"/>
  <c r="D1707" i="11"/>
  <c r="C1706" i="11"/>
  <c r="D1706" i="11"/>
  <c r="C1290" i="11"/>
  <c r="D1290" i="11"/>
  <c r="C1810" i="11"/>
  <c r="D1810" i="11"/>
  <c r="C914" i="11"/>
  <c r="D914" i="11"/>
  <c r="D8" i="75"/>
  <c r="D129" i="75"/>
  <c r="D128" i="75"/>
  <c r="C55" i="11"/>
  <c r="D55" i="11"/>
  <c r="C90" i="11"/>
  <c r="D90" i="11"/>
  <c r="C76" i="11"/>
  <c r="D76" i="11"/>
  <c r="C96" i="11"/>
  <c r="D96" i="11"/>
  <c r="P12" i="71"/>
  <c r="F12" i="71"/>
  <c r="C12" i="71"/>
  <c r="C925" i="11"/>
  <c r="D925" i="11"/>
  <c r="C1802" i="11"/>
  <c r="D1802" i="11"/>
  <c r="C1729" i="11"/>
  <c r="D1729" i="11"/>
  <c r="C585" i="11"/>
  <c r="D585" i="11"/>
  <c r="C73" i="11"/>
  <c r="D73" i="11"/>
  <c r="C784" i="11"/>
  <c r="D784" i="11"/>
  <c r="C129" i="11"/>
  <c r="D129" i="11"/>
  <c r="C1429" i="11"/>
  <c r="D1429" i="11"/>
  <c r="D130" i="75"/>
  <c r="D131" i="75"/>
  <c r="C23" i="11"/>
  <c r="D23" i="11"/>
  <c r="C22" i="11"/>
  <c r="D22" i="11"/>
  <c r="C24" i="11"/>
  <c r="D24" i="11"/>
  <c r="C1226" i="11"/>
  <c r="D1226" i="11"/>
  <c r="C533" i="11"/>
  <c r="D533" i="11"/>
  <c r="C760" i="11"/>
  <c r="D760" i="11"/>
  <c r="C778" i="11"/>
  <c r="D778" i="11"/>
  <c r="C420" i="11"/>
  <c r="D420" i="11"/>
  <c r="C1230" i="11"/>
  <c r="D1230" i="11"/>
  <c r="C1241" i="11"/>
  <c r="D1241" i="11"/>
  <c r="C1235" i="11"/>
  <c r="D1235" i="11"/>
  <c r="C1403" i="11"/>
  <c r="D1403" i="11"/>
  <c r="C421" i="11"/>
  <c r="D421" i="11"/>
  <c r="C317" i="11"/>
  <c r="D317" i="11"/>
  <c r="C31" i="43"/>
  <c r="D19"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D1002" i="11"/>
  <c r="D1003" i="11"/>
  <c r="D1004" i="11"/>
  <c r="D1005" i="11"/>
  <c r="D1006" i="11"/>
  <c r="D1008" i="11"/>
  <c r="D1009" i="11"/>
  <c r="D1010" i="11"/>
  <c r="D1011" i="11"/>
  <c r="D1012" i="11"/>
  <c r="D1014" i="11"/>
  <c r="D1015" i="11"/>
  <c r="D1016" i="11"/>
  <c r="D1017" i="11"/>
  <c r="D1018" i="11"/>
  <c r="D1019" i="11"/>
  <c r="D1020" i="11"/>
  <c r="D1021" i="11"/>
  <c r="D1022" i="11"/>
  <c r="D1023" i="11"/>
  <c r="D1024" i="11"/>
  <c r="D1025" i="11"/>
  <c r="D1026" i="11"/>
  <c r="D1027" i="11"/>
  <c r="D1028" i="11"/>
  <c r="D1029" i="11"/>
  <c r="D1031" i="11"/>
  <c r="D1032" i="11"/>
  <c r="D1033" i="11"/>
  <c r="D1034" i="11"/>
  <c r="D1035" i="11"/>
  <c r="D1036" i="11"/>
  <c r="D1037" i="11"/>
  <c r="D1038" i="11"/>
  <c r="D1039" i="11"/>
  <c r="D1040" i="11"/>
  <c r="D1041" i="11"/>
  <c r="D1042" i="11"/>
  <c r="D1043" i="11"/>
  <c r="D1044" i="11"/>
  <c r="D1045" i="11"/>
  <c r="D1046" i="11"/>
  <c r="D1047" i="11"/>
  <c r="D1048" i="11"/>
  <c r="D1049" i="11"/>
  <c r="D1050" i="11"/>
  <c r="D1051" i="11"/>
  <c r="D1052" i="11"/>
  <c r="D1053" i="11"/>
  <c r="D1054" i="11"/>
  <c r="D1055" i="11"/>
  <c r="D1056" i="11"/>
  <c r="D20" i="11"/>
  <c r="D1059" i="11"/>
  <c r="D1060" i="11"/>
  <c r="D1061" i="11"/>
  <c r="D1062" i="11"/>
  <c r="D1063" i="11"/>
  <c r="D1064" i="11"/>
  <c r="D1065" i="11"/>
  <c r="D1066" i="11"/>
  <c r="D1067" i="11"/>
  <c r="D1068" i="11"/>
  <c r="D1069" i="11"/>
  <c r="D1070" i="11"/>
  <c r="D1071" i="11"/>
  <c r="D2052" i="11"/>
  <c r="D1072" i="11"/>
  <c r="D1073" i="11"/>
  <c r="D1076" i="11"/>
  <c r="D1077" i="11"/>
  <c r="D1078" i="11"/>
  <c r="D1079" i="11"/>
  <c r="D1080" i="11"/>
  <c r="D1082" i="11"/>
  <c r="D1086" i="11"/>
  <c r="D1090" i="11"/>
  <c r="D1092" i="11"/>
  <c r="D1093" i="11"/>
  <c r="D1100" i="11"/>
  <c r="D1105" i="11"/>
  <c r="D1112" i="11"/>
  <c r="D1114" i="11"/>
  <c r="D1119" i="11"/>
  <c r="D1121" i="11"/>
  <c r="D1124" i="11"/>
  <c r="D1128" i="11"/>
  <c r="D1131" i="11"/>
  <c r="D1134" i="11"/>
  <c r="D1135" i="11"/>
  <c r="D1137" i="11"/>
  <c r="D1139" i="11"/>
  <c r="D1140" i="11"/>
  <c r="D1142" i="11"/>
  <c r="D1151" i="11"/>
  <c r="D1152" i="11"/>
  <c r="D1158" i="11"/>
  <c r="D1161" i="11"/>
  <c r="D1075" i="11"/>
  <c r="D2053" i="11"/>
  <c r="D1081" i="11"/>
  <c r="D1083" i="11"/>
  <c r="D2054" i="11"/>
  <c r="D1084" i="11"/>
  <c r="D1085" i="11"/>
  <c r="D1087" i="11"/>
  <c r="D1088" i="11"/>
  <c r="D1089" i="11"/>
  <c r="D1091" i="11"/>
  <c r="D1094" i="11"/>
  <c r="D1095" i="11"/>
  <c r="D1096" i="11"/>
  <c r="D1097" i="11"/>
  <c r="D1098" i="11"/>
  <c r="D1099" i="11"/>
  <c r="D1101" i="11"/>
  <c r="D1102" i="11"/>
  <c r="D1103" i="11"/>
  <c r="D1104" i="11"/>
  <c r="D1106" i="11"/>
  <c r="D1107" i="11"/>
  <c r="D1108" i="11"/>
  <c r="D1109" i="11"/>
  <c r="D1110" i="11"/>
  <c r="D1111" i="11"/>
  <c r="D1113" i="11"/>
  <c r="D1115" i="11"/>
  <c r="D1116" i="11"/>
  <c r="D1117" i="11"/>
  <c r="D1118" i="11"/>
  <c r="D1120" i="11"/>
  <c r="D1122" i="11"/>
  <c r="D1123" i="11"/>
  <c r="D1125" i="11"/>
  <c r="D1126" i="11"/>
  <c r="D1127" i="11"/>
  <c r="D1129" i="11"/>
  <c r="D1130" i="11"/>
  <c r="D1132" i="11"/>
  <c r="D1133" i="11"/>
  <c r="D1136" i="11"/>
  <c r="D1138" i="11"/>
  <c r="D1141" i="11"/>
  <c r="D1143" i="11"/>
  <c r="D1144" i="11"/>
  <c r="D1145" i="11"/>
  <c r="D1146" i="11"/>
  <c r="D1147" i="11"/>
  <c r="D1148" i="11"/>
  <c r="D1149" i="11"/>
  <c r="D1150" i="11"/>
  <c r="D1153" i="11"/>
  <c r="D1154" i="11"/>
  <c r="D1155" i="11"/>
  <c r="D1156" i="11"/>
  <c r="D1157" i="11"/>
  <c r="D1159" i="11"/>
  <c r="D1160" i="11"/>
  <c r="D1162" i="11"/>
  <c r="D1163" i="11"/>
  <c r="D1164" i="11"/>
  <c r="D1165" i="11"/>
  <c r="D1166" i="11"/>
  <c r="D1167" i="11"/>
  <c r="D1168" i="11"/>
  <c r="D1328" i="11"/>
  <c r="D2055" i="11"/>
  <c r="D21" i="11"/>
  <c r="D1169" i="11"/>
  <c r="D1170" i="11"/>
  <c r="D1171" i="11"/>
  <c r="D1172" i="11"/>
  <c r="D1173" i="11"/>
  <c r="D1174" i="11"/>
  <c r="D1175" i="11"/>
  <c r="D1176" i="11"/>
  <c r="D1177" i="11"/>
  <c r="D1178" i="11"/>
  <c r="D1179" i="11"/>
  <c r="D1180" i="11"/>
  <c r="D1181" i="11"/>
  <c r="D1182" i="11"/>
  <c r="D1183" i="11"/>
  <c r="D1184" i="11"/>
  <c r="D1186" i="11"/>
  <c r="D1188" i="11"/>
  <c r="D1189" i="11"/>
  <c r="D1190" i="11"/>
  <c r="D1196" i="11"/>
  <c r="D1197" i="11"/>
  <c r="D1198" i="11"/>
  <c r="D1200" i="11"/>
  <c r="D1201" i="11"/>
  <c r="D1202" i="11"/>
  <c r="D1203" i="11"/>
  <c r="D1204" i="11"/>
  <c r="D1205" i="11"/>
  <c r="D1206" i="11"/>
  <c r="D1207" i="11"/>
  <c r="D1208" i="11"/>
  <c r="D1209" i="11"/>
  <c r="D1210" i="11"/>
  <c r="D1211" i="11"/>
  <c r="D1212" i="11"/>
  <c r="D1213" i="11"/>
  <c r="D1214" i="11"/>
  <c r="D1215" i="11"/>
  <c r="D1216" i="11"/>
  <c r="D1217" i="11"/>
  <c r="D1218" i="11"/>
  <c r="D1219" i="11"/>
  <c r="D1220" i="11"/>
  <c r="D1221" i="11"/>
  <c r="D1222" i="11"/>
  <c r="D1223" i="11"/>
  <c r="D1224" i="11"/>
  <c r="D1225" i="11"/>
  <c r="D25" i="11"/>
  <c r="D49" i="11"/>
  <c r="D26" i="11"/>
  <c r="D27" i="11"/>
  <c r="D29" i="11"/>
  <c r="D30" i="11"/>
  <c r="D31" i="11"/>
  <c r="D32" i="11"/>
  <c r="D33" i="11"/>
  <c r="D34" i="11"/>
  <c r="D35" i="11"/>
  <c r="D36" i="11"/>
  <c r="D37" i="11"/>
  <c r="D38" i="11"/>
  <c r="D39" i="11"/>
  <c r="D40" i="11"/>
  <c r="D41" i="11"/>
  <c r="D48" i="11"/>
  <c r="D42" i="11"/>
  <c r="D46" i="11"/>
  <c r="D54" i="11"/>
  <c r="D47" i="11"/>
  <c r="D56" i="11"/>
  <c r="D51" i="11"/>
  <c r="D44" i="11"/>
  <c r="D66" i="11"/>
  <c r="D52" i="11"/>
  <c r="D92" i="11"/>
  <c r="D45" i="11"/>
  <c r="D70" i="11"/>
  <c r="D74" i="11"/>
  <c r="D61" i="11"/>
  <c r="D80" i="11"/>
  <c r="D71" i="11"/>
  <c r="D53" i="11"/>
  <c r="D75" i="11"/>
  <c r="D50" i="11"/>
  <c r="D64" i="11"/>
  <c r="D79" i="11"/>
  <c r="D68" i="11"/>
  <c r="D57" i="11"/>
  <c r="D58" i="11"/>
  <c r="D77" i="11"/>
  <c r="D62" i="11"/>
  <c r="D69" i="11"/>
  <c r="D112" i="11"/>
  <c r="D63" i="11"/>
  <c r="D88" i="11"/>
  <c r="D67" i="11"/>
  <c r="D81" i="11"/>
  <c r="D72" i="11"/>
  <c r="D83" i="11"/>
  <c r="D98" i="11"/>
  <c r="D87" i="11"/>
  <c r="D60" i="11"/>
  <c r="D91" i="11"/>
  <c r="D93" i="11"/>
  <c r="D82" i="11"/>
  <c r="D85" i="11"/>
  <c r="D86" i="11"/>
  <c r="D103" i="11"/>
  <c r="D94" i="11"/>
  <c r="D108" i="11"/>
  <c r="D110" i="11"/>
  <c r="D113" i="11"/>
  <c r="D78" i="11"/>
  <c r="D106" i="11"/>
  <c r="D107" i="11"/>
  <c r="D95" i="11"/>
  <c r="D102" i="11"/>
  <c r="D89" i="11"/>
  <c r="D111" i="11"/>
  <c r="D99" i="11"/>
  <c r="D100" i="11"/>
  <c r="D101" i="11"/>
  <c r="D105" i="11"/>
  <c r="D109" i="11"/>
  <c r="D104" i="11"/>
  <c r="D118" i="11"/>
  <c r="D114" i="11"/>
  <c r="D115" i="11"/>
  <c r="D116" i="11"/>
  <c r="D120" i="11"/>
  <c r="D117" i="11"/>
  <c r="D119" i="11"/>
  <c r="D121" i="11"/>
  <c r="D1227" i="11"/>
  <c r="D912" i="11"/>
  <c r="D916" i="11"/>
  <c r="D920" i="11"/>
  <c r="D921" i="11"/>
  <c r="D922" i="11"/>
  <c r="D1228" i="11"/>
  <c r="D923" i="11"/>
  <c r="D970" i="11"/>
  <c r="D924" i="11"/>
  <c r="D1325" i="11"/>
  <c r="D926" i="11"/>
  <c r="D927" i="11"/>
  <c r="D928" i="11"/>
  <c r="D929" i="11"/>
  <c r="D931" i="11"/>
  <c r="D794" i="11"/>
  <c r="D932" i="11"/>
  <c r="D933" i="11"/>
  <c r="D934" i="11"/>
  <c r="D972"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73" i="11"/>
  <c r="D966" i="11"/>
  <c r="D1270" i="11"/>
  <c r="D967" i="11"/>
  <c r="D968" i="11"/>
  <c r="D969" i="11"/>
  <c r="D974" i="11"/>
  <c r="D1229" i="11"/>
  <c r="D1271" i="11"/>
  <c r="D1427" i="11"/>
  <c r="D301" i="11"/>
  <c r="D1441" i="11"/>
  <c r="D1442" i="11"/>
  <c r="D913" i="11"/>
  <c r="D308" i="11"/>
  <c r="D1445" i="11"/>
  <c r="D462" i="11"/>
  <c r="D324" i="11"/>
  <c r="D346" i="11"/>
  <c r="D742" i="11"/>
  <c r="D757" i="11"/>
  <c r="D758" i="11"/>
  <c r="D1474" i="11"/>
  <c r="D389" i="11"/>
  <c r="D789" i="11"/>
  <c r="D765" i="11"/>
  <c r="D767" i="11"/>
  <c r="D768" i="11"/>
  <c r="D769" i="11"/>
  <c r="D412" i="11"/>
  <c r="D795" i="11"/>
  <c r="D796" i="11"/>
  <c r="D123" i="11"/>
  <c r="D1658" i="11"/>
  <c r="D133" i="11"/>
  <c r="D1237" i="11"/>
  <c r="D134" i="11"/>
  <c r="D140" i="11"/>
  <c r="D141" i="11"/>
  <c r="D142" i="11"/>
  <c r="D1238" i="11"/>
  <c r="D143" i="11"/>
  <c r="D144" i="11"/>
  <c r="D145" i="11"/>
  <c r="D146" i="11"/>
  <c r="D147" i="11"/>
  <c r="D148" i="11"/>
  <c r="D1661" i="11"/>
  <c r="D149" i="11"/>
  <c r="D1239" i="11"/>
  <c r="D150" i="11"/>
  <c r="D151" i="11"/>
  <c r="D3" i="11"/>
  <c r="D152" i="11"/>
  <c r="D153" i="11"/>
  <c r="D154" i="11"/>
  <c r="D155" i="11"/>
  <c r="D156" i="11"/>
  <c r="D157" i="11"/>
  <c r="D229" i="11"/>
  <c r="D1678" i="11"/>
  <c r="D230" i="11"/>
  <c r="D1679" i="11"/>
  <c r="D158" i="11"/>
  <c r="D159" i="11"/>
  <c r="D160" i="11"/>
  <c r="D161" i="11"/>
  <c r="D162" i="11"/>
  <c r="D163" i="11"/>
  <c r="D164" i="11"/>
  <c r="D165" i="11"/>
  <c r="D166" i="11"/>
  <c r="D167" i="11"/>
  <c r="D168" i="11"/>
  <c r="D169"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9" i="11"/>
  <c r="D200" i="11"/>
  <c r="D201" i="11"/>
  <c r="D202" i="11"/>
  <c r="D203" i="11"/>
  <c r="D204" i="11"/>
  <c r="D205" i="11"/>
  <c r="D206" i="11"/>
  <c r="D207" i="11"/>
  <c r="D209" i="11"/>
  <c r="D211" i="11"/>
  <c r="D212" i="11"/>
  <c r="D213" i="11"/>
  <c r="D214" i="11"/>
  <c r="D216" i="11"/>
  <c r="D217" i="11"/>
  <c r="D219" i="11"/>
  <c r="D220" i="11"/>
  <c r="D221" i="11"/>
  <c r="D223" i="11"/>
  <c r="D224" i="11"/>
  <c r="D227" i="11"/>
  <c r="D228"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7" i="11"/>
  <c r="D258" i="11"/>
  <c r="D260" i="11"/>
  <c r="D124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1246" i="11"/>
  <c r="D291" i="11"/>
  <c r="D294" i="11"/>
  <c r="D297" i="11"/>
  <c r="D302" i="11"/>
  <c r="D303" i="11"/>
  <c r="D304" i="11"/>
  <c r="D307" i="11"/>
  <c r="D1682" i="11"/>
  <c r="D310" i="11"/>
  <c r="D311" i="11"/>
  <c r="D312" i="11"/>
  <c r="D316" i="11"/>
  <c r="D319" i="11"/>
  <c r="D320" i="11"/>
  <c r="D321" i="11"/>
  <c r="D330" i="11"/>
  <c r="D331" i="11"/>
  <c r="D332" i="11"/>
  <c r="D372" i="11"/>
  <c r="D374" i="11"/>
  <c r="D375" i="11"/>
  <c r="D380" i="11"/>
  <c r="D382" i="11"/>
  <c r="D383" i="11"/>
  <c r="D387" i="11"/>
  <c r="D390" i="11"/>
  <c r="D393" i="11"/>
  <c r="D394" i="11"/>
  <c r="D396" i="11"/>
  <c r="D397" i="11"/>
  <c r="D398" i="11"/>
  <c r="D399" i="11"/>
  <c r="D400" i="11"/>
  <c r="D402" i="11"/>
  <c r="D403" i="11"/>
  <c r="D404" i="11"/>
  <c r="D405" i="11"/>
  <c r="D407" i="11"/>
  <c r="D410" i="11"/>
  <c r="D1683" i="11"/>
  <c r="D419" i="11"/>
  <c r="D1686" i="11"/>
  <c r="D1687" i="11"/>
  <c r="D1297" i="11"/>
  <c r="D786" i="11"/>
  <c r="D1299" i="11"/>
  <c r="D1688" i="11"/>
  <c r="D790" i="11"/>
  <c r="D791" i="11"/>
  <c r="D898" i="11"/>
  <c r="D1689" i="11"/>
  <c r="D443" i="11"/>
  <c r="D65" i="11"/>
  <c r="D900" i="11"/>
  <c r="D445" i="11"/>
  <c r="D1690" i="11"/>
  <c r="D1691" i="11"/>
  <c r="D448" i="11"/>
  <c r="D1692" i="11"/>
  <c r="D902" i="11"/>
  <c r="D1695" i="11"/>
  <c r="D1696" i="11"/>
  <c r="D904" i="11"/>
  <c r="D1697" i="11"/>
  <c r="D97" i="11"/>
  <c r="D460" i="11"/>
  <c r="D1698" i="11"/>
  <c r="D1699" i="11"/>
  <c r="D782" i="11"/>
  <c r="D1700" i="11"/>
  <c r="D1701" i="11"/>
  <c r="D906" i="11"/>
  <c r="D907" i="11"/>
  <c r="D908" i="11"/>
  <c r="D783" i="11"/>
  <c r="D1702" i="11"/>
  <c r="D1705" i="11"/>
  <c r="D1703" i="11"/>
  <c r="D909" i="11"/>
  <c r="D910" i="11"/>
  <c r="D1704" i="11"/>
  <c r="D1708" i="11"/>
  <c r="D1320" i="11"/>
  <c r="D1721" i="11"/>
  <c r="D1258" i="11"/>
  <c r="D1321" i="11"/>
  <c r="D1255" i="11"/>
  <c r="D1256" i="11"/>
  <c r="D1716" i="11"/>
  <c r="D1260" i="11"/>
  <c r="D1261" i="11"/>
  <c r="D1723" i="11"/>
  <c r="D891" i="11"/>
  <c r="D1726" i="11"/>
  <c r="D792" i="11"/>
  <c r="D1265" i="11"/>
  <c r="D1728" i="11"/>
  <c r="D905" i="11"/>
  <c r="D797" i="11"/>
  <c r="D1800" i="11"/>
  <c r="D1803" i="11"/>
  <c r="D431" i="11"/>
  <c r="D432" i="11"/>
  <c r="D433" i="11"/>
  <c r="D434" i="11"/>
  <c r="D442" i="11"/>
  <c r="D449" i="11"/>
  <c r="D459" i="11"/>
  <c r="D1286" i="11"/>
  <c r="D1292" i="11"/>
  <c r="D436" i="11"/>
  <c r="D1980" i="11"/>
  <c r="D439" i="11"/>
  <c r="D440" i="11"/>
  <c r="D441" i="11"/>
  <c r="D463" i="11"/>
  <c r="D446" i="11"/>
  <c r="D447" i="11"/>
  <c r="D450" i="11"/>
  <c r="D451" i="11"/>
  <c r="D452" i="11"/>
  <c r="D453" i="11"/>
  <c r="D454" i="11"/>
  <c r="D455" i="11"/>
  <c r="D456" i="11"/>
  <c r="D457" i="11"/>
  <c r="D458" i="11"/>
  <c r="D461" i="11"/>
  <c r="D2007" i="11"/>
  <c r="D2008" i="11"/>
  <c r="D2009" i="11"/>
  <c r="D1300" i="11"/>
  <c r="D2010" i="11"/>
  <c r="D2011" i="11"/>
  <c r="D1301" i="11"/>
  <c r="D1302" i="11"/>
  <c r="D2012" i="11"/>
  <c r="D2013" i="11"/>
  <c r="D2014" i="11"/>
  <c r="D2015" i="11"/>
  <c r="D1305" i="11"/>
  <c r="D464" i="11"/>
  <c r="D465" i="11"/>
  <c r="D466" i="11"/>
  <c r="D467" i="11"/>
  <c r="D468" i="11"/>
  <c r="D469" i="11"/>
  <c r="D470" i="11"/>
  <c r="D473" i="11"/>
  <c r="D475" i="11"/>
  <c r="D476" i="11"/>
  <c r="D477" i="11"/>
  <c r="D478" i="11"/>
  <c r="D479" i="11"/>
  <c r="D480" i="11"/>
  <c r="D481" i="11"/>
  <c r="D482"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9" i="11"/>
  <c r="D520" i="11"/>
  <c r="D521" i="11"/>
  <c r="D522" i="11"/>
  <c r="D523" i="11"/>
  <c r="D526" i="11"/>
  <c r="D527" i="11"/>
  <c r="D528" i="11"/>
  <c r="D530" i="11"/>
  <c r="D531" i="11"/>
  <c r="D532" i="11"/>
  <c r="D535" i="11"/>
  <c r="D536" i="11"/>
  <c r="D537" i="11"/>
  <c r="D538" i="11"/>
  <c r="D539" i="11"/>
  <c r="D540" i="11"/>
  <c r="D541" i="11"/>
  <c r="D542" i="11"/>
  <c r="D543" i="11"/>
  <c r="D544" i="11"/>
  <c r="D545" i="11"/>
  <c r="D546"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2016" i="11"/>
  <c r="D586" i="11"/>
  <c r="D587" i="11"/>
  <c r="D588" i="11"/>
  <c r="D589" i="11"/>
  <c r="D590" i="11"/>
  <c r="D591" i="11"/>
  <c r="D592" i="11"/>
  <c r="D593" i="11"/>
  <c r="D594" i="11"/>
  <c r="D595" i="11"/>
  <c r="D596" i="11"/>
  <c r="D597" i="11"/>
  <c r="D1310"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85"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98"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2033" i="11"/>
  <c r="D2034" i="11"/>
  <c r="D1317" i="11"/>
  <c r="D1318" i="11"/>
  <c r="D887" i="11"/>
  <c r="D888" i="11"/>
  <c r="D889" i="11"/>
  <c r="D890" i="11"/>
  <c r="D1327" i="11"/>
  <c r="C1327" i="11"/>
  <c r="C26" i="43"/>
  <c r="C1271" i="11"/>
  <c r="D132" i="75"/>
  <c r="D87" i="75"/>
  <c r="D133" i="75"/>
  <c r="C40" i="43"/>
  <c r="C77" i="43"/>
  <c r="C1181" i="11"/>
  <c r="C913" i="11"/>
  <c r="C1445" i="11"/>
  <c r="C439" i="11"/>
  <c r="C798" i="11"/>
  <c r="C1427" i="11"/>
  <c r="C1229" i="11"/>
  <c r="C1728" i="11"/>
  <c r="C346" i="11"/>
  <c r="C767" i="11"/>
  <c r="C308" i="11"/>
  <c r="C492" i="11"/>
  <c r="C491" i="11"/>
  <c r="C1803" i="11"/>
  <c r="C389" i="11"/>
  <c r="C324" i="11"/>
  <c r="C462" i="11"/>
  <c r="C1292" i="11"/>
  <c r="C769" i="11"/>
  <c r="C1321" i="11"/>
  <c r="C1800" i="11"/>
  <c r="C489" i="11"/>
  <c r="C912" i="11"/>
  <c r="C1260" i="11"/>
  <c r="C970" i="11"/>
  <c r="C929" i="11"/>
  <c r="C768" i="11"/>
  <c r="C758" i="11"/>
  <c r="C301" i="11"/>
  <c r="C1442" i="11"/>
  <c r="C789" i="11"/>
  <c r="C765" i="11"/>
  <c r="C10" i="43"/>
  <c r="C92" i="11"/>
  <c r="C1059" i="11"/>
  <c r="C20" i="11"/>
  <c r="C1318" i="11"/>
  <c r="C1723" i="11"/>
  <c r="C1809" i="11"/>
  <c r="D1809" i="11"/>
  <c r="C1805" i="11"/>
  <c r="D1805" i="11"/>
  <c r="C1801" i="11"/>
  <c r="D1801" i="11"/>
  <c r="C1797" i="11"/>
  <c r="D1797" i="11"/>
  <c r="C1980" i="11"/>
  <c r="C2010" i="11"/>
  <c r="C316" i="11"/>
  <c r="C297" i="11"/>
  <c r="C117" i="43"/>
  <c r="C823" i="11"/>
  <c r="C99" i="11"/>
  <c r="C35" i="11"/>
  <c r="C112" i="11"/>
  <c r="C41" i="11"/>
  <c r="C98" i="11"/>
  <c r="C34" i="11"/>
  <c r="C80" i="11"/>
  <c r="C88" i="11"/>
  <c r="C103" i="11"/>
  <c r="C66" i="11"/>
  <c r="C79" i="11"/>
  <c r="C40" i="11"/>
  <c r="C70" i="11"/>
  <c r="C108" i="11"/>
  <c r="C110" i="11"/>
  <c r="C32" i="11"/>
  <c r="C29" i="11"/>
  <c r="C74" i="11"/>
  <c r="C113" i="11"/>
  <c r="C33" i="11"/>
  <c r="C38" i="11"/>
  <c r="C87" i="11"/>
  <c r="C61" i="11"/>
  <c r="C77" i="11"/>
  <c r="C91" i="11"/>
  <c r="C106" i="11"/>
  <c r="C93" i="11"/>
  <c r="C30" i="11"/>
  <c r="C107" i="11"/>
  <c r="C36" i="11"/>
  <c r="C71" i="11"/>
  <c r="C54" i="11"/>
  <c r="C75" i="11"/>
  <c r="C56" i="11"/>
  <c r="C37" i="11"/>
  <c r="C42" i="11"/>
  <c r="C58" i="11"/>
  <c r="C49" i="11"/>
  <c r="C86" i="11"/>
  <c r="C26" i="11"/>
  <c r="C51" i="11"/>
  <c r="C64" i="11"/>
  <c r="C52" i="11"/>
  <c r="C94" i="11"/>
  <c r="C68" i="11"/>
  <c r="C39" i="11"/>
  <c r="C31" i="11"/>
  <c r="C81" i="11"/>
  <c r="C83" i="11"/>
  <c r="C27" i="11"/>
  <c r="C48" i="11"/>
  <c r="C63" i="11"/>
  <c r="C72" i="11"/>
  <c r="C102" i="11"/>
  <c r="C62" i="11"/>
  <c r="C118" i="11"/>
  <c r="C69" i="11"/>
  <c r="C46" i="11"/>
  <c r="C53" i="11"/>
  <c r="C47" i="11"/>
  <c r="C111" i="11"/>
  <c r="C82" i="11"/>
  <c r="C50" i="11"/>
  <c r="C114" i="11"/>
  <c r="C100" i="11"/>
  <c r="C101" i="11"/>
  <c r="C115" i="11"/>
  <c r="C116" i="11"/>
  <c r="C44" i="11"/>
  <c r="C105" i="11"/>
  <c r="C67" i="11"/>
  <c r="C95" i="11"/>
  <c r="C45" i="11"/>
  <c r="C120" i="11"/>
  <c r="C109" i="11"/>
  <c r="C57" i="11"/>
  <c r="C60" i="11"/>
  <c r="C89" i="11"/>
  <c r="C104" i="11"/>
  <c r="C117" i="11"/>
  <c r="C119" i="11"/>
  <c r="C78" i="11"/>
  <c r="C121" i="11"/>
  <c r="C801" i="11"/>
  <c r="C802" i="11"/>
  <c r="C803" i="11"/>
  <c r="C804" i="11"/>
  <c r="C805" i="11"/>
  <c r="C806" i="11"/>
  <c r="C807" i="11"/>
  <c r="C808" i="11"/>
  <c r="C809" i="11"/>
  <c r="C810" i="11"/>
  <c r="C811" i="11"/>
  <c r="C812" i="11"/>
  <c r="C813" i="11"/>
  <c r="C814" i="11"/>
  <c r="C815" i="11"/>
  <c r="C816" i="11"/>
  <c r="C817" i="11"/>
  <c r="C818" i="11"/>
  <c r="C819" i="11"/>
  <c r="C820" i="11"/>
  <c r="C821" i="11"/>
  <c r="C822" i="11"/>
  <c r="C824" i="11"/>
  <c r="C825" i="11"/>
  <c r="C826" i="11"/>
  <c r="C827" i="11"/>
  <c r="C828" i="11"/>
  <c r="C829" i="11"/>
  <c r="C830" i="11"/>
  <c r="C831" i="11"/>
  <c r="C832" i="11"/>
  <c r="C833" i="11"/>
  <c r="C834" i="11"/>
  <c r="C835" i="11"/>
  <c r="C836" i="11"/>
  <c r="C837" i="11"/>
  <c r="C838" i="11"/>
  <c r="C839" i="11"/>
  <c r="C840" i="11"/>
  <c r="C841" i="11"/>
  <c r="C842" i="11"/>
  <c r="C843" i="11"/>
  <c r="C844" i="11"/>
  <c r="C845" i="11"/>
  <c r="C846" i="11"/>
  <c r="C847" i="11"/>
  <c r="C848" i="11"/>
  <c r="C849" i="11"/>
  <c r="C850" i="11"/>
  <c r="C851" i="11"/>
  <c r="C852" i="11"/>
  <c r="C853" i="11"/>
  <c r="C854" i="11"/>
  <c r="C855" i="11"/>
  <c r="C856" i="11"/>
  <c r="C857" i="11"/>
  <c r="C858" i="11"/>
  <c r="C859" i="11"/>
  <c r="C861" i="11"/>
  <c r="C862" i="11"/>
  <c r="C864" i="11"/>
  <c r="C865" i="11"/>
  <c r="C866" i="11"/>
  <c r="C867" i="11"/>
  <c r="C868" i="11"/>
  <c r="C869" i="11"/>
  <c r="C870" i="11"/>
  <c r="C871" i="11"/>
  <c r="C872" i="11"/>
  <c r="C873" i="11"/>
  <c r="C874" i="11"/>
  <c r="C875" i="11"/>
  <c r="C876" i="11"/>
  <c r="C877" i="11"/>
  <c r="C878" i="11"/>
  <c r="C879" i="11"/>
  <c r="C880" i="11"/>
  <c r="C1398" i="11"/>
  <c r="C881" i="11"/>
  <c r="C882" i="11"/>
  <c r="C883" i="11"/>
  <c r="C884" i="11"/>
  <c r="C885" i="11"/>
  <c r="C886" i="11"/>
  <c r="C973" i="11"/>
  <c r="C1401" i="11"/>
  <c r="C1716" i="11"/>
  <c r="C916" i="11"/>
  <c r="C924" i="11"/>
  <c r="C920" i="11"/>
  <c r="C921" i="11"/>
  <c r="C922" i="11"/>
  <c r="C923" i="11"/>
  <c r="C1325" i="11"/>
  <c r="C1228" i="11"/>
  <c r="C931" i="11"/>
  <c r="C794" i="11"/>
  <c r="C926" i="11"/>
  <c r="C927" i="11"/>
  <c r="C932" i="11"/>
  <c r="C928" i="11"/>
  <c r="C934" i="11"/>
  <c r="C972" i="11"/>
  <c r="C1405" i="11"/>
  <c r="C966" i="11"/>
  <c r="C936" i="11"/>
  <c r="C937" i="11"/>
  <c r="C938" i="11"/>
  <c r="C939" i="11"/>
  <c r="C940" i="11"/>
  <c r="C941" i="11"/>
  <c r="C942" i="11"/>
  <c r="C943" i="11"/>
  <c r="C944" i="11"/>
  <c r="C945" i="11"/>
  <c r="C946" i="11"/>
  <c r="C947" i="11"/>
  <c r="C948" i="11"/>
  <c r="C950" i="11"/>
  <c r="C951" i="11"/>
  <c r="C952" i="11"/>
  <c r="C953" i="11"/>
  <c r="C954" i="11"/>
  <c r="C955" i="11"/>
  <c r="C956" i="11"/>
  <c r="C957" i="11"/>
  <c r="C958" i="11"/>
  <c r="C959" i="11"/>
  <c r="C960" i="11"/>
  <c r="C961" i="11"/>
  <c r="C962" i="11"/>
  <c r="C963" i="11"/>
  <c r="C964" i="11"/>
  <c r="C965" i="11"/>
  <c r="C933" i="11"/>
  <c r="C935" i="11"/>
  <c r="C1270" i="11"/>
  <c r="C967" i="11"/>
  <c r="C949" i="11"/>
  <c r="C968" i="11"/>
  <c r="C974" i="11"/>
  <c r="C302" i="11"/>
  <c r="C294" i="11"/>
  <c r="C1764" i="11"/>
  <c r="C969" i="11"/>
  <c r="C1037" i="11"/>
  <c r="C1028" i="11"/>
  <c r="C1035" i="11"/>
  <c r="C1765" i="11"/>
  <c r="C1178" i="11"/>
  <c r="C1205" i="11"/>
  <c r="C1220" i="11"/>
  <c r="C1552" i="11"/>
  <c r="C1553" i="11"/>
  <c r="C330" i="11"/>
  <c r="C1222" i="11"/>
  <c r="C1223" i="11"/>
  <c r="C1410" i="11"/>
  <c r="C2011" i="11"/>
  <c r="C1261" i="11"/>
  <c r="C1411" i="11"/>
  <c r="C1412" i="11"/>
  <c r="C473" i="11"/>
  <c r="C1265" i="11"/>
  <c r="C980" i="11"/>
  <c r="C1786" i="11"/>
  <c r="C1787" i="11"/>
  <c r="C1416" i="11"/>
  <c r="C1679" i="11"/>
  <c r="C1417" i="11"/>
  <c r="C1681" i="11"/>
  <c r="C1418" i="11"/>
  <c r="C1227" i="11"/>
  <c r="C975" i="11"/>
  <c r="C21" i="11"/>
  <c r="C1300" i="11"/>
  <c r="C985" i="11"/>
  <c r="C304" i="11"/>
  <c r="C996" i="11"/>
  <c r="C981" i="11"/>
  <c r="C1434" i="11"/>
  <c r="C2009" i="11"/>
  <c r="C319" i="11"/>
  <c r="C1437" i="11"/>
  <c r="C1444" i="11"/>
  <c r="C1682" i="11"/>
  <c r="C1441" i="11"/>
  <c r="C1207" i="11"/>
  <c r="C1454" i="11"/>
  <c r="C372" i="11"/>
  <c r="C863" i="11"/>
  <c r="C1456" i="11"/>
  <c r="C1463" i="11"/>
  <c r="C1457" i="11"/>
  <c r="C541" i="11"/>
  <c r="C1455" i="11"/>
  <c r="C1255" i="11"/>
  <c r="C991" i="11"/>
  <c r="C1188" i="11"/>
  <c r="C1459" i="11"/>
  <c r="C1190" i="11"/>
  <c r="C2008" i="11"/>
  <c r="C1014" i="11"/>
  <c r="C860" i="11"/>
  <c r="C1482" i="11"/>
  <c r="C1484" i="11"/>
  <c r="C396" i="11"/>
  <c r="C526" i="11"/>
  <c r="C1206" i="11"/>
  <c r="C1467" i="11"/>
  <c r="C382" i="11"/>
  <c r="C757" i="11"/>
  <c r="C1468" i="11"/>
  <c r="C1469" i="11"/>
  <c r="C394" i="11"/>
  <c r="C742" i="11"/>
  <c r="C796" i="11"/>
  <c r="C1470" i="11"/>
  <c r="C1018" i="11"/>
  <c r="C1817" i="11"/>
  <c r="C1471" i="11"/>
  <c r="C268" i="11"/>
  <c r="C1021" i="11"/>
  <c r="C1022" i="11"/>
  <c r="C380" i="11"/>
  <c r="C1483" i="11"/>
  <c r="C891" i="11"/>
  <c r="C310" i="11"/>
  <c r="C85" i="11"/>
  <c r="C307" i="11"/>
  <c r="C1816" i="11"/>
  <c r="C1486" i="11"/>
  <c r="C303" i="11"/>
  <c r="C1494" i="11"/>
  <c r="C1485" i="11"/>
  <c r="C1726" i="11"/>
  <c r="C404" i="11"/>
  <c r="C397" i="11"/>
  <c r="C792" i="11"/>
  <c r="C405" i="11"/>
  <c r="C2014" i="11"/>
  <c r="C1500" i="11"/>
  <c r="C1501" i="11"/>
  <c r="C321" i="11"/>
  <c r="C410" i="11"/>
  <c r="C795" i="11"/>
  <c r="C412" i="11"/>
  <c r="C1683" i="11"/>
  <c r="C1040" i="11"/>
  <c r="C312" i="11"/>
  <c r="C432" i="11"/>
  <c r="C387" i="11"/>
  <c r="C331" i="11"/>
  <c r="C393" i="11"/>
  <c r="C1762" i="11"/>
  <c r="C905" i="11"/>
  <c r="C1763" i="11"/>
  <c r="C398" i="11"/>
  <c r="C332" i="11"/>
  <c r="C320" i="11"/>
  <c r="C400" i="11"/>
  <c r="C383" i="11"/>
  <c r="C374" i="11"/>
  <c r="C402" i="11"/>
  <c r="C403" i="11"/>
  <c r="C375" i="11"/>
  <c r="C407" i="11"/>
  <c r="C399" i="11"/>
  <c r="C419" i="11"/>
  <c r="C434" i="11"/>
  <c r="C123" i="11"/>
  <c r="C1658" i="11"/>
  <c r="C134" i="11"/>
  <c r="C1238" i="11"/>
  <c r="C144" i="11"/>
  <c r="C143" i="11"/>
  <c r="C145" i="11"/>
  <c r="C146" i="11"/>
  <c r="C140" i="11"/>
  <c r="C148" i="11"/>
  <c r="C141" i="11"/>
  <c r="C133" i="11"/>
  <c r="C1237" i="11"/>
  <c r="C142" i="11"/>
  <c r="C147" i="11"/>
  <c r="C153" i="11"/>
  <c r="C152" i="11"/>
  <c r="C151" i="11"/>
  <c r="C1239" i="11"/>
  <c r="C1661" i="11"/>
  <c r="C154" i="11"/>
  <c r="C155" i="11"/>
  <c r="C3" i="11"/>
  <c r="C150" i="11"/>
  <c r="C149" i="11"/>
  <c r="C156" i="11"/>
  <c r="C157" i="11"/>
  <c r="C887" i="11"/>
  <c r="C888" i="11"/>
  <c r="C1662" i="11"/>
  <c r="C485" i="11"/>
  <c r="C487" i="11"/>
  <c r="C2007" i="11"/>
  <c r="C536" i="11"/>
  <c r="C889" i="11"/>
  <c r="C890" i="11"/>
  <c r="C229" i="11"/>
  <c r="C1678" i="11"/>
  <c r="C230" i="11"/>
  <c r="C158" i="11"/>
  <c r="C159" i="11"/>
  <c r="C161" i="11"/>
  <c r="C165" i="11"/>
  <c r="C162" i="11"/>
  <c r="C160" i="11"/>
  <c r="C163" i="11"/>
  <c r="C164" i="11"/>
  <c r="C166" i="11"/>
  <c r="C167" i="11"/>
  <c r="C168" i="11"/>
  <c r="C169" i="11"/>
  <c r="C172" i="11"/>
  <c r="C173" i="11"/>
  <c r="C171" i="11"/>
  <c r="C174" i="11"/>
  <c r="C175" i="11"/>
  <c r="C192" i="11"/>
  <c r="C176" i="11"/>
  <c r="C177" i="11"/>
  <c r="C178" i="11"/>
  <c r="C179" i="11"/>
  <c r="C180" i="11"/>
  <c r="C181" i="11"/>
  <c r="C182" i="11"/>
  <c r="C183" i="11"/>
  <c r="C184" i="11"/>
  <c r="C185" i="11"/>
  <c r="C186" i="11"/>
  <c r="C187" i="11"/>
  <c r="C188" i="11"/>
  <c r="C189" i="11"/>
  <c r="C193" i="11"/>
  <c r="C190" i="11"/>
  <c r="C194" i="11"/>
  <c r="C191" i="11"/>
  <c r="C195" i="11"/>
  <c r="C203" i="11"/>
  <c r="C196" i="11"/>
  <c r="C197" i="11"/>
  <c r="C211" i="11"/>
  <c r="C204" i="11"/>
  <c r="C200" i="11"/>
  <c r="C201" i="11"/>
  <c r="C202" i="11"/>
  <c r="C205" i="11"/>
  <c r="C199" i="11"/>
  <c r="C209" i="11"/>
  <c r="C207" i="11"/>
  <c r="C216" i="11"/>
  <c r="C212" i="11"/>
  <c r="C206" i="11"/>
  <c r="C213" i="11"/>
  <c r="C214" i="11"/>
  <c r="C217" i="11"/>
  <c r="C219" i="11"/>
  <c r="C221" i="11"/>
  <c r="C224" i="11"/>
  <c r="C223" i="11"/>
  <c r="C220" i="11"/>
  <c r="C227" i="11"/>
  <c r="C228" i="11"/>
  <c r="C252" i="11"/>
  <c r="C234" i="11"/>
  <c r="C232" i="11"/>
  <c r="C245" i="11"/>
  <c r="C233" i="11"/>
  <c r="C238" i="11"/>
  <c r="C246" i="11"/>
  <c r="C241" i="11"/>
  <c r="C239" i="11"/>
  <c r="C235" i="11"/>
  <c r="C242" i="11"/>
  <c r="C240" i="11"/>
  <c r="C236" i="11"/>
  <c r="C243" i="11"/>
  <c r="C237" i="11"/>
  <c r="C231" i="11"/>
  <c r="C247" i="11"/>
  <c r="C248" i="11"/>
  <c r="C249" i="11"/>
  <c r="C250" i="11"/>
  <c r="C244" i="11"/>
  <c r="C251" i="11"/>
  <c r="C254" i="11"/>
  <c r="C273" i="11"/>
  <c r="C257" i="11"/>
  <c r="C282" i="11"/>
  <c r="C255" i="11"/>
  <c r="C258" i="11"/>
  <c r="C264" i="11"/>
  <c r="C283" i="11"/>
  <c r="C284" i="11"/>
  <c r="C274" i="11"/>
  <c r="C265" i="11"/>
  <c r="C285" i="11"/>
  <c r="C286" i="11"/>
  <c r="C290" i="11"/>
  <c r="C277" i="11"/>
  <c r="C266" i="11"/>
  <c r="C278" i="11"/>
  <c r="C275" i="11"/>
  <c r="C267" i="11"/>
  <c r="C287" i="11"/>
  <c r="C276" i="11"/>
  <c r="C1680" i="11"/>
  <c r="C260" i="11"/>
  <c r="C279" i="11"/>
  <c r="C269" i="11"/>
  <c r="C280" i="11"/>
  <c r="C270" i="11"/>
  <c r="C288" i="11"/>
  <c r="C271" i="11"/>
  <c r="C1240" i="11"/>
  <c r="C272" i="11"/>
  <c r="C261" i="11"/>
  <c r="C289" i="11"/>
  <c r="C262" i="11"/>
  <c r="C281" i="11"/>
  <c r="C263" i="11"/>
  <c r="C253" i="11"/>
  <c r="C1701" i="11"/>
  <c r="C460" i="11"/>
  <c r="C1695" i="11"/>
  <c r="C445" i="11"/>
  <c r="C1698" i="11"/>
  <c r="C906" i="11"/>
  <c r="C907" i="11"/>
  <c r="C1689" i="11"/>
  <c r="C1699" i="11"/>
  <c r="C908" i="11"/>
  <c r="C443" i="11"/>
  <c r="C1690" i="11"/>
  <c r="C782" i="11"/>
  <c r="C783" i="11"/>
  <c r="C1700" i="11"/>
  <c r="C1702" i="11"/>
  <c r="C1687" i="11"/>
  <c r="C1705" i="11"/>
  <c r="C1703" i="11"/>
  <c r="C1299" i="11"/>
  <c r="C65" i="11"/>
  <c r="C1691" i="11"/>
  <c r="C1696" i="11"/>
  <c r="C1686" i="11"/>
  <c r="C900" i="11"/>
  <c r="C448" i="11"/>
  <c r="C1297" i="11"/>
  <c r="C909" i="11"/>
  <c r="C1692" i="11"/>
  <c r="C1688" i="11"/>
  <c r="C904" i="11"/>
  <c r="C1697" i="11"/>
  <c r="C910" i="11"/>
  <c r="C786" i="11"/>
  <c r="C790" i="11"/>
  <c r="C902" i="11"/>
  <c r="C97" i="11"/>
  <c r="C791" i="11"/>
  <c r="C1704" i="11"/>
  <c r="C898" i="11"/>
  <c r="C1253" i="11"/>
  <c r="C1761" i="11"/>
  <c r="C1756" i="11"/>
  <c r="C1254" i="11"/>
  <c r="C1757" i="11"/>
  <c r="C1758" i="11"/>
  <c r="C1708" i="11"/>
  <c r="C1320" i="11"/>
  <c r="C1256" i="11"/>
  <c r="C1721" i="11"/>
  <c r="C1258" i="11"/>
  <c r="C1759" i="11"/>
  <c r="C1760" i="11"/>
  <c r="C1792" i="11"/>
  <c r="C1796" i="11"/>
  <c r="C1798" i="11"/>
  <c r="C431" i="11"/>
  <c r="C1815" i="11"/>
  <c r="C1811" i="11"/>
  <c r="C797" i="11"/>
  <c r="C433" i="11"/>
  <c r="C1286" i="11"/>
  <c r="C436" i="11"/>
  <c r="C390" i="11"/>
  <c r="C442" i="11"/>
  <c r="C440" i="11"/>
  <c r="C441" i="11"/>
  <c r="C463" i="11"/>
  <c r="C447" i="11"/>
  <c r="C449" i="11"/>
  <c r="C446" i="11"/>
  <c r="C454" i="11"/>
  <c r="C451" i="11"/>
  <c r="C452" i="11"/>
  <c r="C453" i="11"/>
  <c r="C450" i="11"/>
  <c r="C456" i="11"/>
  <c r="C457" i="11"/>
  <c r="C458" i="11"/>
  <c r="C455" i="11"/>
  <c r="C459" i="11"/>
  <c r="C461" i="11"/>
  <c r="C2015" i="11"/>
  <c r="C540" i="11"/>
  <c r="C503" i="11"/>
  <c r="C560" i="11"/>
  <c r="C1305" i="11"/>
  <c r="C478" i="11"/>
  <c r="C1474" i="11"/>
  <c r="C542" i="11"/>
  <c r="C479" i="11"/>
  <c r="C519" i="11"/>
  <c r="C578" i="11"/>
  <c r="C504" i="11"/>
  <c r="C562" i="11"/>
  <c r="C480" i="11"/>
  <c r="C543" i="11"/>
  <c r="C520" i="11"/>
  <c r="C464" i="11"/>
  <c r="C563" i="11"/>
  <c r="C544" i="11"/>
  <c r="C521" i="11"/>
  <c r="C564" i="11"/>
  <c r="C565" i="11"/>
  <c r="C481" i="11"/>
  <c r="C465" i="11"/>
  <c r="C505" i="11"/>
  <c r="C522" i="11"/>
  <c r="C466" i="11"/>
  <c r="C566" i="11"/>
  <c r="C545" i="11"/>
  <c r="C467" i="11"/>
  <c r="C468" i="11"/>
  <c r="C546" i="11"/>
  <c r="C567" i="11"/>
  <c r="C482" i="11"/>
  <c r="C484" i="11"/>
  <c r="C506" i="11"/>
  <c r="C568" i="11"/>
  <c r="C579" i="11"/>
  <c r="C469" i="11"/>
  <c r="C486" i="11"/>
  <c r="C527" i="11"/>
  <c r="C2006" i="11"/>
  <c r="C488" i="11"/>
  <c r="C508" i="11"/>
  <c r="C528" i="11"/>
  <c r="C548" i="11"/>
  <c r="C1301" i="11"/>
  <c r="C569" i="11"/>
  <c r="C490" i="11"/>
  <c r="C1302" i="11"/>
  <c r="C570" i="11"/>
  <c r="C549" i="11"/>
  <c r="C530" i="11"/>
  <c r="C550" i="11"/>
  <c r="C571" i="11"/>
  <c r="C552" i="11"/>
  <c r="C493" i="11"/>
  <c r="C532" i="11"/>
  <c r="C2012" i="11"/>
  <c r="C494" i="11"/>
  <c r="C553" i="11"/>
  <c r="C495" i="11"/>
  <c r="C572" i="11"/>
  <c r="C580" i="11"/>
  <c r="C496" i="11"/>
  <c r="C573" i="11"/>
  <c r="C554" i="11"/>
  <c r="C512" i="11"/>
  <c r="C311" i="11"/>
  <c r="C555" i="11"/>
  <c r="C2013" i="11"/>
  <c r="C513" i="11"/>
  <c r="C475" i="11"/>
  <c r="C476" i="11"/>
  <c r="C514" i="11"/>
  <c r="C556" i="11"/>
  <c r="C535" i="11"/>
  <c r="C477" i="11"/>
  <c r="C497" i="11"/>
  <c r="C537" i="11"/>
  <c r="C557" i="11"/>
  <c r="C499" i="11"/>
  <c r="C574" i="11"/>
  <c r="C538" i="11"/>
  <c r="C500" i="11"/>
  <c r="C515" i="11"/>
  <c r="C575" i="11"/>
  <c r="C576" i="11"/>
  <c r="C539" i="11"/>
  <c r="C501" i="11"/>
  <c r="C558" i="11"/>
  <c r="C502" i="11"/>
  <c r="C577" i="11"/>
  <c r="C516" i="11"/>
  <c r="C517" i="11"/>
  <c r="C559" i="11"/>
  <c r="C523" i="11"/>
  <c r="C507" i="11"/>
  <c r="C509" i="11"/>
  <c r="C510" i="11"/>
  <c r="C498" i="11"/>
  <c r="C470" i="11"/>
  <c r="C561" i="11"/>
  <c r="C551" i="11"/>
  <c r="C511" i="11"/>
  <c r="C531" i="11"/>
  <c r="C2016" i="11"/>
  <c r="C586" i="11"/>
  <c r="C587" i="11"/>
  <c r="C588" i="11"/>
  <c r="C589" i="11"/>
  <c r="C590" i="11"/>
  <c r="C591" i="11"/>
  <c r="C592" i="11"/>
  <c r="C593" i="11"/>
  <c r="C595" i="11"/>
  <c r="C596" i="11"/>
  <c r="C597" i="11"/>
  <c r="C1310" i="11"/>
  <c r="C598" i="11"/>
  <c r="C599" i="11"/>
  <c r="C600" i="11"/>
  <c r="C601" i="11"/>
  <c r="C602" i="11"/>
  <c r="C603" i="11"/>
  <c r="C604" i="11"/>
  <c r="C605" i="11"/>
  <c r="C606" i="11"/>
  <c r="C607" i="11"/>
  <c r="C608" i="11"/>
  <c r="C609" i="11"/>
  <c r="C610" i="11"/>
  <c r="C611" i="11"/>
  <c r="C612" i="11"/>
  <c r="C613" i="11"/>
  <c r="C614" i="11"/>
  <c r="C615" i="11"/>
  <c r="C616" i="11"/>
  <c r="C618" i="11"/>
  <c r="C619" i="11"/>
  <c r="C620" i="11"/>
  <c r="C621" i="11"/>
  <c r="C622" i="11"/>
  <c r="C623" i="11"/>
  <c r="C624" i="11"/>
  <c r="C625" i="11"/>
  <c r="C626" i="11"/>
  <c r="C627" i="11"/>
  <c r="C628" i="11"/>
  <c r="C629" i="11"/>
  <c r="C630" i="11"/>
  <c r="C631" i="11"/>
  <c r="C632" i="11"/>
  <c r="C633" i="11"/>
  <c r="C634" i="11"/>
  <c r="C635" i="11"/>
  <c r="C636" i="11"/>
  <c r="C637" i="11"/>
  <c r="C638" i="11"/>
  <c r="C639" i="11"/>
  <c r="C640" i="11"/>
  <c r="C641" i="11"/>
  <c r="C617" i="11"/>
  <c r="C594" i="11"/>
  <c r="C644" i="11"/>
  <c r="C645" i="11"/>
  <c r="C646" i="11"/>
  <c r="C647" i="11"/>
  <c r="C648" i="11"/>
  <c r="C649" i="11"/>
  <c r="C650" i="11"/>
  <c r="C651" i="11"/>
  <c r="C652" i="11"/>
  <c r="C653" i="11"/>
  <c r="C654" i="11"/>
  <c r="C655" i="11"/>
  <c r="C656" i="11"/>
  <c r="C657" i="11"/>
  <c r="C658" i="11"/>
  <c r="C659" i="11"/>
  <c r="C660" i="11"/>
  <c r="C661" i="11"/>
  <c r="C662" i="11"/>
  <c r="C663" i="11"/>
  <c r="C664" i="11"/>
  <c r="C665" i="11"/>
  <c r="C666" i="11"/>
  <c r="C667" i="11"/>
  <c r="C668" i="11"/>
  <c r="C669" i="11"/>
  <c r="C670" i="11"/>
  <c r="C671" i="11"/>
  <c r="C672" i="11"/>
  <c r="C673" i="11"/>
  <c r="C674" i="11"/>
  <c r="C675" i="11"/>
  <c r="C676" i="11"/>
  <c r="C677" i="11"/>
  <c r="C678" i="11"/>
  <c r="C679" i="11"/>
  <c r="C680" i="11"/>
  <c r="C681" i="11"/>
  <c r="C682" i="11"/>
  <c r="C683" i="11"/>
  <c r="C684" i="11"/>
  <c r="C685" i="11"/>
  <c r="C686" i="11"/>
  <c r="C687" i="11"/>
  <c r="C688" i="11"/>
  <c r="C689" i="11"/>
  <c r="C690" i="11"/>
  <c r="C691" i="11"/>
  <c r="C692" i="11"/>
  <c r="C693" i="11"/>
  <c r="C694" i="11"/>
  <c r="C695" i="11"/>
  <c r="C696" i="11"/>
  <c r="C697" i="11"/>
  <c r="C698" i="11"/>
  <c r="C699" i="11"/>
  <c r="C700" i="11"/>
  <c r="C701" i="11"/>
  <c r="C702" i="11"/>
  <c r="C703" i="11"/>
  <c r="C704" i="11"/>
  <c r="C705" i="11"/>
  <c r="C706" i="11"/>
  <c r="C707" i="11"/>
  <c r="C708" i="11"/>
  <c r="C709" i="11"/>
  <c r="C710" i="11"/>
  <c r="C711" i="11"/>
  <c r="C712" i="11"/>
  <c r="C713" i="11"/>
  <c r="C714" i="11"/>
  <c r="C2033" i="11"/>
  <c r="C2034" i="11"/>
  <c r="C1317" i="11"/>
  <c r="C998" i="11"/>
  <c r="C983" i="11"/>
  <c r="C291" i="11"/>
  <c r="C19" i="11"/>
  <c r="C976" i="11"/>
  <c r="C986" i="11"/>
  <c r="C993" i="11"/>
  <c r="C982" i="11"/>
  <c r="C995" i="11"/>
  <c r="C987" i="11"/>
  <c r="C1246" i="11"/>
  <c r="C978" i="11"/>
  <c r="C979" i="11"/>
  <c r="C1008" i="11"/>
  <c r="C977" i="11"/>
  <c r="C997" i="11"/>
  <c r="C999" i="11"/>
  <c r="C988" i="11"/>
  <c r="C1009" i="11"/>
  <c r="C989" i="11"/>
  <c r="C1012" i="11"/>
  <c r="C1001" i="11"/>
  <c r="C1002" i="11"/>
  <c r="C1003" i="11"/>
  <c r="C1004" i="11"/>
  <c r="C1005" i="11"/>
  <c r="C992" i="11"/>
  <c r="C994" i="11"/>
  <c r="C1006" i="11"/>
  <c r="C1015" i="11"/>
  <c r="C1016" i="11"/>
  <c r="C1023" i="11"/>
  <c r="C1017" i="11"/>
  <c r="C1010" i="11"/>
  <c r="C1011" i="11"/>
  <c r="C1000" i="11"/>
  <c r="C990" i="11"/>
  <c r="C984" i="11"/>
  <c r="C1024" i="11"/>
  <c r="C1019" i="11"/>
  <c r="C1026" i="11"/>
  <c r="C1031" i="11"/>
  <c r="C1032" i="11"/>
  <c r="C1027" i="11"/>
  <c r="C1039" i="11"/>
  <c r="C1034" i="11"/>
  <c r="C1036" i="11"/>
  <c r="C1025" i="11"/>
  <c r="C1029" i="11"/>
  <c r="C1020" i="11"/>
  <c r="C1042" i="11"/>
  <c r="C1033" i="11"/>
  <c r="C1038" i="11"/>
  <c r="C1043" i="11"/>
  <c r="C1044" i="11"/>
  <c r="C1045" i="11"/>
  <c r="C1046" i="11"/>
  <c r="C1047" i="11"/>
  <c r="C1041" i="11"/>
  <c r="C1048" i="11"/>
  <c r="C1049" i="11"/>
  <c r="C1050" i="11"/>
  <c r="C1051" i="11"/>
  <c r="C1052" i="11"/>
  <c r="C1053" i="11"/>
  <c r="C1054" i="11"/>
  <c r="C1055" i="11"/>
  <c r="C1056" i="11"/>
  <c r="C1060" i="11"/>
  <c r="C1061" i="11"/>
  <c r="C1062" i="11"/>
  <c r="C1063" i="11"/>
  <c r="C1064" i="11"/>
  <c r="C1065" i="11"/>
  <c r="C1066" i="11"/>
  <c r="C1067" i="11"/>
  <c r="C1068" i="11"/>
  <c r="C1069" i="11"/>
  <c r="C1070" i="11"/>
  <c r="C1071" i="11"/>
  <c r="C2052" i="11"/>
  <c r="C1072" i="11"/>
  <c r="C1073" i="11"/>
  <c r="C1076" i="11"/>
  <c r="C1077" i="11"/>
  <c r="C1078" i="11"/>
  <c r="C1079" i="11"/>
  <c r="C1080" i="11"/>
  <c r="C1082" i="11"/>
  <c r="C1086" i="11"/>
  <c r="C1090" i="11"/>
  <c r="C1092" i="11"/>
  <c r="C1093" i="11"/>
  <c r="C1100" i="11"/>
  <c r="C1105" i="11"/>
  <c r="C1112" i="11"/>
  <c r="C1114" i="11"/>
  <c r="C1119" i="11"/>
  <c r="C1121" i="11"/>
  <c r="C1124" i="11"/>
  <c r="C1128" i="11"/>
  <c r="C1131" i="11"/>
  <c r="C1134" i="11"/>
  <c r="C1135" i="11"/>
  <c r="C1137" i="11"/>
  <c r="C1139" i="11"/>
  <c r="C1140" i="11"/>
  <c r="C1142" i="11"/>
  <c r="C1151" i="11"/>
  <c r="C1152" i="11"/>
  <c r="C1158" i="11"/>
  <c r="C1161" i="11"/>
  <c r="C1075" i="11"/>
  <c r="C2053" i="11"/>
  <c r="C1081" i="11"/>
  <c r="C1083" i="11"/>
  <c r="C2054" i="11"/>
  <c r="C1084" i="11"/>
  <c r="C1085" i="11"/>
  <c r="C1087" i="11"/>
  <c r="C1088" i="11"/>
  <c r="C1089" i="11"/>
  <c r="C1091" i="11"/>
  <c r="C1094" i="11"/>
  <c r="C1095" i="11"/>
  <c r="C1096" i="11"/>
  <c r="C1097" i="11"/>
  <c r="C1098" i="11"/>
  <c r="C1099" i="11"/>
  <c r="C1101" i="11"/>
  <c r="C1102" i="11"/>
  <c r="C1103" i="11"/>
  <c r="C1104" i="11"/>
  <c r="C1106" i="11"/>
  <c r="C1107" i="11"/>
  <c r="C1108" i="11"/>
  <c r="C1109" i="11"/>
  <c r="C1110" i="11"/>
  <c r="C1111" i="11"/>
  <c r="C1113" i="11"/>
  <c r="C1115" i="11"/>
  <c r="C1116" i="11"/>
  <c r="C1117" i="11"/>
  <c r="C1118" i="11"/>
  <c r="C1120" i="11"/>
  <c r="C1122" i="11"/>
  <c r="C1123" i="11"/>
  <c r="C1125" i="11"/>
  <c r="C1126" i="11"/>
  <c r="C1127" i="11"/>
  <c r="C1129" i="11"/>
  <c r="C1130" i="11"/>
  <c r="C1132" i="11"/>
  <c r="C1133" i="11"/>
  <c r="C1136" i="11"/>
  <c r="C1138" i="11"/>
  <c r="C1141" i="11"/>
  <c r="C1143" i="11"/>
  <c r="C1144" i="11"/>
  <c r="C1145" i="11"/>
  <c r="C1146" i="11"/>
  <c r="C1147" i="11"/>
  <c r="C1148" i="11"/>
  <c r="C1149" i="11"/>
  <c r="C1150" i="11"/>
  <c r="C1153" i="11"/>
  <c r="C1154" i="11"/>
  <c r="C1155" i="11"/>
  <c r="C1156" i="11"/>
  <c r="C1157" i="11"/>
  <c r="C1159" i="11"/>
  <c r="C1160" i="11"/>
  <c r="C1162" i="11"/>
  <c r="C1163" i="11"/>
  <c r="C1164" i="11"/>
  <c r="C1165" i="11"/>
  <c r="C1166" i="11"/>
  <c r="C1167" i="11"/>
  <c r="C1168" i="11"/>
  <c r="C1328" i="11"/>
  <c r="C1208" i="11"/>
  <c r="C1210" i="11"/>
  <c r="C1211" i="11"/>
  <c r="C1212" i="11"/>
  <c r="C1213" i="11"/>
  <c r="C1214" i="11"/>
  <c r="C1215" i="11"/>
  <c r="C1216" i="11"/>
  <c r="C1217" i="11"/>
  <c r="C1218" i="11"/>
  <c r="C1170" i="11"/>
  <c r="C1169" i="11"/>
  <c r="C2055" i="11"/>
  <c r="C1175" i="11"/>
  <c r="C1171" i="11"/>
  <c r="C1182" i="11"/>
  <c r="C1176" i="11"/>
  <c r="C1198" i="11"/>
  <c r="C1186" i="11"/>
  <c r="C1201" i="11"/>
  <c r="C1173" i="11"/>
  <c r="C1179" i="11"/>
  <c r="C1174" i="11"/>
  <c r="C1203" i="11"/>
  <c r="C1204" i="11"/>
  <c r="C1196" i="11"/>
  <c r="C1200" i="11"/>
  <c r="C1183" i="11"/>
  <c r="C1177" i="11"/>
  <c r="C1189" i="11"/>
  <c r="C1209" i="11"/>
  <c r="C1180" i="11"/>
  <c r="C1202" i="11"/>
  <c r="C1197" i="11"/>
  <c r="C1184" i="11"/>
  <c r="C1172" i="11"/>
  <c r="C1224" i="11"/>
  <c r="C1219" i="11"/>
  <c r="C1221" i="11"/>
  <c r="C1225" i="11"/>
  <c r="C25" i="11"/>
  <c r="C89" i="43"/>
  <c r="C1284" i="11"/>
  <c r="D1398" i="11"/>
  <c r="D1401" i="11"/>
  <c r="D1405" i="11"/>
  <c r="D1410" i="11"/>
  <c r="D1411" i="11"/>
  <c r="D1412" i="11"/>
  <c r="D1786" i="11"/>
  <c r="D1787" i="11"/>
  <c r="D1416" i="11"/>
  <c r="D1417" i="11"/>
  <c r="D1681" i="11"/>
  <c r="D1418" i="11"/>
  <c r="D1437" i="11"/>
  <c r="D1455" i="11"/>
  <c r="D1482" i="11"/>
  <c r="D1467" i="11"/>
  <c r="D1444" i="11"/>
  <c r="D1434" i="11"/>
  <c r="D1463" i="11"/>
  <c r="D1456" i="11"/>
  <c r="D1457" i="11"/>
  <c r="D1459" i="11"/>
  <c r="D1468" i="11"/>
  <c r="D1454" i="11"/>
  <c r="D1486" i="11"/>
  <c r="D1469" i="11"/>
  <c r="D1470" i="11"/>
  <c r="D1817" i="11"/>
  <c r="D1471" i="11"/>
  <c r="D1816" i="11"/>
  <c r="D1485" i="11"/>
  <c r="D1500" i="11"/>
  <c r="D1483" i="11"/>
  <c r="D1494" i="11"/>
  <c r="D1501" i="11"/>
  <c r="D1484" i="11"/>
  <c r="D1762" i="11"/>
  <c r="D1763" i="11"/>
  <c r="D1764" i="11"/>
  <c r="D1765" i="11"/>
  <c r="D1552" i="11"/>
  <c r="D1553" i="11"/>
  <c r="D1662" i="11"/>
  <c r="D1680" i="11"/>
  <c r="D1761" i="11"/>
  <c r="D1756" i="11"/>
  <c r="D1254" i="11"/>
  <c r="D1757" i="11"/>
  <c r="D1758" i="11"/>
  <c r="D1253" i="11"/>
  <c r="D1760" i="11"/>
  <c r="D1759" i="11"/>
  <c r="D1796" i="11"/>
  <c r="D1792" i="11"/>
  <c r="D1798" i="11"/>
  <c r="D1811" i="11"/>
  <c r="D1815" i="11"/>
  <c r="D1284" i="11"/>
  <c r="D2006" i="11"/>
  <c r="C46" i="43"/>
  <c r="D1779" i="11"/>
  <c r="C1779" i="11"/>
  <c r="D1771" i="11"/>
  <c r="C1771" i="11"/>
  <c r="D1766" i="11"/>
  <c r="C1766" i="11"/>
  <c r="D1338" i="11"/>
  <c r="D1339" i="11"/>
  <c r="D1340" i="11"/>
  <c r="D1341" i="11"/>
  <c r="D1342" i="11"/>
  <c r="D1343" i="11"/>
  <c r="D1344" i="11"/>
  <c r="D1345" i="11"/>
  <c r="D1346" i="11"/>
  <c r="D1347" i="11"/>
  <c r="D1348" i="11"/>
  <c r="D1349" i="11"/>
  <c r="D1350" i="11"/>
  <c r="D1351" i="11"/>
  <c r="D1352" i="11"/>
  <c r="D1353" i="11"/>
  <c r="D1354" i="11"/>
  <c r="D1355" i="11"/>
  <c r="D1356" i="11"/>
  <c r="D1357" i="11"/>
  <c r="D1358" i="11"/>
  <c r="D1359" i="11"/>
  <c r="D1360" i="11"/>
  <c r="D1361" i="11"/>
  <c r="D1362" i="11"/>
  <c r="D1363" i="11"/>
  <c r="D14" i="75"/>
  <c r="D30" i="75"/>
  <c r="D134" i="75"/>
  <c r="D135" i="75"/>
  <c r="D24" i="75"/>
  <c r="P11" i="71"/>
  <c r="F11" i="71"/>
  <c r="C11" i="71"/>
  <c r="C12" i="43"/>
  <c r="D1774" i="11"/>
  <c r="C1774" i="11"/>
  <c r="D54" i="75"/>
  <c r="D139" i="75"/>
  <c r="D136" i="75"/>
  <c r="D1407" i="11"/>
  <c r="C1407" i="11"/>
  <c r="D1657" i="11"/>
  <c r="C1657" i="11"/>
  <c r="D1677" i="11"/>
  <c r="C1677" i="11"/>
  <c r="D1770" i="11"/>
  <c r="C1770" i="11"/>
  <c r="D1768" i="11"/>
  <c r="C1768" i="11"/>
  <c r="D1769" i="11"/>
  <c r="C1769" i="11"/>
  <c r="D1773" i="11"/>
  <c r="C1773" i="11"/>
  <c r="D1772" i="11"/>
  <c r="C1772" i="11"/>
  <c r="D1775" i="11"/>
  <c r="C1775" i="11"/>
  <c r="D1972" i="11"/>
  <c r="C1972" i="11"/>
  <c r="D2005" i="11"/>
  <c r="C2005" i="11"/>
  <c r="D2004" i="11"/>
  <c r="C2004" i="11"/>
  <c r="D2043" i="11"/>
  <c r="C2043" i="11"/>
  <c r="C83" i="43"/>
  <c r="C78" i="43"/>
  <c r="C94" i="43"/>
  <c r="C72" i="43"/>
  <c r="D138" i="75"/>
  <c r="D137" i="75"/>
  <c r="D142" i="75"/>
  <c r="D141" i="75"/>
  <c r="P10" i="71"/>
  <c r="F10" i="71"/>
  <c r="C155" i="43"/>
  <c r="D1780" i="11"/>
  <c r="C52" i="43"/>
  <c r="D37" i="75"/>
  <c r="D39" i="75"/>
  <c r="D526" i="75"/>
  <c r="D6" i="75"/>
  <c r="D44" i="75"/>
  <c r="D34" i="75"/>
  <c r="D18" i="75"/>
  <c r="D19" i="75"/>
  <c r="D38" i="75"/>
  <c r="D36" i="75"/>
  <c r="D5" i="75"/>
  <c r="D28" i="75"/>
  <c r="D16" i="75"/>
  <c r="D40" i="75"/>
  <c r="D32" i="75"/>
  <c r="D13" i="75"/>
  <c r="D41" i="75"/>
  <c r="D15" i="75"/>
  <c r="D42" i="75"/>
  <c r="D12" i="75"/>
  <c r="D47" i="75"/>
  <c r="D3" i="75"/>
  <c r="D7" i="75"/>
  <c r="D21" i="75"/>
  <c r="D4" i="75"/>
  <c r="D22" i="75"/>
  <c r="D20" i="75"/>
  <c r="D10" i="75"/>
  <c r="D9" i="75"/>
  <c r="D29" i="75"/>
  <c r="D27" i="75"/>
  <c r="D11" i="75"/>
  <c r="D26" i="75"/>
  <c r="D49" i="75"/>
  <c r="D48" i="75"/>
  <c r="D50" i="75"/>
  <c r="D46" i="75"/>
  <c r="D23" i="75"/>
  <c r="D31" i="75"/>
  <c r="D51" i="75"/>
  <c r="D53" i="75"/>
  <c r="D52" i="75"/>
  <c r="D25" i="75"/>
  <c r="D149" i="75"/>
  <c r="D150" i="75"/>
  <c r="D237" i="75"/>
  <c r="D238" i="75"/>
  <c r="D249" i="75"/>
  <c r="D233" i="75"/>
  <c r="D234" i="75"/>
  <c r="D159" i="75"/>
  <c r="D160" i="75"/>
  <c r="D250" i="75"/>
  <c r="D296" i="75"/>
  <c r="D297" i="75"/>
  <c r="D185" i="75"/>
  <c r="D239" i="75"/>
  <c r="D471" i="75"/>
  <c r="D186" i="75"/>
  <c r="D472" i="75"/>
  <c r="D240" i="75"/>
  <c r="D86" i="75"/>
  <c r="D206" i="75"/>
  <c r="D207" i="75"/>
  <c r="D66" i="75"/>
  <c r="D65" i="75"/>
  <c r="D64" i="75"/>
  <c r="D59" i="75"/>
  <c r="D62" i="75"/>
  <c r="D56" i="75"/>
  <c r="D60" i="75"/>
  <c r="D63" i="75"/>
  <c r="D58" i="75"/>
  <c r="D57" i="75"/>
  <c r="D77" i="75"/>
  <c r="D73" i="75"/>
  <c r="D83" i="75"/>
  <c r="D127" i="75"/>
  <c r="D74" i="75"/>
  <c r="D71" i="75"/>
  <c r="D81" i="75"/>
  <c r="D82" i="75"/>
  <c r="D70" i="75"/>
  <c r="D80" i="75"/>
  <c r="D72" i="75"/>
  <c r="D78" i="75"/>
  <c r="D527" i="75"/>
  <c r="D540" i="75"/>
  <c r="D521" i="75"/>
  <c r="D537" i="75"/>
  <c r="D539" i="75"/>
  <c r="D529" i="75"/>
  <c r="D528" i="75"/>
  <c r="D530" i="75"/>
  <c r="D533" i="75"/>
  <c r="D531" i="75"/>
  <c r="D542" i="75"/>
  <c r="D534" i="75"/>
  <c r="D541" i="75"/>
  <c r="D545" i="75"/>
  <c r="D525" i="75"/>
  <c r="D518" i="75"/>
  <c r="D538" i="75"/>
  <c r="D524" i="75"/>
  <c r="D532" i="75"/>
  <c r="D546" i="75"/>
  <c r="D523" i="75"/>
  <c r="D520" i="75"/>
  <c r="D543" i="75"/>
  <c r="D522" i="75"/>
  <c r="D309" i="75"/>
  <c r="D456" i="75"/>
  <c r="D454" i="75"/>
  <c r="D458" i="75"/>
  <c r="D290" i="75"/>
  <c r="D400" i="75"/>
  <c r="D401" i="75"/>
  <c r="D413" i="75"/>
  <c r="D457" i="75"/>
  <c r="D175" i="75"/>
  <c r="D414" i="75"/>
  <c r="D415" i="75"/>
  <c r="D189" i="75"/>
  <c r="D380" i="75"/>
  <c r="D460" i="75"/>
  <c r="D255" i="75"/>
  <c r="D433" i="75"/>
  <c r="D256" i="75"/>
  <c r="D171" i="75"/>
  <c r="D302" i="75"/>
  <c r="D461" i="75"/>
  <c r="D465" i="75"/>
  <c r="D382" i="75"/>
  <c r="D173" i="75"/>
  <c r="D434" i="75"/>
  <c r="D172" i="75"/>
  <c r="D179" i="75"/>
  <c r="D459" i="75"/>
  <c r="D176" i="75"/>
  <c r="D300" i="75"/>
  <c r="D301" i="75"/>
  <c r="D354" i="75"/>
  <c r="D326" i="75"/>
  <c r="D463" i="75"/>
  <c r="D180" i="75"/>
  <c r="D346" i="75"/>
  <c r="D374" i="75"/>
  <c r="D384" i="75"/>
  <c r="D444" i="75"/>
  <c r="D355" i="75"/>
  <c r="D190" i="75"/>
  <c r="D416" i="75"/>
  <c r="D277" i="75"/>
  <c r="D327" i="75"/>
  <c r="D455" i="75"/>
  <c r="D381" i="75"/>
  <c r="D383" i="75"/>
  <c r="D462" i="75"/>
  <c r="D316" i="75"/>
  <c r="D385" i="75"/>
  <c r="D445" i="75"/>
  <c r="D208" i="75"/>
  <c r="D464" i="75"/>
  <c r="D467" i="75"/>
  <c r="D278" i="75"/>
  <c r="D317" i="75"/>
  <c r="D466" i="75"/>
  <c r="D363" i="75"/>
  <c r="D181" i="75"/>
  <c r="D209" i="75"/>
  <c r="D393" i="75"/>
  <c r="D394" i="75"/>
  <c r="D411" i="75"/>
  <c r="D468" i="75"/>
  <c r="D303" i="75"/>
  <c r="D396" i="75"/>
  <c r="D375" i="75"/>
  <c r="D402" i="75"/>
  <c r="D435" i="75"/>
  <c r="D182" i="75"/>
  <c r="D192" i="75"/>
  <c r="D395" i="75"/>
  <c r="D403" i="75"/>
  <c r="D417" i="75"/>
  <c r="D388" i="75"/>
  <c r="D421" i="75"/>
  <c r="D341" i="75"/>
  <c r="D436" i="75"/>
  <c r="D318" i="75"/>
  <c r="D364" i="75"/>
  <c r="D367" i="75"/>
  <c r="D193" i="75"/>
  <c r="D386" i="75"/>
  <c r="D328" i="75"/>
  <c r="D397" i="75"/>
  <c r="D368" i="75"/>
  <c r="D322" i="75"/>
  <c r="D347" i="75"/>
  <c r="D418" i="75"/>
  <c r="D408" i="75"/>
  <c r="D446" i="75"/>
  <c r="D372" i="75"/>
  <c r="D427" i="75"/>
  <c r="D428" i="75"/>
  <c r="D452" i="75"/>
  <c r="D469" i="75"/>
  <c r="D264" i="75"/>
  <c r="D329" i="75"/>
  <c r="D422" i="75"/>
  <c r="D425" i="75"/>
  <c r="D453" i="75"/>
  <c r="D390" i="75"/>
  <c r="D419" i="75"/>
  <c r="D330" i="75"/>
  <c r="D448" i="75"/>
  <c r="D449" i="75"/>
  <c r="D323" i="75"/>
  <c r="D342" i="75"/>
  <c r="D412" i="75"/>
  <c r="D387" i="75"/>
  <c r="D373" i="75"/>
  <c r="D391" i="75"/>
  <c r="D420" i="75"/>
  <c r="D359" i="75"/>
  <c r="D438" i="75"/>
  <c r="D440" i="75"/>
  <c r="D441" i="75"/>
  <c r="D426" i="75"/>
  <c r="D442" i="75"/>
  <c r="D245" i="75"/>
  <c r="D389" i="75"/>
  <c r="D409" i="75"/>
  <c r="D439" i="75"/>
  <c r="D447" i="75"/>
  <c r="D443" i="75"/>
  <c r="D450" i="75"/>
  <c r="D246" i="75"/>
  <c r="D265" i="75"/>
  <c r="D168" i="75"/>
  <c r="D169" i="75"/>
  <c r="D194" i="75"/>
  <c r="D241" i="75"/>
  <c r="D196" i="75"/>
  <c r="D258" i="75"/>
  <c r="D161" i="75"/>
  <c r="D177" i="75"/>
  <c r="D191" i="75"/>
  <c r="D156" i="75"/>
  <c r="D198" i="75"/>
  <c r="D210" i="75"/>
  <c r="D219" i="75"/>
  <c r="D203" i="75"/>
  <c r="D146" i="75"/>
  <c r="D158" i="75"/>
  <c r="D211" i="75"/>
  <c r="D226" i="75"/>
  <c r="D212" i="75"/>
  <c r="D151" i="75"/>
  <c r="D170" i="75"/>
  <c r="D178" i="75"/>
  <c r="D220" i="75"/>
  <c r="D204" i="75"/>
  <c r="D174" i="75"/>
  <c r="D153" i="75"/>
  <c r="D143" i="75"/>
  <c r="D213" i="75"/>
  <c r="D310" i="75"/>
  <c r="D311" i="75"/>
  <c r="D259" i="75"/>
  <c r="D281" i="75"/>
  <c r="D260" i="75"/>
  <c r="D376" i="75"/>
  <c r="D304" i="75"/>
  <c r="D227" i="75"/>
  <c r="D305" i="75"/>
  <c r="D377" i="75"/>
  <c r="D282" i="75"/>
  <c r="D228" i="75"/>
  <c r="D286" i="75"/>
  <c r="D378" i="75"/>
  <c r="D287" i="75"/>
  <c r="D379" i="75"/>
  <c r="D242" i="75"/>
  <c r="D243" i="75"/>
  <c r="D283" i="75"/>
  <c r="D280" i="75"/>
  <c r="D293" i="75"/>
  <c r="D231" i="75"/>
  <c r="D214" i="75"/>
  <c r="D288" i="75"/>
  <c r="D261" i="75"/>
  <c r="D266" i="75"/>
  <c r="D270" i="75"/>
  <c r="D344" i="75"/>
  <c r="D221" i="75"/>
  <c r="D205" i="75"/>
  <c r="D284" i="75"/>
  <c r="D267" i="75"/>
  <c r="D225" i="75"/>
  <c r="D333" i="75"/>
  <c r="D271" i="75"/>
  <c r="D306" i="75"/>
  <c r="D352" i="75"/>
  <c r="D195" i="75"/>
  <c r="D201" i="75"/>
  <c r="D348" i="75"/>
  <c r="D307" i="75"/>
  <c r="D312" i="75"/>
  <c r="D358" i="75"/>
  <c r="D369" i="75"/>
  <c r="D276" i="75"/>
  <c r="D222" i="75"/>
  <c r="D244" i="75"/>
  <c r="D319" i="75"/>
  <c r="D184" i="75"/>
  <c r="D279" i="75"/>
  <c r="D199" i="75"/>
  <c r="D339" i="75"/>
  <c r="D362" i="75"/>
  <c r="D188" i="75"/>
  <c r="D202" i="75"/>
  <c r="D470" i="75"/>
  <c r="D257" i="75"/>
  <c r="D272" i="75"/>
  <c r="D313" i="75"/>
  <c r="D361" i="75"/>
  <c r="D370" i="75"/>
  <c r="D183" i="75"/>
  <c r="D229" i="75"/>
  <c r="D273" i="75"/>
  <c r="D349" i="75"/>
  <c r="D289" i="75"/>
  <c r="D292" i="75"/>
  <c r="D360" i="75"/>
  <c r="D366" i="75"/>
  <c r="D197" i="75"/>
  <c r="D350" i="75"/>
  <c r="D345" i="75"/>
  <c r="D268" i="75"/>
  <c r="D351" i="75"/>
  <c r="D343" i="75"/>
  <c r="D232" i="75"/>
  <c r="D262" i="75"/>
  <c r="D263" i="75"/>
  <c r="D291" i="75"/>
  <c r="D451" i="75"/>
  <c r="D230" i="75"/>
  <c r="D332" i="75"/>
  <c r="D353" i="75"/>
  <c r="D216" i="75"/>
  <c r="D331" i="75"/>
  <c r="D223" i="75"/>
  <c r="D357" i="75"/>
  <c r="D338" i="75"/>
  <c r="D308" i="75"/>
  <c r="D356" i="75"/>
  <c r="D365" i="75"/>
  <c r="D200" i="75"/>
  <c r="D247" i="75"/>
  <c r="D248" i="75"/>
  <c r="D324" i="75"/>
  <c r="D325" i="75"/>
  <c r="D294" i="75"/>
  <c r="D295" i="75"/>
  <c r="D157" i="75"/>
  <c r="D152" i="75"/>
  <c r="D147" i="75"/>
  <c r="D154" i="75"/>
  <c r="D148" i="75"/>
  <c r="D431" i="75"/>
  <c r="D432" i="75"/>
  <c r="D423" i="75"/>
  <c r="D508" i="75"/>
  <c r="D516" i="75"/>
  <c r="D235" i="75"/>
  <c r="D429" i="75"/>
  <c r="D404" i="75"/>
  <c r="D410" i="75"/>
  <c r="D515" i="75"/>
  <c r="D514" i="75"/>
  <c r="D424" i="75"/>
  <c r="D405" i="75"/>
  <c r="D236" i="75"/>
  <c r="D430" i="75"/>
  <c r="D497" i="75"/>
  <c r="D507" i="75"/>
  <c r="D479" i="75"/>
  <c r="D511" i="75"/>
  <c r="D509" i="75"/>
  <c r="D512" i="75"/>
  <c r="D398" i="75"/>
  <c r="D506" i="75"/>
  <c r="D499" i="75"/>
  <c r="D481" i="75"/>
  <c r="D482" i="75"/>
  <c r="D500" i="75"/>
  <c r="D501" i="75"/>
  <c r="D502" i="75"/>
  <c r="D483" i="75"/>
  <c r="D484" i="75"/>
  <c r="D517" i="75"/>
  <c r="D485" i="75"/>
  <c r="D495" i="75"/>
  <c r="D486" i="75"/>
  <c r="D498" i="75"/>
  <c r="D496" i="75"/>
  <c r="D406" i="75"/>
  <c r="D503" i="75"/>
  <c r="D407" i="75"/>
  <c r="D478" i="75"/>
  <c r="D480" i="75"/>
  <c r="D504" i="75"/>
  <c r="D487" i="75"/>
  <c r="D488" i="75"/>
  <c r="D399" i="75"/>
  <c r="D489" i="75"/>
  <c r="D490" i="75"/>
  <c r="D494" i="75"/>
  <c r="D513" i="75"/>
  <c r="D505" i="75"/>
  <c r="D491" i="75"/>
  <c r="D492" i="75"/>
  <c r="D493" i="75"/>
  <c r="D298" i="75"/>
  <c r="D251" i="75"/>
  <c r="D299" i="75"/>
  <c r="D321" i="75"/>
  <c r="D320" i="75"/>
  <c r="D314" i="75"/>
  <c r="D337" i="75"/>
  <c r="D336" i="75"/>
  <c r="D285" i="75"/>
  <c r="D315" i="75"/>
  <c r="D252" i="75"/>
  <c r="D274" i="75"/>
  <c r="D253" i="75"/>
  <c r="D254" i="75"/>
  <c r="D269" i="75"/>
  <c r="D218" i="75"/>
  <c r="D217" i="75"/>
  <c r="D275" i="75"/>
  <c r="D215" i="75"/>
  <c r="D187" i="75"/>
  <c r="D155" i="75"/>
  <c r="D536" i="75"/>
  <c r="D535" i="75"/>
  <c r="D544" i="75"/>
  <c r="D519" i="75"/>
  <c r="D1406" i="11"/>
  <c r="D1409" i="11"/>
  <c r="C1406" i="11"/>
  <c r="C1409" i="11"/>
  <c r="C88" i="43"/>
  <c r="D1408" i="11"/>
  <c r="C1408" i="11"/>
  <c r="P9" i="71"/>
  <c r="F9" i="71"/>
  <c r="D1767" i="11"/>
  <c r="C1767" i="11"/>
  <c r="D1776" i="11"/>
  <c r="C1776" i="11"/>
  <c r="D1782" i="11"/>
  <c r="C1782" i="11"/>
  <c r="D1781" i="11"/>
  <c r="C1781" i="11"/>
  <c r="C1780" i="11"/>
  <c r="D1777" i="11"/>
  <c r="C1777" i="11"/>
  <c r="D1778" i="11"/>
  <c r="C1778" i="11"/>
  <c r="D1399" i="11"/>
  <c r="C1399" i="11"/>
  <c r="D1400" i="11"/>
  <c r="C1400" i="11"/>
  <c r="D1425" i="11"/>
  <c r="D1431" i="11"/>
  <c r="D1813" i="11"/>
  <c r="D1440" i="11"/>
  <c r="D1432" i="11"/>
  <c r="D1402" i="11"/>
  <c r="D1783" i="11"/>
  <c r="D1812" i="11"/>
  <c r="D1814" i="11"/>
  <c r="D1419" i="11"/>
  <c r="D1788" i="11"/>
  <c r="D1934" i="11"/>
  <c r="D1560" i="11"/>
  <c r="D1977" i="11"/>
  <c r="D1976" i="11"/>
  <c r="D1784" i="11"/>
  <c r="D1712" i="11"/>
  <c r="D1709" i="11"/>
  <c r="D1979" i="11"/>
  <c r="D1711" i="11"/>
  <c r="D1420" i="11"/>
  <c r="D1421" i="11"/>
  <c r="D1422" i="11"/>
  <c r="D1710" i="11"/>
  <c r="D1975" i="11"/>
  <c r="D1414" i="11"/>
  <c r="D1974" i="11"/>
  <c r="D1785" i="11"/>
  <c r="D1428" i="11"/>
  <c r="D1714" i="11"/>
  <c r="D1715" i="11"/>
  <c r="D1713" i="11"/>
  <c r="D1973" i="11"/>
  <c r="D1450" i="11"/>
  <c r="D1404" i="11"/>
  <c r="D1424" i="11"/>
  <c r="D1794" i="11"/>
  <c r="D1795" i="11"/>
  <c r="D1448" i="11"/>
  <c r="D1719" i="11"/>
  <c r="D1426" i="11"/>
  <c r="D1435" i="11"/>
  <c r="D1799" i="11"/>
  <c r="D1789" i="11"/>
  <c r="D1791" i="11"/>
  <c r="D1439" i="11"/>
  <c r="D1451" i="11"/>
  <c r="D1449" i="11"/>
  <c r="D1430" i="11"/>
  <c r="D1438" i="11"/>
  <c r="D1415" i="11"/>
  <c r="D1446" i="11"/>
  <c r="D1724" i="11"/>
  <c r="D1475" i="11"/>
  <c r="D1436" i="11"/>
  <c r="D1433" i="11"/>
  <c r="D1462" i="11"/>
  <c r="D1466" i="11"/>
  <c r="D1793" i="11"/>
  <c r="D1458" i="11"/>
  <c r="D1465" i="11"/>
  <c r="D1684" i="11"/>
  <c r="D1479" i="11"/>
  <c r="D1461" i="11"/>
  <c r="D1453" i="11"/>
  <c r="D1464" i="11"/>
  <c r="D1806" i="11"/>
  <c r="D1460" i="11"/>
  <c r="D1499" i="11"/>
  <c r="D1495" i="11"/>
  <c r="D1413" i="11"/>
  <c r="D1477" i="11"/>
  <c r="D1524" i="11"/>
  <c r="D1820" i="11"/>
  <c r="D1476" i="11"/>
  <c r="D1472" i="11"/>
  <c r="D1447" i="11"/>
  <c r="D1818" i="11"/>
  <c r="D1981" i="11"/>
  <c r="D1487" i="11"/>
  <c r="D1473" i="11"/>
  <c r="D1478" i="11"/>
  <c r="D1481" i="11"/>
  <c r="D1493" i="11"/>
  <c r="D1509" i="11"/>
  <c r="D1452" i="11"/>
  <c r="D1489" i="11"/>
  <c r="D1496" i="11"/>
  <c r="D1490" i="11"/>
  <c r="D1498" i="11"/>
  <c r="D1423" i="11"/>
  <c r="D1497" i="11"/>
  <c r="D1492" i="11"/>
  <c r="D1480" i="11"/>
  <c r="D1982" i="11"/>
  <c r="D1491" i="11"/>
  <c r="D1516" i="11"/>
  <c r="D1507" i="11"/>
  <c r="D1523" i="11"/>
  <c r="D1505" i="11"/>
  <c r="D1508" i="11"/>
  <c r="D1518" i="11"/>
  <c r="D1510" i="11"/>
  <c r="D1515" i="11"/>
  <c r="D1513" i="11"/>
  <c r="D1503" i="11"/>
  <c r="D1514" i="11"/>
  <c r="D1506" i="11"/>
  <c r="D1512" i="11"/>
  <c r="D2059" i="11"/>
  <c r="D1511" i="11"/>
  <c r="D1823" i="11"/>
  <c r="D1517" i="11"/>
  <c r="D1529" i="11"/>
  <c r="D1825" i="11"/>
  <c r="D1520" i="11"/>
  <c r="D1827" i="11"/>
  <c r="D1504" i="11"/>
  <c r="D1790" i="11"/>
  <c r="D1547" i="11"/>
  <c r="D1539" i="11"/>
  <c r="D1526" i="11"/>
  <c r="D1536" i="11"/>
  <c r="D1541" i="11"/>
  <c r="D1544" i="11"/>
  <c r="D1824" i="11"/>
  <c r="D1533" i="11"/>
  <c r="D1549" i="11"/>
  <c r="D1822" i="11"/>
  <c r="D1546" i="11"/>
  <c r="D1531" i="11"/>
  <c r="D1538" i="11"/>
  <c r="D1528" i="11"/>
  <c r="D1548" i="11"/>
  <c r="D1527" i="11"/>
  <c r="D1542" i="11"/>
  <c r="D1537" i="11"/>
  <c r="D1530" i="11"/>
  <c r="D1534" i="11"/>
  <c r="D1535" i="11"/>
  <c r="D1532" i="11"/>
  <c r="D1826" i="11"/>
  <c r="D1525" i="11"/>
  <c r="D1543" i="11"/>
  <c r="D1519" i="11"/>
  <c r="D1522" i="11"/>
  <c r="D1521" i="11"/>
  <c r="D1545" i="11"/>
  <c r="D1540" i="11"/>
  <c r="D1984" i="11"/>
  <c r="D1655" i="11"/>
  <c r="D1568" i="11"/>
  <c r="D1619" i="11"/>
  <c r="D1554" i="11"/>
  <c r="D1581" i="11"/>
  <c r="D1969" i="11"/>
  <c r="D1607" i="11"/>
  <c r="D1585" i="11"/>
  <c r="D1572" i="11"/>
  <c r="D1632" i="11"/>
  <c r="D1600" i="11"/>
  <c r="D1654" i="11"/>
  <c r="D1640" i="11"/>
  <c r="D1550" i="11"/>
  <c r="D1828" i="11"/>
  <c r="D1551" i="11"/>
  <c r="D1598" i="11"/>
  <c r="D1571" i="11"/>
  <c r="D1555" i="11"/>
  <c r="D2001" i="11"/>
  <c r="D2040" i="11"/>
  <c r="D2051" i="11"/>
  <c r="D2045" i="11"/>
  <c r="D2046" i="11"/>
  <c r="D2048" i="11"/>
  <c r="D2050" i="11"/>
  <c r="D2037" i="11"/>
  <c r="D2035" i="11"/>
  <c r="D2038" i="11"/>
  <c r="D2042" i="11"/>
  <c r="D2041" i="11"/>
  <c r="D2039" i="11"/>
  <c r="D2057" i="11"/>
  <c r="D2056" i="11"/>
  <c r="D1958" i="11"/>
  <c r="D1858" i="11"/>
  <c r="D1960" i="11"/>
  <c r="D1999" i="11"/>
  <c r="D1995" i="11"/>
  <c r="D2003" i="11"/>
  <c r="D1989" i="11"/>
  <c r="C113" i="43"/>
  <c r="C164" i="43"/>
  <c r="C34" i="43"/>
  <c r="C35" i="43"/>
  <c r="C152" i="43"/>
  <c r="C33" i="43"/>
  <c r="C162" i="43"/>
  <c r="C28" i="43"/>
  <c r="C32" i="43"/>
  <c r="C29" i="43"/>
  <c r="C116" i="43"/>
  <c r="C141" i="43"/>
  <c r="C41" i="43"/>
  <c r="P7" i="71"/>
  <c r="F7" i="71"/>
  <c r="C20" i="43"/>
  <c r="C80" i="43"/>
  <c r="C50" i="43"/>
  <c r="C90" i="43"/>
  <c r="D2036" i="11"/>
  <c r="D2049" i="11"/>
  <c r="D2058" i="11"/>
  <c r="C7" i="43"/>
  <c r="F6" i="71"/>
  <c r="D1983" i="11"/>
  <c r="C22" i="43"/>
  <c r="C166" i="43"/>
  <c r="C167" i="43"/>
  <c r="C168" i="43"/>
  <c r="C169" i="43"/>
  <c r="C170" i="43"/>
  <c r="C171" i="43"/>
  <c r="C172" i="43"/>
  <c r="C173" i="43"/>
  <c r="C174" i="43"/>
  <c r="C175" i="43"/>
  <c r="C176" i="43"/>
  <c r="C177" i="43"/>
  <c r="C163" i="43"/>
  <c r="D1583" i="11"/>
  <c r="D1624" i="11"/>
  <c r="D1559" i="11"/>
  <c r="D1561" i="11"/>
  <c r="D1569" i="11"/>
  <c r="D1644" i="11"/>
  <c r="D1562" i="11"/>
  <c r="D1577" i="11"/>
  <c r="D1629" i="11"/>
  <c r="D1565" i="11"/>
  <c r="D1648" i="11"/>
  <c r="D1556" i="11"/>
  <c r="D1628" i="11"/>
  <c r="D1579" i="11"/>
  <c r="D1636" i="11"/>
  <c r="D1578" i="11"/>
  <c r="D1564" i="11"/>
  <c r="D1605" i="11"/>
  <c r="D1595" i="11"/>
  <c r="D1570" i="11"/>
  <c r="D1618" i="11"/>
  <c r="D1602" i="11"/>
  <c r="D1642" i="11"/>
  <c r="D1574" i="11"/>
  <c r="D1637" i="11"/>
  <c r="D1603" i="11"/>
  <c r="D1587" i="11"/>
  <c r="D1575" i="11"/>
  <c r="D1653" i="11"/>
  <c r="D1591" i="11"/>
  <c r="D1643" i="11"/>
  <c r="D1645" i="11"/>
  <c r="D1604" i="11"/>
  <c r="D1639" i="11"/>
  <c r="D1633" i="11"/>
  <c r="D1744" i="11"/>
  <c r="D1749" i="11"/>
  <c r="D1743" i="11"/>
  <c r="D1742" i="11"/>
  <c r="D1739" i="11"/>
  <c r="D1754" i="11"/>
  <c r="D1732" i="11"/>
  <c r="D1734" i="11"/>
  <c r="D1735" i="11"/>
  <c r="D1736" i="11"/>
  <c r="D1740" i="11"/>
  <c r="D1751" i="11"/>
  <c r="D1752" i="11"/>
  <c r="D1733" i="11"/>
  <c r="D1745" i="11"/>
  <c r="D1737" i="11"/>
  <c r="D1730" i="11"/>
  <c r="D1747" i="11"/>
  <c r="D1949" i="11"/>
  <c r="D1859" i="11"/>
  <c r="D1870" i="11"/>
  <c r="D1865" i="11"/>
  <c r="D1963" i="11"/>
  <c r="D1962" i="11"/>
  <c r="D1874" i="11"/>
  <c r="D1948" i="11"/>
  <c r="D1829" i="11"/>
  <c r="D1914" i="11"/>
  <c r="D1872" i="11"/>
  <c r="D1890" i="11"/>
  <c r="D1953" i="11"/>
  <c r="D1947" i="11"/>
  <c r="D1910" i="11"/>
  <c r="D1879" i="11"/>
  <c r="D1892" i="11"/>
  <c r="D1850" i="11"/>
  <c r="D1878" i="11"/>
  <c r="D1917" i="11"/>
  <c r="D1903" i="11"/>
  <c r="D1877" i="11"/>
  <c r="D1863" i="11"/>
  <c r="D1864" i="11"/>
  <c r="D1883" i="11"/>
  <c r="D1901" i="11"/>
  <c r="D1867" i="11"/>
  <c r="D1936" i="11"/>
  <c r="D1935" i="11"/>
  <c r="D1888" i="11"/>
  <c r="D1835" i="11"/>
  <c r="D1909" i="11"/>
  <c r="D1880" i="11"/>
  <c r="D1884" i="11"/>
  <c r="D1900" i="11"/>
  <c r="D1862" i="11"/>
  <c r="D1846" i="11"/>
  <c r="D1906" i="11"/>
  <c r="D1626" i="11"/>
  <c r="D1622" i="11"/>
  <c r="D1950" i="11"/>
  <c r="D1967" i="11"/>
  <c r="D1931" i="11"/>
  <c r="D1918" i="11"/>
  <c r="D1844" i="11"/>
  <c r="D1915" i="11"/>
  <c r="D1881" i="11"/>
  <c r="D1988" i="11"/>
  <c r="D1987" i="11"/>
  <c r="D2047" i="11"/>
  <c r="D1635" i="11"/>
  <c r="D1586" i="11"/>
  <c r="C42" i="43"/>
  <c r="C124" i="43"/>
  <c r="F3" i="71"/>
  <c r="F4" i="71"/>
  <c r="F5" i="71"/>
  <c r="F2" i="71"/>
  <c r="D1750" i="11"/>
  <c r="D1738" i="11"/>
  <c r="C138" i="43"/>
  <c r="C11" i="43"/>
  <c r="D1580" i="11"/>
  <c r="D1611" i="11"/>
  <c r="D1652" i="11"/>
  <c r="D1613" i="11"/>
  <c r="D1558" i="11"/>
  <c r="D1612" i="11"/>
  <c r="D1557" i="11"/>
  <c r="D1567" i="11"/>
  <c r="D1616" i="11"/>
  <c r="D1851" i="11"/>
  <c r="D1891" i="11"/>
  <c r="D1902" i="11"/>
  <c r="D1905" i="11"/>
  <c r="D1911" i="11"/>
  <c r="D1922" i="11"/>
  <c r="D1923" i="11"/>
  <c r="D1951" i="11"/>
  <c r="D1952" i="11"/>
  <c r="D1955" i="11"/>
  <c r="D1959" i="11"/>
  <c r="D1966" i="11"/>
  <c r="D1968" i="11"/>
  <c r="D1876" i="11"/>
  <c r="D1886" i="11"/>
  <c r="D1887" i="11"/>
  <c r="D1889" i="11"/>
  <c r="D1899" i="11"/>
  <c r="D1925" i="11"/>
  <c r="D1928" i="11"/>
  <c r="D1937" i="11"/>
  <c r="D1933" i="11"/>
  <c r="D1945" i="11"/>
  <c r="D1896" i="11"/>
  <c r="D1919" i="11"/>
  <c r="D1855" i="11"/>
  <c r="D1875" i="11"/>
  <c r="D1839" i="11"/>
  <c r="D1841" i="11"/>
  <c r="D1842" i="11"/>
  <c r="D1871" i="11"/>
  <c r="D1897" i="11"/>
  <c r="D1913" i="11"/>
  <c r="D1926" i="11"/>
  <c r="D1927" i="11"/>
  <c r="D1929" i="11"/>
  <c r="D1939" i="11"/>
  <c r="D1954" i="11"/>
  <c r="D1847" i="11"/>
  <c r="D1868" i="11"/>
  <c r="D1869" i="11"/>
  <c r="D1956" i="11"/>
  <c r="D1994" i="11"/>
  <c r="D2028" i="11"/>
  <c r="D2021" i="11"/>
  <c r="D2023" i="11"/>
  <c r="D2024" i="11"/>
  <c r="D2030" i="11"/>
  <c r="D2031" i="11"/>
  <c r="D2019" i="11"/>
  <c r="D2026" i="11"/>
  <c r="D2018" i="11"/>
  <c r="D2025" i="11"/>
  <c r="D1329" i="11"/>
  <c r="D1330" i="11"/>
  <c r="D1331" i="11"/>
  <c r="D1332" i="11"/>
  <c r="D1333" i="11"/>
  <c r="D1334" i="11"/>
  <c r="D1335" i="11"/>
  <c r="D1336" i="11"/>
  <c r="D1337" i="11"/>
  <c r="D1364" i="11"/>
  <c r="D1365" i="11"/>
  <c r="D1366" i="11"/>
  <c r="D1367" i="11"/>
  <c r="D1368" i="11"/>
  <c r="D1369" i="11"/>
  <c r="D1370" i="11"/>
  <c r="D1371" i="11"/>
  <c r="D1372" i="11"/>
  <c r="D1373" i="11"/>
  <c r="D1374" i="11"/>
  <c r="D1375" i="11"/>
  <c r="D1376" i="11"/>
  <c r="D1377" i="11"/>
  <c r="D1378" i="11"/>
  <c r="D1379" i="11"/>
  <c r="D1380" i="11"/>
  <c r="D1381" i="11"/>
  <c r="D1382" i="11"/>
  <c r="D1383" i="11"/>
  <c r="D1384" i="11"/>
  <c r="D1385" i="11"/>
  <c r="D1386" i="11"/>
  <c r="D1387" i="11"/>
  <c r="D1388" i="11"/>
  <c r="D1389" i="11"/>
  <c r="D1390" i="11"/>
  <c r="D1391" i="11"/>
  <c r="D1392" i="11"/>
  <c r="D1393" i="11"/>
  <c r="D1394" i="11"/>
  <c r="D1395" i="11"/>
  <c r="D1396" i="11"/>
  <c r="D1397" i="11"/>
  <c r="D1631" i="11"/>
  <c r="D1638" i="11"/>
  <c r="D1576" i="11"/>
  <c r="D1582" i="11"/>
  <c r="D1651" i="11"/>
  <c r="D1589" i="11"/>
  <c r="D1614" i="11"/>
  <c r="D1592" i="11"/>
  <c r="D1608" i="11"/>
  <c r="D1617" i="11"/>
  <c r="D1646" i="11"/>
  <c r="D1650" i="11"/>
  <c r="D1588" i="11"/>
  <c r="D1601" i="11"/>
  <c r="D1590" i="11"/>
  <c r="D1609" i="11"/>
  <c r="D1649" i="11"/>
  <c r="D1566" i="11"/>
  <c r="D1593" i="11"/>
  <c r="D1615" i="11"/>
  <c r="D1594" i="11"/>
  <c r="D1596" i="11"/>
  <c r="D1620" i="11"/>
  <c r="D1623" i="11"/>
  <c r="D1627" i="11"/>
  <c r="D1641" i="11"/>
  <c r="D1656" i="11"/>
  <c r="D1630" i="11"/>
  <c r="D1563" i="11"/>
  <c r="D1573" i="11"/>
  <c r="D1584" i="11"/>
  <c r="D1597" i="11"/>
  <c r="D1599" i="11"/>
  <c r="D1606" i="11"/>
  <c r="D1610" i="11"/>
  <c r="D1621" i="11"/>
  <c r="D1625" i="11"/>
  <c r="D1634" i="11"/>
  <c r="D1647" i="11"/>
  <c r="D1671" i="11"/>
  <c r="D1676" i="11"/>
  <c r="D1666" i="11"/>
  <c r="D1670" i="11"/>
  <c r="D1667" i="11"/>
  <c r="D1663" i="11"/>
  <c r="D1664" i="11"/>
  <c r="D1665" i="11"/>
  <c r="D1668" i="11"/>
  <c r="D1669" i="11"/>
  <c r="D1672" i="11"/>
  <c r="D1673" i="11"/>
  <c r="D1674" i="11"/>
  <c r="D1675" i="11"/>
  <c r="D1755" i="11"/>
  <c r="D1731" i="11"/>
  <c r="D1748" i="11"/>
  <c r="D1741" i="11"/>
  <c r="D1746" i="11"/>
  <c r="D1753" i="11"/>
  <c r="D1885" i="11"/>
  <c r="D1920" i="11"/>
  <c r="D1854" i="11"/>
  <c r="D1856" i="11"/>
  <c r="D1832" i="11"/>
  <c r="D1861" i="11"/>
  <c r="D1938" i="11"/>
  <c r="D1837" i="11"/>
  <c r="D1840" i="11"/>
  <c r="D1898" i="11"/>
  <c r="D1845" i="11"/>
  <c r="D1970" i="11"/>
  <c r="D1857" i="11"/>
  <c r="D1961" i="11"/>
  <c r="D1882" i="11"/>
  <c r="D1848" i="11"/>
  <c r="D1830" i="11"/>
  <c r="D1957" i="11"/>
  <c r="D1834" i="11"/>
  <c r="D1838" i="11"/>
  <c r="D1946" i="11"/>
  <c r="D1924" i="11"/>
  <c r="D1843" i="11"/>
  <c r="D1836" i="11"/>
  <c r="D1943" i="11"/>
  <c r="D1849" i="11"/>
  <c r="D1894" i="11"/>
  <c r="D1866" i="11"/>
  <c r="D1893" i="11"/>
  <c r="D1916" i="11"/>
  <c r="D1930" i="11"/>
  <c r="D1942" i="11"/>
  <c r="D1941" i="11"/>
  <c r="D1971" i="11"/>
  <c r="D1831" i="11"/>
  <c r="D1833" i="11"/>
  <c r="D1852" i="11"/>
  <c r="D1853" i="11"/>
  <c r="D1860" i="11"/>
  <c r="D1873" i="11"/>
  <c r="D1895" i="11"/>
  <c r="D1904" i="11"/>
  <c r="D1907" i="11"/>
  <c r="D1908" i="11"/>
  <c r="D1912" i="11"/>
  <c r="D1921" i="11"/>
  <c r="D1932" i="11"/>
  <c r="D1940" i="11"/>
  <c r="D1944" i="11"/>
  <c r="D1964" i="11"/>
  <c r="D1965" i="11"/>
  <c r="D1991" i="11"/>
  <c r="D2000" i="11"/>
  <c r="D2002" i="11"/>
  <c r="D1986" i="11"/>
  <c r="D1985" i="11"/>
  <c r="D1996" i="11"/>
  <c r="D1993" i="11"/>
  <c r="D1997" i="11"/>
  <c r="D1998" i="11"/>
  <c r="D1990" i="11"/>
  <c r="D1992" i="11"/>
  <c r="D2032" i="11"/>
  <c r="D2027" i="11"/>
  <c r="D2029" i="11"/>
  <c r="D2017" i="11"/>
  <c r="D2020" i="11"/>
  <c r="D2022" i="11"/>
  <c r="D2075" i="11"/>
  <c r="C84" i="43"/>
  <c r="C125" i="43"/>
  <c r="C61" i="43"/>
  <c r="C74" i="43"/>
  <c r="C107" i="43"/>
  <c r="P4" i="71"/>
  <c r="C57" i="43"/>
  <c r="I3" i="43"/>
  <c r="K3" i="43"/>
  <c r="C96" i="43"/>
  <c r="C82" i="43"/>
  <c r="C153" i="43"/>
  <c r="C149" i="43"/>
  <c r="C150" i="43"/>
  <c r="C37" i="43"/>
  <c r="C140" i="43"/>
  <c r="C129" i="43"/>
  <c r="C159" i="43"/>
  <c r="C157" i="43"/>
  <c r="C143" i="43"/>
  <c r="C8" i="43"/>
  <c r="C132" i="43"/>
  <c r="C131" i="43"/>
  <c r="C43" i="43"/>
  <c r="C16" i="43"/>
  <c r="C97" i="43"/>
  <c r="C158" i="43"/>
  <c r="C130" i="43"/>
  <c r="C1686" i="45"/>
  <c r="B1684" i="45"/>
  <c r="C66" i="43"/>
  <c r="C154" i="43"/>
  <c r="C115" i="43"/>
  <c r="C121" i="43"/>
  <c r="C127" i="43"/>
  <c r="C73" i="43"/>
  <c r="C70" i="43"/>
  <c r="C135" i="43"/>
  <c r="C123" i="43"/>
  <c r="C9" i="43"/>
  <c r="C108" i="43"/>
  <c r="C109" i="43"/>
  <c r="C133" i="43"/>
  <c r="C145" i="43"/>
  <c r="C148" i="43"/>
  <c r="C151" i="43"/>
  <c r="C91" i="43"/>
  <c r="C139" i="43"/>
  <c r="C92" i="43"/>
  <c r="C93" i="43"/>
  <c r="C95" i="43"/>
  <c r="C36" i="43"/>
  <c r="C38" i="43"/>
  <c r="C14" i="43"/>
  <c r="C75" i="43"/>
  <c r="C136" i="43"/>
  <c r="C76" i="43"/>
  <c r="C128" i="43"/>
  <c r="C120" i="43"/>
  <c r="C118" i="43"/>
  <c r="C5" i="43"/>
  <c r="C6" i="43"/>
  <c r="C65" i="43"/>
  <c r="C67" i="43"/>
  <c r="C69" i="43"/>
  <c r="C15" i="43"/>
  <c r="C71" i="43"/>
  <c r="C17" i="43"/>
  <c r="C13" i="43"/>
  <c r="C21" i="43"/>
  <c r="C60" i="43"/>
  <c r="C134" i="43"/>
  <c r="C18" i="43"/>
  <c r="C19" i="43"/>
  <c r="C25" i="43"/>
  <c r="C142" i="43"/>
  <c r="C156" i="43"/>
  <c r="C87" i="43"/>
  <c r="C111" i="43"/>
  <c r="C27" i="43"/>
  <c r="C112" i="43"/>
  <c r="C114" i="43"/>
  <c r="C59" i="43"/>
  <c r="C58" i="43"/>
  <c r="C39" i="43"/>
  <c r="C62" i="43"/>
  <c r="C110" i="43"/>
  <c r="C79" i="43"/>
  <c r="C81" i="43"/>
  <c r="C85" i="43"/>
  <c r="C160" i="43"/>
  <c r="C86" i="43"/>
  <c r="C45" i="43"/>
  <c r="C147" i="43"/>
  <c r="C44" i="43"/>
  <c r="C137" i="43"/>
  <c r="C98" i="43"/>
  <c r="C100" i="43"/>
  <c r="C101" i="43"/>
  <c r="C102" i="43"/>
  <c r="C103" i="43"/>
  <c r="C105" i="43"/>
  <c r="C47" i="43"/>
  <c r="C48" i="43"/>
  <c r="C49" i="43"/>
  <c r="C51" i="43"/>
  <c r="C53" i="43"/>
  <c r="C54" i="43"/>
  <c r="C55" i="43"/>
  <c r="C56" i="43"/>
  <c r="K2" i="43"/>
  <c r="AD84" i="53"/>
  <c r="J76" i="53"/>
  <c r="S76" i="53"/>
  <c r="S75" i="53"/>
  <c r="H79" i="53"/>
  <c r="J79" i="53"/>
  <c r="S79" i="53"/>
  <c r="Z68" i="53"/>
  <c r="Z69" i="53"/>
  <c r="Z71" i="53"/>
  <c r="Z72" i="53"/>
  <c r="Z75" i="53"/>
  <c r="X79" i="53"/>
  <c r="Z79" i="53"/>
  <c r="AB79" i="53"/>
  <c r="O76" i="53"/>
  <c r="Q79" i="53"/>
  <c r="Q72" i="53"/>
  <c r="Q75" i="53"/>
  <c r="X76" i="53"/>
  <c r="Z76" i="53"/>
  <c r="Q76" i="53"/>
  <c r="H76" i="53"/>
  <c r="AB76" i="53"/>
  <c r="X77" i="53"/>
  <c r="Z77" i="53"/>
  <c r="O77" i="53"/>
  <c r="Q77" i="53"/>
  <c r="S77" i="53"/>
  <c r="AB77" i="53"/>
  <c r="X78" i="53"/>
  <c r="Z78" i="53"/>
  <c r="O78" i="53"/>
  <c r="Q78" i="53"/>
  <c r="S78" i="53"/>
  <c r="AB78" i="53"/>
  <c r="O79" i="53"/>
  <c r="AB75" i="53"/>
  <c r="U13" i="53"/>
  <c r="V13" i="53"/>
  <c r="W13" i="53"/>
  <c r="X13" i="53"/>
  <c r="Y13" i="53"/>
  <c r="T13" i="53"/>
  <c r="T25" i="53"/>
  <c r="T12" i="53"/>
  <c r="T31" i="53"/>
  <c r="T35" i="53"/>
  <c r="T40" i="53"/>
  <c r="T45" i="53"/>
  <c r="T49" i="53"/>
  <c r="T7" i="53"/>
  <c r="T55" i="53"/>
  <c r="T60" i="53"/>
  <c r="T54" i="53"/>
  <c r="T8" i="53"/>
  <c r="T10" i="53"/>
  <c r="V25" i="53"/>
  <c r="V31" i="53"/>
  <c r="V35" i="53"/>
  <c r="V40" i="53"/>
  <c r="V45" i="53"/>
  <c r="V49" i="53"/>
  <c r="V12" i="53"/>
  <c r="V7" i="53"/>
  <c r="V55" i="53"/>
  <c r="V60" i="53"/>
  <c r="V54" i="53"/>
  <c r="V8" i="53"/>
  <c r="V10" i="53"/>
  <c r="X25" i="53"/>
  <c r="X31" i="53"/>
  <c r="X35" i="53"/>
  <c r="X40" i="53"/>
  <c r="X45" i="53"/>
  <c r="X49" i="53"/>
  <c r="X12" i="53"/>
  <c r="X7" i="53"/>
  <c r="X55" i="53"/>
  <c r="X60" i="53"/>
  <c r="X54" i="53"/>
  <c r="X8" i="53"/>
  <c r="X10" i="53"/>
  <c r="Z70" i="53"/>
  <c r="Z73" i="53"/>
  <c r="Z81" i="53"/>
  <c r="X86" i="53"/>
  <c r="Z86" i="53"/>
  <c r="Q68" i="53"/>
  <c r="Q69" i="53"/>
  <c r="K13" i="53"/>
  <c r="K25" i="53"/>
  <c r="K31" i="53"/>
  <c r="K35" i="53"/>
  <c r="K40" i="53"/>
  <c r="K45" i="53"/>
  <c r="K49" i="53"/>
  <c r="K12" i="53"/>
  <c r="K7" i="53"/>
  <c r="K55" i="53"/>
  <c r="K60" i="53"/>
  <c r="K54" i="53"/>
  <c r="K8" i="53"/>
  <c r="K10" i="53"/>
  <c r="M13" i="53"/>
  <c r="M25" i="53"/>
  <c r="M31" i="53"/>
  <c r="M35" i="53"/>
  <c r="M40" i="53"/>
  <c r="M45" i="53"/>
  <c r="M49" i="53"/>
  <c r="M12" i="53"/>
  <c r="M7" i="53"/>
  <c r="M55" i="53"/>
  <c r="M60" i="53"/>
  <c r="M54" i="53"/>
  <c r="M8" i="53"/>
  <c r="M10" i="53"/>
  <c r="O13" i="53"/>
  <c r="O25" i="53"/>
  <c r="O31" i="53"/>
  <c r="O35" i="53"/>
  <c r="O40" i="53"/>
  <c r="O45" i="53"/>
  <c r="O49" i="53"/>
  <c r="O12" i="53"/>
  <c r="O7" i="53"/>
  <c r="O55" i="53"/>
  <c r="O60" i="53"/>
  <c r="O54" i="53"/>
  <c r="O8" i="53"/>
  <c r="O10" i="53"/>
  <c r="Q70" i="53"/>
  <c r="Q71" i="53"/>
  <c r="Q73" i="53"/>
  <c r="Q81" i="53"/>
  <c r="O86" i="53"/>
  <c r="Q86" i="53"/>
  <c r="H68" i="53"/>
  <c r="H69" i="53"/>
  <c r="D13" i="53"/>
  <c r="D25" i="53"/>
  <c r="D31" i="53"/>
  <c r="D35" i="53"/>
  <c r="D40" i="53"/>
  <c r="D45" i="53"/>
  <c r="D49" i="53"/>
  <c r="D12" i="53"/>
  <c r="D7" i="53"/>
  <c r="D55" i="53"/>
  <c r="D60" i="53"/>
  <c r="D54" i="53"/>
  <c r="D8" i="53"/>
  <c r="D10" i="53"/>
  <c r="F13" i="53"/>
  <c r="F25" i="53"/>
  <c r="F31" i="53"/>
  <c r="F35" i="53"/>
  <c r="F40" i="53"/>
  <c r="F45" i="53"/>
  <c r="F49" i="53"/>
  <c r="F12" i="53"/>
  <c r="F7" i="53"/>
  <c r="F55" i="53"/>
  <c r="F60" i="53"/>
  <c r="F54" i="53"/>
  <c r="F8" i="53"/>
  <c r="F10" i="53"/>
  <c r="H70" i="53"/>
  <c r="H71" i="53"/>
  <c r="H72" i="53"/>
  <c r="H73" i="53"/>
  <c r="H86" i="53"/>
  <c r="J86" i="53"/>
  <c r="S86" i="53"/>
  <c r="AB86" i="53"/>
  <c r="X85" i="53"/>
  <c r="Z85" i="53"/>
  <c r="O85" i="53"/>
  <c r="Q85" i="53"/>
  <c r="H85" i="53"/>
  <c r="J85" i="53"/>
  <c r="S85" i="53"/>
  <c r="AB85" i="53"/>
  <c r="X84" i="53"/>
  <c r="Z84" i="53"/>
  <c r="O84" i="53"/>
  <c r="Q84" i="53"/>
  <c r="H84" i="53"/>
  <c r="J84" i="53"/>
  <c r="S84" i="53"/>
  <c r="AB84" i="53"/>
  <c r="X83" i="53"/>
  <c r="Z83" i="53"/>
  <c r="O83" i="53"/>
  <c r="Q83" i="53"/>
  <c r="H83" i="53"/>
  <c r="J83" i="53"/>
  <c r="S83" i="53"/>
  <c r="AB83" i="53"/>
  <c r="X82" i="53"/>
  <c r="Z82" i="53"/>
  <c r="O82" i="53"/>
  <c r="Q82" i="53"/>
  <c r="H82" i="53"/>
  <c r="J82" i="53"/>
  <c r="S82" i="53"/>
  <c r="AB82" i="53"/>
  <c r="AB81" i="53"/>
  <c r="AA81" i="53"/>
  <c r="Y81" i="53"/>
  <c r="H78" i="53"/>
  <c r="J78" i="53"/>
  <c r="H77" i="53"/>
  <c r="J77" i="53"/>
  <c r="AA75" i="53"/>
  <c r="Y75" i="53"/>
  <c r="Y71" i="53"/>
  <c r="X5" i="53"/>
  <c r="V5" i="53"/>
  <c r="T5" i="53"/>
  <c r="S81" i="53"/>
  <c r="R81" i="53"/>
  <c r="P81" i="53"/>
  <c r="H81" i="53"/>
  <c r="G81" i="53"/>
  <c r="R75" i="53"/>
  <c r="P75" i="53"/>
  <c r="H75" i="53"/>
  <c r="J75" i="53"/>
  <c r="G75" i="53"/>
  <c r="P71" i="53"/>
  <c r="G71" i="53"/>
  <c r="O5" i="53"/>
  <c r="M5" i="53"/>
  <c r="K5" i="53"/>
  <c r="F5" i="53"/>
  <c r="D5" i="53"/>
  <c r="C99" i="43"/>
  <c r="C3" i="43"/>
  <c r="J3" i="43"/>
  <c r="F2" i="43"/>
  <c r="G2" i="43"/>
  <c r="H2" i="43"/>
  <c r="I2" i="43"/>
  <c r="J2" i="43"/>
  <c r="E2" i="43"/>
</calcChain>
</file>

<file path=xl/sharedStrings.xml><?xml version="1.0" encoding="utf-8"?>
<sst xmlns="http://schemas.openxmlformats.org/spreadsheetml/2006/main" count="16917" uniqueCount="6769">
  <si>
    <t>Movies</t>
  </si>
  <si>
    <t>Check out OKR goal setting process</t>
  </si>
  <si>
    <t>Groceries</t>
  </si>
  <si>
    <t>travel blog about 50 states vacation</t>
  </si>
  <si>
    <t>come back to "cooking" section inheatlh hierarchy</t>
  </si>
  <si>
    <t>Look into the top think tanks and see if they have resources I can add to my routine</t>
  </si>
  <si>
    <t>experiment design HBS p104 and 109</t>
  </si>
  <si>
    <t>Laundry</t>
  </si>
  <si>
    <t>finish trip pack list in Notes</t>
  </si>
  <si>
    <t>self talk processes HOHEP p 142</t>
  </si>
  <si>
    <t>Write 200 words a day</t>
  </si>
  <si>
    <t>x</t>
  </si>
  <si>
    <t>music theory and piano</t>
  </si>
  <si>
    <t xml:space="preserve">computer training </t>
  </si>
  <si>
    <t>check out Masterclass</t>
  </si>
  <si>
    <t>ask for feedback</t>
  </si>
  <si>
    <t>practice speech and comms</t>
  </si>
  <si>
    <t>online courses</t>
  </si>
  <si>
    <t>interior design concepts</t>
  </si>
  <si>
    <t>magic tricks</t>
  </si>
  <si>
    <t>add creatine to cycle once doing heavy weight lifting next winter</t>
  </si>
  <si>
    <t>52 week programs: art projects, workouts, audio types</t>
  </si>
  <si>
    <t>Maintenance</t>
  </si>
  <si>
    <t>Jess do mission statement, values, roles</t>
  </si>
  <si>
    <t>end of life care; look into individual life annuties and end of life care insurance</t>
  </si>
  <si>
    <t>mix with people outside of comfort zone; get outside of my comfort zone</t>
  </si>
  <si>
    <t>cooking as a skill</t>
  </si>
  <si>
    <t>Flesh out progrqam for executive function time</t>
  </si>
  <si>
    <t>look more into fitbit app</t>
  </si>
  <si>
    <t>start a active adult mobile home park</t>
  </si>
  <si>
    <t>Week of 9/26/22</t>
  </si>
  <si>
    <t>Week of 9/12/22</t>
  </si>
  <si>
    <t>-build my own portable speaker box</t>
  </si>
  <si>
    <t>-check out turmeric</t>
  </si>
  <si>
    <t>-store coffee in the freezer?</t>
  </si>
  <si>
    <t>-check out athletic greens</t>
  </si>
  <si>
    <t>-seasonal drink menu</t>
  </si>
  <si>
    <t>get into UFC</t>
  </si>
  <si>
    <t>how do I use mental categories: perception, memory, emotion, motivation, executive functions, introspection, imagination, language, neurophysiology</t>
  </si>
  <si>
    <t>become a better listener</t>
  </si>
  <si>
    <t>look into these Acceptance and Commitment therapy methods: philosophical evaluation, cost benefit analysis, mindfulness training, emphasis on metaphor rather than active-directive disputing</t>
  </si>
  <si>
    <t>how to stimulate more right brain thinking</t>
  </si>
  <si>
    <t>learn Spanish</t>
  </si>
  <si>
    <t>lucid dreaming</t>
  </si>
  <si>
    <t>social etiquette</t>
  </si>
  <si>
    <t>use writing to organize my thoughts</t>
  </si>
  <si>
    <t>look more into "Thought Process" sub statements</t>
  </si>
  <si>
    <t>what can I do to be productive when my energy is down?</t>
  </si>
  <si>
    <t>what are the simple things in life</t>
  </si>
  <si>
    <t>figure out a way to incorporate days where I don't do my routine</t>
  </si>
  <si>
    <t>put yourself in someone else's shoes</t>
  </si>
  <si>
    <t>online culinary program</t>
  </si>
  <si>
    <t>start a blog</t>
  </si>
  <si>
    <t>sensory deprivation experience</t>
  </si>
  <si>
    <t>best place to live every 20 years back to civ start-novel idea?</t>
  </si>
  <si>
    <t>develop feedback analysis per HBS (2nd chapter?)</t>
  </si>
  <si>
    <t>novel where human implants control what you see, hear, say and even possibly think built in and monitored by the state</t>
  </si>
  <si>
    <t>ADUs on properties in low income areas in Peoria</t>
  </si>
  <si>
    <t>train Jiu jitsu</t>
  </si>
  <si>
    <t>start my own substack</t>
  </si>
  <si>
    <t>sober October</t>
  </si>
  <si>
    <t>-None</t>
  </si>
  <si>
    <t>-Rogan meats</t>
  </si>
  <si>
    <t>-</t>
  </si>
  <si>
    <t>reverse osmosis system with minerals</t>
  </si>
  <si>
    <t>Nature trip process</t>
  </si>
  <si>
    <t>Red light therapy</t>
  </si>
  <si>
    <t>Score review process at end of year with mag chart</t>
  </si>
  <si>
    <t>visit old timers in care homes</t>
  </si>
  <si>
    <t>Home</t>
  </si>
  <si>
    <t>What are you grateful for?</t>
  </si>
  <si>
    <t>What are the top three events from yesterday?</t>
  </si>
  <si>
    <t>What did you have for dinner?</t>
  </si>
  <si>
    <t>How did you feel about your day?</t>
  </si>
  <si>
    <t>Daily Questionaire</t>
  </si>
  <si>
    <t>What did you observe about your partner yesterday?</t>
  </si>
  <si>
    <t>Weekly Questionaire</t>
  </si>
  <si>
    <t>What was my biggest error yesterday?</t>
  </si>
  <si>
    <t>Alcoholic Drinks Consumed</t>
  </si>
  <si>
    <t>Person of the Week</t>
  </si>
  <si>
    <t>Joe</t>
  </si>
  <si>
    <t>Jess</t>
  </si>
  <si>
    <t>Sleep Score</t>
  </si>
  <si>
    <t>All Friends Called this Quarter</t>
  </si>
  <si>
    <t>Yearly Recap of Photos</t>
  </si>
  <si>
    <t>Yearly Recap of Scores Presentation</t>
  </si>
  <si>
    <t>Yearly Recap of Music</t>
  </si>
  <si>
    <t>Review Last Year's Predictions</t>
  </si>
  <si>
    <t>ITEM</t>
  </si>
  <si>
    <t>WEIGHT</t>
  </si>
  <si>
    <t>Drink of the Week</t>
  </si>
  <si>
    <t>Jan</t>
  </si>
  <si>
    <t>Winter</t>
  </si>
  <si>
    <t>MAX</t>
  </si>
  <si>
    <t>#</t>
  </si>
  <si>
    <t>Great time in the bedroom</t>
  </si>
  <si>
    <t>Spending the morning in bed with my computer</t>
  </si>
  <si>
    <t>Knocking out the project table with a drink in hand</t>
  </si>
  <si>
    <t>She had a fun time in the bedroom</t>
  </si>
  <si>
    <t>I feel a little off kilter because I didn’t have the direction I needed to really perform in a satisfying way</t>
  </si>
  <si>
    <t>The Bears got the number one overall pick because the Texans pulled off a win at the last minute</t>
  </si>
  <si>
    <t>Today I am going to eat properly</t>
  </si>
  <si>
    <t>Eating multiple packs of skittles and the rest of the shitty food</t>
  </si>
  <si>
    <t>What was my biggest failure last week?</t>
  </si>
  <si>
    <t>Over consuming food and drugs</t>
  </si>
  <si>
    <t>What is my waist measurement?</t>
  </si>
  <si>
    <t>Art Project of the Week</t>
  </si>
  <si>
    <t>Feeling Word List</t>
  </si>
  <si>
    <t>One day a week should be dedicated to rests, a sabbath practice</t>
  </si>
  <si>
    <t>Joint new skill development using DISCO and "ten core physical skills"</t>
  </si>
  <si>
    <t>Sport of the month</t>
  </si>
  <si>
    <t>Research podcasts by category</t>
  </si>
  <si>
    <t>Write prompts in leader of gratefulness and affirmations</t>
  </si>
  <si>
    <t xml:space="preserve"> need a process for qaurterly talk about marriage</t>
  </si>
  <si>
    <t>Didgital travel concept charles is putting out there</t>
  </si>
  <si>
    <t>Create marriage questionaire for slef counseling</t>
  </si>
  <si>
    <t>Catch up study club back notes after paper chopper</t>
  </si>
  <si>
    <t>I need controlled outburts of eating but most I need to fllow the plan</t>
  </si>
  <si>
    <t>Fix my sled ornament</t>
  </si>
  <si>
    <t>Mental health workbook</t>
  </si>
  <si>
    <t>Interview Parents for Time Capsule</t>
  </si>
  <si>
    <t>Pool</t>
  </si>
  <si>
    <t>Learn a Language</t>
  </si>
  <si>
    <t>Run for Office</t>
  </si>
  <si>
    <t>Siding</t>
  </si>
  <si>
    <t>Flooring</t>
  </si>
  <si>
    <t>Phone</t>
  </si>
  <si>
    <t>Tree Removal</t>
  </si>
  <si>
    <t>Pest Control</t>
  </si>
  <si>
    <t>Room Function List</t>
  </si>
  <si>
    <t>Concept Board Blockouts</t>
  </si>
  <si>
    <t>Concept Board Images</t>
  </si>
  <si>
    <t>Sample Board</t>
  </si>
  <si>
    <t>Color Board</t>
  </si>
  <si>
    <t>Space Planning</t>
  </si>
  <si>
    <t>Preliminary Floor Plan Sketch</t>
  </si>
  <si>
    <t>Design Specifications</t>
  </si>
  <si>
    <t>Design Concepts QC Checklist</t>
  </si>
  <si>
    <t>2D Owner Producted Sketch</t>
  </si>
  <si>
    <t>ACTUAL JUL 22</t>
  </si>
  <si>
    <t>BUDGET JUL 22</t>
  </si>
  <si>
    <t>ACTUAL AUG 22</t>
  </si>
  <si>
    <t>BUDGET AUG 22</t>
  </si>
  <si>
    <t>ACTUAL SEP 22</t>
  </si>
  <si>
    <t>BUDGET SEP 22</t>
  </si>
  <si>
    <t>SAVINGS 3Q-22</t>
  </si>
  <si>
    <r>
      <t>SAVINGS SPENT</t>
    </r>
    <r>
      <rPr>
        <b/>
        <sz val="10"/>
        <color theme="1" tint="0.24994659260841701"/>
        <rFont val="Times New Roman"/>
        <family val="1"/>
      </rPr>
      <t xml:space="preserve">     </t>
    </r>
    <r>
      <rPr>
        <b/>
        <u/>
        <sz val="10"/>
        <color theme="1" tint="0.24994659260841701"/>
        <rFont val="Times New Roman"/>
        <family val="1"/>
      </rPr>
      <t>3Q-22</t>
    </r>
  </si>
  <si>
    <t>TOTAL TO DATE</t>
  </si>
  <si>
    <t>ACTUAL OCT 22</t>
  </si>
  <si>
    <t>BUDGET OCT 22</t>
  </si>
  <si>
    <t>ACTUAL NOV 22</t>
  </si>
  <si>
    <t>BUDGET NOV 22</t>
  </si>
  <si>
    <t>ACTUAL DEC 22</t>
  </si>
  <si>
    <t>BUDGET DEC 22</t>
  </si>
  <si>
    <t>SAVINGS 4Q-22</t>
  </si>
  <si>
    <r>
      <t>SAVINGS SPENT</t>
    </r>
    <r>
      <rPr>
        <b/>
        <sz val="10"/>
        <color theme="1" tint="0.24994659260841701"/>
        <rFont val="Times New Roman"/>
        <family val="1"/>
      </rPr>
      <t xml:space="preserve">     4</t>
    </r>
    <r>
      <rPr>
        <b/>
        <u/>
        <sz val="10"/>
        <color theme="1" tint="0.24994659260841701"/>
        <rFont val="Times New Roman"/>
        <family val="1"/>
      </rPr>
      <t>Q-22</t>
    </r>
  </si>
  <si>
    <t>MONTHLY OVERALL</t>
  </si>
  <si>
    <t>INCOME</t>
  </si>
  <si>
    <t>Monthly Income</t>
  </si>
  <si>
    <t>Net Monthly Income</t>
  </si>
  <si>
    <t>EXPENSES</t>
  </si>
  <si>
    <t>Monthly Obligations</t>
  </si>
  <si>
    <t>Monthly Discretionary</t>
  </si>
  <si>
    <t>BALANCE</t>
  </si>
  <si>
    <t>Monthly Balance</t>
  </si>
  <si>
    <t>OBLIGATIONS TOTAL</t>
  </si>
  <si>
    <t>HOUSING TOTAL</t>
  </si>
  <si>
    <t>Mortgage or rent</t>
  </si>
  <si>
    <t>Electricity</t>
  </si>
  <si>
    <t>Cable</t>
  </si>
  <si>
    <t>ADD THREE NEW EXPENSES AND CAR INSURANCE</t>
  </si>
  <si>
    <t>Gas</t>
  </si>
  <si>
    <t>Water</t>
  </si>
  <si>
    <t>Sewer</t>
  </si>
  <si>
    <t>Waste removal</t>
  </si>
  <si>
    <t>Property Tax</t>
  </si>
  <si>
    <t>TRANSPORTATION TOTAL</t>
  </si>
  <si>
    <t>Vehicle Payments</t>
  </si>
  <si>
    <t>Insurance</t>
  </si>
  <si>
    <t>Licensing</t>
  </si>
  <si>
    <t>Fuel</t>
  </si>
  <si>
    <t>FOOD TOTAL</t>
  </si>
  <si>
    <t>Home Supplies</t>
  </si>
  <si>
    <r>
      <t>Pets</t>
    </r>
    <r>
      <rPr>
        <sz val="8"/>
        <color theme="1" tint="0.24994659260841701"/>
        <rFont val="Times New Roman"/>
        <family val="1"/>
      </rPr>
      <t xml:space="preserve"> (All Costs)</t>
    </r>
  </si>
  <si>
    <t>INSURANCE TOTAL</t>
  </si>
  <si>
    <t>Health</t>
  </si>
  <si>
    <t>Life</t>
  </si>
  <si>
    <t>Disability</t>
  </si>
  <si>
    <t>PERSONAL CARE TOTAL</t>
  </si>
  <si>
    <t>Medical</t>
  </si>
  <si>
    <t>Vision</t>
  </si>
  <si>
    <t>Dental</t>
  </si>
  <si>
    <r>
      <t xml:space="preserve">Hair/Nails/Spa </t>
    </r>
    <r>
      <rPr>
        <sz val="8"/>
        <color theme="1" tint="0.24994659260841701"/>
        <rFont val="Times New Roman"/>
        <family val="1"/>
      </rPr>
      <t>(not products)</t>
    </r>
  </si>
  <si>
    <t>LOANS TOTAL</t>
  </si>
  <si>
    <t>Corporate</t>
  </si>
  <si>
    <t>Student</t>
  </si>
  <si>
    <t>Sue</t>
  </si>
  <si>
    <t>MONTHLY TAXES TOTAL</t>
  </si>
  <si>
    <t>Federal</t>
  </si>
  <si>
    <t>State</t>
  </si>
  <si>
    <t>FICA</t>
  </si>
  <si>
    <t>DISCRETIONARY TOTAL</t>
  </si>
  <si>
    <t>ENTERTAINMENT TOTAL</t>
  </si>
  <si>
    <t>Dining Out</t>
  </si>
  <si>
    <t>Streaming Services</t>
  </si>
  <si>
    <t>Music Services</t>
  </si>
  <si>
    <t>SPENDING TOTAL</t>
  </si>
  <si>
    <t>Jessica</t>
  </si>
  <si>
    <t>Marijuana</t>
  </si>
  <si>
    <t>Note: Shopping includes all items except for home remodeling, furniture, and home decorations</t>
  </si>
  <si>
    <t>QUARTERLY OVERALL</t>
  </si>
  <si>
    <t>Quarterly Income</t>
  </si>
  <si>
    <t>Quarterly Taxes</t>
  </si>
  <si>
    <t>Net Quarterly Income</t>
  </si>
  <si>
    <t>Total Monthly Savings</t>
  </si>
  <si>
    <t>Total Monthly &amp; Quarterly Net Savings</t>
  </si>
  <si>
    <r>
      <t xml:space="preserve">Quarterly Funding            </t>
    </r>
    <r>
      <rPr>
        <b/>
        <sz val="10"/>
        <color theme="1" tint="0.24994659260841701"/>
        <rFont val="Times New Roman"/>
        <family val="1"/>
      </rPr>
      <t xml:space="preserve"> (ADJUST YELLOW)</t>
    </r>
  </si>
  <si>
    <t>Quarterly Savings</t>
  </si>
  <si>
    <t>QUARTERLY FUNDING DISTRIBUTION</t>
  </si>
  <si>
    <t>Home Maintenance</t>
  </si>
  <si>
    <t>Home Furniture &amp; Decoration</t>
  </si>
  <si>
    <t>Home Remodeling</t>
  </si>
  <si>
    <t>Vacation</t>
  </si>
  <si>
    <t>QUARTERLY SAVINGS DISTRIBUTION</t>
  </si>
  <si>
    <t>Cash Fund</t>
  </si>
  <si>
    <t>Employer 401K</t>
  </si>
  <si>
    <t>Market Investments</t>
  </si>
  <si>
    <t>Speculative Investments</t>
  </si>
  <si>
    <t>Additional Debt Repayment (PMI)</t>
  </si>
  <si>
    <t>INVEST FUNDS IN HSA EVERY QUARTER</t>
  </si>
  <si>
    <t>TIMING</t>
  </si>
  <si>
    <t>ACTION</t>
  </si>
  <si>
    <t>WHAT</t>
  </si>
  <si>
    <t>WHERE</t>
  </si>
  <si>
    <t>Period 1</t>
  </si>
  <si>
    <t>Period 2</t>
  </si>
  <si>
    <t>Clean</t>
  </si>
  <si>
    <t>Hard Surfaces</t>
  </si>
  <si>
    <t>01: Interior-General</t>
  </si>
  <si>
    <t>Wood Surfaces</t>
  </si>
  <si>
    <t>Carpet and Rugs</t>
  </si>
  <si>
    <t>Feather Dust</t>
  </si>
  <si>
    <t>Sanitize High Touch</t>
  </si>
  <si>
    <t>Clean Stains</t>
  </si>
  <si>
    <t>Sinks</t>
  </si>
  <si>
    <t>02: Wet Rooms</t>
  </si>
  <si>
    <t>Ceramic Tile</t>
  </si>
  <si>
    <t>Countertops</t>
  </si>
  <si>
    <t>Range Top</t>
  </si>
  <si>
    <t>03: Kitchen</t>
  </si>
  <si>
    <t>Kitchen Backspash</t>
  </si>
  <si>
    <t>Microwave</t>
  </si>
  <si>
    <t>Service</t>
  </si>
  <si>
    <t>Knife Sharpening</t>
  </si>
  <si>
    <t>Mirrors</t>
  </si>
  <si>
    <t>04: Bathrooms</t>
  </si>
  <si>
    <t>Toilet Bowls</t>
  </si>
  <si>
    <t>Shower Tile</t>
  </si>
  <si>
    <t>Shower Glass</t>
  </si>
  <si>
    <t>Bathtubs</t>
  </si>
  <si>
    <t>05: Mudroom</t>
  </si>
  <si>
    <t>Pet Laying Areas</t>
  </si>
  <si>
    <t>Food &amp; Water Dishes</t>
  </si>
  <si>
    <t>Refresh Litter</t>
  </si>
  <si>
    <t>Vacuums</t>
  </si>
  <si>
    <t>Exercise Equipment</t>
  </si>
  <si>
    <t>06: Gym</t>
  </si>
  <si>
    <t>Exercise Matt</t>
  </si>
  <si>
    <t>07: Great Room</t>
  </si>
  <si>
    <t>Fountains</t>
  </si>
  <si>
    <t>Throw Rugs</t>
  </si>
  <si>
    <t>Large Furniture</t>
  </si>
  <si>
    <t>Small Kitchen Appliances</t>
  </si>
  <si>
    <t>Toaster</t>
  </si>
  <si>
    <t>Washer</t>
  </si>
  <si>
    <t>Coffee Maker Interior</t>
  </si>
  <si>
    <t>Dishwasher</t>
  </si>
  <si>
    <t>Range Hood &amp; Filter</t>
  </si>
  <si>
    <t>Clean Garbage Disposal</t>
  </si>
  <si>
    <t>Range Oven Interiors</t>
  </si>
  <si>
    <t>Refrigerator Stainless Steel</t>
  </si>
  <si>
    <t>Coffe Maker, Grinder, &amp; Containers</t>
  </si>
  <si>
    <t>Seal</t>
  </si>
  <si>
    <t>Wood Kitchen Tools</t>
  </si>
  <si>
    <t>Stainless Steel</t>
  </si>
  <si>
    <t>Cast Iron</t>
  </si>
  <si>
    <t>Pitcher Filters</t>
  </si>
  <si>
    <t>TV Screens</t>
  </si>
  <si>
    <t>Dryer Vent</t>
  </si>
  <si>
    <t>08: Mechanical</t>
  </si>
  <si>
    <t>Water Filter System</t>
  </si>
  <si>
    <t>10: Plumbing</t>
  </si>
  <si>
    <t>Mattress</t>
  </si>
  <si>
    <t>11: Bedrooms</t>
  </si>
  <si>
    <t>Rotate Matress</t>
  </si>
  <si>
    <t>Cobwebs</t>
  </si>
  <si>
    <t>12: Basement</t>
  </si>
  <si>
    <t>De-Humidifier</t>
  </si>
  <si>
    <t>Inspect</t>
  </si>
  <si>
    <t>Moisture Damage</t>
  </si>
  <si>
    <t>Mold</t>
  </si>
  <si>
    <t>Wintet Thaw Leaks</t>
  </si>
  <si>
    <t>15: Attic</t>
  </si>
  <si>
    <t>Gardening</t>
  </si>
  <si>
    <t>Flower Bulbs</t>
  </si>
  <si>
    <t>20: Exterior-General</t>
  </si>
  <si>
    <t>Floor Pots</t>
  </si>
  <si>
    <t>Garbage Cans</t>
  </si>
  <si>
    <t>25: Garage</t>
  </si>
  <si>
    <t>Ceiling, and Floors</t>
  </si>
  <si>
    <t>Concrete Floors</t>
  </si>
  <si>
    <t>26: Vehicle</t>
  </si>
  <si>
    <t>30: Jessica's Work</t>
  </si>
  <si>
    <t>Slipcovers, Pillows, And Comforters</t>
  </si>
  <si>
    <t>Software Updates</t>
  </si>
  <si>
    <t>Exhaust Fans</t>
  </si>
  <si>
    <t>HVAC Registers</t>
  </si>
  <si>
    <t>Air Filter</t>
  </si>
  <si>
    <t>Air Intakes</t>
  </si>
  <si>
    <t>Ceiling Fans</t>
  </si>
  <si>
    <t>09: Electrical</t>
  </si>
  <si>
    <t>Light Fixtures</t>
  </si>
  <si>
    <t>Smoke Dectectors</t>
  </si>
  <si>
    <t>Carbon Monoxide Dectectors</t>
  </si>
  <si>
    <t>Utility Bills</t>
  </si>
  <si>
    <t>Outlets &amp; Switches</t>
  </si>
  <si>
    <t>Outdoor Lights</t>
  </si>
  <si>
    <t>Interior Lights</t>
  </si>
  <si>
    <t>Cords</t>
  </si>
  <si>
    <t>GFI Outlets</t>
  </si>
  <si>
    <t>Doorbell</t>
  </si>
  <si>
    <t>Descale Faucet Aerators &amp; Showerheads</t>
  </si>
  <si>
    <t>Descale Taps</t>
  </si>
  <si>
    <t>Slow Leak Toilets &amp; Sinks</t>
  </si>
  <si>
    <t>Sump Pump</t>
  </si>
  <si>
    <t>Water Softener</t>
  </si>
  <si>
    <t>Routine Drain Opener</t>
  </si>
  <si>
    <t>14: Storage</t>
  </si>
  <si>
    <t>Organize</t>
  </si>
  <si>
    <t>Store</t>
  </si>
  <si>
    <t>Donte Unused Clothes</t>
  </si>
  <si>
    <t>Animal Nesting</t>
  </si>
  <si>
    <t>Leaks During Storms</t>
  </si>
  <si>
    <t>Door Opener Battery Check</t>
  </si>
  <si>
    <t>Door Sensors</t>
  </si>
  <si>
    <t>Cabinet Interiors</t>
  </si>
  <si>
    <t>Sink Traps</t>
  </si>
  <si>
    <t>Cabinets</t>
  </si>
  <si>
    <t>Upper Cabinets Tops</t>
  </si>
  <si>
    <t>Refrigerator Freezer</t>
  </si>
  <si>
    <t>Refrigerator Coils</t>
  </si>
  <si>
    <t>Refrigerator Vent</t>
  </si>
  <si>
    <t>Refrigerator Top and Back</t>
  </si>
  <si>
    <t>Handles, Knobs, Racks, etc</t>
  </si>
  <si>
    <t>Winter Gear</t>
  </si>
  <si>
    <t>Clean Fireplace</t>
  </si>
  <si>
    <t>Furnance</t>
  </si>
  <si>
    <t>Air Handler</t>
  </si>
  <si>
    <t>Ceiling Fan Direction</t>
  </si>
  <si>
    <t>General</t>
  </si>
  <si>
    <t>13: Crawlspace</t>
  </si>
  <si>
    <t>Plumbing Insulation</t>
  </si>
  <si>
    <t>Duct Insulation</t>
  </si>
  <si>
    <t>General Insulation</t>
  </si>
  <si>
    <t>Exterior Doors</t>
  </si>
  <si>
    <t>Exterior Windows</t>
  </si>
  <si>
    <t>Window Wells</t>
  </si>
  <si>
    <t>Window Screens</t>
  </si>
  <si>
    <t>Flatwork</t>
  </si>
  <si>
    <t>Rake Leaves</t>
  </si>
  <si>
    <t>Trees Limbs &amp; Trash</t>
  </si>
  <si>
    <t>Prune Shrubs</t>
  </si>
  <si>
    <t>Walkways</t>
  </si>
  <si>
    <t>Freeze/Thaw Damage</t>
  </si>
  <si>
    <t>Positive Drainage</t>
  </si>
  <si>
    <t>Trip Hazards</t>
  </si>
  <si>
    <t>Post-Winter</t>
  </si>
  <si>
    <t>Pre-Winter</t>
  </si>
  <si>
    <t>Fencing</t>
  </si>
  <si>
    <t>Concrete Cracks</t>
  </si>
  <si>
    <t>Cracking</t>
  </si>
  <si>
    <t>21: Foundation</t>
  </si>
  <si>
    <t>Cracks at Sill</t>
  </si>
  <si>
    <t>Joints</t>
  </si>
  <si>
    <t>22: Masonry</t>
  </si>
  <si>
    <t>23: Siding</t>
  </si>
  <si>
    <t>Algae/Mildew</t>
  </si>
  <si>
    <t>Insect Damage &amp; Nesting</t>
  </si>
  <si>
    <t>Hail or Wind Damage</t>
  </si>
  <si>
    <t>Termite Damage</t>
  </si>
  <si>
    <t>Seal Nesting Soffits, Vents</t>
  </si>
  <si>
    <t>Caulking/Sealant/Paint</t>
  </si>
  <si>
    <t>Underground Drainage</t>
  </si>
  <si>
    <t>24: Roofing</t>
  </si>
  <si>
    <t>Clean Gutters &amp; Downspouts</t>
  </si>
  <si>
    <t>Hail Damage</t>
  </si>
  <si>
    <t>Soffit Air Flow</t>
  </si>
  <si>
    <t>Wind Damage</t>
  </si>
  <si>
    <t>Lawn Care Equipment</t>
  </si>
  <si>
    <t>Pressure Washer</t>
  </si>
  <si>
    <t>Self-Service Door</t>
  </si>
  <si>
    <t>Patio Furniture</t>
  </si>
  <si>
    <t>27: Pool Deck</t>
  </si>
  <si>
    <t>Organic Material</t>
  </si>
  <si>
    <t>Deck Nailing</t>
  </si>
  <si>
    <t>Fire Extinguisher</t>
  </si>
  <si>
    <t>Deckboards</t>
  </si>
  <si>
    <t>28: Grill</t>
  </si>
  <si>
    <t>Winterization</t>
  </si>
  <si>
    <t>Aerate</t>
  </si>
  <si>
    <t>29: Landscaping</t>
  </si>
  <si>
    <t>Pruning</t>
  </si>
  <si>
    <t>Fertilize</t>
  </si>
  <si>
    <t>New Grass</t>
  </si>
  <si>
    <t>Weed Control</t>
  </si>
  <si>
    <t>Closet Shelving</t>
  </si>
  <si>
    <t>Interior Windows, Windowsills</t>
  </si>
  <si>
    <t>Wall Scuffs or Marks</t>
  </si>
  <si>
    <t>Door Tracks</t>
  </si>
  <si>
    <t>Vac Upholstery</t>
  </si>
  <si>
    <t>Baseboards</t>
  </si>
  <si>
    <t>Stairs</t>
  </si>
  <si>
    <t>Trash Cans</t>
  </si>
  <si>
    <t>Plants</t>
  </si>
  <si>
    <t>Furniture and Cushions</t>
  </si>
  <si>
    <t>Wood Floors</t>
  </si>
  <si>
    <t>Things on Display</t>
  </si>
  <si>
    <t>Dust for Cobwebs</t>
  </si>
  <si>
    <t>Shampoo Carpets</t>
  </si>
  <si>
    <t>Window Blinds</t>
  </si>
  <si>
    <t>Window Coverings</t>
  </si>
  <si>
    <t>Wall Corners</t>
  </si>
  <si>
    <t>Walls</t>
  </si>
  <si>
    <t>Steam Clean Upholestry</t>
  </si>
  <si>
    <t>Door Hardware</t>
  </si>
  <si>
    <t>Door Seals</t>
  </si>
  <si>
    <t>Handrails and Stairs</t>
  </si>
  <si>
    <t>Closets, Drawers</t>
  </si>
  <si>
    <t>Leather Goods</t>
  </si>
  <si>
    <t>Tighten Furniture</t>
  </si>
  <si>
    <t>Lube Windows &amp; Doors</t>
  </si>
  <si>
    <t>Touch-Up Paint</t>
  </si>
  <si>
    <t>Touch-Up Drywall</t>
  </si>
  <si>
    <t>Draft Guards</t>
  </si>
  <si>
    <t>Air Leaks Through Walls in Cold</t>
  </si>
  <si>
    <t>Tile Grout</t>
  </si>
  <si>
    <t>Caulking</t>
  </si>
  <si>
    <t>Refridgerator Door Seals</t>
  </si>
  <si>
    <t>Range Overall</t>
  </si>
  <si>
    <t>Range Hood</t>
  </si>
  <si>
    <t>Shower Grout</t>
  </si>
  <si>
    <t>Dryer</t>
  </si>
  <si>
    <t>Ceramic Grout</t>
  </si>
  <si>
    <t>Clean Chimney</t>
  </si>
  <si>
    <t>Stockpile Firewood</t>
  </si>
  <si>
    <t>For Radon Levels</t>
  </si>
  <si>
    <t>Radon Fan</t>
  </si>
  <si>
    <t>Air Ducts</t>
  </si>
  <si>
    <t>Clean Outdoor Vents</t>
  </si>
  <si>
    <t>Adjust Floor Registers</t>
  </si>
  <si>
    <t>Power Down Condenser</t>
  </si>
  <si>
    <t>Water Heater Tank</t>
  </si>
  <si>
    <t>Plumbing Fixtures</t>
  </si>
  <si>
    <t>Anode Rod Change</t>
  </si>
  <si>
    <t>Water Heater</t>
  </si>
  <si>
    <t>Water Heater T&amp;P</t>
  </si>
  <si>
    <t>Drain Outdoor Spigots</t>
  </si>
  <si>
    <t>Winterize Gardens</t>
  </si>
  <si>
    <t>Winter Plowing Scheduling</t>
  </si>
  <si>
    <t>Ice Dams</t>
  </si>
  <si>
    <t>Dry Spots with Snow</t>
  </si>
  <si>
    <t>Pro Tune-Up Door</t>
  </si>
  <si>
    <t>Winter Supplies</t>
  </si>
  <si>
    <t>Recycle Old Paint</t>
  </si>
  <si>
    <t>Service Winter Snow Removal Items</t>
  </si>
  <si>
    <t>Arborist Review</t>
  </si>
  <si>
    <t>Irrigation</t>
  </si>
  <si>
    <t>Lawn</t>
  </si>
  <si>
    <t>Powerwash Concrete Flatwork</t>
  </si>
  <si>
    <t>Seal Concrete Flatwork</t>
  </si>
  <si>
    <t>Meal of the Week</t>
  </si>
  <si>
    <t>Extra Zone Minutes</t>
  </si>
  <si>
    <t>Saturated Fat Grams</t>
  </si>
  <si>
    <t>What is my weight?</t>
  </si>
  <si>
    <t>48"</t>
  </si>
  <si>
    <t>Tuning up my scorecards</t>
  </si>
  <si>
    <t>Losing weight last week</t>
  </si>
  <si>
    <t>Early morning bike ride</t>
  </si>
  <si>
    <t>Eating candy</t>
  </si>
  <si>
    <t>Black bean burgers</t>
  </si>
  <si>
    <t>She was uptight when she got home</t>
  </si>
  <si>
    <t>Pretty proud about yesterday's performance</t>
  </si>
  <si>
    <t>I am really grateful that I felt good yesterday!</t>
  </si>
  <si>
    <t>Today I am not going to eat candy and I am going to be nice to Jess</t>
  </si>
  <si>
    <t>Couch Covers</t>
  </si>
  <si>
    <t>Yearly Physical Exam</t>
  </si>
  <si>
    <t>Yearly Eye Exam</t>
  </si>
  <si>
    <t>Mail Order Blood Labs</t>
  </si>
  <si>
    <t>Yearly Meetings with Medical Specialists</t>
  </si>
  <si>
    <t>S</t>
  </si>
  <si>
    <t>T</t>
  </si>
  <si>
    <t>Treat of the Week</t>
  </si>
  <si>
    <t>Game of the Week</t>
  </si>
  <si>
    <t>Week of 1/9/2023</t>
  </si>
  <si>
    <t>Monthly Questionaire</t>
  </si>
  <si>
    <t>What is BMI ratio?</t>
  </si>
  <si>
    <t>What is average resting heart rate?</t>
  </si>
  <si>
    <t>What is my blood pressure?</t>
  </si>
  <si>
    <t>Seasonal Questionaire</t>
  </si>
  <si>
    <t>Bi-Annual Questionaire</t>
  </si>
  <si>
    <t>Solstice</t>
  </si>
  <si>
    <t>Summer</t>
  </si>
  <si>
    <t>Dentist Visit</t>
  </si>
  <si>
    <t>What regrets do I have this season?</t>
  </si>
  <si>
    <t>What is my biggest blind spot in my knowledge?</t>
  </si>
  <si>
    <t>Yearly Questionaire</t>
  </si>
  <si>
    <t>What are the outstanding positive events of the year in my life?</t>
  </si>
  <si>
    <t>What did I do this year to show I am getting the most out of life?</t>
  </si>
  <si>
    <t>What did I do this year to show I am maintaining my composure in the face of suffering and hardships?</t>
  </si>
  <si>
    <t>Professsinoal Therapy Course Completed</t>
  </si>
  <si>
    <t>Working on the scorecards</t>
  </si>
  <si>
    <t>Great first visit with my new general doc</t>
  </si>
  <si>
    <t>Knocking out all the tasks with my doc visit</t>
  </si>
  <si>
    <t>Still getting my workouts done</t>
  </si>
  <si>
    <t>She is upset about me getting frustrated with her</t>
  </si>
  <si>
    <t>It was a shitty day after the appt.</t>
  </si>
  <si>
    <t>I am grateful to have a doc that actually looks like she will care</t>
  </si>
  <si>
    <t>I am going to be nice to Jess tonight no matter what!</t>
  </si>
  <si>
    <t>120/70</t>
  </si>
  <si>
    <t>What is average resting heart rate this month?</t>
  </si>
  <si>
    <t>What is my spot check blood pressure?</t>
  </si>
  <si>
    <t>Gaining all the weight I did; not running my schedule; feeling too tired at times</t>
  </si>
  <si>
    <t>What is my BMI ratio?</t>
  </si>
  <si>
    <t>What kind of self-care do I need this season considering the events of last season?</t>
  </si>
  <si>
    <t>What was my biggest success last week?</t>
  </si>
  <si>
    <t>Figuring out the new scorecard process</t>
  </si>
  <si>
    <t>What is my biggest success last week?</t>
  </si>
  <si>
    <t>What new bad habits did I start last period that need stopped?</t>
  </si>
  <si>
    <t>Perfect food day</t>
  </si>
  <si>
    <t>Black Mirror episode</t>
  </si>
  <si>
    <t>Not starting my routine in the morning</t>
  </si>
  <si>
    <t>Chicken Sandwiches &amp; Salads</t>
  </si>
  <si>
    <t>She seemed tired yesterday</t>
  </si>
  <si>
    <t>I was really happy with my willpower today.</t>
  </si>
  <si>
    <t>The mind I have been given with enough discipline to accomplish my goals</t>
  </si>
  <si>
    <t>Today I am going to make Jess have a better night</t>
  </si>
  <si>
    <t>Talking over coffee with my mom</t>
  </si>
  <si>
    <t>Working on new idea processes</t>
  </si>
  <si>
    <t>Talking with my dad on the phone</t>
  </si>
  <si>
    <t>Salmon, Rice, and Veggies</t>
  </si>
  <si>
    <t>Too much weed</t>
  </si>
  <si>
    <t>I feel proud of what I accomplished yesterday</t>
  </si>
  <si>
    <t>Lose 30% of my bodyweight</t>
  </si>
  <si>
    <t>What is my neck, chest, arm, quad, and calve measures this season?</t>
  </si>
  <si>
    <t>24'13"</t>
  </si>
  <si>
    <t>16'48"</t>
  </si>
  <si>
    <t>16'30"</t>
  </si>
  <si>
    <t>24'40"</t>
  </si>
  <si>
    <t>15'48"</t>
  </si>
  <si>
    <t>34'03"</t>
  </si>
  <si>
    <t>18'24"</t>
  </si>
  <si>
    <t>14'29"</t>
  </si>
  <si>
    <t>16'31"</t>
  </si>
  <si>
    <t>20'48"</t>
  </si>
  <si>
    <t>What were my twelve best mile times last season?</t>
  </si>
  <si>
    <t>My shoulder needs to be repaired with PT</t>
  </si>
  <si>
    <t>Rehab Shoulder</t>
  </si>
  <si>
    <t>What are my neck, chest, arm, quad, and calve measures this season?</t>
  </si>
  <si>
    <t>Getting angry at Jessica as kind of a default position</t>
  </si>
  <si>
    <t>Where was my biggest blind spot last month?</t>
  </si>
  <si>
    <t>I came back to the planner and made it even more useful to me!</t>
  </si>
  <si>
    <t>Moving back to Peoria; Continuing to refine my life process; Saying goodbye to friends and places in Indy; Trip to Miami, Wisconsin, &amp; California along with the vacation project in general; coming up with all the clubs in a definitive version; being close to family; getting the big money; my kitty finally got better; I continue to not have to work; my mom retired finally</t>
  </si>
  <si>
    <t>Did not do</t>
  </si>
  <si>
    <t>How many squats did I do in a row last period?</t>
  </si>
  <si>
    <t>How many sit-ups did I do in a row last period?</t>
  </si>
  <si>
    <t>How many push-ups did I do in a row last period?  How many pull-ups did I do in a row last period?</t>
  </si>
  <si>
    <t>Watching Commando</t>
  </si>
  <si>
    <t>Talking to Matt on the phone</t>
  </si>
  <si>
    <t>Afternoon nap</t>
  </si>
  <si>
    <t>Too much caffeine</t>
  </si>
  <si>
    <t>She was very happy to be off work</t>
  </si>
  <si>
    <t>Bad vertigo day.  I felt scared</t>
  </si>
  <si>
    <t>The vertigo</t>
  </si>
  <si>
    <t>I am going to have a fun day out today</t>
  </si>
  <si>
    <t>Stumbling on "Popcorn Heaven" during explore Peoria</t>
  </si>
  <si>
    <t>Afternoon nap after daquiris</t>
  </si>
  <si>
    <t>Pinball marathon last night</t>
  </si>
  <si>
    <t>Potbelly</t>
  </si>
  <si>
    <t>She didn't want to go out, but she really enjoyed it after</t>
  </si>
  <si>
    <t>Fun day but I didn’t feel great inside because of the overdoing</t>
  </si>
  <si>
    <t>I am grateful that Sue is around to entertain Burk</t>
  </si>
  <si>
    <t>I am not going to drink today</t>
  </si>
  <si>
    <t>Spreadsheets Updated for New Week</t>
  </si>
  <si>
    <t>Watching football at my parent's house</t>
  </si>
  <si>
    <t>Back rub before bed</t>
  </si>
  <si>
    <t>Watching Ben Franklin kick ass in a doc last night</t>
  </si>
  <si>
    <t>I fell into old patterns at my folks house and did not have the energy I would have liked</t>
  </si>
  <si>
    <t>She had a fun time at my parent's house yesterday</t>
  </si>
  <si>
    <t>I felt unenergetic all day</t>
  </si>
  <si>
    <t>I am grateful today is Monday and it raining.  Beautiful situation right now</t>
  </si>
  <si>
    <t>Today I am going to have a decent time running errands</t>
  </si>
  <si>
    <t>Week of 1/16/2023</t>
  </si>
  <si>
    <t>Revamping the scorecards into a useable state</t>
  </si>
  <si>
    <t>Controlling my vertigo</t>
  </si>
  <si>
    <t>When you have one drink per week, have sex after</t>
  </si>
  <si>
    <t>Anger control techniques</t>
  </si>
  <si>
    <t>Daily writing process</t>
  </si>
  <si>
    <t>When you get old, have a pet</t>
  </si>
  <si>
    <t>Mail order blood panel</t>
  </si>
  <si>
    <t>Bio-marker screening</t>
  </si>
  <si>
    <t>Nootropics &amp; supplements to add</t>
  </si>
  <si>
    <t>Life extension practices</t>
  </si>
  <si>
    <t>Research supplements</t>
  </si>
  <si>
    <t>Research anti-aging</t>
  </si>
  <si>
    <t>Ensure deep breathing</t>
  </si>
  <si>
    <t>Negative feeling management (MOSE p. 222)</t>
  </si>
  <si>
    <t>Cold exposure</t>
  </si>
  <si>
    <t>Pre-sleep progressive relaxation</t>
  </si>
  <si>
    <t>Ketamine therapy for depression</t>
  </si>
  <si>
    <t>Budget process</t>
  </si>
  <si>
    <t>I need a way of better dealing with failure</t>
  </si>
  <si>
    <t>Intake inspiration and see what your brain comes up with</t>
  </si>
  <si>
    <t>Learn how to have conservation</t>
  </si>
  <si>
    <t>Select podcasts by specific learning idea in list</t>
  </si>
  <si>
    <t>Pulse ox meter for dad</t>
  </si>
  <si>
    <t>Books on audible</t>
  </si>
  <si>
    <t>Anger management process</t>
  </si>
  <si>
    <t>How can I clean my tongue better</t>
  </si>
  <si>
    <t>Apply cultural universals to scorecard</t>
  </si>
  <si>
    <t>Bug head net</t>
  </si>
  <si>
    <t>Try to test run experimental stuff ahead of time to make sure it works</t>
  </si>
  <si>
    <t>Study, Do, Play</t>
  </si>
  <si>
    <t>Control consumption even when around other people</t>
  </si>
  <si>
    <t>Expand the scorecard system to more granularity or to apply to other events in my life</t>
  </si>
  <si>
    <t>Challenge assumptions process</t>
  </si>
  <si>
    <t>Great chest workout</t>
  </si>
  <si>
    <t>Watching historical footage</t>
  </si>
  <si>
    <t>New photo journal scoring process</t>
  </si>
  <si>
    <t>Self service</t>
  </si>
  <si>
    <t>Chicken Sandwiches</t>
  </si>
  <si>
    <t>She seemed overworked</t>
  </si>
  <si>
    <t>Regretful-productive day but didn’t have much fun</t>
  </si>
  <si>
    <t>Grateful to discover I need to get a handle on inflammation</t>
  </si>
  <si>
    <t>Today I am going to only have 4 bowls</t>
  </si>
  <si>
    <t>Angry</t>
  </si>
  <si>
    <t>Chips and salsa</t>
  </si>
  <si>
    <t>Hanging the mag chart</t>
  </si>
  <si>
    <t>Beating Centipede</t>
  </si>
  <si>
    <t>Over consumption leading to vertigo</t>
  </si>
  <si>
    <t>Salmon, Carrots, and Broccoli</t>
  </si>
  <si>
    <t>She seemed to enjoy our few projects at night rather than be burdened by them</t>
  </si>
  <si>
    <t>Satisfied-productive day and I had more fun</t>
  </si>
  <si>
    <t>Having enough energy to get everything done yesterday despite some difficulties</t>
  </si>
  <si>
    <t>Today I am going to keep myself from vertigo attack through over consumption</t>
  </si>
  <si>
    <t>Weekly</t>
  </si>
  <si>
    <t>Monthly</t>
  </si>
  <si>
    <t>Pre-Liminary Budgeting</t>
  </si>
  <si>
    <t>Afternoon Rest</t>
  </si>
  <si>
    <t>Learning subject tune-up</t>
  </si>
  <si>
    <t>Finding a decent Madden to play for a long time</t>
  </si>
  <si>
    <t>Night Sky &amp; gaming Marathon</t>
  </si>
  <si>
    <t>Not completing my physical goal</t>
  </si>
  <si>
    <t>Spaghetti w/ Chicken</t>
  </si>
  <si>
    <t>We are having difficulty communicating right after she gets off work</t>
  </si>
  <si>
    <t>Optimistic-not perfect yesterday, but it getting better</t>
  </si>
  <si>
    <t xml:space="preserve">I don't feel very grateful right now, but I know I should be. </t>
  </si>
  <si>
    <t>Today I am going to think about good things because my mind is not right</t>
  </si>
  <si>
    <t>Categories: Top 3 Events, Dinner, Note about Jess, Describe Feeling about Day</t>
  </si>
  <si>
    <t>Week of 12/26/22</t>
  </si>
  <si>
    <t>12/30/22: Finishing the first draft of the wood rack; listening to albums at night; new minecraft map; Rick's chicken; Jess had a tough week of work; got pissed at my dad for talking shit on my wood rack</t>
  </si>
  <si>
    <t>12/29/22: Hanging out with my dad; starting the wood rack; watching a Million Ways to Die in the West; Jess thought the movie was good; I little bothered by how my dad and I work together now.</t>
  </si>
  <si>
    <t>12/28/22: Finished up checklist for the new year, quarter, and month; plotting out the wood rack; coming up with magnetic chart idea; Jess is getting worn out by work; kicked ass today, but I need to get along better with Jess.</t>
  </si>
  <si>
    <t>12/27/22: Re-organized the study club tab again-much more functional; listened to some great podcasts with good rentention; watched the Matrix with Jess; Core-Life Eatery for Dinner; Jess continued her Jeporady run at night; overall good day that would have been better if I got my consumption right.</t>
  </si>
  <si>
    <t>12/26/22: Complete food overload as we finished up the Christmas weekend.  I finished Thornebreaker which had a cool ending.</t>
  </si>
  <si>
    <t>Week of 12/19/22</t>
  </si>
  <si>
    <t>12/26/22: Lots of presents today.  We found the missing piece from the "Still Raining, Still Dreaming" sign.  We had a great meal as well, before taking off and heading home to see my kitty.</t>
  </si>
  <si>
    <t>12/25/22: Had a fun day starting in Peoria and ending up staying the night at my folk's house. Not much to report other than that.</t>
  </si>
  <si>
    <t>12/20/22: Kicking the dip is tough.  I got angry, but I moved on.  I feel like shit today as well haha.</t>
  </si>
  <si>
    <t>12/19/22: Worked hard on my mom's christmas gift yesterday. I am trying to tackle the dip problem again.  Life has definitely lost some color since quiting again.</t>
  </si>
  <si>
    <t>12/18/22: Finally settled back in after a vacation in California last week.  Good day getting back on track except for Jessica sneak attacking brownies which made my gut go to hell and back.</t>
  </si>
  <si>
    <t>Week of 12/5/22</t>
  </si>
  <si>
    <t>12/7/22: Completed some goals yesterday and had a good night.  We had some drinks, listened to Curtis Mayfield, and watched a Dave Chappelle special.</t>
  </si>
  <si>
    <t>12/6/22: My dad came down yesterday and brought a table saw and the a planer.  He also helped me finalize the workbench plan in the garage.  I was off schedule last night for the most part.</t>
  </si>
  <si>
    <t>12/5/22: Chicken noodle soup day.  Spent most of the day knocking out to-dos and then chilled at night. Jess still did her workouts which was awesome.</t>
  </si>
  <si>
    <t>Week of 11/28/22</t>
  </si>
  <si>
    <t>11/28/22: Jess and I kicked ass all day today.  We started the picture scoller, decorated the tree, mounted our sticker poster in a frame, and painted our psycheledic clock.  My legs were absolutely shredded from doing squats the day before.</t>
  </si>
  <si>
    <t xml:space="preserve">12/3/22: Jess and I picked up a giant 10' tree today.  It was a beautiful specimen that they had on display at Cinnamon Tree farm. Typical Saturday night of hanging out </t>
  </si>
  <si>
    <t>12/2/22: Productive rest day yesterday with no drinking.  Put together the new shower stuff and watched a lot fo documentaries.</t>
  </si>
  <si>
    <t>12/1/22: Hung out at my folk's house today and listened to Larry's Top 100.  Also made a shitty a birthday cake haha.</t>
  </si>
  <si>
    <t>11/30/22: Ate too much today.  Went shopping with Jess at Glen Hollow.</t>
  </si>
  <si>
    <t>11/29/22: Jess's birthday yesterday.  We went driving around through Dunlap to Metamora where we saw a courthouse Lincoln used to practice law in.  We ended up having dinner at an Italian place.</t>
  </si>
  <si>
    <t>11/28/22: Got back on track with everything yesterday after a rough weekend.  Played a lot of games and watched a ton of movies.  Highlight of the day was mounting the puzzle.</t>
  </si>
  <si>
    <t>Week of 11/21/22</t>
  </si>
  <si>
    <t>11/21/22:Picked up the Turkey yesterday and meal planned for Thanksgiving.  We finally finished up the meatballs I made on Saturday which were still awesome.  Not much as of note to report.</t>
  </si>
  <si>
    <t>Week of 11/14/22</t>
  </si>
  <si>
    <t xml:space="preserve">Weekend: Stayed in this weekend and got fat haha.  We watched a lot of movies and played a lot of games.  </t>
  </si>
  <si>
    <t>11/18/22: Another day of working out and playing Skyrim.  Nightime wasn't super eventful.</t>
  </si>
  <si>
    <t>11/17/22: I worked by butt off in the monring to get all my exercise and chores in.  My dad hitched a ride with my mom, and he hung out for the afternoon.  Dad was really helpful in laying out the garage concept.  We have a good plan that I'm going to start on next week.</t>
  </si>
  <si>
    <t>11/16/22: More of the same today.  Workouts, Skyrim, and hanging at night.  Finally had some salads again and they were delicious.</t>
  </si>
  <si>
    <t>11/15/22:First workouts on the new equipment.  It was a smooth experience.  Other than that, played a lot of Skyrim and hung out with Jess.</t>
  </si>
  <si>
    <t>11/14/22: Decent Monday yesterday even though I had the spinds pretty bad.   We had our new weight trainer set-up. Can't wait to try it tomorrow. Devasting news on the Skyrim character as I had to restart because of a major bug.</t>
  </si>
  <si>
    <t>11/13/22: Great day yesterday that started in Kewanee at my parent's house.  We made a massive lasagna while Dad played some music and we had some drinks.  We watched the Bears lose again, but at least we had 30 points again.  I headed home after the game, and I was pretty lazy at night with a slight hangover.   We raided the lasagna at 10pm, and it was glorious.</t>
  </si>
  <si>
    <t>Week of 10/24/22</t>
  </si>
  <si>
    <t>-10/26/22: It was the two year anniversary of me quitting my job today.  I was supposed to go have lunch with Indy friends, but I skipped it to not have to ask Jess lol.  We had chili for dinner and watched our TV shows.</t>
  </si>
  <si>
    <t>-10/25/22: Skyrim day again today for me after meeting with another architect. The Bears wrecked the Pats the light before.  At night, Jess made her first study club pick about geology.</t>
  </si>
  <si>
    <t>-10/24/22: Raked and mulched leaves today.  It was a crazy two hour workout. Also went to Fitness for All to get pricing (7k haha).  Good night with Jess watching the Bears at Patriots.</t>
  </si>
  <si>
    <t>Week of 10/17/22</t>
  </si>
  <si>
    <t>-10/17/22: Decent day today where I went on a store run, and generally didn’t do a whole lot.  Kicked off the new study club with Jess.</t>
  </si>
  <si>
    <t>Week of 10/10/22</t>
  </si>
  <si>
    <t>-10/9/22: The folks came by today to watch the Bears game.  I made a great breakfast and then proceeded to get shit faced haha.  I passed out about 4:30pm.  Justin Fields finally played well in the Bears game.</t>
  </si>
  <si>
    <t>-10/8/22: Another Sudafed day.  Worked mostly on modeling the great room in Minecraft which I proceeded not to save haha.  Sue also visited with a shit ton of vegetables.  Jessica passed out from Whiskey and Cokes that night.</t>
  </si>
  <si>
    <t>-10/7/22: Skyrim day again and not much else to remember.</t>
  </si>
  <si>
    <t>-10/6/22: Took Sudafed today and pounded Skyrim haha.</t>
  </si>
  <si>
    <t>-10/5/22: Skyrim is back</t>
  </si>
  <si>
    <t>-10/4/22: Headache day on the caffeine withdrawal.  I was out of it.</t>
  </si>
  <si>
    <t>-10/3/22: Had to meet an HVAC guy this morning, so my morning was a little rushed. Not the most fun day, but I felt like I took care of business.  Night was solid, but not special.</t>
  </si>
  <si>
    <t>-10/2/22: Went over to the folk's house for the Bears game.  It was a good day hanging out even thought the Bears lost.  Larry is still fucking hurt from getting annihilated last Sunday haha.</t>
  </si>
  <si>
    <t>-10/1/22: Great Saturday with Jess where we did a bunch of projects and enjoyed each other's time.  We started the High Flying Freaks poster!</t>
  </si>
  <si>
    <t>-9/30/22: Jess has her test today.  I hung out and made stuffed peppers.  Fun day with a few drinks at night.  Ice cream cake from Dairy Queen was the shit.</t>
  </si>
  <si>
    <t>-9/29/22: Barely remember this day after 5 days haha.  Not enough documentation to remember everything. I remember some killer mac &amp; cheese though haha.</t>
  </si>
  <si>
    <t>-9/28/22: Lots of gaming yesterday with a clean diet.  Hurricane Ian battered the west coast of Florida.  We watched two full Ken Burns' docs</t>
  </si>
  <si>
    <t>-9/27/22: Total bum yesterday with under 6000 steps.</t>
  </si>
  <si>
    <t>-9/26/22: Good Monday with Jess at home.  Did my full routine to show her how it is done.</t>
  </si>
  <si>
    <t>Wee of 9/19/22</t>
  </si>
  <si>
    <t>-9/25/22: My folks came down for the Bears game and we got totally annihilated on rum punch.  My mom won the NERF target shooting game.  Bears won, but we were passed out lol.  Rough night of laying/sleeping on the couch.</t>
  </si>
  <si>
    <t>-9/24/22: Explore Peoria kicked off with a scouting of nearby suburbs and a trip to Luthy Botanical Park.  We bought some neat stuff.  We had Alexander's for dinner</t>
  </si>
  <si>
    <t>-9/23/22: Went over and hung out with my dad last night.  Fun date night with Jess going out to Weaver's and playing co-op games.</t>
  </si>
  <si>
    <t>-9/22/22: Worked on the list quite a bit today.  Stayed engaged enough to be interested in the list.</t>
  </si>
  <si>
    <t>-9/21/22: Spent the morning sending out emails for accepted proposals.  Worked out like an animal haha.  We finished up the Lewis and Clark doc at night.</t>
  </si>
  <si>
    <t>-9/20/22: Not the most productive day since I spent most of the day trying to get Madden 23 playable. We started a Ken Burn's Lewis &amp; Clark as well.</t>
  </si>
  <si>
    <t>-9/19/22: Stayed the day at my parent's house and did a 90 minute bike ride.  Also gave the go ahead on the driveway re-pour.</t>
  </si>
  <si>
    <t>-9/18/22: Drove to my folks house for a day of hanging out and football watching.  I made homemade spaghetti and we got drunk as hell on Long Island iced teas.  We even went to the basement for awhile.</t>
  </si>
  <si>
    <t>-9/17/22: Great day hanging out with Jessica after she got off of work at noon.  We had a good time knocking out our weekly projects while getting a little toasted haha.</t>
  </si>
  <si>
    <t>-9/16/22: Jessica was working from home yesterday.  Had a productive day getting the album club tuned up.  My Top 100 is looking good after a year of reviews.</t>
  </si>
  <si>
    <t>-9/15/22: Sudafed and Madden 23 today.  I did not accomplish much else outside of my core routine.</t>
  </si>
  <si>
    <t>-9/14/22: I have no idea what I did that day, but it was not much.</t>
  </si>
  <si>
    <t>-9/13/22: Worked on vacation mapping and played the shit out of Madden 23. HVAC tech came by.</t>
  </si>
  <si>
    <t>-9/12/22: Got back on track yesterday.  Most of the day was thinking about ripping out the master suite to provide for a real great room the size of the basement.</t>
  </si>
  <si>
    <t>Week of 9/5/22</t>
  </si>
  <si>
    <t>-9/11/22: Bears get first victory of the Eberflus era</t>
  </si>
  <si>
    <t>-9/10/22: Hung out at the house and didn’t do much</t>
  </si>
  <si>
    <t>-9/9/22: Contractors again today with a great afternoon nap.</t>
  </si>
  <si>
    <t>-9/8/22: Contractors everywhere today including insulation guys.  Good day.</t>
  </si>
  <si>
    <t>-9/7/22: Made so many calls yesterday that I almost broke my phone-haha.  Lined up everything I need to winterize the house.</t>
  </si>
  <si>
    <t>-9/6/22: Not the most productive day yesterday, but I did make a delicious dinner.  At night, we didn’t do a whole lot of memorable things.</t>
  </si>
  <si>
    <t>-9/5/22: Labor day today.  Jess and I dropped some Sudafed, got drunk, and screwed.</t>
  </si>
  <si>
    <t>Week of 8/29/22</t>
  </si>
  <si>
    <t>-9/4/22: Had Sue come over and we went to Goofy Ridge.  Great road trip on the inaugural Explore IL trip.</t>
  </si>
  <si>
    <t>-9/3/22: Made breakfast with my folks and then headed by home.  I won at darts too lol. Marathoned Archive 81 on Netflix at night.</t>
  </si>
  <si>
    <t>-9/2/22: Rode with Jess back to my folk's house.  We both stayed the night!</t>
  </si>
  <si>
    <t>-9/1/22: Drove back home after staying the night at my parent's and had a productive day.</t>
  </si>
  <si>
    <t>-8/31/22: Hung out with my day today.  Stayed the night at my parent's place</t>
  </si>
  <si>
    <t>-8/30/22: Made some refinements to the photo themes during the day.  Decent night with Jessica with a good screw at the end.</t>
  </si>
  <si>
    <t>-8/29/22: Routine Monday where I got re-organized and did the store runs.  At night, Jess and I worked on the planning and knocking out some easy tasks.  I did get the light remotes re-programmed.</t>
  </si>
  <si>
    <t>Week of 8/22/22</t>
  </si>
  <si>
    <t>-8/28/22: Got pissed at Jess again after we both drank too much.  I told her I don’t like a woman talking to me like that.</t>
  </si>
  <si>
    <t>-8/27/22: Saturday was a decent day, but Jess was on call.  Fun night drinking Long Island Iced Tea</t>
  </si>
  <si>
    <t>-8/26/22: Didn’t do my stuff today, but I had some very good conversations with friends.  Other than that, it was not a great day.</t>
  </si>
  <si>
    <t>-8/24/22: My energy level has been down for awhile now.  I worked pretty steadily on the home cleaning and maintenance program.  Pretty good night between Jess and I-we are back!</t>
  </si>
  <si>
    <t>-8/23/22: Productive day yesterday during the day.  Jess had to pull her first call shift, and it went well.  I won the Welterweight title in the UFC as well haha.</t>
  </si>
  <si>
    <t>-8/22/22: Man I was physically dead today.  I battled through to do my core routine, but I didn’t really ever get fully going. Jess's work is making progress on recognizing the division is fucked up, and I am very grateful for that.</t>
  </si>
  <si>
    <t>Week of 8/15/22</t>
  </si>
  <si>
    <t>-8/21/22: Jess had her life insurance interview and blood sample today.  That means she is back in action for smoking. It's about time man as I was full of my attitude and hers.  Onward and upward.</t>
  </si>
  <si>
    <t>-8/20/22: My parents came down today for supper and game club.  It was a good time, but dad and I could not get the damn squeak fixed haha.  Also I basically fucked up all the food in some way or another LOL!</t>
  </si>
  <si>
    <t>-8/19/22: Great day today with lots of productivity.  I reworked our planning method for the weekend. I'm grateful to roll it out.</t>
  </si>
  <si>
    <t>-8/18/22: Productive day yesterday putting in calls for the house and knocking out tasks. I had chips, avocado smash, and margs ready to roll when Jess got home and we listened to "Texas Flood".  Burk was on fire again as usual-I'm ready for the drinking rowdiness to end. I am grateful I was able to pull out of an anger tailspin yesterday.</t>
  </si>
  <si>
    <t>-8/17/22: Had GI issues the night before from oats-not good.  I slept in, and then worked the driveway problem along with other small goals.  Jess and I finished Black Summer at night as I was pretty spent and grumpy haha. I am grateful that our realtor had contacts to get this estimate going for the driveway.</t>
  </si>
  <si>
    <t>-8/16/22: Not the most productive day today, but I went back to a push/pull weight spilt that seems solid.  We watched "Virunga" at night and had awesome kitchen sandwiches.  Overall it was a good day.</t>
  </si>
  <si>
    <t>-8/15/22: Took a lot of planning yesterday to get organized.  I got there and had a very hard run.  Also had a great night for a Monday with steaks and "Kentucky Lemonade".  I'm grateful Jess and I kept our bickering to a minimum last night.</t>
  </si>
  <si>
    <t>Week of 8/8/22</t>
  </si>
  <si>
    <t>-8/14/22:  Lazy Sunday today with Jess.  Great UFC 4 marathon today and I'm grateful I did not get hurt pulling the old accent lights from the front yard.</t>
  </si>
  <si>
    <t>-8/13/22:Fun day picking up the new CT5 Cadillac with Jess.  We took a road trip up the river to Princeton with a stop at Condit's Ranch.  Grateful the car seems to have nothing wrong with it.</t>
  </si>
  <si>
    <t>-8/12/22:  Good day hanging with the my dad installing a new hippie center and sink faucet.  Had some drinks too!  Grateful to share the day with my dad and that the sink doesn't leak even though we missed a gasket.</t>
  </si>
  <si>
    <t>-8/11/22: Was down today after screwing up my meds last night.  Did very little besides a hard workout.  I'm grateful that Jess is considerate enough to not ride me while I'm down haha.</t>
  </si>
  <si>
    <t>-8/10/22: Not as productive today, but I did get my health routine on a pretty good track.  I need to find a way to make achieving my goals more fun.  I'm grateful for a smooth health process, and for not being so lazy I don’t work out.</t>
  </si>
  <si>
    <t>-8/9/22: My energy continues to be down some this week.  I rallied nicely though to get a strong workout in.  However, I don’t feel very motivated to knock out projects right now.  I will keep battling.  Thank you Lord for this precious life where I can have these feelings in a very manageable way.</t>
  </si>
  <si>
    <t>-8/8/22: I sure didn’t wake up right yesterday morning.  It took me quite awhile to bounce back, but I did have a good health day even if I didn’t have the most productive day.  I'm grateful that I had enough strength to finish strong!  I had some good exchanges with Jessica last night and I'm so grateful for the life she is providing.</t>
  </si>
  <si>
    <t>-8/7/22: First round of supper club today and it was a stunning success.  I also won the inaugural game of the gaming club.  I was grateful that we were more productive this weekend with no big fights.</t>
  </si>
  <si>
    <t>-8/6/22: Saturday I woke up a little rough; but we had a nice comeback.  We went to Robinson Park and hiked a trail. I found thinking and looking at Buddhist concepts was providing some fruit.  The Middle Way indeed.</t>
  </si>
  <si>
    <t>-8/5/22: Friday was a fun day! We drank Jack &amp; Cokes and stayed up until 1am.  I will be glad when Jessica is back to normal hahaha.</t>
  </si>
  <si>
    <t>-8/4/22: I am feeling and eating well right now and physically I feel the best I have in a long time.  That being said, I am finding it difficult to stay as productive as I want to be.  I did accomplish the finishing up the house budget and a brain training process.  I guess all in all, I did OK lol.</t>
  </si>
  <si>
    <t>-8/3/22: Pretty strong day yesterday both mentally and physically.  I found a working rhythm yesterday where I was happier while still getting things done.  I have abandoned a lot of the my old system, but it is working.  I'm grateful I have the discipline to forge a new routine after quite a bit of stress.  I am grateful that I didn't get too angry last night when Jess said she wanted to give her mom a benefit without confirming with me.</t>
  </si>
  <si>
    <t>-8/2/22: Another semi-rough day yesterday, but I did make a nice recovery.  The routine is beginning to take hold which I am very grateful for.  I'm also grateful I don't have to think about how I am going to pay for gas on a daily basis.</t>
  </si>
  <si>
    <t>-8/1/22: Energy was down today.  I did my best, and it was good enough haha.  I am grateful that I got a good workout in today.  I am very glad I didn't have to work today!!!</t>
  </si>
  <si>
    <t>-7/29/22: I am tired today after working my ass of all week.  Gonna have some fun this weekend to celebrate all the progress!  I'm grateful to have some structure back to the weekends.  I'm grateful that my mom doesn't have to work until noon tomorrow.</t>
  </si>
  <si>
    <t>-7/28/22: Another day where the new program is getting dialed in.  Jessica's work seems intense, but she is coping well.  I'm grateful my wife is so cool and is trying her best at her new job. I'm grateful I didn't have to perform Jim Simpson's job during Covid-whew!</t>
  </si>
  <si>
    <t>-7/27/22: Great productive day today on the new HADES system haha.  I'm grateful for my dad and his love of speakers.  I'm grateful I don't have any vertigo symptoms after eating some possible trigger foods.</t>
  </si>
  <si>
    <t>How can I improve my Executive Functions, Emotion, Motivation, Perception, Memory, Creativity, Imagination. Integrity Responsibility Forgiveness Compassion Empathy Conscience Self-control Respect Kindness Tolerance Fairness, Cognitive Restructuring, Evidence for Assumptions, Critical Thinking, Appropriate Skepticism, Prediction Errors, Perceiving Emotions, Using Emotions, Understanding Emotions, Managing Emotions</t>
  </si>
  <si>
    <t>Old study club notes</t>
  </si>
  <si>
    <t>Music</t>
  </si>
  <si>
    <t>Best cleaning methods &amp; tools</t>
  </si>
  <si>
    <t>Watching the Northmen</t>
  </si>
  <si>
    <t>Jurassic Park evolution set-up</t>
  </si>
  <si>
    <t>Working on the arts research process</t>
  </si>
  <si>
    <t>Not hearing the nurse talk about my follow-up correctly</t>
  </si>
  <si>
    <t>She is repulsed by my anger</t>
  </si>
  <si>
    <t>I'm frustrated and tired</t>
  </si>
  <si>
    <t>I'm grateful that I can be frustrated and tired without having to go to work</t>
  </si>
  <si>
    <t>I am going to turn around my attitude</t>
  </si>
  <si>
    <t>Talking over coffee with my parents</t>
  </si>
  <si>
    <t>NBA marathon</t>
  </si>
  <si>
    <t>Watching Step Brothers for the first time</t>
  </si>
  <si>
    <t>Over consumption of sat fats</t>
  </si>
  <si>
    <t>Ham &amp; Beans; Papa John's Pizza</t>
  </si>
  <si>
    <t>She had a fun night last night I think</t>
  </si>
  <si>
    <t>Good night's rest last night</t>
  </si>
  <si>
    <t>I am going to not overconsume today</t>
  </si>
  <si>
    <t>Afternoon drinks and napping</t>
  </si>
  <si>
    <t>Candy fest</t>
  </si>
  <si>
    <t>It Takes Two co-op gaming</t>
  </si>
  <si>
    <t xml:space="preserve">Rice &amp; Beans </t>
  </si>
  <si>
    <t>She was very tired late at night</t>
  </si>
  <si>
    <t>Energetic-I got a lot done yesterday with ease</t>
  </si>
  <si>
    <t>Nice day at home relaxing yesterday</t>
  </si>
  <si>
    <t>Today I am not going to overconsume anything</t>
  </si>
  <si>
    <t>ACTUAL JAN 23</t>
  </si>
  <si>
    <t>BUDGET JAN 23</t>
  </si>
  <si>
    <t>ACTUAL FEB 23</t>
  </si>
  <si>
    <t>BUDGET FEB 23</t>
  </si>
  <si>
    <t>ACTUAL MAR 23</t>
  </si>
  <si>
    <t>BUDGET MAR 23</t>
  </si>
  <si>
    <t>SAVINGS 1Q-23</t>
  </si>
  <si>
    <r>
      <t>SAVINGS SPENT</t>
    </r>
    <r>
      <rPr>
        <b/>
        <sz val="10"/>
        <color theme="1" tint="0.24994659260841701"/>
        <rFont val="Times New Roman"/>
        <family val="1"/>
      </rPr>
      <t xml:space="preserve">     1</t>
    </r>
    <r>
      <rPr>
        <b/>
        <u/>
        <sz val="10"/>
        <color theme="1" tint="0.24994659260841701"/>
        <rFont val="Times New Roman"/>
        <family val="1"/>
      </rPr>
      <t>Q-23</t>
    </r>
  </si>
  <si>
    <t>Pest Treatment</t>
  </si>
  <si>
    <t>Critter Control</t>
  </si>
  <si>
    <t>March add $115</t>
  </si>
  <si>
    <t>V</t>
  </si>
  <si>
    <t>G</t>
  </si>
  <si>
    <t>C</t>
  </si>
  <si>
    <t>Taxes</t>
  </si>
  <si>
    <t>Bed</t>
  </si>
  <si>
    <t>St. Louis</t>
  </si>
  <si>
    <t>Landscape</t>
  </si>
  <si>
    <t>Fund</t>
  </si>
  <si>
    <t>Shop</t>
  </si>
  <si>
    <t>Woodburning project</t>
  </si>
  <si>
    <t>Design planning</t>
  </si>
  <si>
    <t>Getting angry at the budget meeting</t>
  </si>
  <si>
    <t>After I chewed her ass she came back around</t>
  </si>
  <si>
    <t>Productive-I kept attacking the items I was behind on the list</t>
  </si>
  <si>
    <t>Jess is taking to getting the list done which is cool</t>
  </si>
  <si>
    <t>I need to make Jess feel better at night</t>
  </si>
  <si>
    <t>Over consumption again</t>
  </si>
  <si>
    <t>Week of 1/23/2023</t>
  </si>
  <si>
    <t>Try reading and listening to a book at the same time</t>
  </si>
  <si>
    <t>Maybe do learning but number of facts rather than by program</t>
  </si>
  <si>
    <t>Look more into first principle thinking</t>
  </si>
  <si>
    <t>Best milk</t>
  </si>
  <si>
    <t>Learn about and then mark neighborhoods on Peoria map</t>
  </si>
  <si>
    <t>Future predictions in time capsule</t>
  </si>
  <si>
    <t>How can I apply Socratic questioning to my self</t>
  </si>
  <si>
    <t>During the week just buy foods off of a checklist</t>
  </si>
  <si>
    <t>Acasta Gneiss rock under glass</t>
  </si>
  <si>
    <t>How can I stop being overwhelmed by vertigo</t>
  </si>
  <si>
    <t>How can I challenge my assumptions</t>
  </si>
  <si>
    <t>Sleep apnea numbers and finger tracker</t>
  </si>
  <si>
    <t>Start going to estate sales.  How do I find them?</t>
  </si>
  <si>
    <t>Check out the great courses website for large learning packages</t>
  </si>
  <si>
    <t>Order new researched cleaning stuff over time</t>
  </si>
  <si>
    <t>Need to be a better listener and not interrupt people when I talk</t>
  </si>
  <si>
    <t>Only buy USDA organic labeled stuff</t>
  </si>
  <si>
    <t>4 Step Framework for Goals-1. What do you need to grow in order to get that goal 2. Observe your available opportunities and don't do things that don't support the goal 3. Have an action plan and think of it like a step ladder 4. Make year's about something-a theme</t>
  </si>
  <si>
    <t>Every year you want to be launching, learning, and loving something</t>
  </si>
  <si>
    <t>What is my growth plan?</t>
  </si>
  <si>
    <t>Aggregate all ratings into one list for the utlimate list</t>
  </si>
  <si>
    <t>Need to make Jess feel better at night</t>
  </si>
  <si>
    <t>Need a self timeout</t>
  </si>
  <si>
    <t>Work on "Fitness for my mood"</t>
  </si>
  <si>
    <t>There must be a better way to formalize more of my behavior</t>
  </si>
  <si>
    <t>SOS spices</t>
  </si>
  <si>
    <t>teas for bed time &amp; Bring back tea</t>
  </si>
  <si>
    <t>Front yard initial steps</t>
  </si>
  <si>
    <t>47.5"</t>
  </si>
  <si>
    <t>46 5/8"</t>
  </si>
  <si>
    <t>Fan Dust</t>
  </si>
  <si>
    <t>Oil</t>
  </si>
  <si>
    <t>Weight Equipment</t>
  </si>
  <si>
    <t>Anger Management (Negative feeling management (MOSE p. 222))</t>
  </si>
  <si>
    <t>Skin Cancer Self Exam Completed</t>
  </si>
  <si>
    <t>Smooth ultrasound at clinic</t>
  </si>
  <si>
    <t>Clean start to the week</t>
  </si>
  <si>
    <t>Knocking out tasks last night</t>
  </si>
  <si>
    <t>Powerful-I kicked butt in the morning yesterday</t>
  </si>
  <si>
    <t>I am grateful I did not have a bad time at this hospital</t>
  </si>
  <si>
    <t>I am going to find the right curtains for Jess today</t>
  </si>
  <si>
    <t>being absorbed in the moment</t>
  </si>
  <si>
    <t>deliberate actions</t>
  </si>
  <si>
    <t>open-mindedness &amp; adaptability</t>
  </si>
  <si>
    <t>implementing health related best practices</t>
  </si>
  <si>
    <t>civility &amp; friendliness</t>
  </si>
  <si>
    <t>humor &amp; perceptive commentary</t>
  </si>
  <si>
    <t>creativity</t>
  </si>
  <si>
    <t>acceptance of suffering and frustration when I can do nothing about it</t>
  </si>
  <si>
    <t>considering ambiguity, nuance, and context when making judgements</t>
  </si>
  <si>
    <t>TruGreen</t>
  </si>
  <si>
    <t>Paid through Novermber</t>
  </si>
  <si>
    <t>Order First Alert smokes and retro wiring kit and interconnected</t>
  </si>
  <si>
    <t>Dinner was the bomb</t>
  </si>
  <si>
    <t>Low vertigo</t>
  </si>
  <si>
    <t>Good audio</t>
  </si>
  <si>
    <t>Not reading at night</t>
  </si>
  <si>
    <t>Chicken Jambalaya</t>
  </si>
  <si>
    <t>She really loves nature and animals</t>
  </si>
  <si>
    <t>Effective-the new system is working, but where is the fun?</t>
  </si>
  <si>
    <t>I am losing weight and I feel great</t>
  </si>
  <si>
    <t>I am going to have more fun today</t>
  </si>
  <si>
    <t>Mindset</t>
  </si>
  <si>
    <t>Formalize Fitness Routine w Flexibility, Walking, Visible Nutrient Counts</t>
  </si>
  <si>
    <t>Goal Execution Processes</t>
  </si>
  <si>
    <t>Talking with Matt</t>
  </si>
  <si>
    <t>Gears Tactics marathon</t>
  </si>
  <si>
    <t>Great bike ride</t>
  </si>
  <si>
    <t>Doing a goal out of sequence</t>
  </si>
  <si>
    <t>She had a tough day at work and she needed some relief</t>
  </si>
  <si>
    <t>Confused-I started to tinker with the scorecard with little plan</t>
  </si>
  <si>
    <t>I am starting to feel better everyday</t>
  </si>
  <si>
    <t>Today I am going to work on my goal's without wrecking my routine</t>
  </si>
  <si>
    <t>Finishing up scorecard edit</t>
  </si>
  <si>
    <t>Gears Tactics played</t>
  </si>
  <si>
    <t>I need to have more fun</t>
  </si>
  <si>
    <t>Lentil Soup</t>
  </si>
  <si>
    <t>She is really tired.  We need to work on that problem</t>
  </si>
  <si>
    <t>Bored-I love my system, but it doesn't feel as good as it should</t>
  </si>
  <si>
    <t>I love my kitty</t>
  </si>
  <si>
    <t>Great podcasts yesterday</t>
  </si>
  <si>
    <t>MON</t>
  </si>
  <si>
    <t>TUE</t>
  </si>
  <si>
    <t>SUN</t>
  </si>
  <si>
    <t>SAT</t>
  </si>
  <si>
    <t>FRI</t>
  </si>
  <si>
    <t>THU</t>
  </si>
  <si>
    <t>WED</t>
  </si>
  <si>
    <t>Upload Parent's Photo Frames</t>
  </si>
  <si>
    <t>Eating fucking a whole bag of candy</t>
  </si>
  <si>
    <t>Physical 100</t>
  </si>
  <si>
    <t>Gears tactics</t>
  </si>
  <si>
    <t>The worst pizza ever</t>
  </si>
  <si>
    <t>Working is burning her out</t>
  </si>
  <si>
    <t>Exhausted-Ran out of gas and talked too damn much</t>
  </si>
  <si>
    <t>A good night's sleep</t>
  </si>
  <si>
    <t>Going to stay on schedule today</t>
  </si>
  <si>
    <t>Person of the Week kicked off</t>
  </si>
  <si>
    <t>Fun gaming marathon</t>
  </si>
  <si>
    <t>Choosing not to drink yesterday</t>
  </si>
  <si>
    <t>Not managing my frustration during cleaning yesterday</t>
  </si>
  <si>
    <t>She has been drinking a little too much</t>
  </si>
  <si>
    <t>Confident-Holding off drinking was a great move yesterday</t>
  </si>
  <si>
    <t>I didn’t eat bad yesterday</t>
  </si>
  <si>
    <t>Not going to get pissed off today</t>
  </si>
  <si>
    <t>Good Bengals &amp; Chiefs game last night</t>
  </si>
  <si>
    <t>Making spaghetti with my mom</t>
  </si>
  <si>
    <t>Hanging with my parents in general</t>
  </si>
  <si>
    <t>Tomato Basil Pasta</t>
  </si>
  <si>
    <t>She is fine with no time away from me</t>
  </si>
  <si>
    <t>I can still hang out with my folks whenever we want</t>
  </si>
  <si>
    <t>I am never going to gamble again</t>
  </si>
  <si>
    <t>What are the outstanding negative events of the year in my life?</t>
  </si>
  <si>
    <t>What do you affirm about yourself?</t>
  </si>
  <si>
    <t>Mediocre-Nothing to be said really</t>
  </si>
  <si>
    <t>She did a great job at work with some added responsibility</t>
  </si>
  <si>
    <t>2001 Space Odyssey watch</t>
  </si>
  <si>
    <t>Disappointed-over consumption again</t>
  </si>
  <si>
    <t>Shitty Hoisin Meatballs</t>
  </si>
  <si>
    <t>Not trying the Marg machine before I bought shit to use it</t>
  </si>
  <si>
    <t>Chicken Stir-fry</t>
  </si>
  <si>
    <t>Jess jade a bad day at work but came home and made the best of it</t>
  </si>
  <si>
    <t>Jess having a tough day and being able to put that aside at night</t>
  </si>
  <si>
    <t>Getting upset when the cost of the landscaping was brought up</t>
  </si>
  <si>
    <t>Pizza and French fries</t>
  </si>
  <si>
    <t>In conversation, I tend not to listen as much as I should.  I would like to improve my ability, but still be able to get my thoughts out. I need to speak up more to those around me.</t>
  </si>
  <si>
    <t>Vertigo continues; chewing tobacco; seeing my dad decline and thinking about mortality; dealing with the stress of the move; getting COVID; getting fat in the fall; getting upset at Jess; abandoning my spreadsheet for awhile</t>
  </si>
  <si>
    <t>I soldiered through my illness fairly well, and I handled the move like a champ.</t>
  </si>
  <si>
    <t>1/1/22: Finishing up the monthly and weekly charts; getting the 600 zone minute notification; finishing up the clock with Jess; chicken sandwiches and salad; Jess is digging Minecraft today; felt better today but still had brownies at night</t>
  </si>
  <si>
    <t>12/31/22: Sex after mimosas; mine crafting with Jess; eating pies; Walmart Italian; Jess was the chef today; not as fun being lazy as it used to be</t>
  </si>
  <si>
    <t>Finishing up the scorecard edits</t>
  </si>
  <si>
    <t>Week of 1/30/2023</t>
  </si>
  <si>
    <t>Work harder on bias and errors of thinking-thought process stuff</t>
  </si>
  <si>
    <t>Look into hedonic treadmill</t>
  </si>
  <si>
    <t>See old things as new again process</t>
  </si>
  <si>
    <t>Do something with this-The major things you can do for happiness: build social connections, take care of your mental health by helping others and be "other" orientated, be grateful by counting your blessings-common wisdom but not common practice, be more present in the moment even when things are negative as processing it will give you cues to deal with it.</t>
  </si>
  <si>
    <t>Make negative emotions more part of my life experience</t>
  </si>
  <si>
    <t>How can I spend money to save time</t>
  </si>
  <si>
    <t>Build a narrative to describe how we use the house that ties the design together</t>
  </si>
  <si>
    <t>Separate the private and public spaces in a home and figure out the transitions between</t>
  </si>
  <si>
    <t>What is the overall program for the house-identify functions &amp; all uses with a conceptual framework</t>
  </si>
  <si>
    <t>Check out FRED the st. louis fed's economic database</t>
  </si>
  <si>
    <t>Keep working on myself every week</t>
  </si>
  <si>
    <t>Repair Bears poster and frame</t>
  </si>
  <si>
    <t>A better measure of food than the calorie measuring how full a food make you feel-there are hunger promoting foods</t>
  </si>
  <si>
    <t>Look at foods by nutrient density</t>
  </si>
  <si>
    <t>I need to burn less fuel each day to save it for the long term</t>
  </si>
  <si>
    <t>How can I build my life around virtues from my core values or add vitures to core values</t>
  </si>
  <si>
    <t>A challenge to be nice to Jess for a month with some techinique or process</t>
  </si>
  <si>
    <t>Inside tracker</t>
  </si>
  <si>
    <t>Need to do an efficency analysis after I launch things</t>
  </si>
  <si>
    <t>Long term goals should be measured in iterations</t>
  </si>
  <si>
    <t>Have a travel score to replace normal routine in scorecard</t>
  </si>
  <si>
    <t>Find websites about the great road trips</t>
  </si>
  <si>
    <t>Basic life safety in auto accidents</t>
  </si>
  <si>
    <t>How can I have more fun</t>
  </si>
  <si>
    <t>Mindset goal-what you think is going to happen is what you "see" in your environment</t>
  </si>
  <si>
    <t>Should I keep receipts or not?</t>
  </si>
  <si>
    <t>What do you need to bake bread</t>
  </si>
  <si>
    <t>Finish food ratings</t>
  </si>
  <si>
    <t>How can I use the scientific method</t>
  </si>
  <si>
    <t>Art scoring process</t>
  </si>
  <si>
    <t>Fix themes on study club notes</t>
  </si>
  <si>
    <t>How can I get better a bargaining</t>
  </si>
  <si>
    <t>How can I be more systematic with playing old video games and work my way up the list-separate project from playing daily</t>
  </si>
  <si>
    <t>Jessica Valetines day</t>
  </si>
  <si>
    <t>Show Orkin man turds</t>
  </si>
  <si>
    <t>Sam Harris waking up app</t>
  </si>
  <si>
    <t>Think hard about how else I can use scorecards</t>
  </si>
  <si>
    <t>Learning</t>
  </si>
  <si>
    <t>80000 hour goal</t>
  </si>
  <si>
    <t>I am spending a lot of time doing things that are not producing a lot of obvious results</t>
  </si>
  <si>
    <t>Feb</t>
  </si>
  <si>
    <t>126/75</t>
  </si>
  <si>
    <t>Daily Scores</t>
  </si>
  <si>
    <t>None</t>
  </si>
  <si>
    <t>Deciding to workout instead of lay down</t>
  </si>
  <si>
    <t>45 5/8"</t>
  </si>
  <si>
    <t>Hanging with my parents in the morning'</t>
  </si>
  <si>
    <t>The Gray Area podcast</t>
  </si>
  <si>
    <t>Vertigo meltdown</t>
  </si>
  <si>
    <t>Jimmy Johns</t>
  </si>
  <si>
    <t>She had a good attitude despite working all day</t>
  </si>
  <si>
    <t>Depressed-The vertigo attack was bad</t>
  </si>
  <si>
    <t>I am not in the situation I dreamt about where I was in the same situation as my early twenties.  I am better than that now.</t>
  </si>
  <si>
    <t>I have to be careful today after vertigo yesterday</t>
  </si>
  <si>
    <t>No self service; fight urges with substitution of an outdoor walk</t>
  </si>
  <si>
    <t>Water treatment and testing program</t>
  </si>
  <si>
    <t>Make a restaurant list like food list to pick from</t>
  </si>
  <si>
    <t>Separate food ratings for meals, treats and drinks</t>
  </si>
  <si>
    <t>Separate binders for MOW TOW DOW</t>
  </si>
  <si>
    <t>Create a salad binder</t>
  </si>
  <si>
    <t>New meal planning process and recipe template</t>
  </si>
  <si>
    <t>Basketball franchise set-up</t>
  </si>
  <si>
    <t>Knocking out projects in my new system</t>
  </si>
  <si>
    <t>A little overeating at night with healthy snacks</t>
  </si>
  <si>
    <t>She was tired, and seems burnt out</t>
  </si>
  <si>
    <t>Conflicted-really worked hard up untl dinner and then my energy fell off a cliff</t>
  </si>
  <si>
    <t>My kitty is clearing up after another shot</t>
  </si>
  <si>
    <t>I am going to start going to bed when Jessica does</t>
  </si>
  <si>
    <t>Entertainment</t>
  </si>
  <si>
    <t>Rest</t>
  </si>
  <si>
    <t>10k Steps Overall &amp; 250 Steps per Hour</t>
  </si>
  <si>
    <t>Finish Prediction game &amp;The prediction game should be fill in the blank</t>
  </si>
  <si>
    <t>need to finish all processes; build a process checklist</t>
  </si>
  <si>
    <t>Delicious new dinner</t>
  </si>
  <si>
    <t>Coming up with Mindsets list</t>
  </si>
  <si>
    <t>Holding off the self-service</t>
  </si>
  <si>
    <t>Phone dying incident</t>
  </si>
  <si>
    <t>Quinoa Sweet Potato Bowls</t>
  </si>
  <si>
    <t>She keeps getting too many patients at work</t>
  </si>
  <si>
    <t>Content-not too hot, not too cold yesterday</t>
  </si>
  <si>
    <t>My cat is getting better each day</t>
  </si>
  <si>
    <t>No cover-ups!</t>
  </si>
  <si>
    <t>Candy and gaming</t>
  </si>
  <si>
    <t>Cereal</t>
  </si>
  <si>
    <t>She is drinking quite a bit</t>
  </si>
  <si>
    <t>Sad-Another loss of will yesterday</t>
  </si>
  <si>
    <t>Warmth on a very cold day</t>
  </si>
  <si>
    <t>Count calories today</t>
  </si>
  <si>
    <t>Bath with a good podcast</t>
  </si>
  <si>
    <t>5-Learning</t>
  </si>
  <si>
    <t>4-Mindset</t>
  </si>
  <si>
    <t>need a list of mindsets because mindset rules are not a one time thing and include core values</t>
  </si>
  <si>
    <t>philosophy club</t>
  </si>
  <si>
    <t>Errors</t>
  </si>
  <si>
    <t>stand up comedy</t>
  </si>
  <si>
    <t>new clothles including workout gear once at goal weight</t>
  </si>
  <si>
    <t>uncut gemstone ore</t>
  </si>
  <si>
    <t>how could I do phases of life</t>
  </si>
  <si>
    <t>firearms &amp; shooting</t>
  </si>
  <si>
    <t>midnight at noon on New Year's Eve</t>
  </si>
  <si>
    <t>juggling</t>
  </si>
  <si>
    <t>leather coat</t>
  </si>
  <si>
    <t>beer stein</t>
  </si>
  <si>
    <t>executive health exam with full body scan</t>
  </si>
  <si>
    <t>CAC test to check for aterial disease</t>
  </si>
  <si>
    <t>commercial food vendors like superior</t>
  </si>
  <si>
    <t>image of cosmic web</t>
  </si>
  <si>
    <t>image of Otis the drunk</t>
  </si>
  <si>
    <t>Zircon to display</t>
  </si>
  <si>
    <t>re-skim how emotions are made for life application</t>
  </si>
  <si>
    <t>performing arts to boost creativity</t>
  </si>
  <si>
    <t>local self-defense classes</t>
  </si>
  <si>
    <t>robes and slippers</t>
  </si>
  <si>
    <t>Mauviel cookware</t>
  </si>
  <si>
    <t>light ball</t>
  </si>
  <si>
    <t>lettuce spinner</t>
  </si>
  <si>
    <t>large matt by shower</t>
  </si>
  <si>
    <t>light up glass mushrooms</t>
  </si>
  <si>
    <t>buy an hourglass</t>
  </si>
  <si>
    <t>butcher box</t>
  </si>
  <si>
    <t>what to do with monthly themes</t>
  </si>
  <si>
    <t>sleep apnea concerns with doctor</t>
  </si>
  <si>
    <t>see if I have an active p53 gene for fighting mutations in DNA</t>
  </si>
  <si>
    <t>circadian rhythm analysis</t>
  </si>
  <si>
    <t>bring back Nintendo</t>
  </si>
  <si>
    <t>biologicals cycle analysis</t>
  </si>
  <si>
    <t>alzheimer's gene screening</t>
  </si>
  <si>
    <t>minimize the exposure to airborne crap-maybe air cleaner</t>
  </si>
  <si>
    <t>find some local friends</t>
  </si>
  <si>
    <t>deliberate imagination  processes</t>
  </si>
  <si>
    <t>French press</t>
  </si>
  <si>
    <t>best chamomile tea or night tea</t>
  </si>
  <si>
    <t>use vacation book from nat geo</t>
  </si>
  <si>
    <t>how can I do more scorecard stuff</t>
  </si>
  <si>
    <t>gene study</t>
  </si>
  <si>
    <t>terry cloth robe for getting out of the shower</t>
  </si>
  <si>
    <t>mechanic gloves</t>
  </si>
  <si>
    <t>Laird Hamilton coffee</t>
  </si>
  <si>
    <t>global knifes or best knifes</t>
  </si>
  <si>
    <t>bring back green tea</t>
  </si>
  <si>
    <t>best pen</t>
  </si>
  <si>
    <t>best coffee</t>
  </si>
  <si>
    <t>bath towelx7</t>
  </si>
  <si>
    <t>avocado oil</t>
  </si>
  <si>
    <t>Elvis movie</t>
  </si>
  <si>
    <t>Phone call with Dave</t>
  </si>
  <si>
    <t>Phone call with Bo</t>
  </si>
  <si>
    <t>Phone calls threw me off track a little too much</t>
  </si>
  <si>
    <t>Panera Bread</t>
  </si>
  <si>
    <t>She is wiped out at night</t>
  </si>
  <si>
    <t>Connected-lots of talking on the phone yesterday</t>
  </si>
  <si>
    <t>Friendship with Dave</t>
  </si>
  <si>
    <t>I am going to do better with discipline today</t>
  </si>
  <si>
    <t>Mail order bulk foods, veggies, fruits, and spices</t>
  </si>
  <si>
    <t>Dry January is a better idea than sober Oct &amp; Fatober is possible as well after my birthday</t>
  </si>
  <si>
    <t>Art Project</t>
  </si>
  <si>
    <t>Response about blinds</t>
  </si>
  <si>
    <t>Pulling out of a nose dive haha</t>
  </si>
  <si>
    <t>Getting the gaming list fired back up</t>
  </si>
  <si>
    <t>Lawerence of Arabia in the afternoon</t>
  </si>
  <si>
    <t>Over satured fat</t>
  </si>
  <si>
    <t>Creamy Chicken Noodle Skillet</t>
  </si>
  <si>
    <t>She held out on the weed when she got home</t>
  </si>
  <si>
    <t>Impressed-my wife is a very hard worker</t>
  </si>
  <si>
    <t>My kitty is feeling better</t>
  </si>
  <si>
    <t>I am only going to have one drink today</t>
  </si>
  <si>
    <t>Week of 2/6/23</t>
  </si>
  <si>
    <t>Sex in the afternoon after drinks</t>
  </si>
  <si>
    <t>Picking my names for the woodburning project</t>
  </si>
  <si>
    <t>Jessica's brownies</t>
  </si>
  <si>
    <t>Eating pizza</t>
  </si>
  <si>
    <t>Papa John's Pizza</t>
  </si>
  <si>
    <t>She said she would have re-done her morning for the payoff of the afternoon</t>
  </si>
  <si>
    <t>Fulfilled-eat, drank, and screwed yesterday</t>
  </si>
  <si>
    <t>Not having to go to work today haha</t>
  </si>
  <si>
    <t>It will be easy to stay on nutrition this week</t>
  </si>
  <si>
    <t>Overeating yet again-this is the week</t>
  </si>
  <si>
    <t>Easy ways to save money through discounts</t>
  </si>
  <si>
    <t>Death of the week</t>
  </si>
  <si>
    <t>More "things of the week"</t>
  </si>
  <si>
    <t>Longer term brain training</t>
  </si>
  <si>
    <t>Buy a baseball and hockey game</t>
  </si>
  <si>
    <t>Am I sure that my systems addresses looking for blind spots and looking for correction?</t>
  </si>
  <si>
    <t>Identify areas of change and check myself</t>
  </si>
  <si>
    <t>Learn about stress management techniques</t>
  </si>
  <si>
    <t>Learn about health optimization and biohacking</t>
  </si>
  <si>
    <t>Learn about company called Lifeforce for health optimization look for "diagnostic"</t>
  </si>
  <si>
    <t>See a problem as a puzzle and it might be more interesting.</t>
  </si>
  <si>
    <t>Two good ways to be honest-when you fuck up and when you feel positive emotions</t>
  </si>
  <si>
    <t>On your birthday, you should treat those around you</t>
  </si>
  <si>
    <t>Think of your future self when making decisions.  Get digital aging software to see your future self</t>
  </si>
  <si>
    <t>Add bonuses to raffle drum</t>
  </si>
  <si>
    <t>Add cabinets to maintain</t>
  </si>
  <si>
    <t>Add fridge interior to monthly</t>
  </si>
  <si>
    <t>Novel where you see past generations decision impacts on future gen</t>
  </si>
  <si>
    <t>Metacognition-think about thinking</t>
  </si>
  <si>
    <t>Concept maps</t>
  </si>
  <si>
    <t>Quit staying up late a night because I just eat more</t>
  </si>
  <si>
    <t>Novel where AI speaks for you using your ideas</t>
  </si>
  <si>
    <t>Once a goal section hits 10, move on to something else to balance stuff</t>
  </si>
  <si>
    <t>Podcasts scoring, sorting, one thing per episode, selection process</t>
  </si>
  <si>
    <t>How can I shut down effectively when I don’t have it</t>
  </si>
  <si>
    <t>Novel where there are two parts of America one for conservative and one for liberal.  People move back and forth between the cultures.  Both camps have merit and are part of the human condition would be main idea</t>
  </si>
  <si>
    <t>Travel concept-have their food and google map open along with visual on TV</t>
  </si>
  <si>
    <t>You can divide tasks from goals by seeing if they need the gaol process or not</t>
  </si>
  <si>
    <t>How do you clean a mattress</t>
  </si>
  <si>
    <t>Potential person of the week list</t>
  </si>
  <si>
    <t>Look into emotional regulation training</t>
  </si>
  <si>
    <t>Look into coping with stressors</t>
  </si>
  <si>
    <t>Put together things to put together other things-translate models concept</t>
  </si>
  <si>
    <t>Learning theme of the week to drive picks</t>
  </si>
  <si>
    <t>Add video series to non-fiction to make it easier to rate</t>
  </si>
  <si>
    <t>Top 5 Leaders of all time-make sub categories for people of the week</t>
  </si>
  <si>
    <t>What train rides can we take from here?</t>
  </si>
  <si>
    <t>Pick a skill to develop rather than thinking them up.  Skills are something that has to be practiced</t>
  </si>
  <si>
    <t>Create skill badge log</t>
  </si>
  <si>
    <t>Look into qualia-feelings</t>
  </si>
  <si>
    <t>When do I do long term stuff</t>
  </si>
  <si>
    <t>Mulligan day where I get 100 points</t>
  </si>
  <si>
    <t>Generate recipes from food list ahead of time</t>
  </si>
  <si>
    <t>Revise goal process under "processes"</t>
  </si>
  <si>
    <t>Revise processes in monthly routine</t>
  </si>
  <si>
    <t>Work on processes regularly until complete</t>
  </si>
  <si>
    <t>Call Neff accounting</t>
  </si>
  <si>
    <t>Catch up on questions form texts with Dave</t>
  </si>
  <si>
    <t>Greatest monster movies of all time</t>
  </si>
  <si>
    <t>Re-do maintenance &amp; cleaning</t>
  </si>
  <si>
    <t>Throat cancer check</t>
  </si>
  <si>
    <t>Add games to wish list every quarter-check off for this quarter</t>
  </si>
  <si>
    <t>Who is the greatest literary detective of all time?</t>
  </si>
  <si>
    <t>Let distracting and negative thoughts to pass like mindfulness exercise.  Do not attend to them</t>
  </si>
  <si>
    <t>Focus on finding a signal with your attention instead of getting distracted-concentration</t>
  </si>
  <si>
    <t>A key battle for me is the struggle between my impulses and my delibrate decision making in my mind</t>
  </si>
  <si>
    <t>Bring back classical music into my life</t>
  </si>
  <si>
    <t>Need a water container</t>
  </si>
  <si>
    <t>Finish news rotation</t>
  </si>
  <si>
    <t>Philosophy club notes</t>
  </si>
  <si>
    <t>Start rating trips to Kewanee line vacations</t>
  </si>
  <si>
    <t>Re-do new ideas checklist and do enough per day to complete each week</t>
  </si>
  <si>
    <t>List of closed artists for music</t>
  </si>
  <si>
    <t>Join a club to have friends</t>
  </si>
  <si>
    <t>Fix up quanitative goals</t>
  </si>
  <si>
    <t>Meal planning execution</t>
  </si>
  <si>
    <t>80,000 hours podcast</t>
  </si>
  <si>
    <t>Afternoon reading and rest</t>
  </si>
  <si>
    <t>Gaming just didn’t work out</t>
  </si>
  <si>
    <t>Salad and Chicken Sandwiches</t>
  </si>
  <si>
    <t>She really liked the chicken sandwich</t>
  </si>
  <si>
    <t>Resilient-Vertigo dropped me again yesterday, but I recovered</t>
  </si>
  <si>
    <t>My kitty keeps getting better</t>
  </si>
  <si>
    <t>I did something wrong yesterday with my diet it seems</t>
  </si>
  <si>
    <t>Video games are still unsatisfying</t>
  </si>
  <si>
    <t xml:space="preserve">Rework scoring on weekly hygiene </t>
  </si>
  <si>
    <t>Ceramic Floor Tile</t>
  </si>
  <si>
    <t>Kitty Litter Matt</t>
  </si>
  <si>
    <t>08: Pet</t>
  </si>
  <si>
    <t>Pipes</t>
  </si>
  <si>
    <t>Week1</t>
  </si>
  <si>
    <t>Monday</t>
  </si>
  <si>
    <t>Tuesday</t>
  </si>
  <si>
    <t>Wednesday</t>
  </si>
  <si>
    <t>Thursday</t>
  </si>
  <si>
    <t>Friday</t>
  </si>
  <si>
    <t>Saturday</t>
  </si>
  <si>
    <t>Week 2</t>
  </si>
  <si>
    <t>Week 3</t>
  </si>
  <si>
    <t>Week 4</t>
  </si>
  <si>
    <t>Kitchen (No Floors)</t>
  </si>
  <si>
    <t>Kitchen Floors</t>
  </si>
  <si>
    <t>Mudroom/Pet</t>
  </si>
  <si>
    <t>Living Room</t>
  </si>
  <si>
    <t>Bath (No Floors)</t>
  </si>
  <si>
    <t>Bath &amp; Wood Floors</t>
  </si>
  <si>
    <t>Quarterly Items</t>
  </si>
  <si>
    <t>Quarterly</t>
  </si>
  <si>
    <t>Sprng/Fall</t>
  </si>
  <si>
    <t>Buff Silverware</t>
  </si>
  <si>
    <t>Spring/Fall</t>
  </si>
  <si>
    <t>Bath &amp; Wood Floors/Gym</t>
  </si>
  <si>
    <t>Laundry/Bedroom/Office</t>
  </si>
  <si>
    <t>Bi-Monthly</t>
  </si>
  <si>
    <t>Monthly Items-Other</t>
  </si>
  <si>
    <t>Monthly-Kitchen</t>
  </si>
  <si>
    <t>Monthly-Basement</t>
  </si>
  <si>
    <t>Monthly-Upstairs</t>
  </si>
  <si>
    <t>Monthly-Garage</t>
  </si>
  <si>
    <t>Refrigerator Interior</t>
  </si>
  <si>
    <t>Mechanical Tootbrush Head</t>
  </si>
  <si>
    <t>Coffee Machines Outside</t>
  </si>
  <si>
    <t>Coffee Maker &amp; Grinder</t>
  </si>
  <si>
    <t>McChicken and Fries</t>
  </si>
  <si>
    <t>Misfiring on dinner</t>
  </si>
  <si>
    <t>Cleaning and maintenance adjustements</t>
  </si>
  <si>
    <t>Good gaming session last night</t>
  </si>
  <si>
    <t>Great facts yesterday</t>
  </si>
  <si>
    <t>Hopeful-Maybe a caffeine change is warranted</t>
  </si>
  <si>
    <t>She was really tired from a call weekend and she had to get up early this morning</t>
  </si>
  <si>
    <t>My cat is really looking better</t>
  </si>
  <si>
    <t>Today I am going to consume less weed</t>
  </si>
  <si>
    <t xml:space="preserve">Finish meal planning folders on wall </t>
  </si>
  <si>
    <t>Facts from Last Week Printed and Trimmed</t>
  </si>
  <si>
    <t>Life is finite and fleeting; therefore, try to find satisfaction and a sense of appreciation, from moment to moment, by keeping that in perspective during both good and bad times.</t>
  </si>
  <si>
    <t>not doing things in secret, being honest, and having integrity</t>
  </si>
  <si>
    <t>POSSIBLE</t>
  </si>
  <si>
    <t>What was my biggest error yesterday? Generate a goal to correct if required.</t>
  </si>
  <si>
    <t>How did you feel about your day? Add the feeling word to the list.</t>
  </si>
  <si>
    <t>Oxygen % During Sleep</t>
  </si>
  <si>
    <t>Weekly Scores</t>
  </si>
  <si>
    <t>64oz Water Consumed</t>
  </si>
  <si>
    <t>Brainstorming: New Ideas Checklist</t>
  </si>
  <si>
    <t>Cleaning process is working well</t>
  </si>
  <si>
    <t>Finally beating very hard Gears level</t>
  </si>
  <si>
    <t>Went to bed early and reworked scorecard time line</t>
  </si>
  <si>
    <t>Not calling my dad back</t>
  </si>
  <si>
    <t>Shnuck's food</t>
  </si>
  <si>
    <t>She was easy to get along with yesterday</t>
  </si>
  <si>
    <t>Self-Assured-the sytem is working well and my numbers are going up</t>
  </si>
  <si>
    <t>This medication is working so well on Kitty</t>
  </si>
  <si>
    <t>Today I am going experiment with smoking hitters</t>
  </si>
  <si>
    <t>Skill</t>
  </si>
  <si>
    <t>Hang new wall clock</t>
  </si>
  <si>
    <t>What are the things that raise my energy and lower my energy</t>
  </si>
  <si>
    <t>Consider weighing foods rather than volume</t>
  </si>
  <si>
    <t>Don't worry about what other people think</t>
  </si>
  <si>
    <t>Tune into when you are depleted</t>
  </si>
  <si>
    <t>Regularly find something in a familiar space that I never noticed before can be about people too-curiosity</t>
  </si>
  <si>
    <t>Don’t say bad things about people unless it's constructive</t>
  </si>
  <si>
    <t>Here are some bias-no self critque, no sympathetic understanding of your adversary, scruples as to method, no humor applied to social relatations</t>
  </si>
  <si>
    <t>Needs jokes on a rolodex type thing</t>
  </si>
  <si>
    <t>Look at all manners of waste in my life</t>
  </si>
  <si>
    <t>Catch up all artists in music program if I am going to enshrine music in morning routine with shuffle all</t>
  </si>
  <si>
    <t>Look into emergent phenomenon</t>
  </si>
  <si>
    <t>What can I do with my hands during pictures</t>
  </si>
  <si>
    <t>Use bike time for design</t>
  </si>
  <si>
    <t>Don't have all the time in the world so I have to narrow to the great books</t>
  </si>
  <si>
    <t>Audio books</t>
  </si>
  <si>
    <t>Keep looking at Schnucks for more stuff</t>
  </si>
  <si>
    <t>Can I slow down my immune system consider I have an inflammatory disease?</t>
  </si>
  <si>
    <t>Goal Process: Generate Ideas Categorize Ideas Build Process Steps to Result How to Document Implement Revise</t>
  </si>
  <si>
    <t>Brain-Rebus Puzzles</t>
  </si>
  <si>
    <t>Create a brain training tab with ratings</t>
  </si>
  <si>
    <t>Mindset-the dynamism to continually work on myself for the sake of self-improvement</t>
  </si>
  <si>
    <t>Joke Telling</t>
  </si>
  <si>
    <t>Learning subject list</t>
  </si>
  <si>
    <t>Evolutionary psychology</t>
  </si>
  <si>
    <t>Hang new nature picture from mom</t>
  </si>
  <si>
    <t>1-Improvement</t>
  </si>
  <si>
    <t>2-Creative</t>
  </si>
  <si>
    <t>Repot 2018 plant in psych pot</t>
  </si>
  <si>
    <t>3-Home</t>
  </si>
  <si>
    <t>Backup computer put into routine</t>
  </si>
  <si>
    <t>Improvement</t>
  </si>
  <si>
    <t>Creative</t>
  </si>
  <si>
    <t>You can be efficient by not doing something to your best effort.  Everything has an opportunity cost, so sometimes it easier to the 20% easiest part of a goal rather than taking it to 90% where you have to expend more resources for diminishing returns.  Consider how important something is, and how much effort is required to a get satisfactory return.</t>
  </si>
  <si>
    <t>New art scoring process</t>
  </si>
  <si>
    <t>Count of Monte Cristo reading</t>
  </si>
  <si>
    <t>Refining learning on websites</t>
  </si>
  <si>
    <t>Gaming is not satisfying still</t>
  </si>
  <si>
    <t>Spanish Beans and Rice</t>
  </si>
  <si>
    <t>She needed a drink, and she is not having a very good time</t>
  </si>
  <si>
    <t>Happy-things are really coming together with my routine'</t>
  </si>
  <si>
    <t>Switching back to hitters has calmed by symptoms</t>
  </si>
  <si>
    <t>I am going to have a great gaming session today</t>
  </si>
  <si>
    <t>Quanitative</t>
  </si>
  <si>
    <t>Drink</t>
  </si>
  <si>
    <t>Check out Princeton University Press</t>
  </si>
  <si>
    <t>Keep a running list of things I would like to change</t>
  </si>
  <si>
    <t>Need travel ideas for local trips</t>
  </si>
  <si>
    <t>Origin of life doc</t>
  </si>
  <si>
    <t>Not overeating at night</t>
  </si>
  <si>
    <t>Overeating sat fat</t>
  </si>
  <si>
    <t>Chicken Enchiladas</t>
  </si>
  <si>
    <t>Apathetic-just didn’t quite have it yesterday</t>
  </si>
  <si>
    <t>I am grateful that I didn’t snack more last night</t>
  </si>
  <si>
    <t>Excel Training</t>
  </si>
  <si>
    <t>Cooking Techniques (sub-divide)</t>
  </si>
  <si>
    <t>Card Tricks</t>
  </si>
  <si>
    <t>Yearly punch list process-reviews but also wish list type stuff</t>
  </si>
  <si>
    <t>Make a binder for the home process?</t>
  </si>
  <si>
    <t>Vacations should have ratings in entertainment</t>
  </si>
  <si>
    <t>Four big vacations per year: Long Weekend Driving, Long Weekend Flying, State, Multi-State, International (once every 5 years)</t>
  </si>
  <si>
    <t>How can I better use satellite images</t>
  </si>
  <si>
    <t>Painting my parent's gifts</t>
  </si>
  <si>
    <t>Creating new top 100 after some re-rates</t>
  </si>
  <si>
    <t>Cleaning and listening to music</t>
  </si>
  <si>
    <t>Not much bad to report</t>
  </si>
  <si>
    <t>She had fun doing the art, but it takes her a little longer</t>
  </si>
  <si>
    <t>Assured-not the perfect day, but it was good enough</t>
  </si>
  <si>
    <t>Jess is finally off of work</t>
  </si>
  <si>
    <t>I am going to have fun with the folks</t>
  </si>
  <si>
    <t>2//7/23</t>
  </si>
  <si>
    <t>Drinking with my parents</t>
  </si>
  <si>
    <t>My mom taking a hit of weed with us</t>
  </si>
  <si>
    <t>Watching the Superbowl with the family</t>
  </si>
  <si>
    <t>Overeating yet again</t>
  </si>
  <si>
    <t>Tacurrito</t>
  </si>
  <si>
    <t>She got a little too drunk on the mojitos</t>
  </si>
  <si>
    <t>Grateful-very family my family is still alive to celebrate with</t>
  </si>
  <si>
    <t>My family is still alive to celebrate with</t>
  </si>
  <si>
    <t>I love my mom</t>
  </si>
  <si>
    <t>Country of the Week video categories for medley like history, geography, biggest city, travel video, Ask Jessica about this; food; music; dress; architecture; address all rating categories, ex pat videos</t>
  </si>
  <si>
    <t>Founding fathers showdown for top 10 at party</t>
  </si>
  <si>
    <t>Need to describe character errors</t>
  </si>
  <si>
    <t>Change dinner to scores per new system</t>
  </si>
  <si>
    <t>Reach out to Charles</t>
  </si>
  <si>
    <t>I want to express myself more in a way that opens others around me up</t>
  </si>
  <si>
    <t>Need scoring for "outings" out of 100 including for parent's house</t>
  </si>
  <si>
    <t>How can I get garbage to stop smelling?</t>
  </si>
  <si>
    <t>Making my parent's present</t>
  </si>
  <si>
    <t>Battling with sat fat totals</t>
  </si>
  <si>
    <t>Prediction game with my parents and Jess</t>
  </si>
  <si>
    <t>Afternoon sex and nap</t>
  </si>
  <si>
    <t>Getting the scorecard back on track despite not wanting to</t>
  </si>
  <si>
    <t>Eating all those snacks at my parent's house followed by a Pizza</t>
  </si>
  <si>
    <t>She made us great tacos without any help</t>
  </si>
  <si>
    <t>Reliable-I bounced back yesterday after an uneven start</t>
  </si>
  <si>
    <t>I am grateful I get to spend time with Jessica this week</t>
  </si>
  <si>
    <t>I am going to have no fits of anger today</t>
  </si>
  <si>
    <t>Week of 2/13/2023</t>
  </si>
  <si>
    <t>Finish the target shooting game</t>
  </si>
  <si>
    <t>I need to learn how to better demonstrate my points to other people like Abe</t>
  </si>
  <si>
    <t>Give every goal and opportunity cost rating to measure how much effort would be needed</t>
  </si>
  <si>
    <t>Relate opportunity cost of goals to weight in scorecard i.e. the higher the cost, the higher the points; I only have 16 units of time per day which is very important to remember for efficency</t>
  </si>
  <si>
    <t>When I do the opportunity cost thing, I should also put a cost on my time to see if it is cheaper to buy or do myself</t>
  </si>
  <si>
    <t>Poster of the March of Progress</t>
  </si>
  <si>
    <t>-finish selection book to help initial design</t>
  </si>
  <si>
    <t>-jones machine</t>
  </si>
  <si>
    <t>No</t>
  </si>
  <si>
    <t>Start making my own stocks</t>
  </si>
  <si>
    <t>The feeling of the bed last night</t>
  </si>
  <si>
    <t>Working on the new design system</t>
  </si>
  <si>
    <t>Rating games continues</t>
  </si>
  <si>
    <t>Too many zero calorie drinks</t>
  </si>
  <si>
    <t>She restarted Fallout yesterday</t>
  </si>
  <si>
    <t>Dull-I got a lot done, but I didn't have much fun</t>
  </si>
  <si>
    <t>Having my life feel dull rather than like drudgery</t>
  </si>
  <si>
    <t>I am going to have weekend life fun today</t>
  </si>
  <si>
    <t>What were my three favorite events last week?  Genereate goals that can build on that success.</t>
  </si>
  <si>
    <t>Was my biggest error a repeat mistake?  Explain why and generate a goal to address the reason why.</t>
  </si>
  <si>
    <t>What are the top three events from yesterday?  Generate one goal that can build on these events.</t>
  </si>
  <si>
    <t>Music Lists Updated</t>
  </si>
  <si>
    <t>Develop gaming quality average where ongoing scores add to overall score plus put that into spreadsheet</t>
  </si>
  <si>
    <t>Count all nutrition this month</t>
  </si>
  <si>
    <t>Outing rating system along with vacation</t>
  </si>
  <si>
    <t>Finish incorporating long term scorecard stuff</t>
  </si>
  <si>
    <t>Need process to systematize learning at night</t>
  </si>
  <si>
    <t>Need more healthy snacks for list</t>
  </si>
  <si>
    <t>Cross out foods on grocery template to ensure we are getting rotation</t>
  </si>
  <si>
    <t>Need scoring for outings as well as vacations.  Right now outings are 100 point scale.</t>
  </si>
  <si>
    <t>Look into box breathing to control anxiety</t>
  </si>
  <si>
    <t>Edit vacation club process and include in planning processes as needed</t>
  </si>
  <si>
    <t>Call Cody back next week</t>
  </si>
  <si>
    <t>One big idea every time I visit my folks</t>
  </si>
  <si>
    <t>Bison as alternative to beef</t>
  </si>
  <si>
    <t>Dried seaweed supplement</t>
  </si>
  <si>
    <t>Eat more potato if I can find organic</t>
  </si>
  <si>
    <t>Create a new outing with for charity work or time spent giving back</t>
  </si>
  <si>
    <t>Need to limit zero cal drinks</t>
  </si>
  <si>
    <t>Learn how to swim better to prevent drowning</t>
  </si>
  <si>
    <t>Recovering to do my weight workout</t>
  </si>
  <si>
    <t>Dinner leftovers were awesome</t>
  </si>
  <si>
    <t>Starting the novel program despite how feeble it was</t>
  </si>
  <si>
    <t>Candy</t>
  </si>
  <si>
    <t>Yes, being stoned</t>
  </si>
  <si>
    <t>We had a fight, but she recoverd better than me</t>
  </si>
  <si>
    <t>Tired-I just didn’t have it today</t>
  </si>
  <si>
    <t>Thankfully my wife is OK with my outburts or at least able to deal with it</t>
  </si>
  <si>
    <t>I am going to treat Jess like I would like to be treated today</t>
  </si>
  <si>
    <t>Only delibrate candy incidents</t>
  </si>
  <si>
    <t>Need to track sodium</t>
  </si>
  <si>
    <t>Drinks at Trust</t>
  </si>
  <si>
    <t>Screwing in the afternoon</t>
  </si>
  <si>
    <t>Bud Tour</t>
  </si>
  <si>
    <t>Losing my temper over the food order at night</t>
  </si>
  <si>
    <t>Yes, I just lose control and really get steamed</t>
  </si>
  <si>
    <t>She got an upset stomach from the drinking and she never really bounced back</t>
  </si>
  <si>
    <t>Elated-best drinks of my life</t>
  </si>
  <si>
    <t>Grateful we got home safe and sound from St. Louis</t>
  </si>
  <si>
    <t>I am going to score some point today despite getting a late start</t>
  </si>
  <si>
    <t>Check non-stop flights for St Louis</t>
  </si>
  <si>
    <t>Learn how you get something published</t>
  </si>
  <si>
    <t>Finish up how home goals work along with cleaning up ideas</t>
  </si>
  <si>
    <t>Move learning ideas to non-fiction.  Learning should be not for a specific project those should go in creative</t>
  </si>
  <si>
    <t>Setting up new air gun</t>
  </si>
  <si>
    <t>Contiuing on game list</t>
  </si>
  <si>
    <t>Losing my cool about the McDonalds</t>
  </si>
  <si>
    <t>Yes</t>
  </si>
  <si>
    <t>Yes-I don’t have a process to deescalate issues once they start</t>
  </si>
  <si>
    <t>She is a little tired from the trip, but she did a lot of chores</t>
  </si>
  <si>
    <t>Hungover-Too much drinking from the day before</t>
  </si>
  <si>
    <t>Glad I found the strength to still ride the bike after getting back from St. Louis</t>
  </si>
  <si>
    <t>I am going to enjoy my dad's 73rd birthday today!</t>
  </si>
  <si>
    <t>Hanging with my dad on his 73rd birthday</t>
  </si>
  <si>
    <t>Shooting game with everyone</t>
  </si>
  <si>
    <t>Jersey Mike's</t>
  </si>
  <si>
    <t>Not finding a way to enjoy my parent's visit enough</t>
  </si>
  <si>
    <t>She is a little tired from all the running around</t>
  </si>
  <si>
    <t>Dismayed-I want to enjoy my parent's more, but I have not figured out how</t>
  </si>
  <si>
    <t>I am grateful I can still see my dad</t>
  </si>
  <si>
    <t>Today I am going to score enough points to get my overall number back on track</t>
  </si>
  <si>
    <t>What are train rides from here?</t>
  </si>
  <si>
    <t>What are the best learning site beside wikipedia and EB</t>
  </si>
  <si>
    <t>US travel education video program to stimulate travel ideas all in US</t>
  </si>
  <si>
    <t>What does the interior design update actually mean, do it weekly instead</t>
  </si>
  <si>
    <t>Update weekly hygiene program and include haircut and massage therapy</t>
  </si>
  <si>
    <t>Conisider blind spot analysis</t>
  </si>
  <si>
    <t>Move reality back to non-fiction</t>
  </si>
  <si>
    <t>Next skill should be anger management</t>
  </si>
  <si>
    <t>Start a process of eliminating waste in my life</t>
  </si>
  <si>
    <t>AI for construction management</t>
  </si>
  <si>
    <t>Rework weekly hygiene into dailys</t>
  </si>
  <si>
    <t>Statistics application</t>
  </si>
  <si>
    <t>Overconsumption of Food</t>
  </si>
  <si>
    <t>Trying to score as many gaming points as possible last night</t>
  </si>
  <si>
    <t>Dinner was awesome</t>
  </si>
  <si>
    <t>Reading in bed last night</t>
  </si>
  <si>
    <t>Too much sitting</t>
  </si>
  <si>
    <t>She seemed like she was more ready to go back to work than I thought</t>
  </si>
  <si>
    <t>Weak-I didn’t have much in the tank yesterday, and I had a weird feeling all day</t>
  </si>
  <si>
    <t>I am grateful that I don't have to fucking work haha</t>
  </si>
  <si>
    <t>Week of 2/20/2023</t>
  </si>
  <si>
    <t>BB gun basement target shooting on my dad's 73rd birthday</t>
  </si>
  <si>
    <t>Drinks with Jess at Trust in St. Louis</t>
  </si>
  <si>
    <t>How many virtue errors did I have last week?  Can I select a new virtue?</t>
  </si>
  <si>
    <t>46.5"</t>
  </si>
  <si>
    <t>18 1/8"</t>
  </si>
  <si>
    <t>46 1/2"</t>
  </si>
  <si>
    <t>16 3/8"</t>
  </si>
  <si>
    <t>27 1/2"</t>
  </si>
  <si>
    <t>17"</t>
  </si>
  <si>
    <t>What is my bodyfat?</t>
  </si>
  <si>
    <t>What is my blood pressure? (First week of the month only)</t>
  </si>
  <si>
    <t>Learn about Filter Bubbles</t>
  </si>
  <si>
    <t>Learn about Emotivism</t>
  </si>
  <si>
    <t>Change "melee" to fighting</t>
  </si>
  <si>
    <t>Make weekly questionaire a data table instead and include photo journal answers as well</t>
  </si>
  <si>
    <t>Learn about critical theory</t>
  </si>
  <si>
    <t>Learn about engaged theory</t>
  </si>
  <si>
    <t>Do I need cycles back in workouts like powerlifting?  See old work on this</t>
  </si>
  <si>
    <t>Could I recycle my own stuff like aluminum?</t>
  </si>
  <si>
    <t>Yearly Q goal-Lipids in line per blood test</t>
  </si>
  <si>
    <t>Bi-Q goal-lower ESR level to normal ranges</t>
  </si>
  <si>
    <t>Season goal-run three miles in under 30 minutes</t>
  </si>
  <si>
    <t>Monthly Q goal-Sat fat 30 day streak</t>
  </si>
  <si>
    <t>SA-what kind of learner am I</t>
  </si>
  <si>
    <t>Minutes of Phone Call w/ Family or Friends</t>
  </si>
  <si>
    <t>Running my mouth on the phone with my dad</t>
  </si>
  <si>
    <t>Retool of home design process</t>
  </si>
  <si>
    <t>Grand Theft Auto tough ass mission</t>
  </si>
  <si>
    <t>Finishing the book about Abe</t>
  </si>
  <si>
    <t>I was in a good mood and so was she</t>
  </si>
  <si>
    <t>Established-starting to build a track record of success with the new plan</t>
  </si>
  <si>
    <t>I am grateful that I lost a little more weight from yesterday</t>
  </si>
  <si>
    <t>I am going to replicate the success I had yesterday with my mood</t>
  </si>
  <si>
    <t>Need to clean up mindsets a lot are creative goals</t>
  </si>
  <si>
    <t>Make books a point scoring deal by rating chapters</t>
  </si>
  <si>
    <t>Affirmation could be meditation mantra</t>
  </si>
  <si>
    <t>Utilize the list of "fathers and mothers" of science wiki</t>
  </si>
  <si>
    <t>Sand Art</t>
  </si>
  <si>
    <t>What are the implications of things I am doing today for the long term future-don't miss something critical like Grandpa did</t>
  </si>
  <si>
    <t>Helping those in need</t>
  </si>
  <si>
    <t>Working on yourself to understand right and wrong</t>
  </si>
  <si>
    <t>Being self-aware</t>
  </si>
  <si>
    <t>Add trips to board</t>
  </si>
  <si>
    <t>BMI</t>
  </si>
  <si>
    <t>AVG HR</t>
  </si>
  <si>
    <t>WAIST</t>
  </si>
  <si>
    <t>NECK</t>
  </si>
  <si>
    <t>CHEST</t>
  </si>
  <si>
    <t>ARM</t>
  </si>
  <si>
    <t>QUAD</t>
  </si>
  <si>
    <t>CALF</t>
  </si>
  <si>
    <t>FAT %</t>
  </si>
  <si>
    <t>BP</t>
  </si>
  <si>
    <t>DATE</t>
  </si>
  <si>
    <t>ERRORS</t>
  </si>
  <si>
    <t>What were the top three news events of the week</t>
  </si>
  <si>
    <t xml:space="preserve">Weather: </t>
  </si>
  <si>
    <t>Use baking soda or put in the sun</t>
  </si>
  <si>
    <t>Vertigo Intensity</t>
  </si>
  <si>
    <t>New meal planning system is rolling</t>
  </si>
  <si>
    <t>Moving down to the basement idea</t>
  </si>
  <si>
    <t>Ending of physical 100</t>
  </si>
  <si>
    <t>Running wild on weed to make my vertigo go nuts</t>
  </si>
  <si>
    <t>She was very supportive when I didn’t feel good</t>
  </si>
  <si>
    <t>Upset-I should not do that to myself because of possible long term consequences</t>
  </si>
  <si>
    <t>I am grateful I lost more weight yesterday</t>
  </si>
  <si>
    <t>Today I am going to feel stable</t>
  </si>
  <si>
    <t>Colorado travel trip planning tomorrow</t>
  </si>
  <si>
    <t>Get a mattress cover to keep out bed bugs and mites</t>
  </si>
  <si>
    <t>Incorporate wellness report from Fitbit into routine</t>
  </si>
  <si>
    <t>Two podcasts per day</t>
  </si>
  <si>
    <t>Keep meal of the week enshrined in binder</t>
  </si>
  <si>
    <t>Shuffle regular meals once through the rotation</t>
  </si>
  <si>
    <t>6 t of heathly oils per day</t>
  </si>
  <si>
    <t>Make playlists for everything outside of Top 100</t>
  </si>
  <si>
    <t>Write down a fact early and then it's all about whether it can be topped-all stay-write an idea as soon as the program starts</t>
  </si>
  <si>
    <t>Start on weed project today</t>
  </si>
  <si>
    <t>Art of deep sea creatures</t>
  </si>
  <si>
    <t>Learn about "private interests"</t>
  </si>
  <si>
    <t>Learn about local hiking trails and start systematically knocking them off</t>
  </si>
  <si>
    <t>Make a Mandela</t>
  </si>
  <si>
    <t>Clean up process for entertainment ideas</t>
  </si>
  <si>
    <t>3D wall mount sculpture art</t>
  </si>
  <si>
    <t>Stick pins with colored heads in material to create mosaic art</t>
  </si>
  <si>
    <t>Rorshach art</t>
  </si>
  <si>
    <t>Wisconsin trip June 11th</t>
  </si>
  <si>
    <t>Type in Alice in Chains</t>
  </si>
  <si>
    <t>Book reading by time?</t>
  </si>
  <si>
    <t>Overall design process pages</t>
  </si>
  <si>
    <t>Table of Contents</t>
  </si>
  <si>
    <t>What was my biggest error today?</t>
  </si>
  <si>
    <t>What did you observe about your partner today?</t>
  </si>
  <si>
    <t>What makes you grateful about today?</t>
  </si>
  <si>
    <t>Started great new book about decision making</t>
  </si>
  <si>
    <t>Awesome history podcast</t>
  </si>
  <si>
    <t>Watching Outlaw King while making baseball trades and then reading about British history</t>
  </si>
  <si>
    <t>Eating those fuckin sprees at the end of the night</t>
  </si>
  <si>
    <t>Yes-I already generated a self control mindset goal</t>
  </si>
  <si>
    <t>She showed great self-control on her juice cleanse</t>
  </si>
  <si>
    <t>Encouraged-I showed I can feel better by controlling my consumption</t>
  </si>
  <si>
    <t>I am grateful that I had a solid day yesterday all around</t>
  </si>
  <si>
    <t>Changed it up to be day of so added another</t>
  </si>
  <si>
    <t>I am going to adjust this process today</t>
  </si>
  <si>
    <t>Drop off at Neff accounting</t>
  </si>
  <si>
    <t>Add notes from Counte of Monte Cristo</t>
  </si>
  <si>
    <t>Possible negative points for bad entertainment</t>
  </si>
  <si>
    <t>Affirmations could be emotion words to practice or other ideas to hold for the day</t>
  </si>
  <si>
    <t>Learn about neurodiversity</t>
  </si>
  <si>
    <t>Start editing photos</t>
  </si>
  <si>
    <t>Incorporate concepts of strategic planning</t>
  </si>
  <si>
    <t>Boat trips on the Great Lakes</t>
  </si>
  <si>
    <t>What are other video platforms besides YouTube</t>
  </si>
  <si>
    <t>Look at wellness report</t>
  </si>
  <si>
    <t>New MyChart message</t>
  </si>
  <si>
    <t>Need a place to put plastic bottle caps for recycling</t>
  </si>
  <si>
    <t>Move two lamps</t>
  </si>
  <si>
    <t>Affirmation Word List</t>
  </si>
  <si>
    <t>Gratitude Word List</t>
  </si>
  <si>
    <t>How did you feel about your day? Add the feeling keyword to the list.</t>
  </si>
  <si>
    <t>What do you affirm about yourself?  Add the descriptive keyword to the list.</t>
  </si>
  <si>
    <t>What makes you grateful about today?  Add the gratitude keyword to the list.</t>
  </si>
  <si>
    <t xml:space="preserve">Keyword: </t>
  </si>
  <si>
    <t>Skill Concept Development</t>
  </si>
  <si>
    <t>Finish up self-assessment tab</t>
  </si>
  <si>
    <t>Finish up brain training tab</t>
  </si>
  <si>
    <t>Phone call with mom</t>
  </si>
  <si>
    <t>Feeling after nap</t>
  </si>
  <si>
    <t>Brain training tab creation</t>
  </si>
  <si>
    <t>Too much smoking even with hitters</t>
  </si>
  <si>
    <t>She is hiding a lot of stress from me which I need to take into account</t>
  </si>
  <si>
    <t>Friday baby</t>
  </si>
  <si>
    <t>Stability-Today I am going to stay calm and not over consume</t>
  </si>
  <si>
    <t>Stability</t>
  </si>
  <si>
    <t>Shoes for bike</t>
  </si>
  <si>
    <t>Get on event schedule especially Civic Center</t>
  </si>
  <si>
    <t>M-self-efficacy—our perceived ability to control moral outcomes and respond flexibly when our self-concept is threatened</t>
  </si>
  <si>
    <t>M-Rather, we just need to be competent and adequate in different areas that we personally value in order to be moral, flexible, and good (Steele, 1988).</t>
  </si>
  <si>
    <t>Keep track of chapter scores with books</t>
  </si>
  <si>
    <t>You can do several things at once only if they are not demanding and highly practiced</t>
  </si>
  <si>
    <t>Learn about coginitive illusions</t>
  </si>
  <si>
    <t>Concentrate and or plan the most when the chance of impactful errors is highest</t>
  </si>
  <si>
    <t>Papa New Guinea 700</t>
  </si>
  <si>
    <t>Repipe garbage disposal</t>
  </si>
  <si>
    <t>Food rating start at a ten works backwards and justify for each point removed</t>
  </si>
  <si>
    <t>Jess is hiding stress and I need to help her process it</t>
  </si>
  <si>
    <t>Restart wood burning</t>
  </si>
  <si>
    <t>Send agenda to Gary</t>
  </si>
  <si>
    <t>Ways to reduce non-productive responsibilities</t>
  </si>
  <si>
    <t>What are some more low maintenance pets or living things?</t>
  </si>
  <si>
    <t>Take grocery bags back</t>
  </si>
  <si>
    <t>Alone in the Wilderness on WS trip</t>
  </si>
  <si>
    <t>Upgrade outdoor gear</t>
  </si>
  <si>
    <t>Fix Jessica TV controller</t>
  </si>
  <si>
    <t>Food Presentation should be in there deweughted</t>
  </si>
  <si>
    <t>Discovering the possiblity of cervical migraines</t>
  </si>
  <si>
    <t>New game based on Roman tactics</t>
  </si>
  <si>
    <t>Talking with everyone yesterday on the phone</t>
  </si>
  <si>
    <t>Yes, delibrate candy incidents are on the list</t>
  </si>
  <si>
    <t>She was in a decent mood after not having to work at the tit center</t>
  </si>
  <si>
    <t>How did I feel about my day? Add the feeling keyword to the list.</t>
  </si>
  <si>
    <t>Disorganized</t>
  </si>
  <si>
    <t>Disorganized-I got off track with phone calls because I took them too early</t>
  </si>
  <si>
    <t>What made you grateful about today?  Add the gratitude keyword to the list.</t>
  </si>
  <si>
    <t>Was your biggest error a repeat mistake?  Explain why and generate a goal to address the reason why.</t>
  </si>
  <si>
    <t>What was your biggest error today?</t>
  </si>
  <si>
    <t>What was your top three events from yesterday?  Generate one goal that can build on these events.</t>
  </si>
  <si>
    <t>Discovery-I found a new possible explanation for my vertigo</t>
  </si>
  <si>
    <t>Fun-I am going to have a fun day with my mom and Jess today</t>
  </si>
  <si>
    <t>Fun</t>
  </si>
  <si>
    <t>Discovery</t>
  </si>
  <si>
    <t>Getting upset when Jess flipped out at lunch</t>
  </si>
  <si>
    <t>She flipped out at lunch cause I said I was going to CO</t>
  </si>
  <si>
    <t>Angry-She disrespected me</t>
  </si>
  <si>
    <t>Maps-The ability to plan these outings the way we are doing it is fun</t>
  </si>
  <si>
    <t>Maps</t>
  </si>
  <si>
    <t>Lunch with my mom</t>
  </si>
  <si>
    <t>Talking about basement plans</t>
  </si>
  <si>
    <t>Watching movies the rest of the day</t>
  </si>
  <si>
    <t>Retribution-Jessica is going to not get the best side of me today cause I am upset</t>
  </si>
  <si>
    <t>Retribution</t>
  </si>
  <si>
    <t>Blocking out the sun in the living room</t>
  </si>
  <si>
    <t>Doing jack shit</t>
  </si>
  <si>
    <t>Eating like a hog</t>
  </si>
  <si>
    <t>Yes-Fuck you</t>
  </si>
  <si>
    <t>She knew she fucked up</t>
  </si>
  <si>
    <t>Revengeful-I wanted payback even though that is not healthy</t>
  </si>
  <si>
    <t>Nothing-I am pissed today</t>
  </si>
  <si>
    <t>Revengeful</t>
  </si>
  <si>
    <t>Nothing</t>
  </si>
  <si>
    <t>Warmth-Today I am going to be nice to Jessica in casual converstation</t>
  </si>
  <si>
    <t>Warmth</t>
  </si>
  <si>
    <t>17 7/8"</t>
  </si>
  <si>
    <t>47 1/4"</t>
  </si>
  <si>
    <t>47 5/8"</t>
  </si>
  <si>
    <t xml:space="preserve">16 3/8" </t>
  </si>
  <si>
    <t xml:space="preserve">27 3/4" </t>
  </si>
  <si>
    <t>3-Yes because it is a new month</t>
  </si>
  <si>
    <t>Overcast 54/18</t>
  </si>
  <si>
    <t>Moving to basement idea</t>
  </si>
  <si>
    <t>Finishing  off meal planning process</t>
  </si>
  <si>
    <t>China to arm Russia in Ukraine war</t>
  </si>
  <si>
    <t>Biden travels by train into Ukrainian warzone</t>
  </si>
  <si>
    <t>Richard Belzar dies at 78</t>
  </si>
  <si>
    <t>Occasionally EKG</t>
  </si>
  <si>
    <t>Acupressure matt</t>
  </si>
  <si>
    <t>Catch up words of the day</t>
  </si>
  <si>
    <t>Start a new mindset at least once per month if not sooner for perfect performance</t>
  </si>
  <si>
    <t>Friday at 1pm at Illinois Eye Center. Did Jess pick that eye doc</t>
  </si>
  <si>
    <t>Etymology program where the history of a word is discussed</t>
  </si>
  <si>
    <t>Use urban tourism search term to get more vacation structure ideas</t>
  </si>
  <si>
    <t>Identify and remove inhibitions</t>
  </si>
  <si>
    <t>Make philosophy club more part of routine (daily maybe)</t>
  </si>
  <si>
    <t>How am I going to pick videos and articles?  Maybe copy audio process where results dirve next pick</t>
  </si>
  <si>
    <t>DO more work around the Jessica gets home</t>
  </si>
  <si>
    <t>Learn aobut modified newtonian dynamics</t>
  </si>
  <si>
    <t>Art of DEEP FIELD NORTH</t>
  </si>
  <si>
    <t>Do top news item of the day in the log and then knock down to 3 top</t>
  </si>
  <si>
    <t>Death of the week on news log</t>
  </si>
  <si>
    <t>Quote on the week on checklist</t>
  </si>
  <si>
    <t>Build out "would you rather" game</t>
  </si>
  <si>
    <t>Work on PIN PROJECT</t>
  </si>
  <si>
    <t>Reseach Brasky's</t>
  </si>
  <si>
    <t>SUM</t>
  </si>
  <si>
    <t>Colorado trip kick-off</t>
  </si>
  <si>
    <t>Gaming didn’t feel good</t>
  </si>
  <si>
    <t>Yes-I am running out of energy at night so things feel less satisfying</t>
  </si>
  <si>
    <t>She was polite in her exchanges with me</t>
  </si>
  <si>
    <t>Vibrant-I had strength throughout the day until much later at night</t>
  </si>
  <si>
    <t>Vibrant</t>
  </si>
  <si>
    <t>Energy-Having enough to do what I want is proving to be a key issue</t>
  </si>
  <si>
    <t>Energy</t>
  </si>
  <si>
    <t>Civility-today am going to be not only calm but I am going to go beyond that to be inviting and fun</t>
  </si>
  <si>
    <t>Civility</t>
  </si>
  <si>
    <r>
      <rPr>
        <b/>
        <u/>
        <sz val="12"/>
        <color theme="1"/>
        <rFont val="Calibri"/>
        <family val="2"/>
        <scheme val="minor"/>
      </rPr>
      <t>Open-Mindedness</t>
    </r>
    <r>
      <rPr>
        <sz val="12"/>
        <color theme="1"/>
        <rFont val="Calibri"/>
        <family val="2"/>
        <charset val="134"/>
        <scheme val="minor"/>
      </rPr>
      <t>: considering nuance, context, and abmiguity when making judgements while being willing to adapt and change thinking and behavior as better information becomes available</t>
    </r>
  </si>
  <si>
    <t>Research CERVICAL VERTIGO</t>
  </si>
  <si>
    <t>Bring back song of the day</t>
  </si>
  <si>
    <t>Use couch for reading sessions rather than the bed</t>
  </si>
  <si>
    <t>Fine tune podcast labeling in digital</t>
  </si>
  <si>
    <t>List of heuristics for life</t>
  </si>
  <si>
    <t>Egg whites for oatmeal</t>
  </si>
  <si>
    <t>Work weights on Sunday</t>
  </si>
  <si>
    <t>Switch sides of the bed</t>
  </si>
  <si>
    <t>Learn about Gestalt psychology</t>
  </si>
  <si>
    <t>Make sure I’m getting one note everywhere including learning</t>
  </si>
  <si>
    <t>What to do when I run out of energy at night</t>
  </si>
  <si>
    <t>Personal energy conservation and utilization program</t>
  </si>
  <si>
    <t>Rate whether I achieved the affirmation or not</t>
  </si>
  <si>
    <t>Used bike at cycle and fitness</t>
  </si>
  <si>
    <t>FOID card for shooting range at Tac Shack</t>
  </si>
  <si>
    <t>Carter lumber for construction</t>
  </si>
  <si>
    <t>Blue margarita drink silo idea</t>
  </si>
  <si>
    <t>Check out search engines including DUCK DUCK GO</t>
  </si>
  <si>
    <t>Dedicated Googe Earth time</t>
  </si>
  <si>
    <t>Fix computer platform</t>
  </si>
  <si>
    <t>Jess catch up weekly scores</t>
  </si>
  <si>
    <t>Posture control</t>
  </si>
  <si>
    <t>Updated Dinner Score</t>
  </si>
  <si>
    <t>Cervical vertigo discussion</t>
  </si>
  <si>
    <t>Andre the Giant documentary</t>
  </si>
  <si>
    <t>Talking to my mom</t>
  </si>
  <si>
    <t>Bad section in the middle of the day where I wasn't as productive</t>
  </si>
  <si>
    <t>I said something with some bite, and she was touchy about it.  It seems as though she is putting on a good face after our fight</t>
  </si>
  <si>
    <t>Tired-I wasn't as effective as I could have been</t>
  </si>
  <si>
    <t>Naps-They are saving me during the day</t>
  </si>
  <si>
    <t>Tired</t>
  </si>
  <si>
    <t>Naps</t>
  </si>
  <si>
    <t>Calm-Today I am going to stay calm as I run around on errands</t>
  </si>
  <si>
    <t>Calm</t>
  </si>
  <si>
    <t>Do a project from bed-add to goals list</t>
  </si>
  <si>
    <t>Fact of the day voting-score 1-5 and most total points wins</t>
  </si>
  <si>
    <t>Instead of processes just have sub-routines that are hidden!</t>
  </si>
  <si>
    <t>Learn about EXPECTED VALUE</t>
  </si>
  <si>
    <t>Check out caliper</t>
  </si>
  <si>
    <t>Need to study topics for novel and then put them in</t>
  </si>
  <si>
    <t>Look up more novel principles as a skill</t>
  </si>
  <si>
    <t>Find a local metal shop</t>
  </si>
  <si>
    <t>Bring back pod scores one show at a time</t>
  </si>
  <si>
    <t>Best smoking screens</t>
  </si>
  <si>
    <t>Continued victories over vertigo from cerviogenic therapy</t>
  </si>
  <si>
    <t>Gaming process is getting more rewarding</t>
  </si>
  <si>
    <t>Outdoor run with beautfiul weather</t>
  </si>
  <si>
    <t>Eating those two bars before bed</t>
  </si>
  <si>
    <t>Yes, I stayed up too late</t>
  </si>
  <si>
    <t>She really enjoyed my compliment when I said we are a good team</t>
  </si>
  <si>
    <t>Efficacious</t>
  </si>
  <si>
    <t>Efficacious-I feel like I am really effective right now</t>
  </si>
  <si>
    <t>Flow-Effortless engagement sure is great and day was a good example of that</t>
  </si>
  <si>
    <t>Flow</t>
  </si>
  <si>
    <t>Conservation-Today I am going to continue to manage my energy well</t>
  </si>
  <si>
    <t>Conservation</t>
  </si>
  <si>
    <t>Install chrome on ipad for websites</t>
  </si>
  <si>
    <t>When breaking down a goal the learning phase could be researched at night</t>
  </si>
  <si>
    <t>Deep cleaning process for teeth</t>
  </si>
  <si>
    <t>Bolster mental health component for brain training</t>
  </si>
  <si>
    <t>How to get more flow states or OPTIMAL EXPERIENCES</t>
  </si>
  <si>
    <t>Find absorbing activities</t>
  </si>
  <si>
    <t>I am really probably more of morning person considering when my focus is highest</t>
  </si>
  <si>
    <t>Learn about EGO DEPLETION</t>
  </si>
  <si>
    <t>Its seems like mental effort capacity can be boosted by glucose</t>
  </si>
  <si>
    <t>If I am running out of energy, I need more flow state to not deplete my EFFORT POOL as much</t>
  </si>
  <si>
    <t>I don’t have to react aggressively to provocation</t>
  </si>
  <si>
    <t>How can I build more rich representations of things?</t>
  </si>
  <si>
    <t>When I have ego depletion, I need routine processes</t>
  </si>
  <si>
    <t>Relying on intuition vs rational thinking is a tradeoff between being correct and the time it takes to be correct</t>
  </si>
  <si>
    <t>COW could really just be looking up facts and shit and then do another video medley project</t>
  </si>
  <si>
    <t>for a better strategy execution requires a strategic thinker who can discover novel, imaginative strategies which can re-write the rules of the competitive game; and set in motion the chain of events that will shape and "define the future"</t>
  </si>
  <si>
    <t>When should I go to bed?</t>
  </si>
  <si>
    <t>Try acting local or learn principles as a skill</t>
  </si>
  <si>
    <t>Weight Training Completed</t>
  </si>
  <si>
    <t>What is the top news item today?</t>
  </si>
  <si>
    <t>What was the biggest world figure to die this week?</t>
  </si>
  <si>
    <t>Battling the sink to get the new drains in</t>
  </si>
  <si>
    <t>Building out Would You Rather game</t>
  </si>
  <si>
    <t>Afternoon pile drive</t>
  </si>
  <si>
    <t>Got upset during the sink process and had to take a character error</t>
  </si>
  <si>
    <t>Yes-it is an ongoing process</t>
  </si>
  <si>
    <t>We have been getting along well lately</t>
  </si>
  <si>
    <t>Victorious-my ability to manipulate my vertigo is coming online</t>
  </si>
  <si>
    <t>Victorious</t>
  </si>
  <si>
    <t>Posture-hugely important for me to be making the move to proper posture</t>
  </si>
  <si>
    <t>Posture</t>
  </si>
  <si>
    <t>Productivity-I am going to have fun today hanging with my parents</t>
  </si>
  <si>
    <t>Productivity</t>
  </si>
  <si>
    <t>Dry Erase board for exercise program maybe inside weight rack to save space</t>
  </si>
  <si>
    <t>Meditation area or yoga area in bedroom with charts and tracking etc</t>
  </si>
  <si>
    <t>Jessica push/pull on weekends</t>
  </si>
  <si>
    <t>Travel planning should be more routine</t>
  </si>
  <si>
    <t>greatest categorical movies with folks and a tv show to watch</t>
  </si>
  <si>
    <t>Words of Wisdom generated by us rather than collected include my parents also for time capsule</t>
  </si>
  <si>
    <t>aggregate home ideas that apply to the basement</t>
  </si>
  <si>
    <t>Making Spanish rice</t>
  </si>
  <si>
    <t>Tulsa King marathon</t>
  </si>
  <si>
    <t>Would you Rather?</t>
  </si>
  <si>
    <t>Having candy and ice cream</t>
  </si>
  <si>
    <t>Yep, but I was still more productive than most days</t>
  </si>
  <si>
    <t>She was in a pretty decent mood</t>
  </si>
  <si>
    <t>Happy-yesterday was a good day</t>
  </si>
  <si>
    <t>Happy</t>
  </si>
  <si>
    <t>Fellowship-glad to still be able to spend time with everyone</t>
  </si>
  <si>
    <t>Poetry is a language to describe things that are hard to explain, and contain simple phrases</t>
  </si>
  <si>
    <t>Sometimes you need to be in a receiving state not always in a deliberate state</t>
  </si>
  <si>
    <t>Tardiness-I didn’t get this done on time but better late than never</t>
  </si>
  <si>
    <t>Nap with kitty on my chest</t>
  </si>
  <si>
    <t>Incredible book chapter</t>
  </si>
  <si>
    <t>Just being a slob after not starting my day off right</t>
  </si>
  <si>
    <t>Yes, I was at my parent's house again and things didn’t go well</t>
  </si>
  <si>
    <t>She was touchy yesterday</t>
  </si>
  <si>
    <t>Sloppy-I didn’t perform well yesterday</t>
  </si>
  <si>
    <t>Taridiness</t>
  </si>
  <si>
    <t>Slovenly</t>
  </si>
  <si>
    <t>Sleeping-At least we get to really start over everyday</t>
  </si>
  <si>
    <t>Sleeping</t>
  </si>
  <si>
    <t>Friendliness</t>
  </si>
  <si>
    <t>Remember that most of my decisions are going to come without rational decision making so you better make sure you take care of your body so you generate the right automatic outcomes</t>
  </si>
  <si>
    <t>Thoughts and the environmental stimulus changes my actions without me knowing it.</t>
  </si>
  <si>
    <t>My subjective experience is largely determined by the story I tell myself.</t>
  </si>
  <si>
    <t>How do I look at my dictionary of words on my computer</t>
  </si>
  <si>
    <t>Restart novel from the top</t>
  </si>
  <si>
    <t>What can I but that is silk?</t>
  </si>
  <si>
    <t>How can a better recover after exercise?</t>
  </si>
  <si>
    <t>Look at coping skills</t>
  </si>
  <si>
    <t>How does basketball actually work on the team level?</t>
  </si>
  <si>
    <t>Add brain training video game to checklist and make it part of rotation</t>
  </si>
  <si>
    <t>Add Mexican Chicken and Rice to recipes</t>
  </si>
  <si>
    <t>Outdoors/Sunlight Minutes</t>
  </si>
  <si>
    <t>Would you Rather? Game</t>
  </si>
  <si>
    <t>Lunch at Brasky's</t>
  </si>
  <si>
    <t>Late night screw</t>
  </si>
  <si>
    <t>Over on sat fats</t>
  </si>
  <si>
    <t>Yes-going to start counting this week</t>
  </si>
  <si>
    <t>She got way too drunk but it was her fault</t>
  </si>
  <si>
    <t>Stressed-Jess was a handful yesterday</t>
  </si>
  <si>
    <t>Stressed</t>
  </si>
  <si>
    <t>Creativity-Being able to find things to do and execute them is a gift</t>
  </si>
  <si>
    <t>Creativity</t>
  </si>
  <si>
    <t>Rest-Today I need to recover on my diet and attitude</t>
  </si>
  <si>
    <t>Fellowship</t>
  </si>
  <si>
    <t>"Would you Rather?" Game</t>
  </si>
  <si>
    <t>Making Spanish Chicken &amp; Rice while hanging out in the kitchen</t>
  </si>
  <si>
    <t>Continued progresss on cervical vertigo</t>
  </si>
  <si>
    <t>Government agencies acknowledge coronavirus pandemic leaked from lab</t>
  </si>
  <si>
    <t>Fox News admits knowing about reporting election lies to drive ratings</t>
  </si>
  <si>
    <t>Biden dumps more money into Urkaine and Russian troops mass for a Spring offense</t>
  </si>
  <si>
    <t>Jerry Richardson, former owner of Hardee's and the Carolina Panthers, dead at 86</t>
  </si>
  <si>
    <t>Weather:  Overcast 61/27</t>
  </si>
  <si>
    <r>
      <rPr>
        <b/>
        <u/>
        <sz val="12"/>
        <color theme="1"/>
        <rFont val="Calibri"/>
        <family val="2"/>
        <scheme val="minor"/>
      </rPr>
      <t>Gratitude</t>
    </r>
    <r>
      <rPr>
        <sz val="12"/>
        <color theme="1"/>
        <rFont val="Calibri"/>
        <family val="2"/>
        <charset val="134"/>
        <scheme val="minor"/>
      </rPr>
      <t>: a feeling of appreciation and thankfulness from moment to moment as you keep in mind that life is finite and fleeting</t>
    </r>
  </si>
  <si>
    <t>Efficient with my time and thinking and mental effort pool</t>
  </si>
  <si>
    <t>M-Self control of impulse is limited so need to do selectively</t>
  </si>
  <si>
    <t>47 1/2"</t>
  </si>
  <si>
    <t>17 3/4"</t>
  </si>
  <si>
    <t>47"</t>
  </si>
  <si>
    <t>16 1/2"</t>
  </si>
  <si>
    <t>27 3/4"</t>
  </si>
  <si>
    <t>Week of 2/28/2023</t>
  </si>
  <si>
    <t>Four Americans kidnapped in Mexico on the way to "tummy tuck"</t>
  </si>
  <si>
    <t>Staying on track and getting my routine tasks knocked out</t>
  </si>
  <si>
    <t>I got overly upset at Jess when she asked me what I was up to this week. I don’t like nosey women haha</t>
  </si>
  <si>
    <t>Yes, I need to be able to talk about things I don’t like without getting mad</t>
  </si>
  <si>
    <t>She was volitle again today.  We need to rest more</t>
  </si>
  <si>
    <t>Great outdoor run in nice weather</t>
  </si>
  <si>
    <t>Going to bed on time</t>
  </si>
  <si>
    <t>Proud-I showed the fortitude to get tasks done that pay off in the long term rather than the short term</t>
  </si>
  <si>
    <t>Proud</t>
  </si>
  <si>
    <t>Structure-I am glad I have a plan rather than just bouncing from one thing to another</t>
  </si>
  <si>
    <t>Structure</t>
  </si>
  <si>
    <t>Peace-I will keep my peace of mind even in spite of stress</t>
  </si>
  <si>
    <t>Peace</t>
  </si>
  <si>
    <t>Sweet tea based drink</t>
  </si>
  <si>
    <t>Chat GPT</t>
  </si>
  <si>
    <t>The spiritual side of a person is the one that tells the mind that it wont quit</t>
  </si>
  <si>
    <t>Got to look at cold water immersion</t>
  </si>
  <si>
    <t>Read "Darwin's Stickers" on Radiolab blog</t>
  </si>
  <si>
    <t>Neff accounting</t>
  </si>
  <si>
    <t>Check out Serial</t>
  </si>
  <si>
    <t>Add joint project to scorecard</t>
  </si>
  <si>
    <t>Theurputic stuff for Jess</t>
  </si>
  <si>
    <t>Add fitness challenge stuff</t>
  </si>
  <si>
    <t>Mental floss add as e website for a 7</t>
  </si>
  <si>
    <t>Jess needs to rest more around call weeks</t>
  </si>
  <si>
    <t>Communication skills to say hard things without anger</t>
  </si>
  <si>
    <t>Furniture building principles</t>
  </si>
  <si>
    <t>Proper ergonomics for sleep</t>
  </si>
  <si>
    <t>Go to apple music browse when doing new music bands for this checklist</t>
  </si>
  <si>
    <t>Doc-untold history of US</t>
  </si>
  <si>
    <t>Richard Pryor  and Frank Sinatara on plaque?</t>
  </si>
  <si>
    <t xml:space="preserve"> Get digital aging software to see your future self</t>
  </si>
  <si>
    <t>Biden suggests plan to raise taxes on those making over $400,000</t>
  </si>
  <si>
    <t>Movie night in bed</t>
  </si>
  <si>
    <t>Chat GPT is a revolution</t>
  </si>
  <si>
    <t>New pipe smoking process</t>
  </si>
  <si>
    <t>Vertigo hammering me</t>
  </si>
  <si>
    <t>Not really but I need to stop doing whatever I am doing right now</t>
  </si>
  <si>
    <t>She is really upset that I am not feeling well</t>
  </si>
  <si>
    <t>Anxious-I am having a hard time pinpointing what is going on with my condition right now</t>
  </si>
  <si>
    <t>Anxious</t>
  </si>
  <si>
    <t>Life-I am still very glad to be alive</t>
  </si>
  <si>
    <t>Positivity-Today I will savor my life despite any difficult circumstances</t>
  </si>
  <si>
    <t>Positivity</t>
  </si>
  <si>
    <t>Wedge to sleep on?</t>
  </si>
  <si>
    <t>How can I self massage? Like that one thing you lay on type of stuff</t>
  </si>
  <si>
    <t>Learn about set point with weight</t>
  </si>
  <si>
    <t>What are my non-negoitable values or principles?</t>
  </si>
  <si>
    <t>Clot and stroke prevention practices</t>
  </si>
  <si>
    <t>What are all the world heritage sites? Maybe art of all of them</t>
  </si>
  <si>
    <t>Online businesses struggling to respond to large language models</t>
  </si>
  <si>
    <t>TMJ discovery</t>
  </si>
  <si>
    <t>Naming the ChatBot steve</t>
  </si>
  <si>
    <t>Hanging in bed with the kitty</t>
  </si>
  <si>
    <t>Didn’t work out with weights today</t>
  </si>
  <si>
    <t>She was in a better mood today while doing another juice fast</t>
  </si>
  <si>
    <t>Hopeful-TMJ discovery could be big</t>
  </si>
  <si>
    <t>Hopeful</t>
  </si>
  <si>
    <t>Relaxation-Being able to rest when I need to is really important</t>
  </si>
  <si>
    <t>Relaxation</t>
  </si>
  <si>
    <t>Normalcy-Going to get back into the groove today</t>
  </si>
  <si>
    <t>Morning Mile Walk</t>
  </si>
  <si>
    <t>Expected Value</t>
  </si>
  <si>
    <r>
      <rPr>
        <b/>
        <sz val="12"/>
        <color theme="1"/>
        <rFont val="Calibri"/>
        <family val="2"/>
        <scheme val="minor"/>
      </rPr>
      <t>Values</t>
    </r>
    <r>
      <rPr>
        <sz val="12"/>
        <color theme="1"/>
        <rFont val="Calibri"/>
        <family val="2"/>
        <scheme val="minor"/>
      </rPr>
      <t xml:space="preserve">                                                                                                                                                              (ranked by importance)</t>
    </r>
  </si>
  <si>
    <t>Prosecutors indicate that charges from Trump are likely</t>
  </si>
  <si>
    <t>TMJ is solving vertigo</t>
  </si>
  <si>
    <t>AI continues to dominate</t>
  </si>
  <si>
    <t>Effortless bike ride</t>
  </si>
  <si>
    <t>SNL should be played first</t>
  </si>
  <si>
    <t>She was hungry as hell yesterday from another juice cleanse</t>
  </si>
  <si>
    <t>Normalcy</t>
  </si>
  <si>
    <t>Excited</t>
  </si>
  <si>
    <t>Excited-TMJ principles are turning the corner for me</t>
  </si>
  <si>
    <t>Baseline-Feeling somewhat normal was awesome</t>
  </si>
  <si>
    <t>Baseline</t>
  </si>
  <si>
    <t>Production-Today I am going to whoop some ass</t>
  </si>
  <si>
    <t>Production</t>
  </si>
  <si>
    <t>Hours with Sitting Compensation Not Completed</t>
  </si>
  <si>
    <t>Consider making a habits section rather than skills</t>
  </si>
  <si>
    <t>Breathe throuhg my nose and you need to use it or lose it</t>
  </si>
  <si>
    <t>Tape your mouth when you go to bed to prevent sleep apnea</t>
  </si>
  <si>
    <t>Look into TMJ stuff</t>
  </si>
  <si>
    <t>Strengthen my jaw</t>
  </si>
  <si>
    <t>Cerivical pillow</t>
  </si>
  <si>
    <t>Need to get textbooks in the lineup</t>
  </si>
  <si>
    <t>Casual thinking versus statistical thinking</t>
  </si>
  <si>
    <t>HALO EFFECT</t>
  </si>
  <si>
    <t>Truly independent analysis is valuable on a serious issue.  Think of the group being able to guess how many candies are in the jar</t>
  </si>
  <si>
    <t>How can I develop a personal style</t>
  </si>
  <si>
    <t>Understand basics of investment and add principles to budget</t>
  </si>
  <si>
    <t>How can I explore the diversity of human thinking</t>
  </si>
  <si>
    <t>MG-Empathy: Understanding that the subjective and personal nature of our experiences creates our perceptions of the world around us that are unique to ourselves, and others may have different experiences or interpretations of the same events.</t>
  </si>
  <si>
    <t>Joint</t>
  </si>
  <si>
    <t>Homeoblock mouth expander from Dentist</t>
  </si>
  <si>
    <t>Brain Storming Activity: Reduce cognitive load by making things systematic and routine to be more effective and to get more done</t>
  </si>
  <si>
    <t>Relationships with animals</t>
  </si>
  <si>
    <t>Weather:</t>
  </si>
  <si>
    <t>Bears trade number overall pick for haul of picks and DJ Moore</t>
  </si>
  <si>
    <t>Hamburgers for dinner</t>
  </si>
  <si>
    <t>Talk with Matt</t>
  </si>
  <si>
    <t>Rant on the phone with Bo</t>
  </si>
  <si>
    <t>Lost sense of time and mindfulness</t>
  </si>
  <si>
    <t>She was very happy to be complete with a call week</t>
  </si>
  <si>
    <t>Inspired-The new chatbots are so powerful its truly a marvel</t>
  </si>
  <si>
    <t>Inspired</t>
  </si>
  <si>
    <t>Dentistry-So thankful there is someone I can see aobut TMJ</t>
  </si>
  <si>
    <t>Dentistry</t>
  </si>
  <si>
    <t>Clear 43/21</t>
  </si>
  <si>
    <t>Caring-I am going to show Jessica I care about her today</t>
  </si>
  <si>
    <t>Caring</t>
  </si>
  <si>
    <t>How can I keep a better sense of mindfulness throughout the day especially regarding time</t>
  </si>
  <si>
    <t>Chinese-Brokered Deal Upends Mideast Diplomacy and Challenges U.S.</t>
  </si>
  <si>
    <t>Exorcist watch at night</t>
  </si>
  <si>
    <t>Working on an weekend has started</t>
  </si>
  <si>
    <t>Overeating bad food</t>
  </si>
  <si>
    <t>My medicine for migraines zombied her ass all morning</t>
  </si>
  <si>
    <t>Unfocused-The eating was not fun for the expense</t>
  </si>
  <si>
    <t>Mentorship-I have had good mentors and I have mentored well</t>
  </si>
  <si>
    <t>Mentorship</t>
  </si>
  <si>
    <t>Showers 40/29</t>
  </si>
  <si>
    <t>Optimism</t>
  </si>
  <si>
    <t>Optimism-I may not understand the good in this situation but it is there</t>
  </si>
  <si>
    <t>Make a GRAPHIC NOVEL</t>
  </si>
  <si>
    <t>DEBATE SKILLS</t>
  </si>
  <si>
    <t>What FREE THINGS I am missing out on</t>
  </si>
  <si>
    <t>EMOTIONAL INTELLIGENCE</t>
  </si>
  <si>
    <t>GROWTH MINDSET</t>
  </si>
  <si>
    <t>FINANICIAL LITERACY</t>
  </si>
  <si>
    <t>TIME MANAGMENT</t>
  </si>
  <si>
    <t>Cant let conclusions win over arguments all the time</t>
  </si>
  <si>
    <t>Heuristic vs statistical thinking</t>
  </si>
  <si>
    <t>System 1 is generating impressions and System 2 is making them beliefs once validated</t>
  </si>
  <si>
    <t>Use characteristics of system 2 in "Thinking Fast &amp; Slow" p. 105</t>
  </si>
  <si>
    <t>Need to eat good if I am going to overeat</t>
  </si>
  <si>
    <t>Categories</t>
  </si>
  <si>
    <t>Current Events TV Watched</t>
  </si>
  <si>
    <t>Paint lamp shade</t>
  </si>
  <si>
    <t>Wood Burning</t>
  </si>
  <si>
    <t>Regulators Close Another Bank and Move to Protect Deposits</t>
  </si>
  <si>
    <t>Good bike sprint</t>
  </si>
  <si>
    <t>Going to bed early and getting some rest</t>
  </si>
  <si>
    <t>Pulp Fiction watch</t>
  </si>
  <si>
    <t>Jessica continues to piss me off haha</t>
  </si>
  <si>
    <t>Yes, I need to cool down more</t>
  </si>
  <si>
    <t>She has a big fucking mouth</t>
  </si>
  <si>
    <t>Persecuted-Jessica's comments are turning me off</t>
  </si>
  <si>
    <t>Persecuted</t>
  </si>
  <si>
    <t>Tomorrow-Get to start over tomorrow as least haha</t>
  </si>
  <si>
    <t>Tomorrow</t>
  </si>
  <si>
    <t>Overcast 35/28</t>
  </si>
  <si>
    <t>Healing-Today I wll continue to heal my TMJ</t>
  </si>
  <si>
    <t>Healing</t>
  </si>
  <si>
    <t>Bird thing to prevent birds at front entrance</t>
  </si>
  <si>
    <t>Fix BB Gun</t>
  </si>
  <si>
    <t>Week of 3/13/2023</t>
  </si>
  <si>
    <t>Overcast 64/40</t>
  </si>
  <si>
    <t>TMJ Discovery</t>
  </si>
  <si>
    <t>Silicon Valley Bank collapses from classic bank run</t>
  </si>
  <si>
    <t>Bud Grant, Longtime Minnesota Vikings Coach, Dies at 95</t>
  </si>
  <si>
    <t>What were the three biggest world figure to die this week?</t>
  </si>
  <si>
    <t>Who was the the most important person to pass away today?</t>
  </si>
  <si>
    <t>Robert Blake, ‘Baretta’ Star Acquitted in Wife’s Murder, Dies at 89</t>
  </si>
  <si>
    <t>Otis Taylor, Star Receiver for the Kansas City Chiefs, Dies at 80</t>
  </si>
  <si>
    <t>Value</t>
  </si>
  <si>
    <t>17 /12"</t>
  </si>
  <si>
    <t>46 7/8"</t>
  </si>
  <si>
    <t>16 7/8"</t>
  </si>
  <si>
    <t>Joint Budget Planning Minutes</t>
  </si>
  <si>
    <t>Regional Banks Slammed by Fear of a Broader Financial Crisis</t>
  </si>
  <si>
    <t>Mary Bauermeister, Avant-Garde Artist and Host, Dies at 88</t>
  </si>
  <si>
    <t>Trip planning with Garrett</t>
  </si>
  <si>
    <t>Great "The Gray Area" podcast</t>
  </si>
  <si>
    <t>10 minute meal planning</t>
  </si>
  <si>
    <t>Not being productve enough on goals</t>
  </si>
  <si>
    <t>She was trying to be in a much better mood today</t>
  </si>
  <si>
    <t>Playful-I was having fun playing around last night</t>
  </si>
  <si>
    <t>Playful</t>
  </si>
  <si>
    <t>ChatGPT-turned meal planning into a snap</t>
  </si>
  <si>
    <t>ChatGPT</t>
  </si>
  <si>
    <t>Clear 40/23</t>
  </si>
  <si>
    <t>Humor-Try to find a little fun today in the face of chorses coming by my</t>
  </si>
  <si>
    <t>Humor</t>
  </si>
  <si>
    <t>Get an automatic calendar for dates</t>
  </si>
  <si>
    <t>Have the photo journals printed and put them in a book that can be flipped throught pictures only on TV</t>
  </si>
  <si>
    <t>Mediterrean diet research</t>
  </si>
  <si>
    <t>Sometimes we feel compelled to engage in destructive behaviors, but the result is usually regretful once it is over.  What is a healthy way to resolve the desire for destructive behavior?  Some people like destructive behavior it seems.</t>
  </si>
  <si>
    <t>Learn about Hyperviligence</t>
  </si>
  <si>
    <t>Solar powered battery charger</t>
  </si>
  <si>
    <t>4 Step Emotional Healing process: name the emotional wound, acknowledge the pain the wound is causing, grieving the pain intentionally, pivot off the old emotional pattern</t>
  </si>
  <si>
    <t>Picking entertainment needs to be more delibrate like Jess and rate future lists</t>
  </si>
  <si>
    <t>How to apply value errors for longer time periods</t>
  </si>
  <si>
    <t>Goals tab with goal processing methodology similar to Project Planner</t>
  </si>
  <si>
    <t>Russian Warplane Hits American Drone Over Black Sea, U.S. Says</t>
  </si>
  <si>
    <t>Dick Fosbury, 76, Whose ‘Flop’ Transformed the High Jump, Is Dead</t>
  </si>
  <si>
    <t>Productive televisit with the doctor Chambers</t>
  </si>
  <si>
    <t>Finally got all my goal ideas valued</t>
  </si>
  <si>
    <t>Good phone call with dad</t>
  </si>
  <si>
    <t>Candy bag attack again today</t>
  </si>
  <si>
    <t>Yes-Not really sure haha</t>
  </si>
  <si>
    <t>She was in a decent mood, but it was on a razor's edge</t>
  </si>
  <si>
    <t>Rushed-Too many errands yesterday to have a super comfortable day</t>
  </si>
  <si>
    <t>Rushed</t>
  </si>
  <si>
    <t>Peace-China may be a world power now, but at least they are more peaceful</t>
  </si>
  <si>
    <t>Partly Cloudy 53/26</t>
  </si>
  <si>
    <t>Peacefulness</t>
  </si>
  <si>
    <t>Peacefulness-Pain in the ass day coming up, but I am going to maintain my composure</t>
  </si>
  <si>
    <t>Yearly Home Punch List</t>
  </si>
  <si>
    <t>"Color of the month" Where we paint on wall</t>
  </si>
  <si>
    <t>Lava lamp</t>
  </si>
  <si>
    <t>EKG</t>
  </si>
  <si>
    <t>Bank Fears Go Global, Sending a Shudder Through Markets</t>
  </si>
  <si>
    <t>Lynn Seymour, Acclaimed Ballerina and a Dramatic Force, Dies at 83</t>
  </si>
  <si>
    <t>Muscle relaxer felt good as hell</t>
  </si>
  <si>
    <t>Finally got back to knocking out goals</t>
  </si>
  <si>
    <t>Not having to go to the dentist cause he was closed haha</t>
  </si>
  <si>
    <t>Not getting the entire scorecard comeplete this week</t>
  </si>
  <si>
    <t>She needed some liquour to stay on track haha</t>
  </si>
  <si>
    <t>Distant-Not really a strong day either way</t>
  </si>
  <si>
    <t>Distant</t>
  </si>
  <si>
    <t>Serendipity-Sometimes things just work out</t>
  </si>
  <si>
    <t>Serendipity</t>
  </si>
  <si>
    <t>Unfocused</t>
  </si>
  <si>
    <t>Rainy 49/41</t>
  </si>
  <si>
    <t>Connection-Today Jess and I are going to emotionally connect</t>
  </si>
  <si>
    <t>Connection</t>
  </si>
  <si>
    <t>Sleep Routine</t>
  </si>
  <si>
    <t>Satisfaction</t>
  </si>
  <si>
    <t>Fiction Reading</t>
  </si>
  <si>
    <t>Non-Fiction Reading</t>
  </si>
  <si>
    <t>Self-Improvement</t>
  </si>
  <si>
    <t>Efficency</t>
  </si>
  <si>
    <t>Value Errors</t>
  </si>
  <si>
    <t>Physical Game</t>
  </si>
  <si>
    <t>Treat</t>
  </si>
  <si>
    <t>Sports Games</t>
  </si>
  <si>
    <t>Learning Article</t>
  </si>
  <si>
    <t>Learning Video</t>
  </si>
  <si>
    <t>Commitments</t>
  </si>
  <si>
    <t>Hair, Skin, Teeth, or Massage Hygiene</t>
  </si>
  <si>
    <t>Afternoon Hygiene</t>
  </si>
  <si>
    <t>Music Artist Add</t>
  </si>
  <si>
    <t>60 Zone Minutes of Cardio</t>
  </si>
  <si>
    <t>Morning Hygiene</t>
  </si>
  <si>
    <t>Caffeine</t>
  </si>
  <si>
    <t>Meal Planning</t>
  </si>
  <si>
    <t>Grocery Run</t>
  </si>
  <si>
    <t>Reasoning &amp; Critical Thinking</t>
  </si>
  <si>
    <t>Emotions &amp; Feelings</t>
  </si>
  <si>
    <t>Wall Street’s Biggest Banks Rescue Teetering First Republic</t>
  </si>
  <si>
    <t>Bobby Caldwell, Silky-Voiced R&amp;B Crooner, Dies at 71</t>
  </si>
  <si>
    <t>Putting together the "Favorites" list</t>
  </si>
  <si>
    <t>Critical thinking daily process is awesome</t>
  </si>
  <si>
    <t>Overeating</t>
  </si>
  <si>
    <t>She was in a shitty mood</t>
  </si>
  <si>
    <t>Tense-Jessica was a lot to handle last night</t>
  </si>
  <si>
    <t>Tense</t>
  </si>
  <si>
    <t>Telefriends-I may not have local friends, but I do have telefriends haha</t>
  </si>
  <si>
    <t>Light Snow 36/25</t>
  </si>
  <si>
    <t>Enthusiasm-I am going to get a lot done today without getting frustrated</t>
  </si>
  <si>
    <t>Telefriends</t>
  </si>
  <si>
    <t>Enthusiam</t>
  </si>
  <si>
    <t>Gardening on scorecard</t>
  </si>
  <si>
    <t>Make a physical photo journal</t>
  </si>
  <si>
    <t>Animal of the Week</t>
  </si>
  <si>
    <t>Divert 15% of income to portfolio when partner and pick three money mangers</t>
  </si>
  <si>
    <t>Type</t>
  </si>
  <si>
    <t>Reviewer</t>
  </si>
  <si>
    <t>Get Together</t>
  </si>
  <si>
    <t>Giving Back</t>
  </si>
  <si>
    <t>Arrest Warrant From Criminal Court Pierces Putin’s Aura of Impunity</t>
  </si>
  <si>
    <t>Lance Reddick, Star of ‘The Wire’ and ‘John Wick,’ Dies at 60</t>
  </si>
  <si>
    <t>Lunch at Alexander's Steakhouse</t>
  </si>
  <si>
    <t>Muscle relaxer with my dad</t>
  </si>
  <si>
    <t>Spring cleaning with mom</t>
  </si>
  <si>
    <t>Didn’t see her haha</t>
  </si>
  <si>
    <t>Strong-I feel good about my performance yesterday.</t>
  </si>
  <si>
    <t>Strong</t>
  </si>
  <si>
    <t>Family-I love that I can still spend time with my parents.</t>
  </si>
  <si>
    <t>Family</t>
  </si>
  <si>
    <t>Overcast 27/13</t>
  </si>
  <si>
    <t>Perception-I am going to find furniture ideas today.</t>
  </si>
  <si>
    <t>Perception</t>
  </si>
  <si>
    <t>Print quote of the week and put them in a book</t>
  </si>
  <si>
    <t>20 Years After U.S. Invasion, Iraq Is a Freer Place, but Not a Hopeful One</t>
  </si>
  <si>
    <t>Polito Vega, Salsa ‘King’ of New York Radio, Dies at 84</t>
  </si>
  <si>
    <t>Trip to Goods with my mom and Jess</t>
  </si>
  <si>
    <t>Going to bed</t>
  </si>
  <si>
    <t>Movie marathon last night</t>
  </si>
  <si>
    <t>She seemed less burnout today than ususal.</t>
  </si>
  <si>
    <t>Content-Nothing major to report, but I did not have a great day either</t>
  </si>
  <si>
    <t>Content</t>
  </si>
  <si>
    <t>Stability-So glad to have another day of a clear mind in the books.</t>
  </si>
  <si>
    <t>Clear 37/16</t>
  </si>
  <si>
    <t>Intuitive-Today I am going to go with the flow and not get upset</t>
  </si>
  <si>
    <t>Intuitive</t>
  </si>
  <si>
    <t>Daily Photography</t>
  </si>
  <si>
    <t>Before Collapse of Silicon Valley Bank, the Fed Spotted Big Problems</t>
  </si>
  <si>
    <t>Cruz Miguel Ortíz Cuadra, ‌Face of Puerto Rican Culinary History, Dies at 67</t>
  </si>
  <si>
    <t>Back rub at night</t>
  </si>
  <si>
    <t>Lazy gaming day</t>
  </si>
  <si>
    <t>Watching Interstellar</t>
  </si>
  <si>
    <t>Not scoring enough points to make my week better</t>
  </si>
  <si>
    <t>She was about back to normal yesterday</t>
  </si>
  <si>
    <t>Withdrawn-I didn’t have any extra juice yesterday</t>
  </si>
  <si>
    <t>Withdrawn</t>
  </si>
  <si>
    <t>Jessica-she is great when she is in control of herself</t>
  </si>
  <si>
    <t>Clear 50/26</t>
  </si>
  <si>
    <t>Serene-I am going to keep my mind in a peaceful state today</t>
  </si>
  <si>
    <t>Serene</t>
  </si>
  <si>
    <t>Mixed 53/13</t>
  </si>
  <si>
    <t>What was the biggest world figures to die this week?</t>
  </si>
  <si>
    <t>What was the meal, country, and US city of the week?</t>
  </si>
  <si>
    <t>What was the person and quote of the week?</t>
  </si>
  <si>
    <t>Sweden</t>
  </si>
  <si>
    <t>Swedish Meatballs</t>
  </si>
  <si>
    <t>"Watch my dust"-Babe Ruth</t>
  </si>
  <si>
    <t>A</t>
  </si>
  <si>
    <t>47 3/8"</t>
  </si>
  <si>
    <t>18"</t>
  </si>
  <si>
    <t>26 3/8"</t>
  </si>
  <si>
    <t>Skill Practice &amp; Refresh Complete</t>
  </si>
  <si>
    <t>World Has Less Than a Decade to Stop Catastrophic Warming, U.N. Panel Says</t>
  </si>
  <si>
    <t>Stuart Hodes, Who Danced With Martha Graham, Is Dead at 98</t>
  </si>
  <si>
    <t>Great start to the week</t>
  </si>
  <si>
    <t>Refined podcast system</t>
  </si>
  <si>
    <t>Jess was fun to be around last night</t>
  </si>
  <si>
    <t>Not getting to my goals today, but Mondays are jam packed</t>
  </si>
  <si>
    <t>She was in good mood despite some troubles at work with her coworker</t>
  </si>
  <si>
    <t>Successful-I rolled right through my day and had a decent amount of fun</t>
  </si>
  <si>
    <t>Successful</t>
  </si>
  <si>
    <t>Luck</t>
  </si>
  <si>
    <t>Luck-Sometimes things do break your way and I appreciate that</t>
  </si>
  <si>
    <t>Rainy 51/35</t>
  </si>
  <si>
    <t>Patience-I am going to pause and collect myself one time today using my new emtion regulation process</t>
  </si>
  <si>
    <t>Rate Goods trip</t>
  </si>
  <si>
    <t>Rate foods from last week and drink</t>
  </si>
  <si>
    <t>TMJ packet</t>
  </si>
  <si>
    <t>What is the use of sheep wool? Where can I get some?</t>
  </si>
  <si>
    <t>Bert Kershieri at Civic Center</t>
  </si>
  <si>
    <t>Add night time tea</t>
  </si>
  <si>
    <t>Bayesian reasoning calls for two practices: 1. Anchor your judgement of the probability of an outcome on a plausible base rate.  2. Question the diagnosticity of your evidence. IF you put a probability on both, multiply the base rate probability by the probability your hypotheses is correct over alternatives after considering evidence.  Remember your impressions are often exaggerated.</t>
  </si>
  <si>
    <t>Pay Critter control.  Confirm this is how the program works</t>
  </si>
  <si>
    <t>Fire ex.</t>
  </si>
  <si>
    <t>Xi and Putin Bind China and Russia’s Economies Further, Despite War in Ukraine</t>
  </si>
  <si>
    <t>Willis Reed, Hall of Fame Center for Champion Knicks, Dies at 80</t>
  </si>
  <si>
    <t>Great discussion with Matt yesterday</t>
  </si>
  <si>
    <t>Kicking butt on my workouts right now</t>
  </si>
  <si>
    <t>Podcasts finally running smooth</t>
  </si>
  <si>
    <t>No goals again</t>
  </si>
  <si>
    <t>Perhaps I should have days with themes because the scorecard is rather large</t>
  </si>
  <si>
    <t>Smooth day with her despite work hardships</t>
  </si>
  <si>
    <t>Mellow</t>
  </si>
  <si>
    <t>Mellow-I felt pretty relaxed</t>
  </si>
  <si>
    <t>Belief-I really do feel something like God is there.  It feels really good to have it come naturally</t>
  </si>
  <si>
    <t>Belief</t>
  </si>
  <si>
    <t>Patience</t>
  </si>
  <si>
    <t>Rainy 52/40</t>
  </si>
  <si>
    <t>Splendid-Today shall by splendid</t>
  </si>
  <si>
    <t>Splendid</t>
  </si>
  <si>
    <t>Create policies with GPT</t>
  </si>
  <si>
    <t>GPT can summarize data put in or even ask for keywords</t>
  </si>
  <si>
    <t>GPT-Explain it like I am five years old or really condense information into a limited number of words</t>
  </si>
  <si>
    <t>Novel idea where self recycling tech leads to no more need for production unless it is truly for growth</t>
  </si>
  <si>
    <t>V-To make more accurate judgments, it's important to avoid rating things based on general impressions and instead focus on specific qualities. This involves being aware of the halo effect and taking steps to overcome it, such as gathering more information, using multiple sources, and checking your own biases.</t>
  </si>
  <si>
    <t>What do you affirm about yourself?  Add the descriptive keyword to the list. Hold this word in your mind during your hourly mindfulness.</t>
  </si>
  <si>
    <t>Make a "menu" of hobbies to remind myself of what is available and then make a dedicated hobby area, hobbie tab</t>
  </si>
  <si>
    <t>Movie categories to pick tops</t>
  </si>
  <si>
    <t>Cat Care: Water, Food, Litter</t>
  </si>
  <si>
    <t>Movie of the Week</t>
  </si>
  <si>
    <t>Event of the Week</t>
  </si>
  <si>
    <t>The Fed, Still Inflation-Focused, Raised Rates Amid Bank Uncertainty</t>
  </si>
  <si>
    <t>Raphael Mechoulam, ‘Father of Cannabis Research,’ Dies at 92</t>
  </si>
  <si>
    <t>Call with Gary</t>
  </si>
  <si>
    <t>Helping Jess to feel better after work</t>
  </si>
  <si>
    <t>New weekly log process</t>
  </si>
  <si>
    <t>Pretty happy with the results, but I need to find balance between routine and new goals</t>
  </si>
  <si>
    <t>Her coworker has a brain mass and it has been a very tough week for her</t>
  </si>
  <si>
    <t>Compassionate-Feeling for Jessica and her coworker</t>
  </si>
  <si>
    <t>Health-Good health is the most important life to have in life</t>
  </si>
  <si>
    <t>Compassionate</t>
  </si>
  <si>
    <t>Effortless-Trying to find some flow state today</t>
  </si>
  <si>
    <t>Effortless</t>
  </si>
  <si>
    <t>Rainy 48/38</t>
  </si>
  <si>
    <t>Core human beliefs questionaire</t>
  </si>
  <si>
    <t>Events Calender Websites Checked</t>
  </si>
  <si>
    <t>Lawmakers Blast TikTok’s C.E.O. for App’s Ties to China, Escalating Tensions</t>
  </si>
  <si>
    <t>Fuzzy Haskins, Who Helped Turn Doo-Wop Into P-Funk, Dies at 81</t>
  </si>
  <si>
    <t>Good gaming at night</t>
  </si>
  <si>
    <t>Several good podcasts yesterday</t>
  </si>
  <si>
    <t>Laying in bed most of the day</t>
  </si>
  <si>
    <t>Lost my grip on the scorecard later at night</t>
  </si>
  <si>
    <t>She is having a hard time right now</t>
  </si>
  <si>
    <t>Despair-I felt the weight of my death when hearing about Jessica's coworker having that brain mass.</t>
  </si>
  <si>
    <t>Music-When you think about what I takes to make music, it truly is a wonder!</t>
  </si>
  <si>
    <t>Despair</t>
  </si>
  <si>
    <t>Overcast 45/35</t>
  </si>
  <si>
    <t>Refreshed-Today I am going to build back my reserves after taking a hard hit yesterday</t>
  </si>
  <si>
    <t>Refreshed</t>
  </si>
  <si>
    <t>Clean up TO-DO docs</t>
  </si>
  <si>
    <t>Need a better pocket kit for when I am out and about</t>
  </si>
  <si>
    <t>Create movie categories and then ranked choice voting to select which one we watch, rank</t>
  </si>
  <si>
    <t>Novel where AI and I trade paragraphs</t>
  </si>
  <si>
    <t>Learn about WHITE HOLES</t>
  </si>
  <si>
    <t>Have GPT play a role</t>
  </si>
  <si>
    <t>Value Concept Development</t>
  </si>
  <si>
    <t>Cognitive Restructuring</t>
  </si>
  <si>
    <t>Identify the negative thought or belief that is causing you distress or negative emotions. For example, "I'll never get this done on time," or "I'm such a failure."</t>
  </si>
  <si>
    <t>Challenge the negative thought by asking yourself if it's really true. Is there evidence that supports the negative thought, or is it just a feeling or perception?</t>
  </si>
  <si>
    <t>Reframe the negative thought by finding evidence to support a more positive or rational belief. For example, "I've completed similar tasks before, and I can do it again," or "Everyone makes mistakes, and I can learn from this experience."</t>
  </si>
  <si>
    <t>Repeat the new, positive belief to yourself several times, emphasizing the evidence that supports it.</t>
  </si>
  <si>
    <t>Emotion Regulation</t>
  </si>
  <si>
    <r>
      <rPr>
        <b/>
        <u/>
        <sz val="12"/>
        <color theme="1"/>
        <rFont val="Calibri"/>
        <family val="2"/>
        <scheme val="minor"/>
      </rPr>
      <t>Resource Efficiency</t>
    </r>
    <r>
      <rPr>
        <sz val="12"/>
        <color theme="1"/>
        <rFont val="Calibri"/>
        <family val="2"/>
        <charset val="134"/>
        <scheme val="minor"/>
      </rPr>
      <t>: prioritizing the use of limited pools of mental and physical effort on important tasks, being mindful of diminishing returns, being present in the moment by focusing on what aspects of the task will produce the most success while avoiding distractions, and recognizing depletion to avoid bad outcomes and optimize success.</t>
    </r>
  </si>
  <si>
    <r>
      <rPr>
        <b/>
        <u/>
        <sz val="12"/>
        <color theme="1"/>
        <rFont val="Calibri"/>
        <family val="2"/>
        <scheme val="minor"/>
      </rPr>
      <t>Self-Control</t>
    </r>
    <r>
      <rPr>
        <sz val="12"/>
        <color theme="1"/>
        <rFont val="Calibri"/>
        <family val="2"/>
        <scheme val="minor"/>
      </rPr>
      <t>: guiding decision-making through selective impulse control while balancing intuition and rational thinking considering trade-offs, and practicing self-care to generate positive intuitive outcomes consdering a limited pool of willpower due to the expenditure of mental effort.</t>
    </r>
  </si>
  <si>
    <r>
      <rPr>
        <b/>
        <u/>
        <sz val="12"/>
        <color theme="1"/>
        <rFont val="Calibri"/>
        <family val="2"/>
        <scheme val="minor"/>
      </rPr>
      <t>Critical Thinking:</t>
    </r>
    <r>
      <rPr>
        <sz val="12"/>
        <color theme="1"/>
        <rFont val="Calibri"/>
        <family val="2"/>
        <charset val="134"/>
        <scheme val="minor"/>
      </rPr>
      <t xml:space="preserve"> is the ability to analyze, evaluate, and interpret information statistically and logically to make informed important decisions and solve problems effectively by questioning assumptions, considering multiple perspectives, assessing the reliability and validity of information, and only drawing conclusions based on a process implementing evidence and reason rather analogy and casual thinking.</t>
    </r>
  </si>
  <si>
    <t>Expelling Rahul Gandhi From Parliament, Modi Allies Thwart a Top Rival</t>
  </si>
  <si>
    <t>Gordon E. Moore, Intel Co-Founder Behind Moore’s Law, Dies at 94</t>
  </si>
  <si>
    <t>Pigging out while watching movies and playing games</t>
  </si>
  <si>
    <t>Bath and a beer</t>
  </si>
  <si>
    <t>Nap time in afternoon</t>
  </si>
  <si>
    <t>Overeating but it was on purpose</t>
  </si>
  <si>
    <t>She was in a pretty good mood considering her week</t>
  </si>
  <si>
    <t>Slovenly-I pigged out yesterday</t>
  </si>
  <si>
    <t>Rest-It was an old school day where I playing video games all night</t>
  </si>
  <si>
    <t>Rainy 46/35</t>
  </si>
  <si>
    <t>Crackling-I am going to have a lot of fun today in a dynamic way</t>
  </si>
  <si>
    <t>Crackling</t>
  </si>
  <si>
    <t>Random movie generator</t>
  </si>
  <si>
    <t>Random generators for all kinds of things</t>
  </si>
  <si>
    <t>Ask GPT for first principles of any idea</t>
  </si>
  <si>
    <t>Keep trying new things like a kid</t>
  </si>
  <si>
    <t>An Anxious Asia Arms for a War It Hopes to Prevent</t>
  </si>
  <si>
    <t>Greg Wittine, Once a Hero for Disabled Boy Scouts, Dies at 67</t>
  </si>
  <si>
    <t>Felt better yesterday after getting some workouts in</t>
  </si>
  <si>
    <t>Candyfest</t>
  </si>
  <si>
    <t>Listening to Jess's top 100</t>
  </si>
  <si>
    <t>She loved yesterday but man it was unhealthy</t>
  </si>
  <si>
    <t>Sick-Too much damage being taken on these weekends</t>
  </si>
  <si>
    <t>Sick</t>
  </si>
  <si>
    <t>Opportunity-The chance at redemption</t>
  </si>
  <si>
    <t>Opportunity</t>
  </si>
  <si>
    <t>Order-Today I am going to stay ordered in all things</t>
  </si>
  <si>
    <t>Order</t>
  </si>
  <si>
    <t>Mostly Cloudy 58/38</t>
  </si>
  <si>
    <t>Israel Boils as Netanyahu Ousts Minister Who Bucked Court Overhaul</t>
  </si>
  <si>
    <t>Scott Johnson, Playfully Inventive Composer, Is Dead at 70</t>
  </si>
  <si>
    <t>Afternnoon screw</t>
  </si>
  <si>
    <t>Great weather</t>
  </si>
  <si>
    <t>Start over a hundred times on Surviving the Aftermath</t>
  </si>
  <si>
    <t>We got into an argument and she said I make fun of her</t>
  </si>
  <si>
    <t>Disrespected-Jessica's mouth just pisses me off half the time</t>
  </si>
  <si>
    <t>Disrespected</t>
  </si>
  <si>
    <t>Counterfactuals-I could be earning the money with a nagging wife instead haha</t>
  </si>
  <si>
    <t>Counterfactuals</t>
  </si>
  <si>
    <t>Easygoing</t>
  </si>
  <si>
    <t>Easygoing-Today I am not going to get insulted by anything said to me.</t>
  </si>
  <si>
    <t>Overcast 49/31</t>
  </si>
  <si>
    <t>Fertilizer once per month on indoor plants</t>
  </si>
  <si>
    <t>Find a map of local historic districts we can appreciate</t>
  </si>
  <si>
    <t>Generate a lesson plan for learning</t>
  </si>
  <si>
    <t>Breathing control rating to scorecard</t>
  </si>
  <si>
    <t>Make a list of things I find "ideal"</t>
  </si>
  <si>
    <t>Grab Q goals to the right</t>
  </si>
  <si>
    <t>Start Words of wisdom on my own as my statements of fact after doing the critical thinking exercise. Also we could still put ours in but mark them as ours! Fun</t>
  </si>
  <si>
    <t>Need a better way to cast my computer on the screen</t>
  </si>
  <si>
    <t>Regulate alcohol (ounces), caffeine (mg)</t>
  </si>
  <si>
    <t>Marijuana Consumption</t>
  </si>
  <si>
    <t>Breathing</t>
  </si>
  <si>
    <t>Slowly exhale through the nose as the diaphram reaches full expansion.</t>
  </si>
  <si>
    <t>Use the diapharam muscles to take in a deep breath.</t>
  </si>
  <si>
    <r>
      <rPr>
        <b/>
        <u/>
        <sz val="12"/>
        <color theme="1"/>
        <rFont val="Calibri"/>
        <family val="2"/>
        <scheme val="minor"/>
      </rPr>
      <t>Confidence:</t>
    </r>
    <r>
      <rPr>
        <sz val="12"/>
        <color theme="1"/>
        <rFont val="Calibri"/>
        <family val="2"/>
        <charset val="134"/>
        <scheme val="minor"/>
      </rPr>
      <t>expressing oneself respectfully, assertively, and authentically while maintaining a positive self-image while having the capacity to manage uncertainty and challenges with resilience and without fear of rejection or criticism.</t>
    </r>
  </si>
  <si>
    <t>46 3/4"</t>
  </si>
  <si>
    <t>25 7/8"</t>
  </si>
  <si>
    <t>16 3/4"</t>
  </si>
  <si>
    <t>Heavily Armed Assailant Kills Six at Christian School</t>
  </si>
  <si>
    <t>Bobbi Ercoline, Whose Hug Became a Symbol of Woodstock, Dies at 73</t>
  </si>
  <si>
    <t>Over a hundred point day</t>
  </si>
  <si>
    <t>Double episode of 1923</t>
  </si>
  <si>
    <t>GPT contiunes to be a friend</t>
  </si>
  <si>
    <t>Could have been nicer to Jess</t>
  </si>
  <si>
    <t>She was in a fairly good mood</t>
  </si>
  <si>
    <t>Powerful-I did my Monday routine and some extra goals</t>
  </si>
  <si>
    <t>Powerful</t>
  </si>
  <si>
    <t>Peace-Peace in my life is so wonderful</t>
  </si>
  <si>
    <t>How can I improve lung function?</t>
  </si>
  <si>
    <t>Create death and animal rating tabs and sport tab</t>
  </si>
  <si>
    <t>Create weekly log tab</t>
  </si>
  <si>
    <t>What are all the things that can be rented?</t>
  </si>
  <si>
    <t>What kind of coaches could I employ in my life?</t>
  </si>
  <si>
    <t>AI powered virtual assisstant</t>
  </si>
  <si>
    <t>Vertical Herb garden</t>
  </si>
  <si>
    <t>Home weather station</t>
  </si>
  <si>
    <t>Write your favoriate social science equations like life=fun&amp;happiness etc</t>
  </si>
  <si>
    <t>Drinking coffee on an empty stomach</t>
  </si>
  <si>
    <t>Talk more around loved ones by listening and asking questions</t>
  </si>
  <si>
    <t>Hobby</t>
  </si>
  <si>
    <t>Movie Score</t>
  </si>
  <si>
    <t>Fertilize Plants</t>
  </si>
  <si>
    <t>01: General</t>
  </si>
  <si>
    <t>Buying</t>
  </si>
  <si>
    <r>
      <rPr>
        <b/>
        <u/>
        <sz val="12"/>
        <color theme="1"/>
        <rFont val="Calibri"/>
        <family val="2"/>
        <scheme val="minor"/>
      </rPr>
      <t>Virtue</t>
    </r>
    <r>
      <rPr>
        <sz val="12"/>
        <color theme="1"/>
        <rFont val="Calibri"/>
        <family val="2"/>
        <charset val="134"/>
        <scheme val="minor"/>
      </rPr>
      <t>: acting only after deciding what you are doing produces more good than bad using your best judgement in the time that makes sense after considering the possiblity of severely bad outcomes</t>
    </r>
    <r>
      <rPr>
        <sz val="12"/>
        <color theme="1"/>
        <rFont val="Calibri"/>
        <family val="2"/>
        <scheme val="minor"/>
      </rPr>
      <t>,</t>
    </r>
  </si>
  <si>
    <t>Basic physical movements as a skill (physical literacy)</t>
  </si>
  <si>
    <t xml:space="preserve">Try a concept of </t>
  </si>
  <si>
    <t>Holidays</t>
  </si>
  <si>
    <t>Finish new planner tab with  and get together Holiday schedule and how to celebrate, treat on my birthday etc</t>
  </si>
  <si>
    <t>Solo</t>
  </si>
  <si>
    <t>Next Outing or Vacation Planning</t>
  </si>
  <si>
    <t>Next Get-Together or Holiday Planning</t>
  </si>
  <si>
    <t>Event Score</t>
  </si>
  <si>
    <t>Brain Training: Physical Objects</t>
  </si>
  <si>
    <t>Strategic Planning: 3 Quaterly Objectives &amp;  9 Key Results Set</t>
  </si>
  <si>
    <t>Update Traffic Light &amp; Magnetic Chart</t>
  </si>
  <si>
    <t>Improvement Goal Completed</t>
  </si>
  <si>
    <t>Rainy 60/44</t>
  </si>
  <si>
    <t>Composure-Today I am going to keep a level head despite a day that is going to be hectic.</t>
  </si>
  <si>
    <t>Composure</t>
  </si>
  <si>
    <t>Root Cause Analysis-Understanding underlying causal mechanisms involves trying to identify the root causes that lead to a particular event or phenomenon. This means looking beyond the surface-level details and trying to identify the underlying factors that contribute to the outcome you are interested in. For example, if you want to understand why a particular stock has been performing well, you might look at factors like the company's financials, industry trends, and market conditions. By understanding these underlying factors, you can better interpret the statistical information and make more informed decisions. To understand underlying causal mechanisms, you can start by asking questions such as: What are the factors that contribute to this outcome? How do these factors interact with each other? Are there any external factors that are influencing this outcome? What historical trends or events may have led to this outcome?</t>
  </si>
  <si>
    <t>Emergency plan for home</t>
  </si>
  <si>
    <t>Skill: PREDICTION calculate base rate independent of evidence, calculate rate based on evidence, correlate the evidence to the other factor being predicted, adjust the base rate by the correlation percentage of the evidence</t>
  </si>
  <si>
    <t>Upgrade antacids</t>
  </si>
  <si>
    <t>Plant of the week</t>
  </si>
  <si>
    <t>Look into heart rate variabiliyt as a concept</t>
  </si>
  <si>
    <t>Look at flow state process as a skill</t>
  </si>
  <si>
    <t>Create an official lazy day routine</t>
  </si>
  <si>
    <t>New thing of the week</t>
  </si>
  <si>
    <t>Build out outing and event planner thing</t>
  </si>
  <si>
    <t>Sumerians</t>
  </si>
  <si>
    <t>Hobby of the Week</t>
  </si>
  <si>
    <t>Fiction Book of the Week</t>
  </si>
  <si>
    <t>Finish Weekly Log &amp; Load Photo Journal</t>
  </si>
  <si>
    <t>Trump Arrives in New York for an Arraignment That Will Make History</t>
  </si>
  <si>
    <t>Raghavan Iyer Dies at 61; Made Indian Cooking Accessible to Americans</t>
  </si>
  <si>
    <t>Dentist confirms vertigo could be possible from TMJ</t>
  </si>
  <si>
    <t>Good after work discussion with Jess</t>
  </si>
  <si>
    <t>Great Led Fridman podcasts</t>
  </si>
  <si>
    <t>Lost my composure with Jess's aggresssion</t>
  </si>
  <si>
    <t>She still had a drink after work even though she said she was not stressed</t>
  </si>
  <si>
    <t>Composure-My affirmation word really was correct today</t>
  </si>
  <si>
    <t>Doctors-I am glad someone is willing to commit so much of their life to helping others</t>
  </si>
  <si>
    <t>Doctors</t>
  </si>
  <si>
    <t>Rainy 77/49</t>
  </si>
  <si>
    <t>Solid-Today is going to provide a solid set of emtions that are well anchored</t>
  </si>
  <si>
    <t>Solid</t>
  </si>
  <si>
    <t>Skill-The ability to find and access expertise instead of doing my own research</t>
  </si>
  <si>
    <t>Spread fire ex</t>
  </si>
  <si>
    <t>Breathe in through the nose with teeth not toucing and the tonque resting on the roof of your mouth.</t>
  </si>
  <si>
    <r>
      <rPr>
        <b/>
        <u/>
        <sz val="12"/>
        <color theme="1"/>
        <rFont val="Calibri"/>
        <family val="2"/>
        <scheme val="minor"/>
      </rPr>
      <t>Equanimity</t>
    </r>
    <r>
      <rPr>
        <sz val="12"/>
        <color theme="1"/>
        <rFont val="Calibri"/>
        <family val="2"/>
        <charset val="134"/>
        <scheme val="minor"/>
      </rPr>
      <t>: the ability to come back to a state of mental calmness, composure, and evenness of temper, especially in the face of suffering and frustration that I can do nothing about</t>
    </r>
  </si>
  <si>
    <t>Old photo logs printed off</t>
  </si>
  <si>
    <t>Finland Joins NATO in a Power Shift and Rebuke to Putin</t>
  </si>
  <si>
    <t>Bing Newcomb, Whose E*Trade Transformed Stock Trading, Dies at 79</t>
  </si>
  <si>
    <t>Mexican night and listening to Black Sabbath</t>
  </si>
  <si>
    <t>First day of sitting on the patio in the sun</t>
  </si>
  <si>
    <t>Hilarious mean old lady at Schnucks rolling up and screaming for the manager</t>
  </si>
  <si>
    <t>Ate a bunch of choclate putting me over sat fat</t>
  </si>
  <si>
    <t>Yes-Anytime I am going to splurge, I must figure calories and sat fat ahead of time</t>
  </si>
  <si>
    <t>She is still seeming a little unstable but we fought less last night</t>
  </si>
  <si>
    <t>Happy-Today was one of those days where I was naturally in a good mood.</t>
  </si>
  <si>
    <t>Positivity-That old lady was unhappy somewhere inside and that is sad.</t>
  </si>
  <si>
    <t>Stormy 73/39</t>
  </si>
  <si>
    <t>Steadiness-Today I am  going to be nice and paced</t>
  </si>
  <si>
    <t>Steadiness</t>
  </si>
  <si>
    <t>How can I find more peak experiences and flow experiences where the sense of self fall outs</t>
  </si>
  <si>
    <t>Create a shopping folder on my computer to do online shopping time on with a line on the scorecard</t>
  </si>
  <si>
    <t>What tests based on actual data could be done to check my neurochemical health</t>
  </si>
  <si>
    <t>Sam Harris run through</t>
  </si>
  <si>
    <t>Apply types of reasoning in "brain" to my life</t>
  </si>
  <si>
    <t>Work on goal process Word doc</t>
  </si>
  <si>
    <t>Check out "poly genetic risk scores" for genetic implications</t>
  </si>
  <si>
    <t>Add a "project" line item in scorecard that flows from design</t>
  </si>
  <si>
    <t>Use more adjectives with GPT prompts and ask for chain of thought</t>
  </si>
  <si>
    <t>Moderation-Count calories and sat fat before splurging</t>
  </si>
  <si>
    <t>Joint Brainstorming</t>
  </si>
  <si>
    <t>General Learning Subject Score</t>
  </si>
  <si>
    <t>Trump’s Charges Bring Doubts, Hopes and Uncertainty in Both Parties</t>
  </si>
  <si>
    <t>Neal Boenzi, Top New York Times Photographer for Four Decades, Dies at 97</t>
  </si>
  <si>
    <t>Plant of the Week added</t>
  </si>
  <si>
    <t>Great outdoor run with some sprints</t>
  </si>
  <si>
    <t>Band of Brothers episode</t>
  </si>
  <si>
    <t>Not being empathetic enough with Jessica</t>
  </si>
  <si>
    <t>She is having a tough time at work, but she is not handling it well either</t>
  </si>
  <si>
    <t>Indifferent-Kind of blah today</t>
  </si>
  <si>
    <t>Indifferent</t>
  </si>
  <si>
    <t>Goodness-Good things in life are so sweet because most of the universe is indifferent</t>
  </si>
  <si>
    <t>Goodness</t>
  </si>
  <si>
    <t>Sunny 52/32</t>
  </si>
  <si>
    <t>Restoration-I need a day to bounce back now per my peformance in previous weeks</t>
  </si>
  <si>
    <t>Restoration</t>
  </si>
  <si>
    <t>Buy and hold on stock is the way to go.  Buy stocks where you feel that the company's value is not actually reflected in the stock price.</t>
  </si>
  <si>
    <t>Look into Phthalates</t>
  </si>
  <si>
    <t>Decisions analysis</t>
  </si>
  <si>
    <t>Skill-Graphic Design</t>
  </si>
  <si>
    <t>Skill-Budgeting</t>
  </si>
  <si>
    <t>Skill-Interpersonal Skills</t>
  </si>
  <si>
    <t>Skill-Story Telling</t>
  </si>
  <si>
    <t>What is the best way to swallow</t>
  </si>
  <si>
    <t>Kurzgestat store</t>
  </si>
  <si>
    <t>Music by artist for awhile where everyone is assigned</t>
  </si>
  <si>
    <t>Look into time restricted eating from Satchin Panda PhD</t>
  </si>
  <si>
    <t>Separate comedy and drama in TV ratings</t>
  </si>
  <si>
    <t>Skill-Empathy</t>
  </si>
  <si>
    <t>Take 3 deep breaths and say "My body is experiencing…"</t>
  </si>
  <si>
    <t>Take 1 deep breath and exahle the emotion being experienced.</t>
  </si>
  <si>
    <t>Take 1 deep breath and experience the emotion passing from your experience.</t>
  </si>
  <si>
    <t>Take 1 deep breath and observe your self being stable and grounded.</t>
  </si>
  <si>
    <t>Take a bite of food or a sip of liquid: As you take a bite of food or a sip of liquid, your taste buds will send signals to your brain, telling you what you're eating or drinking.</t>
  </si>
  <si>
    <t>Position your tongue: Position your tongue at the roof of your mouth, just behind your front teeth.</t>
  </si>
  <si>
    <t>Tilt your head slightly: Tilt your head slightly forward to help the food or liquid move down your throat.</t>
  </si>
  <si>
    <t>Take a deep breath: Take a deep breath and hold it to help close off your airway and prevent any food or liquid from entering your lungs.</t>
  </si>
  <si>
    <t>Swallow: As you swallow, your tongue should move downwards and backwards towards the back of your throat. Your tongue should then push the food or liquid down your esophagus and into your stomach.</t>
  </si>
  <si>
    <t>I.R.S. Unveils $80 Billion Plan to Overhaul Tax Collection</t>
  </si>
  <si>
    <t>Mimi Sheraton, Innovative New York Times Food Critic, Dies at 97</t>
  </si>
  <si>
    <t>Surviving the Aftermath marathon</t>
  </si>
  <si>
    <t>Rest day</t>
  </si>
  <si>
    <t>Sam Harris podcast week</t>
  </si>
  <si>
    <t>Cheat day that wasn’t planned</t>
  </si>
  <si>
    <t>Can't wait until she can get a break.</t>
  </si>
  <si>
    <t>Fuzzy-Didn't really pay attention much haha</t>
  </si>
  <si>
    <t>Laziness-Lazy days are fun</t>
  </si>
  <si>
    <t>Fuzzy</t>
  </si>
  <si>
    <t>Laziness</t>
  </si>
  <si>
    <t>Sunny 70/43</t>
  </si>
  <si>
    <t>Methodical</t>
  </si>
  <si>
    <t>Methodical-I am going to be strong and steady today.</t>
  </si>
  <si>
    <t>Learn about PERCEPTION GEOGRAPHY</t>
  </si>
  <si>
    <t>What medical lab services can I use?</t>
  </si>
  <si>
    <t>What are some basic IL laws to know?</t>
  </si>
  <si>
    <t>Algebra run through maybe a math textbook</t>
  </si>
  <si>
    <t>While reframing negative thoughts and beliefs can be a helpful tool in overcoming limiting beliefs and negative thinking patterns, it can also be helpful to cultivate a broader perspective that transcends the limitations of the individual self.  By practicing mindfulness and letting go of our attachment to our sense of self, we can begin to see our thoughts and beliefs as passing phenomena that are not necessarily reflective of reality.</t>
  </si>
  <si>
    <t>Learn about QUANTUM GEOMETRY</t>
  </si>
  <si>
    <t>Incorporate the ideas of MENTAL REHEARSAL</t>
  </si>
  <si>
    <t>Create my own formulas and algorithms to predict the future or rate things etc.  I like this stuff</t>
  </si>
  <si>
    <t>Make your own forumla on simple predictors like marriage happiness=frequency of love making -the frequency of quarrels</t>
  </si>
  <si>
    <t>Use simple formulas and algorithms to make judgements rather than global ratings based on intuition.  Identify the top categories and rate as good as possible.</t>
  </si>
  <si>
    <t>How can I apply probabity theory more to my life</t>
  </si>
  <si>
    <t>Is there anything that can be done on a motorcycle or watching motorcycles?</t>
  </si>
  <si>
    <t>Check out fairphone for a smart phone that doesn’t have conflict minerals</t>
  </si>
  <si>
    <t>Switch over to Spotify full time and get an android phone</t>
  </si>
  <si>
    <t>Stop doing blue light right before bed again</t>
  </si>
  <si>
    <t>Prescription blue light blocking glasses</t>
  </si>
  <si>
    <t>Start doing water fasts on Wednesday into Thursday 4pm</t>
  </si>
  <si>
    <t>Slow down chewing food and swallow right</t>
  </si>
  <si>
    <t>Practice skills during walk</t>
  </si>
  <si>
    <t>Consder adding postive values where doing real good add points.  Assess damage on weekly score instead of daily</t>
  </si>
  <si>
    <t>Interest</t>
  </si>
  <si>
    <t>Ranked Order</t>
  </si>
  <si>
    <t>46 3/8"</t>
  </si>
  <si>
    <t>26.5"</t>
  </si>
  <si>
    <t>Normal</t>
  </si>
  <si>
    <t>DeSantis Pushes Toughest Immigration Crackdown in the Nation</t>
  </si>
  <si>
    <t>Michael Lerner, ‘Elf’ and ‘Barton Fink’ Actor, Dies at 81</t>
  </si>
  <si>
    <t>Charlie Wilson's War watch</t>
  </si>
  <si>
    <t>Walking in the sun</t>
  </si>
  <si>
    <t>She was in a good mood last night and she was even able to game</t>
  </si>
  <si>
    <t>Adrift-Not really tethered again yesterday</t>
  </si>
  <si>
    <t>Freedom-Doing what you want is  amazing</t>
  </si>
  <si>
    <t>Adrift</t>
  </si>
  <si>
    <t>Freedom</t>
  </si>
  <si>
    <t>Clear 77/47</t>
  </si>
  <si>
    <t>Mindfulness-I want to be in the moment today</t>
  </si>
  <si>
    <t>Mindfulness</t>
  </si>
  <si>
    <t>Human flourishing might be the real goal</t>
  </si>
  <si>
    <t>Make a list of priveleges I have had through life</t>
  </si>
  <si>
    <t>List things I think I may be good that I am actually bad at</t>
  </si>
  <si>
    <t>List some areas I am resisting change</t>
  </si>
  <si>
    <t>List challenges others are facing that I am not</t>
  </si>
  <si>
    <t>Store at Estes Park</t>
  </si>
  <si>
    <t>Ring toss game</t>
  </si>
  <si>
    <t>I need to eat at specific times</t>
  </si>
  <si>
    <t>Call Larry cause that cancer ain't done</t>
  </si>
  <si>
    <t>Next Friday Tim Dillon</t>
  </si>
  <si>
    <t>Green Tea</t>
  </si>
  <si>
    <t>Sunny 78/53</t>
  </si>
  <si>
    <t>An Online Meme Group Is at the Center of Uproar Over Leaked Military Secrets</t>
  </si>
  <si>
    <t>Kwame Brathwaite, 85, Photographer With a Lens on Black Pride, Is Dead</t>
  </si>
  <si>
    <t>Not overeating for once</t>
  </si>
  <si>
    <t>Great sunny day</t>
  </si>
  <si>
    <t>Still get frustrated with Jess</t>
  </si>
  <si>
    <t>Yes, I have to fix this with cognitive restructuring</t>
  </si>
  <si>
    <t>She is doing a better job keeping her cool</t>
  </si>
  <si>
    <t>Gratified-Yesterday was nice and smooth</t>
  </si>
  <si>
    <t>Rightness-Sometimes things just break your way</t>
  </si>
  <si>
    <t>Gratified</t>
  </si>
  <si>
    <t>Rightness</t>
  </si>
  <si>
    <t>Forgiveness-I am not going to get so upset today with Jess</t>
  </si>
  <si>
    <t>Forgiveness</t>
  </si>
  <si>
    <t>Tune up my math skills through a game</t>
  </si>
  <si>
    <t>What do I need to be more sensitive to?</t>
  </si>
  <si>
    <t>Charles lunch Thursday</t>
  </si>
  <si>
    <t>Get a reality show in the mix and then separate comedy and drama</t>
  </si>
  <si>
    <t>Write my own manifesto like free association perhaps</t>
  </si>
  <si>
    <t>Goals that make me really uncomfortable</t>
  </si>
  <si>
    <t>Find ways of expressing myself perhaps a list that is rated</t>
  </si>
  <si>
    <t>Check out Jazz fusion and Coryell as founder of movement</t>
  </si>
  <si>
    <t>Create a self care section of activites in "brain" section in entertainment book</t>
  </si>
  <si>
    <t>Increase my acceptance of death</t>
  </si>
  <si>
    <t>Look into personalized medicine where they tailor to your genes</t>
  </si>
  <si>
    <t>Monoclonal antibodies for my skin condition</t>
  </si>
  <si>
    <t>Equanimity has a level of acceptance that I am missing in my value not just calm but mindfulness that accepts our circumstance</t>
  </si>
  <si>
    <t>Learn about post viral syndromes</t>
  </si>
  <si>
    <t>How can I build an interdisciplinary medical team</t>
  </si>
  <si>
    <t>I have to get a handle on inflammation</t>
  </si>
  <si>
    <t>Look into Naturalistic Decision Making</t>
  </si>
  <si>
    <t>What are a list of common patterns I can employ in my life?</t>
  </si>
  <si>
    <t>Look into Recognition Primed Decisions</t>
  </si>
  <si>
    <t>Notes to Ideas with Ratings</t>
  </si>
  <si>
    <t>Season</t>
  </si>
  <si>
    <t>Topic</t>
  </si>
  <si>
    <t>Source</t>
  </si>
  <si>
    <t>Overall Score</t>
  </si>
  <si>
    <t>Date Reviewed</t>
  </si>
  <si>
    <t>Complexity of Climate Interactions</t>
  </si>
  <si>
    <t>Subject Rotation</t>
  </si>
  <si>
    <t>Earliest Life Forms</t>
  </si>
  <si>
    <t>Learning List</t>
  </si>
  <si>
    <t>Economics</t>
  </si>
  <si>
    <t>Thinking Fast &amp; Slow</t>
  </si>
  <si>
    <t>Book</t>
  </si>
  <si>
    <t>Organizing Principles</t>
  </si>
  <si>
    <t>Framing Effects</t>
  </si>
  <si>
    <t>Plant Evolution</t>
  </si>
  <si>
    <t>Biopharmaceuticals</t>
  </si>
  <si>
    <t>S1</t>
  </si>
  <si>
    <t>History of New York City</t>
  </si>
  <si>
    <t>American Experience: New York</t>
  </si>
  <si>
    <t>Limited Series</t>
  </si>
  <si>
    <t>Cognitive Psychology</t>
  </si>
  <si>
    <t>Gravational Waves</t>
  </si>
  <si>
    <t>George Washington</t>
  </si>
  <si>
    <t>George Washington-The First President Documentary</t>
  </si>
  <si>
    <t>Youtube Video</t>
  </si>
  <si>
    <t>Dead Pool in Rivers</t>
  </si>
  <si>
    <t>Architecture</t>
  </si>
  <si>
    <t>Parametric Design</t>
  </si>
  <si>
    <t>Reasoning by Analogy</t>
  </si>
  <si>
    <t>Actor Network Theory</t>
  </si>
  <si>
    <t>ChatGPT/Wikipedia</t>
  </si>
  <si>
    <t>Chinease History</t>
  </si>
  <si>
    <t>The Story of China with Micheal Wood</t>
  </si>
  <si>
    <t>Engaged Theory</t>
  </si>
  <si>
    <t>S50</t>
  </si>
  <si>
    <t>Science Topics</t>
  </si>
  <si>
    <t>NOVA</t>
  </si>
  <si>
    <t>TV Series</t>
  </si>
  <si>
    <t>Nature</t>
  </si>
  <si>
    <t>Planet Earth II</t>
  </si>
  <si>
    <t>Hedonic Treadmill</t>
  </si>
  <si>
    <t>Jesse James</t>
  </si>
  <si>
    <t>American Experience: Jesse James</t>
  </si>
  <si>
    <t>Documentary</t>
  </si>
  <si>
    <t>John Lennon</t>
  </si>
  <si>
    <t xml:space="preserve">Imgaine: John Lennon </t>
  </si>
  <si>
    <t>Volcanologists</t>
  </si>
  <si>
    <t>Fire of Love</t>
  </si>
  <si>
    <t>White Holes</t>
  </si>
  <si>
    <t>Casual Mechanisms</t>
  </si>
  <si>
    <t>Hypervigilence</t>
  </si>
  <si>
    <t>Early Mammals</t>
  </si>
  <si>
    <t>NOVA: Rise of the Mammals</t>
  </si>
  <si>
    <t>Donner Party</t>
  </si>
  <si>
    <t>American Experience: The Donner Party</t>
  </si>
  <si>
    <t>Basketball Offensive Tactics</t>
  </si>
  <si>
    <t>Growth of weath in late 1800s</t>
  </si>
  <si>
    <t>The Gilded Age</t>
  </si>
  <si>
    <t>Halo Effect</t>
  </si>
  <si>
    <t>Emojis</t>
  </si>
  <si>
    <t>Radiolab Blog</t>
  </si>
  <si>
    <t>Narrative</t>
  </si>
  <si>
    <t>MH370: The Plane That Disappeared</t>
  </si>
  <si>
    <t>Babe Ruth</t>
  </si>
  <si>
    <t>Babe Ruth (HBO)</t>
  </si>
  <si>
    <t>Nelson Mandela</t>
  </si>
  <si>
    <t>Nelson Mandela: Beyond the Myth</t>
  </si>
  <si>
    <t>Science &amp; Tech</t>
  </si>
  <si>
    <t>Lex Fridman Podcast: Sam Harris</t>
  </si>
  <si>
    <t>Podcast</t>
  </si>
  <si>
    <t>TMJ Treatment</t>
  </si>
  <si>
    <t>YouTube-Bob &amp; Brad</t>
  </si>
  <si>
    <t>YouTube Playlist</t>
  </si>
  <si>
    <t>Destructive Behaviors</t>
  </si>
  <si>
    <t>The Gray Area: Vienna Pharon</t>
  </si>
  <si>
    <t>Japan in World War 2</t>
  </si>
  <si>
    <t>Dan Carlin's Hardcore History: Supernova in the East VI</t>
  </si>
  <si>
    <t>Timothy Leary</t>
  </si>
  <si>
    <t>Timothy Leary's Dead</t>
  </si>
  <si>
    <t>Emotivism</t>
  </si>
  <si>
    <t>New Science</t>
  </si>
  <si>
    <t>Scientific American-January 2023</t>
  </si>
  <si>
    <t>Magazine</t>
  </si>
  <si>
    <t>Intro to Chemistry</t>
  </si>
  <si>
    <t>Khan Academy</t>
  </si>
  <si>
    <t>Theoretical Physics</t>
  </si>
  <si>
    <t>Lex Fridmen Podcast: Andrew Strominger</t>
  </si>
  <si>
    <t>Qualia</t>
  </si>
  <si>
    <t>History of Playboy</t>
  </si>
  <si>
    <t>Secrets of Playboy</t>
  </si>
  <si>
    <t>The American Dream</t>
  </si>
  <si>
    <t>The Gray Area: Alissa Quart</t>
  </si>
  <si>
    <t>Ego Depletion</t>
  </si>
  <si>
    <t>Wikipedia</t>
  </si>
  <si>
    <t>The Science of Hunger</t>
  </si>
  <si>
    <t>The Ezra Klein Show: Stephen Guyenet</t>
  </si>
  <si>
    <t>Planet Earth</t>
  </si>
  <si>
    <t>The Feeling of Love</t>
  </si>
  <si>
    <t>The Gray Area: Carrie Jenkins</t>
  </si>
  <si>
    <t>Awareness &amp; Gratitude</t>
  </si>
  <si>
    <t>The Ezra Klein Show: Jane Hirshfield</t>
  </si>
  <si>
    <t>Business Leadership</t>
  </si>
  <si>
    <t>Lex Fridmen Podcast: Ginni Rometty</t>
  </si>
  <si>
    <t>Gestalt Psychology</t>
  </si>
  <si>
    <t>S49</t>
  </si>
  <si>
    <t>Nietzsche</t>
  </si>
  <si>
    <t>The Gray Area: Matt McManus</t>
  </si>
  <si>
    <t>Filter Bubbles</t>
  </si>
  <si>
    <t>Andre the Giant</t>
  </si>
  <si>
    <t>Cognitive Illusions</t>
  </si>
  <si>
    <t>Neurodiversity</t>
  </si>
  <si>
    <t>Modified Newtowian Dynamics</t>
  </si>
  <si>
    <t>Papua New Guinea</t>
  </si>
  <si>
    <t>S14</t>
  </si>
  <si>
    <t>Restaurant Foods</t>
  </si>
  <si>
    <t>Diners, Drive-Ins, and Dives</t>
  </si>
  <si>
    <t>Paradoxes</t>
  </si>
  <si>
    <t>80,000 Hours Podcast: Alan Hajek</t>
  </si>
  <si>
    <t>Scientific American-December 2022</t>
  </si>
  <si>
    <t>Is Anything Real?</t>
  </si>
  <si>
    <t>Vsauce</t>
  </si>
  <si>
    <t>YouTube Channel</t>
  </si>
  <si>
    <t>Everyone Jumping at Once</t>
  </si>
  <si>
    <t>Critical Theory</t>
  </si>
  <si>
    <t>Dan Carlin's Hardcore History: Supernova in the East V</t>
  </si>
  <si>
    <t>History of Briton</t>
  </si>
  <si>
    <t>Dan Carlin's Hardcore History: Supernova in the East IV</t>
  </si>
  <si>
    <t>Economic Forces</t>
  </si>
  <si>
    <t>Conversations with Tyler: Brad DeLong</t>
  </si>
  <si>
    <t>Physical Competition Show</t>
  </si>
  <si>
    <t>The End of Slavery</t>
  </si>
  <si>
    <t>80,000 Hours Podcast: Christopher Brown</t>
  </si>
  <si>
    <t>Abraham Lincoln</t>
  </si>
  <si>
    <t>Lincoln's Virtues</t>
  </si>
  <si>
    <t>Dealing with Change</t>
  </si>
  <si>
    <t>80,000 Hours Podcast: Cass Sunstein</t>
  </si>
  <si>
    <t>Intro to Economics</t>
  </si>
  <si>
    <t>Overton Window</t>
  </si>
  <si>
    <t>True Crime</t>
  </si>
  <si>
    <t>Stolen Youth</t>
  </si>
  <si>
    <t>S2</t>
  </si>
  <si>
    <t>Baking Competition Show</t>
  </si>
  <si>
    <t>The Great British Baking Show: Professionals</t>
  </si>
  <si>
    <t>Advertising Industry</t>
  </si>
  <si>
    <t>The Ezra Klein Show</t>
  </si>
  <si>
    <t>Current Economic Events</t>
  </si>
  <si>
    <t>Ukraine War</t>
  </si>
  <si>
    <t>The Weeds</t>
  </si>
  <si>
    <t>Charles Darwin</t>
  </si>
  <si>
    <t>The Genius of Charles Darwin</t>
  </si>
  <si>
    <t>PBS-Evolution</t>
  </si>
  <si>
    <t>Emergence</t>
  </si>
  <si>
    <t>Happiness Science</t>
  </si>
  <si>
    <t>Offline with John Favreau: Robert Waldinger</t>
  </si>
  <si>
    <t>Scientific American-November 2022</t>
  </si>
  <si>
    <t>Guns in US</t>
  </si>
  <si>
    <t xml:space="preserve">Bowling for Columbine </t>
  </si>
  <si>
    <t>Sports</t>
  </si>
  <si>
    <t>Football</t>
  </si>
  <si>
    <t>Superbowl</t>
  </si>
  <si>
    <t>Cuba</t>
  </si>
  <si>
    <t>YouTube</t>
  </si>
  <si>
    <t>Video Medley</t>
  </si>
  <si>
    <t>Julius Caesar</t>
  </si>
  <si>
    <t>The Life of Julius Caesar</t>
  </si>
  <si>
    <t>Video</t>
  </si>
  <si>
    <t>Rome: The World's First Superpower</t>
  </si>
  <si>
    <t>Early Humans</t>
  </si>
  <si>
    <t>Out of the Cradle</t>
  </si>
  <si>
    <t>Dan Carlin's Hardcore History: Supernova in the East III</t>
  </si>
  <si>
    <t>Space</t>
  </si>
  <si>
    <t>Stephen Hawking's Favorite Places</t>
  </si>
  <si>
    <t>Sports Talk</t>
  </si>
  <si>
    <t>Parkins &amp; Speigal Show</t>
  </si>
  <si>
    <t>Evolutionary Psychology</t>
  </si>
  <si>
    <t>Reasons for Wars</t>
  </si>
  <si>
    <t>80,000 Hours Podcast: Chris Blattman</t>
  </si>
  <si>
    <t>Chile</t>
  </si>
  <si>
    <t>Video Playlist</t>
  </si>
  <si>
    <t>Pamela Anderson</t>
  </si>
  <si>
    <t>Pamela: A Love Story</t>
  </si>
  <si>
    <t>Scientific American-September February 2023</t>
  </si>
  <si>
    <t>Metahistory</t>
  </si>
  <si>
    <t>80,000 Hours Podcast: Ian Morris</t>
  </si>
  <si>
    <t>Geography Now: Chile</t>
  </si>
  <si>
    <t>Albert Einstein</t>
  </si>
  <si>
    <t>History Channel Biography</t>
  </si>
  <si>
    <t>Neuroscience</t>
  </si>
  <si>
    <t>StarTalk: Heather Berlin</t>
  </si>
  <si>
    <t>Snakes &amp; Atmospheric Rivers</t>
  </si>
  <si>
    <t>Scientific American-September 2022</t>
  </si>
  <si>
    <t>Dan Carlin's Hardcore History: Supernova in the East II</t>
  </si>
  <si>
    <t>Dan Carlin's Hardcore History: Supernova in the East I</t>
  </si>
  <si>
    <t>Iraq War</t>
  </si>
  <si>
    <t>Farenheit 911</t>
  </si>
  <si>
    <t>Moral Philosophy</t>
  </si>
  <si>
    <t>The 80,000 Hours Podcast: Sharon Hewitt</t>
  </si>
  <si>
    <t>History of Rome</t>
  </si>
  <si>
    <t>Dan Carlin's Hardcore History: The Celtic Holocaust</t>
  </si>
  <si>
    <t>Khan Academy: Factors of Production &amp; Rivalry</t>
  </si>
  <si>
    <t>Black Holes Feature</t>
  </si>
  <si>
    <t>Remote Settlements</t>
  </si>
  <si>
    <t>Extremities</t>
  </si>
  <si>
    <t>Mindsets</t>
  </si>
  <si>
    <t>The 80,000 Hours Podcast: A.J. Jacobs</t>
  </si>
  <si>
    <t>Scientific Advances</t>
  </si>
  <si>
    <t>World War I</t>
  </si>
  <si>
    <t>They Shall Not Grow Old</t>
  </si>
  <si>
    <t>Storytelling</t>
  </si>
  <si>
    <t>The Gray Area: Josh Hawley</t>
  </si>
  <si>
    <t>Origins of Life</t>
  </si>
  <si>
    <t>Lex Fridman Podcast: Betul Kacar</t>
  </si>
  <si>
    <t>NFC/AFC Championship</t>
  </si>
  <si>
    <t>Suriname</t>
  </si>
  <si>
    <t>Expedition w/ Steve Backshall</t>
  </si>
  <si>
    <t>Geography Now: Suriname</t>
  </si>
  <si>
    <t>S13</t>
  </si>
  <si>
    <t>Adam Smith</t>
  </si>
  <si>
    <t>The Real Adam Smith</t>
  </si>
  <si>
    <t>Sailing</t>
  </si>
  <si>
    <t>Race to Alaska</t>
  </si>
  <si>
    <t>Bernie Madoff</t>
  </si>
  <si>
    <t>Madoff: The Monster of Wall Street</t>
  </si>
  <si>
    <t>The Gray Area: Revisitng the father of capitalism</t>
  </si>
  <si>
    <t>Civil War</t>
  </si>
  <si>
    <t>Lex Fridman Podcast: Jeremi Suri</t>
  </si>
  <si>
    <t>Nuclear Fusion</t>
  </si>
  <si>
    <t>Lex Fridman Podcast: Dennis Whyte</t>
  </si>
  <si>
    <t>Minerals &amp; Elements</t>
  </si>
  <si>
    <t>NOVA: Treasures of the Earth</t>
  </si>
  <si>
    <t>Rice University-Principles of Economics Chapter 1</t>
  </si>
  <si>
    <t>Article</t>
  </si>
  <si>
    <t>Woodworking</t>
  </si>
  <si>
    <t>New Yankee Workshop</t>
  </si>
  <si>
    <t>Khan Academy: Scarcity</t>
  </si>
  <si>
    <t>Calorie Counting</t>
  </si>
  <si>
    <t>Gastropod; The End of the Calorie</t>
  </si>
  <si>
    <t>Chinease Politics</t>
  </si>
  <si>
    <t>Ezra Klein Show</t>
  </si>
  <si>
    <t>Geology</t>
  </si>
  <si>
    <t>Asian Tsunami: The Deadliest Wave</t>
  </si>
  <si>
    <t>Khan Academy: Into to Economics</t>
  </si>
  <si>
    <t>Architecture Short Course: How to Develop a Design Concept</t>
  </si>
  <si>
    <t>How To Be a Better Human</t>
  </si>
  <si>
    <t>Martin Luther King Jr.</t>
  </si>
  <si>
    <t>Maldives</t>
  </si>
  <si>
    <t>The Island President</t>
  </si>
  <si>
    <t>Mathematics</t>
  </si>
  <si>
    <t>Radiolab: The Middle of Everything</t>
  </si>
  <si>
    <t>Goal Setting</t>
  </si>
  <si>
    <t>On Purpose w/ Jay Shetty</t>
  </si>
  <si>
    <t>Covid-19</t>
  </si>
  <si>
    <t>The First Wave</t>
  </si>
  <si>
    <t>NFL Divisional Round 2023</t>
  </si>
  <si>
    <t>Dark Ages Europe</t>
  </si>
  <si>
    <t>Dan Carlin's Hardcore History: King of Aesir</t>
  </si>
  <si>
    <t>MLK</t>
  </si>
  <si>
    <t>King in the Wilderness</t>
  </si>
  <si>
    <t>Travel</t>
  </si>
  <si>
    <t>Expedition Happiness</t>
  </si>
  <si>
    <t>Death</t>
  </si>
  <si>
    <t>Being Mortal</t>
  </si>
  <si>
    <t>General Science &amp; Tech</t>
  </si>
  <si>
    <t>Scientific American-Oct 22</t>
  </si>
  <si>
    <t>Geochemistry</t>
  </si>
  <si>
    <t>LKI Consulting: Geochemistry Basic Principles</t>
  </si>
  <si>
    <t>Film Criticism</t>
  </si>
  <si>
    <t>PBS News Hour: Ann Hornaday</t>
  </si>
  <si>
    <t>Information Searching</t>
  </si>
  <si>
    <t>Finding Facts vs. Browsing Knowledge in Hypertext Systems</t>
  </si>
  <si>
    <t>The Gray Area: The end of the free market century</t>
  </si>
  <si>
    <t>Burkina Faso</t>
  </si>
  <si>
    <t>Nations of the World</t>
  </si>
  <si>
    <t>Future Tech</t>
  </si>
  <si>
    <t>StarTalk with Ray Kurzweil</t>
  </si>
  <si>
    <t>Islam</t>
  </si>
  <si>
    <t>Lex Fridman Podcast #352</t>
  </si>
  <si>
    <t>Ben Franklin</t>
  </si>
  <si>
    <t>Ken Burn's Ben Franklin</t>
  </si>
  <si>
    <t>Ants</t>
  </si>
  <si>
    <t>David Attenborough's Ant Mountain</t>
  </si>
  <si>
    <t>First Principles‐The Building Blocks of True Knowledge</t>
  </si>
  <si>
    <t>International Journal of Social Science and Education Research</t>
  </si>
  <si>
    <t>Hope</t>
  </si>
  <si>
    <t>The Gray Area: Finding hope in a world on the brink</t>
  </si>
  <si>
    <t>Mary Gaitskill</t>
  </si>
  <si>
    <t>Conversations with Tyler</t>
  </si>
  <si>
    <t>Dan Carlin's Hardcore History: Thor's Angels</t>
  </si>
  <si>
    <t>Writing in the Age of AI</t>
  </si>
  <si>
    <t>Offline with John Favreau</t>
  </si>
  <si>
    <t>Politics</t>
  </si>
  <si>
    <t>Joe Rogan Experience: Mike Baker</t>
  </si>
  <si>
    <t>Wilderness Skills</t>
  </si>
  <si>
    <t>Alone Across the Arctic</t>
  </si>
  <si>
    <t>Tuskegee Top Gun</t>
  </si>
  <si>
    <t>History This Week</t>
  </si>
  <si>
    <t>Kim Stanley Robinsion</t>
  </si>
  <si>
    <t>Race &amp; Class</t>
  </si>
  <si>
    <t>The Gray Area: Can Race Be Transcended?</t>
  </si>
  <si>
    <t>State of US Mental Health System</t>
  </si>
  <si>
    <t>Unifed Theory of Physics</t>
  </si>
  <si>
    <t>Explain the Universe</t>
  </si>
  <si>
    <t>The Hatchet Wielding Hitchhiker</t>
  </si>
  <si>
    <t>Mr. Beast</t>
  </si>
  <si>
    <t>Lex Fridman Podcast #351</t>
  </si>
  <si>
    <t>Higgs Boson Particle</t>
  </si>
  <si>
    <t>Particle Fever</t>
  </si>
  <si>
    <t>Katherine Rundell</t>
  </si>
  <si>
    <t>Global Economic Development</t>
  </si>
  <si>
    <t>Joe Rogan Experience: Peter Ziehan</t>
  </si>
  <si>
    <t>Authenticity</t>
  </si>
  <si>
    <t>The Gray Area: The Quest for Authenticity</t>
  </si>
  <si>
    <t>Art Forgery</t>
  </si>
  <si>
    <t>Made You Look</t>
  </si>
  <si>
    <t>Greta Thunberg</t>
  </si>
  <si>
    <t>I Am Greta</t>
  </si>
  <si>
    <t>Deductive Logic</t>
  </si>
  <si>
    <t>Logic: A Complete Introduction</t>
  </si>
  <si>
    <t>Impact of Personality Tests</t>
  </si>
  <si>
    <t>Persona: The Dark Truth Behind Personality Tests</t>
  </si>
  <si>
    <t>Russian Wildlife</t>
  </si>
  <si>
    <t>National Geographic: Wild Russia</t>
  </si>
  <si>
    <t>Non-Western Medicine</t>
  </si>
  <si>
    <t>The Witch Doctor Will See You Now</t>
  </si>
  <si>
    <t>Fishing Industry</t>
  </si>
  <si>
    <t>Seaspiracy</t>
  </si>
  <si>
    <t>Kayaking</t>
  </si>
  <si>
    <t>The River Runner</t>
  </si>
  <si>
    <t>Cave Paintings</t>
  </si>
  <si>
    <t>Cave of Forgotten Dreams</t>
  </si>
  <si>
    <t>Scientology</t>
  </si>
  <si>
    <t>Going Clear: Scientology and the Prison of Belief</t>
  </si>
  <si>
    <t>Volcano Tourism</t>
  </si>
  <si>
    <t>The Volcano: Rescue from Whakaari</t>
  </si>
  <si>
    <t>Drug Marketing and Sales</t>
  </si>
  <si>
    <t>Crime of the Century</t>
  </si>
  <si>
    <t>Leadership</t>
  </si>
  <si>
    <t>One Becoming A Leader</t>
  </si>
  <si>
    <t>Tim Treadwell</t>
  </si>
  <si>
    <t>Grizzly Man</t>
  </si>
  <si>
    <t>Volcanos</t>
  </si>
  <si>
    <t>Into the Inferno</t>
  </si>
  <si>
    <t>Into the Deep: The Submarine Murder Case</t>
  </si>
  <si>
    <t>Crime Scene: The Texas Killing Fields</t>
  </si>
  <si>
    <t>NASA Rover</t>
  </si>
  <si>
    <t>Good Night Oppy</t>
  </si>
  <si>
    <t>Murdaugh Murders</t>
  </si>
  <si>
    <t>Shaq</t>
  </si>
  <si>
    <t>Roman History</t>
  </si>
  <si>
    <t>Secrets of the Dead: Last Days of Pompeii</t>
  </si>
  <si>
    <t>Pilgrims</t>
  </si>
  <si>
    <t>American Experience: The Pilgrims</t>
  </si>
  <si>
    <t>Elections</t>
  </si>
  <si>
    <t>Q: Into the Storm</t>
  </si>
  <si>
    <t>Jimi Plays Monterey</t>
  </si>
  <si>
    <t>Infinity</t>
  </si>
  <si>
    <t>A Trip to Infinity</t>
  </si>
  <si>
    <t>Mountain Climbing</t>
  </si>
  <si>
    <t>Dirtbag: The Legend of Fred Beckey</t>
  </si>
  <si>
    <t>Airplanes</t>
  </si>
  <si>
    <t>Downfall: The Case Against Boeing</t>
  </si>
  <si>
    <t>Chrisitan Right</t>
  </si>
  <si>
    <t>God Forbid: A Sex Scandal that Brought Down a Dynasty</t>
  </si>
  <si>
    <t>Deer</t>
  </si>
  <si>
    <t>The Private Life of Deer</t>
  </si>
  <si>
    <t>Killer Sally</t>
  </si>
  <si>
    <t>China</t>
  </si>
  <si>
    <t>One Child Nation</t>
  </si>
  <si>
    <t>Disease</t>
  </si>
  <si>
    <t>Frontline: China's COVID Secrets</t>
  </si>
  <si>
    <t>Rivers</t>
  </si>
  <si>
    <t>Rivers of Life</t>
  </si>
  <si>
    <t>Particles</t>
  </si>
  <si>
    <t>Everything and Nothing</t>
  </si>
  <si>
    <t>American West</t>
  </si>
  <si>
    <t>The West by Ken Burns</t>
  </si>
  <si>
    <t>Crime</t>
  </si>
  <si>
    <t>The Anthrax Attacks</t>
  </si>
  <si>
    <t>Game Theory</t>
  </si>
  <si>
    <t>The Art of Strategy</t>
  </si>
  <si>
    <t>Cults</t>
  </si>
  <si>
    <t>Jonestown: Terror in the Jungle</t>
  </si>
  <si>
    <t>Presidents</t>
  </si>
  <si>
    <t>Ken Burn's Thomas Jefferson</t>
  </si>
  <si>
    <t>Dust Bowl Events</t>
  </si>
  <si>
    <t>Ken Burns: Dust Bowl</t>
  </si>
  <si>
    <t>Exploration</t>
  </si>
  <si>
    <t>Ken Burns: Lewis &amp; Clark</t>
  </si>
  <si>
    <t>Surfing</t>
  </si>
  <si>
    <t>White Rhino</t>
  </si>
  <si>
    <t>Step Into Liquid</t>
  </si>
  <si>
    <t>The Endless Summer</t>
  </si>
  <si>
    <t>Magentic Field</t>
  </si>
  <si>
    <t>Where Does the Earth's Magentic Field Come From</t>
  </si>
  <si>
    <t>Democratic Republic of Congo</t>
  </si>
  <si>
    <t>Virunga</t>
  </si>
  <si>
    <t>Woodstock 99</t>
  </si>
  <si>
    <t>Trainwreck: Woodstock 99</t>
  </si>
  <si>
    <t>Woodstock</t>
  </si>
  <si>
    <t>Woodstock: 3 Days of Peace &amp; Music (Director's Cut)</t>
  </si>
  <si>
    <t>Marilyn Monroe</t>
  </si>
  <si>
    <t>The Mystery of Marilyn Monroe: The Unheard Tapes</t>
  </si>
  <si>
    <t>Nuclear Plants</t>
  </si>
  <si>
    <t>Meltdown: 3 Mile Island</t>
  </si>
  <si>
    <t>Black Sabbath: Paranoid (Classic Albums)</t>
  </si>
  <si>
    <t>Biology</t>
  </si>
  <si>
    <t>The Real Stuff</t>
  </si>
  <si>
    <t>Penguins</t>
  </si>
  <si>
    <t>March of the Penguins</t>
  </si>
  <si>
    <t>Music Production</t>
  </si>
  <si>
    <t>Inventing David Geffen</t>
  </si>
  <si>
    <t>Women in Science</t>
  </si>
  <si>
    <t>Women of Impact: Changing the World</t>
  </si>
  <si>
    <t>Emotions</t>
  </si>
  <si>
    <t>How Emotions Are Made</t>
  </si>
  <si>
    <t>Anthony Bourdain</t>
  </si>
  <si>
    <t xml:space="preserve">Kitchen Confidential </t>
  </si>
  <si>
    <t>The Myth of Self-Esteem</t>
  </si>
  <si>
    <t>Pre-Topics</t>
  </si>
  <si>
    <t>Mythbusters</t>
  </si>
  <si>
    <t>River Monsters</t>
  </si>
  <si>
    <t>S8</t>
  </si>
  <si>
    <t>Alone</t>
  </si>
  <si>
    <t>7 Habits of Highly Effective People</t>
  </si>
  <si>
    <t>S3</t>
  </si>
  <si>
    <t>The Movies That Made Us: Season 3</t>
  </si>
  <si>
    <t>Patagonia: Life on the Edge of the World</t>
  </si>
  <si>
    <t>S5</t>
  </si>
  <si>
    <t>No Reservations</t>
  </si>
  <si>
    <t>S4</t>
  </si>
  <si>
    <t>How It's Made</t>
  </si>
  <si>
    <t>S6</t>
  </si>
  <si>
    <t>S7</t>
  </si>
  <si>
    <t>A Cook's Tour</t>
  </si>
  <si>
    <t>American Pickers</t>
  </si>
  <si>
    <t>S9</t>
  </si>
  <si>
    <t>S11</t>
  </si>
  <si>
    <t>History 101: Season 1</t>
  </si>
  <si>
    <t>S12</t>
  </si>
  <si>
    <t>S10</t>
  </si>
  <si>
    <t>The Subtle Art of Not Giving A Fuck</t>
  </si>
  <si>
    <t>Welcome to Earth</t>
  </si>
  <si>
    <t>Business Leader Insights</t>
  </si>
  <si>
    <t>On Managing Yourself</t>
  </si>
  <si>
    <t>Survival</t>
  </si>
  <si>
    <t>Naked &amp; Afraid</t>
  </si>
  <si>
    <t>Year Million</t>
  </si>
  <si>
    <t>Naked &amp; Afraid-S15</t>
  </si>
  <si>
    <t>Nova</t>
  </si>
  <si>
    <t>The Biggest Ideas in the Universe</t>
  </si>
  <si>
    <t>Foragers, Farmers, and Fossil Fuels</t>
  </si>
  <si>
    <t>Ben Franklin's Autobrigraphy</t>
  </si>
  <si>
    <t>Fully Automated Luxury Communism</t>
  </si>
  <si>
    <t>The Diving Bell and the Butterfly</t>
  </si>
  <si>
    <t>Book-Flow State</t>
  </si>
  <si>
    <t>Behind the Beautiful Furs</t>
  </si>
  <si>
    <t>Book-Film criticism</t>
  </si>
  <si>
    <t>Books-Henry David Thoreau</t>
  </si>
  <si>
    <t>Books-Ralph Waldo Emerson</t>
  </si>
  <si>
    <t>-chemistry based cookbook</t>
  </si>
  <si>
    <t>Enlightenment Now</t>
  </si>
  <si>
    <t>Man's Search for Meaning</t>
  </si>
  <si>
    <t>Nico Ethics</t>
  </si>
  <si>
    <t>The God Delusion</t>
  </si>
  <si>
    <t>The Source</t>
  </si>
  <si>
    <t>Why Zebras Don’t Get Ulcers</t>
  </si>
  <si>
    <t>Moore's Law for Everything</t>
  </si>
  <si>
    <t xml:space="preserve">Salt, Fat, Acid , Heat </t>
  </si>
  <si>
    <t>Slouching toward uptopia</t>
  </si>
  <si>
    <t>Rationality and the Relfective Mind</t>
  </si>
  <si>
    <t>Better Angels of our Nature</t>
  </si>
  <si>
    <t>Democracy in America</t>
  </si>
  <si>
    <t>Fredrick Douglas Autobigraphy</t>
  </si>
  <si>
    <t>Principles for Dealing with the Changing World</t>
  </si>
  <si>
    <t>The Denial Of Death</t>
  </si>
  <si>
    <t>All God's Dangers: The Life of Nate Shaw</t>
  </si>
  <si>
    <t>articles/books about Transhumanism</t>
  </si>
  <si>
    <t>Book: Adam Smith "The Theory of Moral Sentiments"</t>
  </si>
  <si>
    <t>Books-Euclid</t>
  </si>
  <si>
    <t>On Freedom</t>
  </si>
  <si>
    <t>Retrain Your Brain</t>
  </si>
  <si>
    <t>The Body Keeps Score</t>
  </si>
  <si>
    <t>The Immoraltality Key</t>
  </si>
  <si>
    <t>The Moral Arc</t>
  </si>
  <si>
    <t>"The Art of Thinking Clearly" by Rolf Dobelli</t>
  </si>
  <si>
    <t>"Asking the Right Questions: A Guide to Critical Thinking" by M. Neil Browne and Stuart M. Keeley</t>
  </si>
  <si>
    <t>"The Thinker's Guide to Analytic Thinking" by Richard Paul and Linda Elder</t>
  </si>
  <si>
    <t>Ed Mylett books</t>
  </si>
  <si>
    <t>"Danraba"</t>
  </si>
  <si>
    <t>Extradornary Delusions and the Madness of Crabs</t>
  </si>
  <si>
    <t>Possibilites and Essays</t>
  </si>
  <si>
    <t>Why Buddism is True</t>
  </si>
  <si>
    <t>"How to Read a Book" by Mortimer Adler and Charles Van Doren</t>
  </si>
  <si>
    <t>"The Demon-Haunted World: Science as a Candle in the Dark" by Carl Sagan</t>
  </si>
  <si>
    <t>Checklist Manifesto</t>
  </si>
  <si>
    <t>Must read Camu philosopher</t>
  </si>
  <si>
    <t>Crashed</t>
  </si>
  <si>
    <t>Force of Non-Violence (2020)</t>
  </si>
  <si>
    <t>Mind-"Naming the Mind"</t>
  </si>
  <si>
    <t>Creation</t>
  </si>
  <si>
    <t>On the Measure of Intelligence</t>
  </si>
  <si>
    <t>Provincetown Seafood Coobook</t>
  </si>
  <si>
    <t>Black Reconstruction</t>
  </si>
  <si>
    <t>The Last of the Just</t>
  </si>
  <si>
    <t>Highest Road to Serfdom</t>
  </si>
  <si>
    <t>books about Muslim Conquests</t>
  </si>
  <si>
    <t>Range of books on gov covert etc</t>
  </si>
  <si>
    <t>The Island of Knowledge</t>
  </si>
  <si>
    <t>Creole Gumbo and all that Jazz</t>
  </si>
  <si>
    <t>Tinkercreek</t>
  </si>
  <si>
    <t>Book-Thomas Gary Elegy</t>
  </si>
  <si>
    <t>Essays by Ahad Haam</t>
  </si>
  <si>
    <t>History of the Haitian Rev</t>
  </si>
  <si>
    <t>Negro in American Revolution</t>
  </si>
  <si>
    <t>On Immunity and Innoculation</t>
  </si>
  <si>
    <t>Rebecca's Revival</t>
  </si>
  <si>
    <t>The Journal of the Dissappointed Man</t>
  </si>
  <si>
    <t>The Warmth of Other Sons</t>
  </si>
  <si>
    <t>Tim Leary Books</t>
  </si>
  <si>
    <t>We will to inform you tomorrow we will be killed with our family</t>
  </si>
  <si>
    <t>Caste</t>
  </si>
  <si>
    <t>Post War</t>
  </si>
  <si>
    <t>Powers and Thrones</t>
  </si>
  <si>
    <t>Sandman Overture</t>
  </si>
  <si>
    <t>Sense and Nonsense</t>
  </si>
  <si>
    <t>The Accidential Species</t>
  </si>
  <si>
    <t>The Sum of Us</t>
  </si>
  <si>
    <t>Wayward Lives</t>
  </si>
  <si>
    <t>Audre Lourdre's Cancer Journal</t>
  </si>
  <si>
    <t xml:space="preserve">Heart Principle </t>
  </si>
  <si>
    <t>Let's Get Physical</t>
  </si>
  <si>
    <t>Olga Dies Dreaming</t>
  </si>
  <si>
    <t>The Untold History of the US</t>
  </si>
  <si>
    <t>The Seven Five</t>
  </si>
  <si>
    <t>Alone in the Wilderness</t>
  </si>
  <si>
    <t>great explorer docs</t>
  </si>
  <si>
    <t>Watch "The Machine"</t>
  </si>
  <si>
    <t>The Wrecking Crew</t>
  </si>
  <si>
    <t>Ithaca-Julian Assange doc</t>
  </si>
  <si>
    <t>David Attenbprough Doc</t>
  </si>
  <si>
    <t>Origin of Species</t>
  </si>
  <si>
    <t>Watch the BEATLES ANTHOLOGY (1995)</t>
  </si>
  <si>
    <t>Roger and Me</t>
  </si>
  <si>
    <t>Micheal Moore in Trumpland</t>
  </si>
  <si>
    <t>Capatalisam: A Love Story</t>
  </si>
  <si>
    <t>look into cognitive load</t>
  </si>
  <si>
    <t>Look into quantum time crystals</t>
  </si>
  <si>
    <t>Learn about Strategic mananegmt</t>
  </si>
  <si>
    <t>Learn about Universal Truths</t>
  </si>
  <si>
    <t>Abiogenisis</t>
  </si>
  <si>
    <t>Look at macro history</t>
  </si>
  <si>
    <t>Look into moral philosophy</t>
  </si>
  <si>
    <t>Self-organization</t>
  </si>
  <si>
    <t>-analytical philosophy</t>
  </si>
  <si>
    <t>cultural universals</t>
  </si>
  <si>
    <t>Large language model</t>
  </si>
  <si>
    <t>Learn about quantum cosmology</t>
  </si>
  <si>
    <t>Learn about quantum gravitational physics</t>
  </si>
  <si>
    <t>Look into orgin of life studies</t>
  </si>
  <si>
    <t>What is the oldest place on earth</t>
  </si>
  <si>
    <t>CIRCULAR ECONOMY</t>
  </si>
  <si>
    <t>Look into Mesolithic age</t>
  </si>
  <si>
    <t>Learn about ARTIFICIAL PERCEPTION J</t>
  </si>
  <si>
    <t>Learn about Solipsism</t>
  </si>
  <si>
    <t>Learn about FRENCH FILM</t>
  </si>
  <si>
    <t>Chaos theory</t>
  </si>
  <si>
    <t>Entropic principles</t>
  </si>
  <si>
    <t>Entropy</t>
  </si>
  <si>
    <t>Feedback loops and interconnectivity</t>
  </si>
  <si>
    <t>check out neuroeconomics</t>
  </si>
  <si>
    <t>history of Peoria</t>
  </si>
  <si>
    <t>Inaccessible places on earth</t>
  </si>
  <si>
    <t>learn about post-modernism</t>
  </si>
  <si>
    <t>Look into metabolome</t>
  </si>
  <si>
    <t>Methodical naturalism</t>
  </si>
  <si>
    <t>Study cultural universals</t>
  </si>
  <si>
    <t>COGNITIVE FLUENCY</t>
  </si>
  <si>
    <t>Learn about DIFFERNTIAL GEOMETRY</t>
  </si>
  <si>
    <t>Look into fermions</t>
  </si>
  <si>
    <t>Self-assembling systems</t>
  </si>
  <si>
    <t>Systems theory</t>
  </si>
  <si>
    <t>Learn about non-locality</t>
  </si>
  <si>
    <t>Look into first skyscraper</t>
  </si>
  <si>
    <t>Look into typology and organizational psychology</t>
  </si>
  <si>
    <t>HIDDEN VARIABLE THEORIES in physics</t>
  </si>
  <si>
    <t>META_ETHICAL THEORIES</t>
  </si>
  <si>
    <t>Look into destructive behaviors</t>
  </si>
  <si>
    <t>Check out the life of each signer of the Constitution</t>
  </si>
  <si>
    <t>Learn about the origin of communism</t>
  </si>
  <si>
    <t>WS-Human Rights Measurement Initiative</t>
  </si>
  <si>
    <t>Look at "see also" under wiki emergence</t>
  </si>
  <si>
    <t>Look into behavioral genetics</t>
  </si>
  <si>
    <t>constitutional due process interpretations</t>
  </si>
  <si>
    <t>Learn about theory of value</t>
  </si>
  <si>
    <t>look into Karl Popper &amp; critical realism</t>
  </si>
  <si>
    <t>Look into metal foam</t>
  </si>
  <si>
    <t>look into the Overton window</t>
  </si>
  <si>
    <t>Look into the Peak End Rule</t>
  </si>
  <si>
    <t>Read more about the old timers thoughts about virtue</t>
  </si>
  <si>
    <t>What are "common conventions"</t>
  </si>
  <si>
    <t>Big Bang nucleosynthesis</t>
  </si>
  <si>
    <t>Learn more about the Beat poet scene</t>
  </si>
  <si>
    <t>Learn about COSMOPOLITAN DISTRIBUTION</t>
  </si>
  <si>
    <t>Learn about hibernation</t>
  </si>
  <si>
    <t>Look into Mary Leakey</t>
  </si>
  <si>
    <t>Noogenesis</t>
  </si>
  <si>
    <t>Ribozyme</t>
  </si>
  <si>
    <t>Strong emergence</t>
  </si>
  <si>
    <t>check out industrial organization in economics</t>
  </si>
  <si>
    <t>check out quantum spin</t>
  </si>
  <si>
    <t>English common law and it's influence on US laws</t>
  </si>
  <si>
    <t>Explore logical paradoxes</t>
  </si>
  <si>
    <t>Look into blood brain barrier</t>
  </si>
  <si>
    <t>QUANTUM INFORMATION SCIENCE</t>
  </si>
  <si>
    <t>Turkish history</t>
  </si>
  <si>
    <t>Check out Canvas Network for online learning</t>
  </si>
  <si>
    <t>Learn about "Dunbar's number"</t>
  </si>
  <si>
    <t>Power law</t>
  </si>
  <si>
    <t>Reductionism</t>
  </si>
  <si>
    <t>Check out Gaius Marius</t>
  </si>
  <si>
    <t>check out Heidegger and self-theory</t>
  </si>
  <si>
    <t>Economics to learn behavior</t>
  </si>
  <si>
    <t>Learn about semiosis</t>
  </si>
  <si>
    <t>Learn about Whig Party</t>
  </si>
  <si>
    <t>Look into Guiana Shield</t>
  </si>
  <si>
    <t>look into John Briskett's extraordinary life</t>
  </si>
  <si>
    <t>Look into Maya Moore story</t>
  </si>
  <si>
    <t>look into stocism</t>
  </si>
  <si>
    <t>Look into the domain of "conversation analysis" CA</t>
  </si>
  <si>
    <t>Nitrogen fixing</t>
  </si>
  <si>
    <t>ALDOUS HUXLEY LSD</t>
  </si>
  <si>
    <t>ELECTRO FUELS</t>
  </si>
  <si>
    <t>Ayn Rand epistemology</t>
  </si>
  <si>
    <t>check out politician Dan Crenshaw</t>
  </si>
  <si>
    <t>Epictetus Roman stoic</t>
  </si>
  <si>
    <t>Learn about "Alfred the Great"</t>
  </si>
  <si>
    <t>Look into "Lord Acton"</t>
  </si>
  <si>
    <t>Herbert Simon</t>
  </si>
  <si>
    <t>P</t>
  </si>
  <si>
    <t>Smartless</t>
  </si>
  <si>
    <t>The Tim Ferris Show</t>
  </si>
  <si>
    <t>Honestly with Bari Weiss</t>
  </si>
  <si>
    <t>Mind &amp; Life</t>
  </si>
  <si>
    <t>This is Democracy</t>
  </si>
  <si>
    <t>Humerman Lab</t>
  </si>
  <si>
    <t>You're Wrong About</t>
  </si>
  <si>
    <t>Fall of Civilizations</t>
  </si>
  <si>
    <t>Rationally Speaking</t>
  </si>
  <si>
    <t>2 Bears 1 Cave</t>
  </si>
  <si>
    <t>Dan Carlin's Hardcore History</t>
  </si>
  <si>
    <t>Dark Horse</t>
  </si>
  <si>
    <t>The 80,000 Hours Podcast</t>
  </si>
  <si>
    <t>Serial</t>
  </si>
  <si>
    <t>ReThinking w Adam Grant</t>
  </si>
  <si>
    <t>Lex Fridman Podcast</t>
  </si>
  <si>
    <t>Radiolab</t>
  </si>
  <si>
    <t>The Gray Area</t>
  </si>
  <si>
    <t>Offline w/ Jon Favreau</t>
  </si>
  <si>
    <t>Theory of Everything</t>
  </si>
  <si>
    <t>The Joe Rogan Experience</t>
  </si>
  <si>
    <t>The Hidden Brain</t>
  </si>
  <si>
    <t>Gastropod</t>
  </si>
  <si>
    <t>The Happiness Lab</t>
  </si>
  <si>
    <t>The Genius Life</t>
  </si>
  <si>
    <t>On Purpose with Jay Shetty</t>
  </si>
  <si>
    <t>Making Sense with Sam Harris</t>
  </si>
  <si>
    <t>Happier with Gretchen Rubin</t>
  </si>
  <si>
    <t>StarTalk</t>
  </si>
  <si>
    <t>This American Life</t>
  </si>
  <si>
    <t>The Danny Brown Show</t>
  </si>
  <si>
    <t>WTF with Marc Maron</t>
  </si>
  <si>
    <t>Tides of History</t>
  </si>
  <si>
    <t>How to Be a Better Human</t>
  </si>
  <si>
    <t>Club Random</t>
  </si>
  <si>
    <t>Ten Percent Happier</t>
  </si>
  <si>
    <t>On Being</t>
  </si>
  <si>
    <t>Kurzgesagt – In a Nutshell</t>
  </si>
  <si>
    <t>V-Sauce</t>
  </si>
  <si>
    <t>Big Think</t>
  </si>
  <si>
    <t>Adrian Twarog </t>
  </si>
  <si>
    <t>Timur</t>
  </si>
  <si>
    <t>CrashCourse</t>
  </si>
  <si>
    <t>Matt Wolfe</t>
  </si>
  <si>
    <t>Bob &amp; Brad</t>
  </si>
  <si>
    <t>TV Tropes</t>
  </si>
  <si>
    <t>W</t>
  </si>
  <si>
    <t>Medium</t>
  </si>
  <si>
    <t>Scientific American</t>
  </si>
  <si>
    <t>Vice</t>
  </si>
  <si>
    <t>Lifehacker</t>
  </si>
  <si>
    <t>Mental Floss</t>
  </si>
  <si>
    <t>Reddit</t>
  </si>
  <si>
    <t>IMBd</t>
  </si>
  <si>
    <t>Nature Communications</t>
  </si>
  <si>
    <t>Destructiod</t>
  </si>
  <si>
    <t>Drudge Report</t>
  </si>
  <si>
    <t>Kotaku</t>
  </si>
  <si>
    <t>Webby Awards</t>
  </si>
  <si>
    <t>PMI date; pound down loan until above 20%</t>
  </si>
  <si>
    <t>Print plans or draw plans for wood shop projects</t>
  </si>
  <si>
    <t>Waterfall</t>
  </si>
  <si>
    <t>Is there any gymanastics I could incorporate</t>
  </si>
  <si>
    <t>Website</t>
  </si>
  <si>
    <t>Ongoing</t>
  </si>
  <si>
    <t>Subject Matter, Knowledge Gained, Production Quality, Enjoyment Factor</t>
  </si>
  <si>
    <t>Daily</t>
  </si>
  <si>
    <t>Fact of the Day</t>
  </si>
  <si>
    <t>Puzzle Piece</t>
  </si>
  <si>
    <t>Random Word Idea Generated</t>
  </si>
  <si>
    <t>GPT</t>
  </si>
  <si>
    <t>Generate coherent and grammatically correct sentences and paragraphs on any given topic.</t>
  </si>
  <si>
    <t>Generate creative writing, such as poetry, fiction, or marketing copy.</t>
  </si>
  <si>
    <t>Generate realistic and convincing chatbot conversations that can simulate human-like interactions.</t>
  </si>
  <si>
    <t>Summarize long articles or documents into shorter, more digestible pieces of information.</t>
  </si>
  <si>
    <t>Translate text from one language to another, sometimes with greater accuracy and nuance than human translators.</t>
  </si>
  <si>
    <t>Nap</t>
  </si>
  <si>
    <t>New</t>
  </si>
  <si>
    <t>Physical Objects</t>
  </si>
  <si>
    <t>3D Puzzles</t>
  </si>
  <si>
    <t>Brain Teaser Book</t>
  </si>
  <si>
    <t>Brain Teaser Objects</t>
  </si>
  <si>
    <t>Calming Scents and Oils</t>
  </si>
  <si>
    <t>Coloriong book</t>
  </si>
  <si>
    <t>Crossword</t>
  </si>
  <si>
    <t>Evolving LEGO Structure</t>
  </si>
  <si>
    <t>Logic Puzzles</t>
  </si>
  <si>
    <t>Mad Libs</t>
  </si>
  <si>
    <t>Math Textbooks</t>
  </si>
  <si>
    <t>Memory Games</t>
  </si>
  <si>
    <t>Musical Instrument</t>
  </si>
  <si>
    <t>Ongoing Iteritive Drawing</t>
  </si>
  <si>
    <t>Puzzle Boxes</t>
  </si>
  <si>
    <t>Rebus Puzzle</t>
  </si>
  <si>
    <t>Roller Ball Game</t>
  </si>
  <si>
    <t>Rubik's Cube</t>
  </si>
  <si>
    <t>Self Help Book Section</t>
  </si>
  <si>
    <t>Stress Balls and Fidget Toys</t>
  </si>
  <si>
    <t>Word Search</t>
  </si>
  <si>
    <t>Root beer floats</t>
  </si>
  <si>
    <t>Granola with Organe</t>
  </si>
  <si>
    <t>Milkshakes</t>
  </si>
  <si>
    <t>Homemade ice cream and caramel sauce</t>
  </si>
  <si>
    <t>Cinnamon bread for breakfast from Great Harvest Bread</t>
  </si>
  <si>
    <t>Hot Cocoa</t>
  </si>
  <si>
    <t>Pudding: From rice pudding to chocolate pudding, this creamy dessert is a favorite among many people.</t>
  </si>
  <si>
    <t>Baklava: This pastry is made with layers of phyllo dough, nuts, and syrup, and is a popular dessert in many Middle Eastern and Mediterranean countries.</t>
  </si>
  <si>
    <t>Tiramisu: This Italian dessert consists of layers of ladyfingers soaked in coffee and layered with a mixture of mascarpone cheese, eggs, and sugar.</t>
  </si>
  <si>
    <t>Mochi: This Japanese dessert is made from sweet rice flour and is often filled with ice cream or other sweet fillings.</t>
  </si>
  <si>
    <t>Make my own jelly</t>
  </si>
  <si>
    <t>Pretzel</t>
  </si>
  <si>
    <t>Salted caramel pie make for dessert one time with oatmeal curst</t>
  </si>
  <si>
    <t>Chocolate mousse</t>
  </si>
  <si>
    <t>Peach cobbler</t>
  </si>
  <si>
    <t>Suriname food: brown beans and rice</t>
  </si>
  <si>
    <t>Fish sandwich with tartar sauce</t>
  </si>
  <si>
    <t>Flatbreads</t>
  </si>
  <si>
    <t>Peruvian foods</t>
  </si>
  <si>
    <t>BBQ Chicken Sandos</t>
  </si>
  <si>
    <t>Chicken Mach Shue</t>
  </si>
  <si>
    <t>Fried chicken tenderloins on a sandwich with Cole saw</t>
  </si>
  <si>
    <t>Bologanze</t>
  </si>
  <si>
    <t>Sirlon Steak</t>
  </si>
  <si>
    <t>Taiwanese Beef Noodle Soup</t>
  </si>
  <si>
    <t>Breadmaking</t>
  </si>
  <si>
    <t>Chef salad</t>
  </si>
  <si>
    <t>Chicken in a pot with vegetables to make shredded tacos</t>
  </si>
  <si>
    <t>Deluxe grilled cheese assortment</t>
  </si>
  <si>
    <t>Indian tacos</t>
  </si>
  <si>
    <t>Meatball sandwich</t>
  </si>
  <si>
    <t>Sirloin ball tips</t>
  </si>
  <si>
    <t>Couscous and beans</t>
  </si>
  <si>
    <t>Couscous salad</t>
  </si>
  <si>
    <t>Enchilada casserole</t>
  </si>
  <si>
    <t>Scallops</t>
  </si>
  <si>
    <t>Ultimate crudité</t>
  </si>
  <si>
    <t>Cheeseburger with grilled jalapenos with 70/30</t>
  </si>
  <si>
    <t>Fondue Pot Meat</t>
  </si>
  <si>
    <t>Pepperjack and egg white sandwich with spinach and tomato</t>
  </si>
  <si>
    <t>Cornbread and sausage stuffing for Thanksgiving</t>
  </si>
  <si>
    <t>Salsa Verde</t>
  </si>
  <si>
    <t>Fritter with papilla chilis, shredded potato, roasted turkey, cilantro, onions, eggs, mayo, salt, AP flour, and brown in skillet and then into oven</t>
  </si>
  <si>
    <t>Chuck roast in tomato sauce on bun with mozzarella cheese</t>
  </si>
  <si>
    <t>Ropas Viejas</t>
  </si>
  <si>
    <t>Homemade sauerkraut pizza</t>
  </si>
  <si>
    <t>Hush puppies</t>
  </si>
  <si>
    <t>From scratch pizza</t>
  </si>
  <si>
    <t>Jill's pickles and dumplings and follow up</t>
  </si>
  <si>
    <t>Risotto</t>
  </si>
  <si>
    <t>Chicken and dumplings</t>
  </si>
  <si>
    <t>Chicken cordon bleu</t>
  </si>
  <si>
    <t>Liver and onions with beef tallow</t>
  </si>
  <si>
    <t>Serrano peppers</t>
  </si>
  <si>
    <t>Carribean Food w Red Sauce</t>
  </si>
  <si>
    <t>Cook with tarragon</t>
  </si>
  <si>
    <t>Fagioli past</t>
  </si>
  <si>
    <t>French dip w horseradish</t>
  </si>
  <si>
    <t>Homemade lasagna noodles with flour well</t>
  </si>
  <si>
    <t>Pickling</t>
  </si>
  <si>
    <t>Po boy sandwich</t>
  </si>
  <si>
    <t>Pork sandwich marinated in Italian dressing with aioli</t>
  </si>
  <si>
    <t>Smoked salmon and eggs-check salmon smoke</t>
  </si>
  <si>
    <t>Liver</t>
  </si>
  <si>
    <t>Taiwanese Turkey over Rice</t>
  </si>
  <si>
    <t>Butternut squash thing</t>
  </si>
  <si>
    <t>Cassoulet</t>
  </si>
  <si>
    <t>Coriander on meat</t>
  </si>
  <si>
    <t>Johnny cakes</t>
  </si>
  <si>
    <t>Poutine</t>
  </si>
  <si>
    <t>Tamales with garbanzo bean filling</t>
  </si>
  <si>
    <t>Jack &amp; Coke</t>
  </si>
  <si>
    <t>Real Lemonad</t>
  </si>
  <si>
    <t>Bristol cream sherry</t>
  </si>
  <si>
    <t>Lemonade with ground peel to get oil into mix</t>
  </si>
  <si>
    <t>Pina Colata</t>
  </si>
  <si>
    <t>Sweet Tea Liquor Drink</t>
  </si>
  <si>
    <t>Wine appreciation</t>
  </si>
  <si>
    <t>Manhattan</t>
  </si>
  <si>
    <t>Chocolate Milk</t>
  </si>
  <si>
    <t>Fuzzy navels</t>
  </si>
  <si>
    <t>Apple Pie</t>
  </si>
  <si>
    <t>Kombucha</t>
  </si>
  <si>
    <t>Go to geologic fairs</t>
  </si>
  <si>
    <t>Rent a boat somewhere</t>
  </si>
  <si>
    <t>Trip to Yellowknife or watch something about it</t>
  </si>
  <si>
    <t>Vacation to the Maldives</t>
  </si>
  <si>
    <t>Colorado trip update in feb</t>
  </si>
  <si>
    <t>-Punta Gorda trips because of non-stop</t>
  </si>
  <si>
    <t>-summer trip to Butternut</t>
  </si>
  <si>
    <t>-visit area gardens</t>
  </si>
  <si>
    <t>nature painting trips</t>
  </si>
  <si>
    <t>-Dickson mound</t>
  </si>
  <si>
    <t>-have a fire at Robinson Park</t>
  </si>
  <si>
    <t>-go to Lanai for mom's trip to HI</t>
  </si>
  <si>
    <t>-Wildlife Prarie Park</t>
  </si>
  <si>
    <t>camping trip with Jess</t>
  </si>
  <si>
    <t>-ski ball at Chrisities Den in Dunlap</t>
  </si>
  <si>
    <t>-grilling at marshall wildife viewing area (west side of river)</t>
  </si>
  <si>
    <t>-picnics</t>
  </si>
  <si>
    <t>Acting theater at Lakeview Park</t>
  </si>
  <si>
    <t>-go see Lewis and Clark rock inscription</t>
  </si>
  <si>
    <t>-lean on me style journey</t>
  </si>
  <si>
    <t>fall cabin rental either in Butternut or Brown County</t>
  </si>
  <si>
    <t>-what can I do in Puerta Rico</t>
  </si>
  <si>
    <t>-camping site at east marshall wildlife facility</t>
  </si>
  <si>
    <t>-go to the track and go betting on horses</t>
  </si>
  <si>
    <t>-house on the rock trip in wisconsin</t>
  </si>
  <si>
    <t>2026 Dave Fish and I head to the mountains</t>
  </si>
  <si>
    <t>travel to legal two man ATV side by side road trip “Royal Blue” TN with Paul 2023</t>
  </si>
  <si>
    <t>camping get 3 RVs and put them in U shape while camping</t>
  </si>
  <si>
    <t>-go to a surfing competition</t>
  </si>
  <si>
    <t>-Powerton Lake pier fishing</t>
  </si>
  <si>
    <t>-trip around the world chasing summer</t>
  </si>
  <si>
    <t>Trip to Santiago, Chile</t>
  </si>
  <si>
    <t>Cruise to Havana, Cuba</t>
  </si>
  <si>
    <t>Direct flight to Charlotte, NC</t>
  </si>
  <si>
    <t>Direct flight to Mesa, AZ</t>
  </si>
  <si>
    <t>Direct flight to Chicago, IL</t>
  </si>
  <si>
    <t>Direct flight to Nashville, TN</t>
  </si>
  <si>
    <t>Direct flight to Dallas, TX</t>
  </si>
  <si>
    <t>Direct flight to Orlando, FL</t>
  </si>
  <si>
    <t>Direct flight to Denver, CO</t>
  </si>
  <si>
    <t>Direct flight to Punta Gorda, FL</t>
  </si>
  <si>
    <t>Direct flight to Destin, FL</t>
  </si>
  <si>
    <t>Direct flight to Sarasota, FL</t>
  </si>
  <si>
    <t>Direct flight to Fort Lauderdale, FL</t>
  </si>
  <si>
    <t>Direct flight to St. Petersburg, FL</t>
  </si>
  <si>
    <t>Direct flight to Las Vegas, NV</t>
  </si>
  <si>
    <t>St. Louis Mardi Gras</t>
  </si>
  <si>
    <t>Museum visiting tour</t>
  </si>
  <si>
    <t>Nashvilee having BBQ national in a couple of weeks</t>
  </si>
  <si>
    <t>Drive to Hannibal MS</t>
  </si>
  <si>
    <t>Drive to Ottumwa IA</t>
  </si>
  <si>
    <t>Drive to Quincy IL</t>
  </si>
  <si>
    <t>Drive to Galesburg</t>
  </si>
  <si>
    <t>Visit Cancun Mexico</t>
  </si>
  <si>
    <t>Visit Toronto Canada</t>
  </si>
  <si>
    <t>Visit Vancouver Canada</t>
  </si>
  <si>
    <t>Visit Virgin Islands</t>
  </si>
  <si>
    <t>Train from Princeton or Galesburg to Kansas City</t>
  </si>
  <si>
    <t>Train from Princeton or Galesburg to Omaha</t>
  </si>
  <si>
    <t>1. Visit the Peoria Riverfront</t>
  </si>
  <si>
    <t>2. Explore the Peoria Zoo</t>
  </si>
  <si>
    <t>3. Visit the Caterpillar Visitors Center</t>
  </si>
  <si>
    <t>4. Check out the Peoria Riverfront Museum</t>
  </si>
  <si>
    <t>Buy decorative pins and put them on a corkboard</t>
  </si>
  <si>
    <t>Pollack type painting</t>
  </si>
  <si>
    <t>write a short story</t>
  </si>
  <si>
    <t>Zen Garden</t>
  </si>
  <si>
    <t>Müller-Lyer illusion have some art that utilizes this and other optical illusions</t>
  </si>
  <si>
    <t>Imitation Ivory Carving</t>
  </si>
  <si>
    <t>Paint a picture of my thumbprint or use my thumbprint to make a picture</t>
  </si>
  <si>
    <t>Watercolor Painting</t>
  </si>
  <si>
    <t>Utlize pale blue dot</t>
  </si>
  <si>
    <t>Use various optical illusions to make all kinds of art</t>
  </si>
  <si>
    <t>Make diorama with mushrooms</t>
  </si>
  <si>
    <t>Painting for each season</t>
  </si>
  <si>
    <t>Painted Rocks</t>
  </si>
  <si>
    <t>Drone Photography</t>
  </si>
  <si>
    <t>Sewing Patches</t>
  </si>
  <si>
    <t>Collage map of old Indy runs</t>
  </si>
  <si>
    <t>make my own magic latern</t>
  </si>
  <si>
    <t>Fabric Painting</t>
  </si>
  <si>
    <t>Floor Disc Filled with String Lights</t>
  </si>
  <si>
    <t>Paintings</t>
  </si>
  <si>
    <t>Do a flip book or some other animation</t>
  </si>
  <si>
    <t>Collage</t>
  </si>
  <si>
    <t>Sew patches onto pillows</t>
  </si>
  <si>
    <t>Caligraphy</t>
  </si>
  <si>
    <t>Mosiac</t>
  </si>
  <si>
    <t>Figure out how to do shit with busted Jessica present</t>
  </si>
  <si>
    <t>Graffati</t>
  </si>
  <si>
    <t>Lights in a Jar</t>
  </si>
  <si>
    <t>Recorders</t>
  </si>
  <si>
    <t>Diorama</t>
  </si>
  <si>
    <t>Projecting collage wall</t>
  </si>
  <si>
    <t>Rube Goldberg Machine</t>
  </si>
  <si>
    <t>Song Lyrics</t>
  </si>
  <si>
    <t>Engraving</t>
  </si>
  <si>
    <t>make my own pen</t>
  </si>
  <si>
    <t>Wood Turning</t>
  </si>
  <si>
    <t>Wood Carving</t>
  </si>
  <si>
    <t>Tye Dye</t>
  </si>
  <si>
    <t>Make my own maze, maybe a marble maze</t>
  </si>
  <si>
    <t>Quilting</t>
  </si>
  <si>
    <t>Macrame</t>
  </si>
  <si>
    <t>Furniture made of lego</t>
  </si>
  <si>
    <t>Ceramics</t>
  </si>
  <si>
    <t>Art-LAPIDARY</t>
  </si>
  <si>
    <t>Stamping</t>
  </si>
  <si>
    <t>bird house, feeder, and bath</t>
  </si>
  <si>
    <t>See Through Iron Thing That Uses Wall Color</t>
  </si>
  <si>
    <t>Knitting</t>
  </si>
  <si>
    <t>Charcoal Painting</t>
  </si>
  <si>
    <t>Pottery</t>
  </si>
  <si>
    <t>Sculpture</t>
  </si>
  <si>
    <t>Knife forging</t>
  </si>
  <si>
    <t>Chronophotography</t>
  </si>
  <si>
    <t>Forging</t>
  </si>
  <si>
    <t>Ironworking</t>
  </si>
  <si>
    <t>Postcard project</t>
  </si>
  <si>
    <t>Weaving as a project</t>
  </si>
  <si>
    <t>Dancing</t>
  </si>
  <si>
    <t>Make  a a tapestry</t>
  </si>
  <si>
    <t>Make my own stamps</t>
  </si>
  <si>
    <t>Poetry</t>
  </si>
  <si>
    <t>Make my own song recording</t>
  </si>
  <si>
    <t>Tailor my clothles</t>
  </si>
  <si>
    <t>Get into WORLDBUILDING where I create a world and map for it</t>
  </si>
  <si>
    <t>Lace art</t>
  </si>
  <si>
    <t>make our own recorders</t>
  </si>
  <si>
    <t>make my own chandelier</t>
  </si>
  <si>
    <t>cookie jar</t>
  </si>
  <si>
    <t>Make something like Larrys calendar</t>
  </si>
  <si>
    <t>create and utilize a "feelings" wheel</t>
  </si>
  <si>
    <t>Do hermit crabs again</t>
  </si>
  <si>
    <t>Rock collection</t>
  </si>
  <si>
    <t>Postcard wall</t>
  </si>
  <si>
    <t>Magnet collection</t>
  </si>
  <si>
    <t>Short stories</t>
  </si>
  <si>
    <t>Terrarium</t>
  </si>
  <si>
    <t>Antiquing</t>
  </si>
  <si>
    <t>What can i grow around the house</t>
  </si>
  <si>
    <t>Star gazing</t>
  </si>
  <si>
    <t>Build something that moves about of technical toys</t>
  </si>
  <si>
    <t>Model trains and tracks</t>
  </si>
  <si>
    <t>Start a blog</t>
  </si>
  <si>
    <t>Start my own Substack</t>
  </si>
  <si>
    <t>Small space gardening</t>
  </si>
  <si>
    <t>Hobby models</t>
  </si>
  <si>
    <t>Drone to fly over new property</t>
  </si>
  <si>
    <t>Ancestry</t>
  </si>
  <si>
    <t>Adopt a rabbit</t>
  </si>
  <si>
    <t>Take a community college course</t>
  </si>
  <si>
    <t>Travel blog about 50 states vacation</t>
  </si>
  <si>
    <t>Slot car racetrack in basement</t>
  </si>
  <si>
    <t>Harmonica</t>
  </si>
  <si>
    <t>Mini crossbow</t>
  </si>
  <si>
    <t>Make hacky sacks</t>
  </si>
  <si>
    <t>3d printing</t>
  </si>
  <si>
    <t>Plant trees for legacy</t>
  </si>
  <si>
    <t>Build my own camper van</t>
  </si>
  <si>
    <t>Get into ballooning</t>
  </si>
  <si>
    <t>FOID card for shooting range at tac shack</t>
  </si>
  <si>
    <t>Knot tying</t>
  </si>
  <si>
    <t>Archery</t>
  </si>
  <si>
    <t>Clothes making</t>
  </si>
  <si>
    <t>Fragrances</t>
  </si>
  <si>
    <t>Do a podcast with someone</t>
  </si>
  <si>
    <t>Bonsai trees</t>
  </si>
  <si>
    <t>Utilize a sewing machine</t>
  </si>
  <si>
    <t>Run for office</t>
  </si>
  <si>
    <t>Start a active adult mobile home park</t>
  </si>
  <si>
    <t>Hobby tunneling as a project</t>
  </si>
  <si>
    <t>Chinease Checkers</t>
  </si>
  <si>
    <t>Air Gun Shooting Indoors</t>
  </si>
  <si>
    <t>Pellet Gun Target Shooting</t>
  </si>
  <si>
    <t>Disc Golf</t>
  </si>
  <si>
    <t>Paper Airplanc Flying Contest</t>
  </si>
  <si>
    <t>Drinking Games</t>
  </si>
  <si>
    <t>War Gaming &amp; Minatures</t>
  </si>
  <si>
    <t>Golf Grand Slam</t>
  </si>
  <si>
    <t>Horse Shoes</t>
  </si>
  <si>
    <t>Slingshot Target Shooting</t>
  </si>
  <si>
    <t>Play Candyland with real candy</t>
  </si>
  <si>
    <t>Bowling</t>
  </si>
  <si>
    <t>Lawn Bowling</t>
  </si>
  <si>
    <t>Other Lawn Games</t>
  </si>
  <si>
    <t>Pickle Ball</t>
  </si>
  <si>
    <t>Play marbles</t>
  </si>
  <si>
    <t>Discus</t>
  </si>
  <si>
    <t>Shotput</t>
  </si>
  <si>
    <t>Game-cornhole</t>
  </si>
  <si>
    <t>Game-keep up the balloon</t>
  </si>
  <si>
    <t>Game-scavenger hunt</t>
  </si>
  <si>
    <t>Game-temper tantrum where you break something on purpose</t>
  </si>
  <si>
    <t>Game-Kendama</t>
  </si>
  <si>
    <t>Create tournament brackets for various topics as a game</t>
  </si>
  <si>
    <t>Finish each other's phrases game</t>
  </si>
  <si>
    <t>Create your own game challenge</t>
  </si>
  <si>
    <t>Rorshach as a game</t>
  </si>
  <si>
    <t>Rube Goldberg machine board game for adults like mousetrap</t>
  </si>
  <si>
    <t>Joint Writing</t>
  </si>
  <si>
    <t>kite flying competiation</t>
  </si>
  <si>
    <t>ChatGPT video game</t>
  </si>
  <si>
    <t>Include sports here as well like throwing and catching etc</t>
  </si>
  <si>
    <t>Lawn darts</t>
  </si>
  <si>
    <t>Naked Gun</t>
  </si>
  <si>
    <t>A Bridge too Far (dad)</t>
  </si>
  <si>
    <t>Check Starz out</t>
  </si>
  <si>
    <t>Django Unchainced</t>
  </si>
  <si>
    <t>Falling Down</t>
  </si>
  <si>
    <t>Gallipoli</t>
  </si>
  <si>
    <t>Hard Times</t>
  </si>
  <si>
    <t>Lost in Translation</t>
  </si>
  <si>
    <t>Movie-All the Presidents Men</t>
  </si>
  <si>
    <t>Movie-Dune</t>
  </si>
  <si>
    <t>RRR (dad's rec)</t>
  </si>
  <si>
    <t>Spinal Tap</t>
  </si>
  <si>
    <t>Stalag 17</t>
  </si>
  <si>
    <t>The Bridge of River Kwai</t>
  </si>
  <si>
    <t>The Departed</t>
  </si>
  <si>
    <t>The Lookoiut (2007)</t>
  </si>
  <si>
    <t>The Quiet American (2002)</t>
  </si>
  <si>
    <t>Cloverfield</t>
  </si>
  <si>
    <t xml:space="preserve">Heist </t>
  </si>
  <si>
    <t>In The Heat of the Night (1967)</t>
  </si>
  <si>
    <t>Prospect</t>
  </si>
  <si>
    <t>The Hurt Locker</t>
  </si>
  <si>
    <t>Big Hand for a Little Lady</t>
  </si>
  <si>
    <t xml:space="preserve">Die Hard with a Vengence </t>
  </si>
  <si>
    <t>Enter the Dragon</t>
  </si>
  <si>
    <t>Heat</t>
  </si>
  <si>
    <t>Last of the Mochians</t>
  </si>
  <si>
    <t>Sleuth</t>
  </si>
  <si>
    <t>Touch of Evil (1958)</t>
  </si>
  <si>
    <t>Vanishing Point</t>
  </si>
  <si>
    <t>Animal House</t>
  </si>
  <si>
    <t>Birdman</t>
  </si>
  <si>
    <t>Bullit</t>
  </si>
  <si>
    <t>Centenniel</t>
  </si>
  <si>
    <t>Godford Park</t>
  </si>
  <si>
    <t>Good Morning Vietnam</t>
  </si>
  <si>
    <t>Rear Window</t>
  </si>
  <si>
    <t>Back to the Future</t>
  </si>
  <si>
    <t xml:space="preserve">LA Confiedntial </t>
  </si>
  <si>
    <t>Spartacus</t>
  </si>
  <si>
    <t>The Defiant Ones (1958)</t>
  </si>
  <si>
    <t>The Night Gate</t>
  </si>
  <si>
    <t>The Treasure of Sierra Madre</t>
  </si>
  <si>
    <t>The Usual Suspects</t>
  </si>
  <si>
    <t>A Raisin in the Sun (1961)</t>
  </si>
  <si>
    <t>Ben Hur</t>
  </si>
  <si>
    <t>Elite Squad: The Enemy Within</t>
  </si>
  <si>
    <t>Maletese Falcon</t>
  </si>
  <si>
    <t>Searching for Bobby Fischer</t>
  </si>
  <si>
    <t>Die Hard</t>
  </si>
  <si>
    <t>The Bedford Incident (1965)</t>
  </si>
  <si>
    <t>The Good the Bad and the Ugly</t>
  </si>
  <si>
    <t>The Thin Red Line</t>
  </si>
  <si>
    <t>Winter's Bone</t>
  </si>
  <si>
    <t>Dr. Strangelove</t>
  </si>
  <si>
    <t>Mosquito Coast (Peter Weir)</t>
  </si>
  <si>
    <t>The Way Back (Peter Weir)</t>
  </si>
  <si>
    <t>Kong: Skull Island</t>
  </si>
  <si>
    <t>Godzilla: King of the Monsters</t>
  </si>
  <si>
    <t>Godzilla versus Kong</t>
  </si>
  <si>
    <t>The Jerk</t>
  </si>
  <si>
    <t>American Made</t>
  </si>
  <si>
    <t>New Jack City</t>
  </si>
  <si>
    <t>Rosemary's Baby</t>
  </si>
  <si>
    <t>French Connection</t>
  </si>
  <si>
    <t>Monster's Ball</t>
  </si>
  <si>
    <t>Casino</t>
  </si>
  <si>
    <t>1. "The Invisible Guest" (2016) - A Spanish mystery thriller about a successful businessman who wakes up in a hotel room with the dead body of his lover and no memory of what happened.</t>
  </si>
  <si>
    <t>2. "The Hidden Face" (2011) - Another Spanish thriller about a renowned orchestra conductor who moves into a new house with his girlfriend, only to have her disappear without a trace. As he searches for her, he discovers dark secrets about the house and his past.</t>
  </si>
  <si>
    <t>3. "The Tall Man" (2012) - A Canadian mystery horror film about a small town plagued by a series of child abductions, and the desperate efforts of a nurse to uncover the truth behind the mysterious figure known as "the Tall Man."</t>
  </si>
  <si>
    <t>4. "Coherence" (2013) - A mind-bending indie sci-fi thriller about a group of friends who gather for a dinner party, only to be thrown into a nightmarish reality where their identities and relationships are shattered by a passing comet.</t>
  </si>
  <si>
    <t>The Twilight Zone (orginal)</t>
  </si>
  <si>
    <t>30 Rock</t>
  </si>
  <si>
    <t>Alfred Hitchock Presents</t>
  </si>
  <si>
    <t>Curb Your Enthusiam</t>
  </si>
  <si>
    <t>KEY AND PEELE</t>
  </si>
  <si>
    <t>Reno 911</t>
  </si>
  <si>
    <t>Rick &amp; Morty</t>
  </si>
  <si>
    <t xml:space="preserve">Seinfeld </t>
  </si>
  <si>
    <t>Its Always Sunny</t>
  </si>
  <si>
    <t>Parks and Recreation</t>
  </si>
  <si>
    <t>Trailer Park Boys</t>
  </si>
  <si>
    <t>Bojack Horsemen</t>
  </si>
  <si>
    <t>Honeymooners</t>
  </si>
  <si>
    <t>Simpsons</t>
  </si>
  <si>
    <t>Family Guy</t>
  </si>
  <si>
    <t>Louie</t>
  </si>
  <si>
    <t>Scrubs</t>
  </si>
  <si>
    <t>Cheers</t>
  </si>
  <si>
    <t>Community</t>
  </si>
  <si>
    <t>All in the Family</t>
  </si>
  <si>
    <t>Arrested Development</t>
  </si>
  <si>
    <t>Futurama</t>
  </si>
  <si>
    <t>My Name is Earl</t>
  </si>
  <si>
    <t>The Honeymooners</t>
  </si>
  <si>
    <t>Andy Grittith</t>
  </si>
  <si>
    <t>I Love Lucy</t>
  </si>
  <si>
    <t>The Good Place</t>
  </si>
  <si>
    <t>Reservation Dogs</t>
  </si>
  <si>
    <t>Yellowstone</t>
  </si>
  <si>
    <t>Better Call Saul</t>
  </si>
  <si>
    <t>Russian Doll</t>
  </si>
  <si>
    <t>Succession</t>
  </si>
  <si>
    <t>The Sopranos</t>
  </si>
  <si>
    <t>For All Mankind</t>
  </si>
  <si>
    <t>Larry Sanders</t>
  </si>
  <si>
    <t>What We Do In the Shadows</t>
  </si>
  <si>
    <t>Justified</t>
  </si>
  <si>
    <t>The Americans</t>
  </si>
  <si>
    <t>The Boys</t>
  </si>
  <si>
    <t>The Office</t>
  </si>
  <si>
    <t>The Old Man</t>
  </si>
  <si>
    <t>The Outer Limits</t>
  </si>
  <si>
    <t>The Wire</t>
  </si>
  <si>
    <t>Yes, Minister</t>
  </si>
  <si>
    <t>Atlanta</t>
  </si>
  <si>
    <t>Breaking Bad</t>
  </si>
  <si>
    <t>Deadwood</t>
  </si>
  <si>
    <t>Interview with the Vampire</t>
  </si>
  <si>
    <t>Rewatch "The Shield"</t>
  </si>
  <si>
    <t>Sons of Anarchy</t>
  </si>
  <si>
    <t>The Leftovers</t>
  </si>
  <si>
    <t>X-Files</t>
  </si>
  <si>
    <t>Band of Brothers</t>
  </si>
  <si>
    <t>Columbo</t>
  </si>
  <si>
    <t>E.R.</t>
  </si>
  <si>
    <t>Fleabag</t>
  </si>
  <si>
    <t>Friday Night Lights</t>
  </si>
  <si>
    <t>Gunsmoke</t>
  </si>
  <si>
    <t>Halt &amp; Catch Fire</t>
  </si>
  <si>
    <t>Six Feet Under</t>
  </si>
  <si>
    <t>Star Trek</t>
  </si>
  <si>
    <t>Battlestar Gallactica</t>
  </si>
  <si>
    <t>Evil</t>
  </si>
  <si>
    <t>Handmaid's Tale</t>
  </si>
  <si>
    <t>House of Cards</t>
  </si>
  <si>
    <t>The Crown</t>
  </si>
  <si>
    <t>Mayor of Kingstown</t>
  </si>
  <si>
    <t>Sherlock</t>
  </si>
  <si>
    <t>The West Wing</t>
  </si>
  <si>
    <t>VEEP</t>
  </si>
  <si>
    <t>White Lotus</t>
  </si>
  <si>
    <t>Call My Agent</t>
  </si>
  <si>
    <t>CB Strike: Lethal White</t>
  </si>
  <si>
    <t>Gomorrah</t>
  </si>
  <si>
    <t>Dickinson</t>
  </si>
  <si>
    <t>DP</t>
  </si>
  <si>
    <t>Gilded Age</t>
  </si>
  <si>
    <t>Hacks</t>
  </si>
  <si>
    <t>In My Skin</t>
  </si>
  <si>
    <t>It's a Sin</t>
  </si>
  <si>
    <t>Laetitia</t>
  </si>
  <si>
    <t>Mad Men</t>
  </si>
  <si>
    <t>Mr. Inbetween</t>
  </si>
  <si>
    <t>Philly DA</t>
  </si>
  <si>
    <t>The Good Fight</t>
  </si>
  <si>
    <t>Underground Railroad</t>
  </si>
  <si>
    <t>Narcos</t>
  </si>
  <si>
    <t>Peaky Blinders</t>
  </si>
  <si>
    <t>Fargo</t>
  </si>
  <si>
    <t>Ozark</t>
  </si>
  <si>
    <t>Aquarius (parents)</t>
  </si>
  <si>
    <t>3 Stooges</t>
  </si>
  <si>
    <t>Dr. Who</t>
  </si>
  <si>
    <t>TV Show-60 Min</t>
  </si>
  <si>
    <t>Thomas Jefferson</t>
  </si>
  <si>
    <t>Richard Pryor</t>
  </si>
  <si>
    <t>Frank Sinatra</t>
  </si>
  <si>
    <t>Celts</t>
  </si>
  <si>
    <t>Culture of the WeeK</t>
  </si>
  <si>
    <t>Robinson Crusoe</t>
  </si>
  <si>
    <t>SuperIntelligence</t>
  </si>
  <si>
    <t>Andy Weir</t>
  </si>
  <si>
    <t>Arabian Nights</t>
  </si>
  <si>
    <t>Shakespeare</t>
  </si>
  <si>
    <t>Jules Verne</t>
  </si>
  <si>
    <t>HG Wells</t>
  </si>
  <si>
    <t>Animal Farm</t>
  </si>
  <si>
    <t>Slaughter House Five</t>
  </si>
  <si>
    <t>Snowcrash</t>
  </si>
  <si>
    <t>Brave New World</t>
  </si>
  <si>
    <t>Agatha Cristie</t>
  </si>
  <si>
    <t>Tom Clancy</t>
  </si>
  <si>
    <t>Sherlock Holmes</t>
  </si>
  <si>
    <t>The Hobbit</t>
  </si>
  <si>
    <t>The Outsiders</t>
  </si>
  <si>
    <t>Roman Murder Mystery Fiction</t>
  </si>
  <si>
    <t>Choose Your Own Adventure</t>
  </si>
  <si>
    <t>The Great Gatsby</t>
  </si>
  <si>
    <t>Hebrew Bible</t>
  </si>
  <si>
    <t>The Catcher in the Rye</t>
  </si>
  <si>
    <t>The Old Man and the Sea</t>
  </si>
  <si>
    <t>TV</t>
  </si>
  <si>
    <t>a</t>
  </si>
  <si>
    <t>Sunny 80/52</t>
  </si>
  <si>
    <t>E.P.A. Lays Out Rules to Turbocharge Sales of Electric Cars and Trucks</t>
  </si>
  <si>
    <t>Anne Perry, Crime Writer With Her Own Dark Tale, Dies at 84</t>
  </si>
  <si>
    <t>Working on house design</t>
  </si>
  <si>
    <t>Great changes to podcast system</t>
  </si>
  <si>
    <t>None really</t>
  </si>
  <si>
    <t>She finally realized some of the things she is saying are bullshit</t>
  </si>
  <si>
    <t>Powerful-I had a clean running engine that made getting things done easy.</t>
  </si>
  <si>
    <t>Light-Thank God for creating goodness and light in the world</t>
  </si>
  <si>
    <t>Light</t>
  </si>
  <si>
    <t>Charming-I am going to be open today</t>
  </si>
  <si>
    <t>Charming</t>
  </si>
  <si>
    <t>What kind of ceremonies I can do that are cool</t>
  </si>
  <si>
    <t>MBSR training</t>
  </si>
  <si>
    <t>Acceptance=welcoming and non reactive</t>
  </si>
  <si>
    <t>Active listening and a growth mindset for more acceptance and better social interactions</t>
  </si>
  <si>
    <t>Need a way to develop more brain concepts</t>
  </si>
  <si>
    <t>Need a better self reflection process as I can barely remember haha</t>
  </si>
  <si>
    <t>Get a Wii from Ebay with Jess</t>
  </si>
  <si>
    <t>Check out electric unicycles</t>
  </si>
  <si>
    <t>Get more sunshine per hour</t>
  </si>
  <si>
    <t>Check out Andrew Sullivan</t>
  </si>
  <si>
    <t>F.B.I. Arrests National Guardsman in Leak of Classified Documents</t>
  </si>
  <si>
    <t>Leonard Abrams, 68, Chronicler of 1980s East Village Art Boom, Dies</t>
  </si>
  <si>
    <t>Bike ride on new electric bike with my mom</t>
  </si>
  <si>
    <t>Watching the Bulls game with my parents</t>
  </si>
  <si>
    <t>Talking with Charles about design</t>
  </si>
  <si>
    <t>Food choice was poor</t>
  </si>
  <si>
    <t>She is ready for some time to herself</t>
  </si>
  <si>
    <t>Worked-Lots of bike riding today was more than I expected</t>
  </si>
  <si>
    <t>Worked</t>
  </si>
  <si>
    <t>Riding-Electric bike riding is really fun</t>
  </si>
  <si>
    <t>Riding</t>
  </si>
  <si>
    <t>Recentering-Today I need to get back into my normal rhythm rather than going completely off the rails</t>
  </si>
  <si>
    <t>Recentering</t>
  </si>
  <si>
    <t>Add retro and video game screenshots to photo journal in it's own folder</t>
  </si>
  <si>
    <t>Self-improvement in scorecard assisted by GPT once spreadsheet training is available</t>
  </si>
  <si>
    <t>Value Achievements</t>
  </si>
  <si>
    <t>Build out self massage program inlcuding back massager</t>
  </si>
  <si>
    <t>Overcast 80/54</t>
  </si>
  <si>
    <t>+</t>
  </si>
  <si>
    <t>Airman Charged in Leak of Classified Documents</t>
  </si>
  <si>
    <t>Billy Waugh, 93, ‘Godfather of the Green Berets,’ Is Dead</t>
  </si>
  <si>
    <t>Great Ezra Klein podcast leading to new political system</t>
  </si>
  <si>
    <t>Yet another start over in STA</t>
  </si>
  <si>
    <t>Getting fucking pissed</t>
  </si>
  <si>
    <t>She was happy as hell to be off work</t>
  </si>
  <si>
    <t>Frustrated-Not a good day for self-control</t>
  </si>
  <si>
    <t>Chances-Getting another chance to do better tomorrow</t>
  </si>
  <si>
    <t>Frustrated</t>
  </si>
  <si>
    <t>Chances</t>
  </si>
  <si>
    <t>Create survey for new residential projects</t>
  </si>
  <si>
    <t>There is a fine line between process and outcomes. You don’t always need a perfect process if you get great outcomes perhaps</t>
  </si>
  <si>
    <t>Learn about kidney health</t>
  </si>
  <si>
    <t>Check out abundance progressiveism and power sharing liveralism. How are they compatible</t>
  </si>
  <si>
    <t>Participation is public life was thought of being apart of human flourishing in the 1700s.</t>
  </si>
  <si>
    <t>Restrain perversion</t>
  </si>
  <si>
    <t>My walk can be a thinking time as well</t>
  </si>
  <si>
    <t>How about a political system of polling whether people feel good or bad about a statement of an issue. If bad, that warrants further exploration by the political body. You get poll at the same time everyday. Or could be ranked choice of a list Circumvent the technocracy by voting, but have different views summarized by technocrats even marginalized ones. People who are concerned can apply and form a sponsored committee to raise a question to the people. Your voting percentage is online and public along with your name. Voluntary participation to get device or you can show up in person</t>
  </si>
  <si>
    <t>Overcast 53/35</t>
  </si>
  <si>
    <t>Relaxed-Today I am going to relax in the face of frustration</t>
  </si>
  <si>
    <t>Relaxed</t>
  </si>
  <si>
    <t>What to do about the shingles</t>
  </si>
  <si>
    <t>Look at map of US bases around the world</t>
  </si>
  <si>
    <t>Velcro Jessica's window</t>
  </si>
  <si>
    <t>48 1/4"</t>
  </si>
  <si>
    <t>27 1/4"</t>
  </si>
  <si>
    <t>Cognitive Load</t>
  </si>
  <si>
    <t>Social Learning Theory</t>
  </si>
  <si>
    <t>Eleanor Roosevelt</t>
  </si>
  <si>
    <t>Eleanor Roosevelt: Former First Lady w/ Restless Spirit</t>
  </si>
  <si>
    <t>Sunny 61/33</t>
  </si>
  <si>
    <t>Compounding-I am going to add up successes today to get where I need to be</t>
  </si>
  <si>
    <t>Compounding</t>
  </si>
  <si>
    <t>Hospitals and Aid Groups Become Targets as Sudan Fighting Intensifies</t>
  </si>
  <si>
    <t>Bernice Rose, Curator Who Elevated the Art of Drawing, Dies at 87</t>
  </si>
  <si>
    <t>Smooth TMJ visit</t>
  </si>
  <si>
    <t>Kicking butt all day on stuff</t>
  </si>
  <si>
    <t>Bringing back action gaming finally</t>
  </si>
  <si>
    <t>She is really back to herself after getting some time off</t>
  </si>
  <si>
    <t>Recentering-I did accomplish my affirmation today</t>
  </si>
  <si>
    <t>Marriage-When my wife is relaxed, she is quite fun to be around.</t>
  </si>
  <si>
    <t>Marriage</t>
  </si>
  <si>
    <t>How can I reduce exposure of environmental toxins</t>
  </si>
  <si>
    <t>Essential oils</t>
  </si>
  <si>
    <t>Anti inflammatory foods</t>
  </si>
  <si>
    <t>Create an indoor rainbow</t>
  </si>
  <si>
    <t>How can I make the most of my face</t>
  </si>
  <si>
    <t>How can I self pacify</t>
  </si>
  <si>
    <t>GPT-Examine a faith by looking directly at holy books</t>
  </si>
  <si>
    <t>Corpse Flower (Amorphophallus titanum)</t>
  </si>
  <si>
    <t>Venus Flytrap (Dionaea muscipula)</t>
  </si>
  <si>
    <t>Baobab Tree (Adansonia)</t>
  </si>
  <si>
    <t>Rainbow Eucalyptus (Eucalyptus deglupta)</t>
  </si>
  <si>
    <t>Phototherpay of skin disease</t>
  </si>
  <si>
    <t>Apply cognitive load therapy</t>
  </si>
  <si>
    <t>How can I lessen the load on my working memory or train it</t>
  </si>
  <si>
    <t>Limited spontaneity: Having a lot of structure in your life may limit your ability to be spontaneous or make impromptu decisions.</t>
  </si>
  <si>
    <t>Reduced flexibility: A structured schedule can limit your ability to adapt to unexpected events or changes.</t>
  </si>
  <si>
    <t>Monotony: Having a rigid routine can become monotonous, leading to boredom and a lack of motivation.</t>
  </si>
  <si>
    <t>Social isolation: Being overly structured can lead to a lack of social interaction and a reduced ability to form new relationships.</t>
  </si>
  <si>
    <t>I need more warmth and less cool</t>
  </si>
  <si>
    <t>Learn about QUANTUM CHRONODYNAMICS</t>
  </si>
  <si>
    <t>Learn about FRACTACL QUALITIES in physics</t>
  </si>
  <si>
    <t>Look into what EVIDENCE BASED MEDICINE actually means</t>
  </si>
  <si>
    <t>Learn how to frame a forecasting problem by looking at stats called REFERENCE CLASS FORECASTING</t>
  </si>
  <si>
    <t>How can I admit failure</t>
  </si>
  <si>
    <t>Orkin visit</t>
  </si>
  <si>
    <t>Perception Geometry</t>
  </si>
  <si>
    <t>Cryptography</t>
  </si>
  <si>
    <t>Get more bands from Dad's music list</t>
  </si>
  <si>
    <t>Layout a vision board in house for a big joint project-perhaps vacations or remodel</t>
  </si>
  <si>
    <t>Bucket lists</t>
  </si>
  <si>
    <t>Join a club</t>
  </si>
  <si>
    <t>Retro photo project with mom and jess</t>
  </si>
  <si>
    <t>Dad catch up more music?</t>
  </si>
  <si>
    <t>Snack 7-8pm</t>
  </si>
  <si>
    <t>Yesterday's Scorecard</t>
  </si>
  <si>
    <t>Overcast 76/47</t>
  </si>
  <si>
    <t>Organized-It is what it is</t>
  </si>
  <si>
    <t>Organized</t>
  </si>
  <si>
    <t>Fox Will Pay $787.5 Million to Settle Defamation Suit</t>
  </si>
  <si>
    <t>Gloria Dea, Magician Rediscovered Late in Life, Dies at 100</t>
  </si>
  <si>
    <t>Working on the theater design with Jess</t>
  </si>
  <si>
    <t>Good ass Papa John's Pizza</t>
  </si>
  <si>
    <t>Afternoon self service</t>
  </si>
  <si>
    <t>Fake sugars!</t>
  </si>
  <si>
    <t>She was getting the rest she needed yesterday</t>
  </si>
  <si>
    <t>Expelled-I used up everything I had yesterday</t>
  </si>
  <si>
    <t>Expelled</t>
  </si>
  <si>
    <t>Seconds-I rallied from not doing my weights to doing them at 7:30pm</t>
  </si>
  <si>
    <t>Seconds</t>
  </si>
  <si>
    <t>What do I need to resign from in my life?</t>
  </si>
  <si>
    <t>Consider the comments around me as feedback rather than attacks while keeping the mindset of being warm</t>
  </si>
  <si>
    <t>Look at Hilber Space</t>
  </si>
  <si>
    <t>Alma oil</t>
  </si>
  <si>
    <t>Shit hanging from fishing line</t>
  </si>
  <si>
    <t>Mouse for when riding bike and a monitor in front of me</t>
  </si>
  <si>
    <t>Make an exercse bike station with shelfs etc</t>
  </si>
  <si>
    <t>Have a tea table with a tea set</t>
  </si>
  <si>
    <t>Check out Micheal Oakeshott</t>
  </si>
  <si>
    <t>Noam Chomsky</t>
  </si>
  <si>
    <t>Look at pre-verbal systems</t>
  </si>
  <si>
    <t>Look about perceptual adaptation</t>
  </si>
  <si>
    <t>Look in Gottlieb Frege</t>
  </si>
  <si>
    <t>Look into GENERAL DISPOSITION OF WELL_BEING</t>
  </si>
  <si>
    <t>Illusion of control in humans</t>
  </si>
  <si>
    <t>No more tic-tacs</t>
  </si>
  <si>
    <t>Wasps under deck</t>
  </si>
  <si>
    <t>Polar Bear</t>
  </si>
  <si>
    <t>Make something out of pipe cleaners near smoke station</t>
  </si>
  <si>
    <t>Large Language Models</t>
  </si>
  <si>
    <t>Cybersecurity</t>
  </si>
  <si>
    <t>Lawn or Plant Care</t>
  </si>
  <si>
    <t>Meal Prep</t>
  </si>
  <si>
    <t>Planning the kitchenette</t>
  </si>
  <si>
    <t>Non-stop workouts leading to 165 zone minutes</t>
  </si>
  <si>
    <t>Afternoon screw</t>
  </si>
  <si>
    <t>Too much sat fat</t>
  </si>
  <si>
    <t>Yes, I must count and never exceed darn it</t>
  </si>
  <si>
    <t>She was not at her best mentally</t>
  </si>
  <si>
    <t>Unstoppable-I knocked out a ton of work today.</t>
  </si>
  <si>
    <t>Restoring-Resting in bed today really brought me back</t>
  </si>
  <si>
    <t>Restoring</t>
  </si>
  <si>
    <t>Unstoppable</t>
  </si>
  <si>
    <t>India Is Passing China in Population. Can Its Economy Ever Do the Same?</t>
  </si>
  <si>
    <t>Leon Levine, Who Made a Billion One Dollar at a Time, Dies at 85</t>
  </si>
  <si>
    <t>Scattered Showers 74/50</t>
  </si>
  <si>
    <t>Inviting</t>
  </si>
  <si>
    <t>Inviting: I am going to be warm and inviting today.</t>
  </si>
  <si>
    <t>Best practices to avoid infections</t>
  </si>
  <si>
    <t>I essentially am doing what I can imagine my best self to be doing now I just have to be more consistent</t>
  </si>
  <si>
    <t>For example, category theory emphasizes the importance of relationships and connections between things, rather than just focusing on the things themselves. You can apply this idea in your personal life by paying attention to the connections between different aspects of your life. For instance, you can think about how your physical health affects your mental health, or how your hobbies connect to your career aspirations.</t>
  </si>
  <si>
    <t>Another idea from category theory is the use of abstract thinking to generalize and organize ideas. You can use this skill in your personal life by breaking down complex ideas into simpler components and finding commonalities between them. This can help you understand complex ideas and make better decisions in your personal life.</t>
  </si>
  <si>
    <t>Finally, category theory encourages the use of creativity and imagination to solve problems and discover new connections between ideas. You can apply this in your personal life by being open to new ideas and experiences, and using your imagination to find innovative solutions to problems.</t>
  </si>
  <si>
    <t>Need "new" section in checklist for shopping websites</t>
  </si>
  <si>
    <t>Burn on leather with wood burner</t>
  </si>
  <si>
    <t>Best way to promote thyroid and adrenal health</t>
  </si>
  <si>
    <t>Collagen treatments?</t>
  </si>
  <si>
    <t>For mental BT do more guided stuff based on practices etc especially with Youtube</t>
  </si>
  <si>
    <t>Look at the idea of REMODELING In the body especially the heart</t>
  </si>
  <si>
    <t>Look at ways to prevent fibrosis in the heart</t>
  </si>
  <si>
    <t>Look at expected utility theory and the rational agent model</t>
  </si>
  <si>
    <t>Learn about PROSPECT THEORY</t>
  </si>
  <si>
    <t>Jerk chicken</t>
  </si>
  <si>
    <t>Chicken and waffles</t>
  </si>
  <si>
    <t>Weight Measurement</t>
  </si>
  <si>
    <t>BuzzFeed News, Which Dragged Media Into the Digital Age, Shuts Down</t>
  </si>
  <si>
    <t>Bud Shuster, Unabashed ‘Asphalt King’ of Congress, Dies at 91</t>
  </si>
  <si>
    <t>Having my parents over to my house</t>
  </si>
  <si>
    <t>Great nap</t>
  </si>
  <si>
    <t>Not planning enough fun with my parents</t>
  </si>
  <si>
    <t>No, I had a plan they didn’t want to follow</t>
  </si>
  <si>
    <t>She is mad about being so fat</t>
  </si>
  <si>
    <t>Set Back-I didn’t take advantage of hanging with my parents again</t>
  </si>
  <si>
    <t>Set Back</t>
  </si>
  <si>
    <t>Mistakes-At least we realize we made them.  You could go your whole life not realizing your making them….and that life could be short</t>
  </si>
  <si>
    <t>Mistakes</t>
  </si>
  <si>
    <t>Overcast 56/40</t>
  </si>
  <si>
    <t>Organization-I need to get my life there today after a week of vacation with Jess</t>
  </si>
  <si>
    <t>Organization</t>
  </si>
  <si>
    <t>Look at robotic self assembling systems-Jerry O Neil</t>
  </si>
  <si>
    <t>Upgrade by bathtub gear</t>
  </si>
  <si>
    <t>Go through Charles email</t>
  </si>
  <si>
    <t>Finish water system</t>
  </si>
  <si>
    <t>All Data from Entertainment &amp; Learning Entered</t>
  </si>
  <si>
    <t>16 5/8"</t>
  </si>
  <si>
    <t>26 1/4"</t>
  </si>
  <si>
    <t>If Books Could Kill</t>
  </si>
  <si>
    <t>Evolutionary Ecology</t>
  </si>
  <si>
    <t>Illusion of Control in Humans</t>
  </si>
  <si>
    <t>Freakonomics Radio</t>
  </si>
  <si>
    <t>The Rest is History</t>
  </si>
  <si>
    <t>Rainy 55/41</t>
  </si>
  <si>
    <t>Fulfilled-Today I am going to get to more goals</t>
  </si>
  <si>
    <t>Fulfilled</t>
  </si>
  <si>
    <t>Tucker Carlson fired at Fox News</t>
  </si>
  <si>
    <t>Herb Douglas, Olympic Medalist Inspired by Jesse Owens, Dies at 101</t>
  </si>
  <si>
    <t>Kicking off the new thing of the week</t>
  </si>
  <si>
    <t>Most points every scored on scorecard</t>
  </si>
  <si>
    <t>Beautiful afternoon nap</t>
  </si>
  <si>
    <t>I had to blow her back with a hell of a burst to put her back in line about the CO trip</t>
  </si>
  <si>
    <t>Thankful-So thankful for how I felt yesterday!</t>
  </si>
  <si>
    <t>Blessings-Receiving blessings is a gift that I thank God for</t>
  </si>
  <si>
    <t>Thankful</t>
  </si>
  <si>
    <t>Blessings</t>
  </si>
  <si>
    <t>Hit up Dave</t>
  </si>
  <si>
    <t>Start and entertainment schedule in Notes</t>
  </si>
  <si>
    <t>DO severals types of novels</t>
  </si>
  <si>
    <t>Media Sections line item</t>
  </si>
  <si>
    <t>Learn about ANTI-DISITTER SPACE</t>
  </si>
  <si>
    <t>Learn about LOWER DIMENSIONAL SYSTEMS</t>
  </si>
  <si>
    <t>Try a game where you do "quick reaction thinking" where you give a quick hot take</t>
  </si>
  <si>
    <t>Need access to BP monitor</t>
  </si>
  <si>
    <t>Utilize pulse ox</t>
  </si>
  <si>
    <t>Wasp traps</t>
  </si>
  <si>
    <t>Neck stretcher program</t>
  </si>
  <si>
    <t>How can I incorporate piers into my home design</t>
  </si>
  <si>
    <t>Start rating directors and go through them systematically along with regular picks</t>
  </si>
  <si>
    <t>Overcoming conundrums with dexterity and intelligence, while maintaining a mellifluous and confident demeanor.</t>
  </si>
  <si>
    <t>To never be flabbergasted by obstacles, but instead to use enigmatic thinking to obfuscate problems and come up with innovative solutions.</t>
  </si>
  <si>
    <t>To hone one's skills and develop a level of dexterity that allows them to perform with gossamer precision, even in high-pressure situations.</t>
  </si>
  <si>
    <t>To live life with a sense of whimsy and frivolity, while still being able to make responsible and capricious decisions when necessary.</t>
  </si>
  <si>
    <t>To uphold the highest standards of ethics and morality, and never succumb to malfeasance or wrongdoing.</t>
  </si>
  <si>
    <t>To experience and appreciate the ineffable beauty of life, and to help others do the same through acts of kindness and compassion.</t>
  </si>
  <si>
    <t>To maintain a sardonic sense of humor even in difficult times, and to not take oneself too seriously.</t>
  </si>
  <si>
    <t>To embrace nostalgia as a way to cherish the past, but also to move forward with quixotic aspirations for the future.</t>
  </si>
  <si>
    <t>To challenge the hegemony of societal norms and expectations, and to carve out a unique path that defies convention.</t>
  </si>
  <si>
    <t>To cultivate serendipity in life by remaining open to new experiences and possibilities, and by embracing the ephemeral nature of existence while striving for the epitome of success.</t>
  </si>
  <si>
    <t>Fix 100 point scoring in scorecard</t>
  </si>
  <si>
    <t>Buy a wind chime or make one</t>
  </si>
  <si>
    <t>Weed killer</t>
  </si>
  <si>
    <t>Sliding screens that go in garage door opening when the door is up American door works</t>
  </si>
  <si>
    <t>Store shit about garage door</t>
  </si>
  <si>
    <t>Look at how to manipulate SOCIAL REWARD LEARNING including psychedelics</t>
  </si>
  <si>
    <t>Try a sound bath</t>
  </si>
  <si>
    <t>What is my most neglected sense</t>
  </si>
  <si>
    <t>Answer the question "what is luxury"</t>
  </si>
  <si>
    <t>Learn about tessellated space</t>
  </si>
  <si>
    <t>Trips-Train ride, parents on thurs, mom on sat, gary follow-up</t>
  </si>
  <si>
    <t>Buy balisong for flipping</t>
  </si>
  <si>
    <t>Check out psychosis from cannabis</t>
  </si>
  <si>
    <t>Smokes change</t>
  </si>
  <si>
    <t>Tune up Jessica's  movieratings</t>
  </si>
  <si>
    <t>Night Reflection Log &amp; Scorecard</t>
  </si>
  <si>
    <t>Wed Night/Thur Day Water Fast</t>
  </si>
  <si>
    <t>One combined future Entertainment list maybe on wall as well</t>
  </si>
  <si>
    <t>Build out "new" websites to help ideation where each "new" line item in Notes has a corresponding website</t>
  </si>
  <si>
    <t>Add stretching, posture, TMJ, massage to workout phases</t>
  </si>
  <si>
    <t>JOE</t>
  </si>
  <si>
    <t>JESS</t>
  </si>
  <si>
    <t>LARRY</t>
  </si>
  <si>
    <t>BECKY</t>
  </si>
  <si>
    <t>Will humanity colonize the moon by 2080?</t>
  </si>
  <si>
    <t>Culture</t>
  </si>
  <si>
    <t>Will humanity colonize another planet?</t>
  </si>
  <si>
    <t>Will weed be legalized federally by 2033?</t>
  </si>
  <si>
    <t>Will psychedelics be legalized federally in the next 20 years?</t>
  </si>
  <si>
    <t>What celebrity or popular figure will die "before their time" by 2030?</t>
  </si>
  <si>
    <t>Ringo Starr</t>
  </si>
  <si>
    <t>Keith Richards</t>
  </si>
  <si>
    <t>Ozzy Osborne</t>
  </si>
  <si>
    <t>Mick Jagger</t>
  </si>
  <si>
    <t>Will humanity last the next 100 years?</t>
  </si>
  <si>
    <t>Will humanity last the next 1000 years?</t>
  </si>
  <si>
    <t>Will humanity last the next 190,000 years (the current time anatomically modern humans have been on earth)?</t>
  </si>
  <si>
    <t>Will humanity ever have to fight against an alien invasion?</t>
  </si>
  <si>
    <t>If you had to choose, what is the next major event to happen to Earth that would change the way the world operates?  Super volcano eruption, meteor strike, widescale death from bioweapon or pathogen, World War 3, solar flare downing the electrical grid through global EMP, terrorist attack with nuclear, alien invasion, global nuclear war, artificial intelligence takeover</t>
  </si>
  <si>
    <t xml:space="preserve">Human Caused </t>
  </si>
  <si>
    <t>Human Caused</t>
  </si>
  <si>
    <t>Human Causd</t>
  </si>
  <si>
    <t>Will you ever see your family again after you die?</t>
  </si>
  <si>
    <t>Personal</t>
  </si>
  <si>
    <t>How many years do you think you will spend in a nursing home?</t>
  </si>
  <si>
    <t>What year will you die?</t>
  </si>
  <si>
    <t>What will be the cause of your death: accident, natural causes, criminal acts, health condition, suicide, survival needs not met</t>
  </si>
  <si>
    <t>Suicide</t>
  </si>
  <si>
    <t>Accident</t>
  </si>
  <si>
    <t>Health Condition</t>
  </si>
  <si>
    <t>Will the United States go to war with any country on the permanent UN Security Council in the next twenty years? (China, France, Russian Federation, the United Kingdom are permanent members)</t>
  </si>
  <si>
    <t>Politics/Government</t>
  </si>
  <si>
    <t>Will the United States still be a country in 2276?</t>
  </si>
  <si>
    <t>Will two countries every exchange nuclear strikes?  Will humanity survive this incident?</t>
  </si>
  <si>
    <t xml:space="preserve">No </t>
  </si>
  <si>
    <t>Will there ever be war between human backed robot armies whether by air, sea, land, or all of them together?</t>
  </si>
  <si>
    <t>From 2024 until 2044 (5 terms), will the Democrats or Republicans have more time in the Presidency?</t>
  </si>
  <si>
    <t>Democrats</t>
  </si>
  <si>
    <t>Republicans</t>
  </si>
  <si>
    <t>What will be the hottest day in 2024?</t>
  </si>
  <si>
    <t>Science</t>
  </si>
  <si>
    <t>What will be the hottest day in 2080?</t>
  </si>
  <si>
    <t>Will humans ever discover how life started on Earth and be able to reproduce it?</t>
  </si>
  <si>
    <t>Is the Universe getting bigger, smaller, or staying the same size over time?</t>
  </si>
  <si>
    <t xml:space="preserve">Smaller </t>
  </si>
  <si>
    <t>Bigger</t>
  </si>
  <si>
    <t>Stays Same</t>
  </si>
  <si>
    <t>Will humans ever find evidence of life on another planet?</t>
  </si>
  <si>
    <t>Will humans ever find evidence of the supernatural that scientists could validate such as ghosts, curses, psychics, demons etc?</t>
  </si>
  <si>
    <t>Is everything that happens in the universe due to physical laws that determine outcomes or is their random chance invovled in determining what happens in any situation?</t>
  </si>
  <si>
    <t>Determinism</t>
  </si>
  <si>
    <t>Probablistic</t>
  </si>
  <si>
    <t>Will the Bears win the Super Bowl by 2033?</t>
  </si>
  <si>
    <t>Will the Bulls win the NBA Championship by 2033?</t>
  </si>
  <si>
    <t>Will soccer ever become the number one sport in America as with the rest of the world?</t>
  </si>
  <si>
    <t>Will sports gambling be legal across the country by 2033?</t>
  </si>
  <si>
    <t>Will an athlete, while on a Chicago team for any sport, ever win more than the 6 championships Micheal Jordan did?</t>
  </si>
  <si>
    <t>Will a solution to fossil fuels be developed through any method in the next 20 years that will allow for very cheap, if not almost free, power generation such as nuclear fusion, solar panels in space, heat energy from the Earth’s crust, power generation from ocean waves etc.</t>
  </si>
  <si>
    <t>Technology</t>
  </si>
  <si>
    <t>Will humans have personal transport that flies and replaces land only vehicles by 2123?</t>
  </si>
  <si>
    <t>Will humans be living past 100 years old by 2080?</t>
  </si>
  <si>
    <t>Will humans ever be able to extend their lifespans to 1000 years or more through ideas such as downloading yourself to a computer, having a mechanical body with replaceable parts, figuring out how to stop genetic mutation and degradation etc.?</t>
  </si>
  <si>
    <t>Will humanity create an artificial intelligence that you would consider to be a human after talking with it (passes the Turing Test)?</t>
  </si>
  <si>
    <t>Will humanity ever travel to Saturn as space tourists to see the rings up close (Stephen Hawking prediction)?</t>
  </si>
  <si>
    <t>Will humanity cure cancer by 2080?</t>
  </si>
  <si>
    <t>Will humanity ever stop eating for pleasure (nutrition through supplements bypassing taste)?</t>
  </si>
  <si>
    <t>Will humans end up living more than half their lives within a completely immersive, online, digital 3D environment like a metaverse by 2043?</t>
  </si>
  <si>
    <t>Will humans ever be able to read each other’s thoughts through the aid of technology?</t>
  </si>
  <si>
    <t>Would you rather?</t>
  </si>
  <si>
    <t>Football or Basketball Pro?</t>
  </si>
  <si>
    <t>BB</t>
  </si>
  <si>
    <t>Baseball or Hockey Pro?</t>
  </si>
  <si>
    <t>B</t>
  </si>
  <si>
    <t>Golf or Tennis Pro?</t>
  </si>
  <si>
    <t>Be Tom Brady or Micheal Jordan?</t>
  </si>
  <si>
    <t>J</t>
  </si>
  <si>
    <t>Coke or Pepsi?</t>
  </si>
  <si>
    <t>Burn Alive or Drown?</t>
  </si>
  <si>
    <t>D</t>
  </si>
  <si>
    <t>Give up TV or the internet?</t>
  </si>
  <si>
    <t>I</t>
  </si>
  <si>
    <t>Be JFK OR MLK?</t>
  </si>
  <si>
    <t>JFK</t>
  </si>
  <si>
    <t>The Godfather or Goodfellas?</t>
  </si>
  <si>
    <t>Goodfellas</t>
  </si>
  <si>
    <t>Godfather</t>
  </si>
  <si>
    <t>Movie or TV Shows?</t>
  </si>
  <si>
    <t>TV Show</t>
  </si>
  <si>
    <t>Desert Island or Space Colony?</t>
  </si>
  <si>
    <t>Desert Island</t>
  </si>
  <si>
    <t>Space Colony</t>
  </si>
  <si>
    <t>Fight in WW1 or WW2?</t>
  </si>
  <si>
    <t>WW2</t>
  </si>
  <si>
    <t>WW1</t>
  </si>
  <si>
    <t>Team up with Batman or Superman?</t>
  </si>
  <si>
    <t>Superman</t>
  </si>
  <si>
    <t>Telekinesis or Telepathy?</t>
  </si>
  <si>
    <t>Telekinesis</t>
  </si>
  <si>
    <t>Telepathy</t>
  </si>
  <si>
    <t>Teleknisis</t>
  </si>
  <si>
    <t>Jail 5 Years to Coma for a Decade?</t>
  </si>
  <si>
    <t>Jail</t>
  </si>
  <si>
    <t>Coma</t>
  </si>
  <si>
    <t>Over-Dressed or Under-Dressed?</t>
  </si>
  <si>
    <t>Under</t>
  </si>
  <si>
    <t>Over</t>
  </si>
  <si>
    <t>Exposure to Extreme Cold or Extreme Heat?</t>
  </si>
  <si>
    <t>H</t>
  </si>
  <si>
    <t>Personal Maid or Chef?</t>
  </si>
  <si>
    <t>M</t>
  </si>
  <si>
    <t>Fortune or Fame?</t>
  </si>
  <si>
    <t>Fortune</t>
  </si>
  <si>
    <t>Power or Respect?</t>
  </si>
  <si>
    <t>Power</t>
  </si>
  <si>
    <t>Respect</t>
  </si>
  <si>
    <t>Be born again as a future king in 1023 or be born as an average person in 2023?</t>
  </si>
  <si>
    <t>Mountains or Oceans?</t>
  </si>
  <si>
    <t>Mountain</t>
  </si>
  <si>
    <t>Oceans</t>
  </si>
  <si>
    <t>Fight a Bear or Tiger?</t>
  </si>
  <si>
    <t>Tiger</t>
  </si>
  <si>
    <t>Have Body Odor Yourself All the Time or Smell Everyone Else’s All the Time?</t>
  </si>
  <si>
    <t>Others</t>
  </si>
  <si>
    <t>Myself</t>
  </si>
  <si>
    <t>Christmas or Thanksgiving?</t>
  </si>
  <si>
    <t>X-Mas</t>
  </si>
  <si>
    <t>X-mas</t>
  </si>
  <si>
    <t>Thanksgiving</t>
  </si>
  <si>
    <t>Halloween or July 4th?</t>
  </si>
  <si>
    <t>Halloween</t>
  </si>
  <si>
    <t>July 4th</t>
  </si>
  <si>
    <t>Encounter a Ghost or an Alien?</t>
  </si>
  <si>
    <t>Ghost</t>
  </si>
  <si>
    <t>Alien</t>
  </si>
  <si>
    <t>Rat in Kitchen or Roach in the Bed?</t>
  </si>
  <si>
    <t>Rat</t>
  </si>
  <si>
    <t>The Ability to Pause your Life or Rewind Your Life?</t>
  </si>
  <si>
    <t>Pause</t>
  </si>
  <si>
    <t>R</t>
  </si>
  <si>
    <t>Live the Same Day Over and Over Again or No Change?</t>
  </si>
  <si>
    <t>Over and Over</t>
  </si>
  <si>
    <t>No Change</t>
  </si>
  <si>
    <t>Give up Fruit or Vegetables for Life?</t>
  </si>
  <si>
    <t>Fruit</t>
  </si>
  <si>
    <t>Veg</t>
  </si>
  <si>
    <t>Stub Your Toe or Bite Your Tongue?</t>
  </si>
  <si>
    <t>Toe</t>
  </si>
  <si>
    <t>Bite</t>
  </si>
  <si>
    <t>Oversleep Everyday or Undersleep Everyday?</t>
  </si>
  <si>
    <t>U</t>
  </si>
  <si>
    <t>O</t>
  </si>
  <si>
    <t>George Washington or Abe Lincoln?</t>
  </si>
  <si>
    <t>Abe</t>
  </si>
  <si>
    <t>Wash</t>
  </si>
  <si>
    <t>Spend a Year in War or Prison?</t>
  </si>
  <si>
    <t>Prison</t>
  </si>
  <si>
    <t>War</t>
  </si>
  <si>
    <t>Better Actor Pacino or DeNiro?</t>
  </si>
  <si>
    <t>Solve Cancer or Eliminate World Hunger?</t>
  </si>
  <si>
    <t>Solve Cancer or Eliminate World Conflict?</t>
  </si>
  <si>
    <t>Solitary Confinement or General Population?</t>
  </si>
  <si>
    <t>GP</t>
  </si>
  <si>
    <t>Lose hearing or voice?</t>
  </si>
  <si>
    <t>Voice</t>
  </si>
  <si>
    <t>Hearing</t>
  </si>
  <si>
    <t>Beautiful &amp; Stupid or Plain &amp; Smart?</t>
  </si>
  <si>
    <t>PS</t>
  </si>
  <si>
    <t>See Play Live Jimi Hendrix or The Beatles?</t>
  </si>
  <si>
    <t>Bright Room or Dark Room?</t>
  </si>
  <si>
    <t>Actor or Musician?</t>
  </si>
  <si>
    <t>Musician or Pro Athlete?</t>
  </si>
  <si>
    <t>US President for Life or World’s Richest Person?</t>
  </si>
  <si>
    <t>Having a Serial Killer coming after you or having the cops coming after you as a Serial Killer?</t>
  </si>
  <si>
    <t>SK</t>
  </si>
  <si>
    <t>Cops</t>
  </si>
  <si>
    <t>Go to Space or the Bottom of the Ocean?</t>
  </si>
  <si>
    <t>Stranded in Jungle or Desert?</t>
  </si>
  <si>
    <t>Be Invisible or Be Able to Fly?</t>
  </si>
  <si>
    <t>Be the Fastest Human or the Strongest Human?</t>
  </si>
  <si>
    <t>F</t>
  </si>
  <si>
    <t>High Paying Job you Hate or Low Paying Dream Job?</t>
  </si>
  <si>
    <t>LP</t>
  </si>
  <si>
    <t>HP</t>
  </si>
  <si>
    <t>Never Eat Cookies or Cake Again?</t>
  </si>
  <si>
    <t>Cake</t>
  </si>
  <si>
    <t>Cookie</t>
  </si>
  <si>
    <t>Private Plane or Yacht?</t>
  </si>
  <si>
    <t>Y</t>
  </si>
  <si>
    <t>No running water or no electricity?</t>
  </si>
  <si>
    <t>Amphetamines or Psychedelics?</t>
  </si>
  <si>
    <t>Weed or Alcohol?</t>
  </si>
  <si>
    <t>More Time or More Money?</t>
  </si>
  <si>
    <t>Say Everything You Think or Never Speak Again?</t>
  </si>
  <si>
    <t>N</t>
  </si>
  <si>
    <t>Luxury Hotel or Scenic Campsite?</t>
  </si>
  <si>
    <t>Work Alone or in a Group?</t>
  </si>
  <si>
    <t>Nobel Peace Prize or Olympic Medal?</t>
  </si>
  <si>
    <t>NP</t>
  </si>
  <si>
    <t>Good News or Bad News First?</t>
  </si>
  <si>
    <t>GN</t>
  </si>
  <si>
    <t>BN</t>
  </si>
  <si>
    <t>What's your favorite author?</t>
  </si>
  <si>
    <t>Books</t>
  </si>
  <si>
    <t>What's your favorite book genre?</t>
  </si>
  <si>
    <t>What's your favorite book of all time?</t>
  </si>
  <si>
    <t>What's your favorite book-to-movie adaptation?</t>
  </si>
  <si>
    <t>What's your favorite literary character?</t>
  </si>
  <si>
    <t>What's your favorite car</t>
  </si>
  <si>
    <t>Cars</t>
  </si>
  <si>
    <t>Lambrogini Diablo</t>
  </si>
  <si>
    <t>Maybach</t>
  </si>
  <si>
    <t>1970 Chevelle SS 454</t>
  </si>
  <si>
    <t>Modern Corvette Convertible</t>
  </si>
  <si>
    <t>What's your favorite car you ever owned?</t>
  </si>
  <si>
    <t>Thunderbird</t>
  </si>
  <si>
    <t>300C Mercedes</t>
  </si>
  <si>
    <t>1967 Chevelle SS 350</t>
  </si>
  <si>
    <t>I never had shit but my latest van</t>
  </si>
  <si>
    <t>What's your favorite car brand for luxury vehicles?</t>
  </si>
  <si>
    <t>Lambrogini</t>
  </si>
  <si>
    <t>Porsche</t>
  </si>
  <si>
    <t>McCalren</t>
  </si>
  <si>
    <t>What's favorite American car brand?</t>
  </si>
  <si>
    <t>Chrsylar</t>
  </si>
  <si>
    <t>JEEP</t>
  </si>
  <si>
    <t>Chevy</t>
  </si>
  <si>
    <t>What's your favorite car color?</t>
  </si>
  <si>
    <t>Black</t>
  </si>
  <si>
    <t>Silver</t>
  </si>
  <si>
    <t>Dark Blue</t>
  </si>
  <si>
    <t>What's your favorite actor?</t>
  </si>
  <si>
    <t>Celebrities</t>
  </si>
  <si>
    <t>Daniel Day Lewis</t>
  </si>
  <si>
    <t>Leonardo DiCaprio</t>
  </si>
  <si>
    <t>Jack Nicholsen</t>
  </si>
  <si>
    <t>Clint Eastwood</t>
  </si>
  <si>
    <t>What's your favorite actress?</t>
  </si>
  <si>
    <t>What's your favorite athlete?</t>
  </si>
  <si>
    <t>Micheal Jordan</t>
  </si>
  <si>
    <t>LeBron James</t>
  </si>
  <si>
    <t>What's your favorite comedian?</t>
  </si>
  <si>
    <t>Larry David</t>
  </si>
  <si>
    <t>Jim Gaffigan</t>
  </si>
  <si>
    <t>Robin Williams</t>
  </si>
  <si>
    <t>What's your favorite drink to have on a hot day?</t>
  </si>
  <si>
    <t>Drinks</t>
  </si>
  <si>
    <t>Ice Cold Beer</t>
  </si>
  <si>
    <t>What's your favorite non-alcoholic drink?</t>
  </si>
  <si>
    <t>Stanislaus County Fair Lemonade</t>
  </si>
  <si>
    <t>Diet Coke</t>
  </si>
  <si>
    <t>What's your favorite beer?</t>
  </si>
  <si>
    <t>Budweiser</t>
  </si>
  <si>
    <t>Sierra Nevada Pale Ale</t>
  </si>
  <si>
    <t>Bud Draft</t>
  </si>
  <si>
    <t>Coors Light</t>
  </si>
  <si>
    <t>What's your favorite cocktail?</t>
  </si>
  <si>
    <t>Margirita</t>
  </si>
  <si>
    <t>Screwdriver</t>
  </si>
  <si>
    <t>Rum &amp; Coke</t>
  </si>
  <si>
    <t>What's your favorite wine?</t>
  </si>
  <si>
    <t>Red</t>
  </si>
  <si>
    <t>White</t>
  </si>
  <si>
    <t>What's your favorite writing tool?</t>
  </si>
  <si>
    <t>Education</t>
  </si>
  <si>
    <t>Mechanical Pencil</t>
  </si>
  <si>
    <t>Marker Pen</t>
  </si>
  <si>
    <t>Pencil</t>
  </si>
  <si>
    <t>Pen</t>
  </si>
  <si>
    <t>What's your favorite activity in gym class?</t>
  </si>
  <si>
    <t>Aerial Darts</t>
  </si>
  <si>
    <t>Kickball</t>
  </si>
  <si>
    <t>Dodgeball</t>
  </si>
  <si>
    <t>What's your favorite subject to study?</t>
  </si>
  <si>
    <t>History</t>
  </si>
  <si>
    <t>What's your favorite teacher or professor?</t>
  </si>
  <si>
    <t>Professor Randy Rapp</t>
  </si>
  <si>
    <t>Dr. Sik</t>
  </si>
  <si>
    <t>Mr. Taylor</t>
  </si>
  <si>
    <t>What's your favorite type of learning?</t>
  </si>
  <si>
    <t>Reading</t>
  </si>
  <si>
    <t>Visual</t>
  </si>
  <si>
    <t>What's your favorite comfort food?</t>
  </si>
  <si>
    <t>Food</t>
  </si>
  <si>
    <t>Fried Chicken</t>
  </si>
  <si>
    <t>Cookies</t>
  </si>
  <si>
    <t>What's your favorite cuisine to cook at home?</t>
  </si>
  <si>
    <t>Grillin Meat at my folks house</t>
  </si>
  <si>
    <t>Breakfast Sandwich</t>
  </si>
  <si>
    <t>Tacos</t>
  </si>
  <si>
    <t>What's your favorite dessert?</t>
  </si>
  <si>
    <t>Any Cookie</t>
  </si>
  <si>
    <t>Mom's Cheescake</t>
  </si>
  <si>
    <t>What's your favorite food memory from childhood?</t>
  </si>
  <si>
    <t>Kraft Mac &amp; Cheese</t>
  </si>
  <si>
    <t>What's your favorite food to eat for breakfast?</t>
  </si>
  <si>
    <t>Biscuits &amp; Gravy</t>
  </si>
  <si>
    <t>Skillet w/ Gravy</t>
  </si>
  <si>
    <t>Bacon &amp; Egg w/ Hashbrowns</t>
  </si>
  <si>
    <t>What's your favorite spicy dish?</t>
  </si>
  <si>
    <t>Hot Wings</t>
  </si>
  <si>
    <t>Pad Thai</t>
  </si>
  <si>
    <t>Queso</t>
  </si>
  <si>
    <t>What's your favorite type of cuisine?</t>
  </si>
  <si>
    <t>Italian</t>
  </si>
  <si>
    <t>Mexican</t>
  </si>
  <si>
    <t>What's your favorite vegetarian dish?</t>
  </si>
  <si>
    <t>What's your favorite historical artifact?</t>
  </si>
  <si>
    <t>Historical Figures</t>
  </si>
  <si>
    <t>What's your favorite historical era?</t>
  </si>
  <si>
    <t>What's your favorite historical event?</t>
  </si>
  <si>
    <t>Who's your favorite historical figure?</t>
  </si>
  <si>
    <t>What's your favorite crafting activity?</t>
  </si>
  <si>
    <t>Hobbies</t>
  </si>
  <si>
    <t>Painting</t>
  </si>
  <si>
    <t>What's your favorite thing to do when you are pissed off?</t>
  </si>
  <si>
    <t>Curse</t>
  </si>
  <si>
    <t>Growl</t>
  </si>
  <si>
    <t>What's your favorite hobby?</t>
  </si>
  <si>
    <t>Video Games</t>
  </si>
  <si>
    <t>Trail Walking</t>
  </si>
  <si>
    <t>Stroking my Pickle</t>
  </si>
  <si>
    <t>What's your favorite indoor activity?</t>
  </si>
  <si>
    <t>What's your favorite outdoor activity?</t>
  </si>
  <si>
    <t>Biking</t>
  </si>
  <si>
    <t>What's your favorite movie character?</t>
  </si>
  <si>
    <t>John Matrix in Commando</t>
  </si>
  <si>
    <t>What's your favorite movie genre?</t>
  </si>
  <si>
    <t>Mystery</t>
  </si>
  <si>
    <t>Thriller</t>
  </si>
  <si>
    <t>Porno</t>
  </si>
  <si>
    <t>What's your favorite movie of all time?</t>
  </si>
  <si>
    <t>What's your favorite album cover art?</t>
  </si>
  <si>
    <t>Revolver</t>
  </si>
  <si>
    <t>Street Corner Talkiing</t>
  </si>
  <si>
    <t>Sgt. Peppers</t>
  </si>
  <si>
    <t>What's your favorite concert you have ever been to?</t>
  </si>
  <si>
    <t>KISS-2011</t>
  </si>
  <si>
    <t>2005 Summer Camp Festival</t>
  </si>
  <si>
    <t>Jethro Tull-1969</t>
  </si>
  <si>
    <t>KISS-1974</t>
  </si>
  <si>
    <t>What's your favorite music album?</t>
  </si>
  <si>
    <t>Led Zepplin IV</t>
  </si>
  <si>
    <t>Electric Ladyland</t>
  </si>
  <si>
    <t>Abbey Road</t>
  </si>
  <si>
    <t>What's your favorite music artist?</t>
  </si>
  <si>
    <t>Jimi Hendrix</t>
  </si>
  <si>
    <t>Bob Dylan</t>
  </si>
  <si>
    <t>What's your favorite music genre?</t>
  </si>
  <si>
    <t>Favorite female music singer?</t>
  </si>
  <si>
    <t>Grace Slick</t>
  </si>
  <si>
    <t>Adele</t>
  </si>
  <si>
    <t>Stevie Nicks</t>
  </si>
  <si>
    <t>Favorite male muisc singer?</t>
  </si>
  <si>
    <t>Jim Morrison</t>
  </si>
  <si>
    <t>Favorite drug?</t>
  </si>
  <si>
    <t>Drugs</t>
  </si>
  <si>
    <t>LSD</t>
  </si>
  <si>
    <t>SHROOMS</t>
  </si>
  <si>
    <t>MDA</t>
  </si>
  <si>
    <t>SPEED</t>
  </si>
  <si>
    <t>What's your favorite animal?</t>
  </si>
  <si>
    <t>Bear</t>
  </si>
  <si>
    <t>Cat</t>
  </si>
  <si>
    <t>Dog</t>
  </si>
  <si>
    <t>What's your favorite national park?</t>
  </si>
  <si>
    <t>Rocky Mountain</t>
  </si>
  <si>
    <t>All the ones in Utah</t>
  </si>
  <si>
    <t>What's your favorite natural hot spring?</t>
  </si>
  <si>
    <t>What's your favorite natural landscape?</t>
  </si>
  <si>
    <t>Mummy Pass Colorado</t>
  </si>
  <si>
    <t>Highway 1 California</t>
  </si>
  <si>
    <t>Grand Canyon</t>
  </si>
  <si>
    <t>What's your favorite natural phenomenon?</t>
  </si>
  <si>
    <t>Tsuinami</t>
  </si>
  <si>
    <t>Tornado</t>
  </si>
  <si>
    <t>What's your favorite natural scent?</t>
  </si>
  <si>
    <t>Vanilla</t>
  </si>
  <si>
    <t>Bakery</t>
  </si>
  <si>
    <t>Flowers</t>
  </si>
  <si>
    <t>What's your favorite natural sound?</t>
  </si>
  <si>
    <t>Ocean Waves</t>
  </si>
  <si>
    <t>Where is the coolest place on earth?</t>
  </si>
  <si>
    <t>Earth's Orbit</t>
  </si>
  <si>
    <t>Florida-Gulf Side</t>
  </si>
  <si>
    <t>What's your favorite nature-related memory?</t>
  </si>
  <si>
    <t>Bike Riding</t>
  </si>
  <si>
    <t>Nature Hiking</t>
  </si>
  <si>
    <t>Swimming</t>
  </si>
  <si>
    <t>What's your favorite outdoor adventure sport?</t>
  </si>
  <si>
    <t>Frisbee</t>
  </si>
  <si>
    <t>Water Ski</t>
  </si>
  <si>
    <t>What's your favorite plant?</t>
  </si>
  <si>
    <t>Magic Mushrooms</t>
  </si>
  <si>
    <t xml:space="preserve">Giant Sequioa </t>
  </si>
  <si>
    <t>Roses</t>
  </si>
  <si>
    <t>What's your favorite stargazing memory?</t>
  </si>
  <si>
    <t>What's your favorite weather phenomenon?</t>
  </si>
  <si>
    <t>What's your favorite relationship advice?</t>
  </si>
  <si>
    <t>Relationships</t>
  </si>
  <si>
    <t>What's your favorite relationship memory?</t>
  </si>
  <si>
    <t>What's your favorite relationship milestone?</t>
  </si>
  <si>
    <t>What's your favorite type of relationship?</t>
  </si>
  <si>
    <t>What's your favorite way to show affection?</t>
  </si>
  <si>
    <t>What's your favorite sport to play?</t>
  </si>
  <si>
    <t>What's your favorite sport to watch?</t>
  </si>
  <si>
    <t>What's your favorite sports analyst?</t>
  </si>
  <si>
    <t>What's your favorite sports documentary?</t>
  </si>
  <si>
    <t>What's your favorite sports moment from the Olympics?</t>
  </si>
  <si>
    <t>What's your favorite sports moment?</t>
  </si>
  <si>
    <t>What's your favorite sports movie?</t>
  </si>
  <si>
    <t>What's your favorite sports rivalry?</t>
  </si>
  <si>
    <t>What's your favorite sports team?</t>
  </si>
  <si>
    <t>What's your favorite sports venue?</t>
  </si>
  <si>
    <t>What's your favorite emerging technology?</t>
  </si>
  <si>
    <t>What's your favorite tech company?</t>
  </si>
  <si>
    <t>What's your favorite tech device?</t>
  </si>
  <si>
    <t>What's your favorite tech gadget for entertainment?</t>
  </si>
  <si>
    <t>What's your favorite tech gadget for health and wellness?</t>
  </si>
  <si>
    <t>What's your favorite tech gadget for productivity?</t>
  </si>
  <si>
    <t>What's your favorite tech innovation of all time?</t>
  </si>
  <si>
    <t>What's your favorite tech trend?</t>
  </si>
  <si>
    <t>What's your favorite tech-related hobby?</t>
  </si>
  <si>
    <t>What's your favorite tech-related quote?</t>
  </si>
  <si>
    <t>What's your favorite car brand?</t>
  </si>
  <si>
    <t>Transportation</t>
  </si>
  <si>
    <t>What's your favorite car feature?</t>
  </si>
  <si>
    <t>What's your favorite car model?</t>
  </si>
  <si>
    <t>What's your favorite mode of transportation for a road trip?</t>
  </si>
  <si>
    <t>What's your favorite mode of transportation for commuting?</t>
  </si>
  <si>
    <t>What's your favorite mode of transportation?</t>
  </si>
  <si>
    <t>What's your favorite transportation app?</t>
  </si>
  <si>
    <t>What's your favorite transportation memory?</t>
  </si>
  <si>
    <t>What's your favorite transportation-related innovation?</t>
  </si>
  <si>
    <t>What's your favorite transportation-related social issue?</t>
  </si>
  <si>
    <t>What's your favorite adventure travel experience?</t>
  </si>
  <si>
    <t>What's your favorite luxury travel experience?</t>
  </si>
  <si>
    <t>What's your favorite solo travel destination?</t>
  </si>
  <si>
    <t>What's your favorite travel activity?</t>
  </si>
  <si>
    <t>What's your favorite travel destination?</t>
  </si>
  <si>
    <t>What's your favorite travel experience?</t>
  </si>
  <si>
    <t>What's your favorite travel food?</t>
  </si>
  <si>
    <t>What's your favorite travel memory with family?</t>
  </si>
  <si>
    <t>What's your favorite travel memory with friends?</t>
  </si>
  <si>
    <t>What's your favorite way to travel?</t>
  </si>
  <si>
    <t>What's your favorite TV show character?</t>
  </si>
  <si>
    <t>TV Shows</t>
  </si>
  <si>
    <t>Mr Lahey from Trailer Park Boys</t>
  </si>
  <si>
    <t>Homer Simpson</t>
  </si>
  <si>
    <t>Tony Soprano</t>
  </si>
  <si>
    <t>What's your favorite TV show episode?</t>
  </si>
  <si>
    <t>2nd to Last Breaking Bad</t>
  </si>
  <si>
    <t>Breaking Bad last episode</t>
  </si>
  <si>
    <t>Opening Episode of Ozark</t>
  </si>
  <si>
    <t>What's your favorite TV show genre?</t>
  </si>
  <si>
    <t>Comedy</t>
  </si>
  <si>
    <t>Reality Competition</t>
  </si>
  <si>
    <t>Mystery &amp; Crime</t>
  </si>
  <si>
    <t>What's your favorite TV show of all time?</t>
  </si>
  <si>
    <t>Seinfeld</t>
  </si>
  <si>
    <t>Triple D</t>
  </si>
  <si>
    <t>What's your favorite TV show quote?</t>
  </si>
  <si>
    <t>What's your favorite TV show soundtrack?</t>
  </si>
  <si>
    <t>What's your favorite TV show that got canceled too soon?</t>
  </si>
  <si>
    <t>What's your favorite TV show theme song?</t>
  </si>
  <si>
    <t>GI Joe The Real American Hero</t>
  </si>
  <si>
    <t>Curb your Enthusiam</t>
  </si>
  <si>
    <t>Sopranos</t>
  </si>
  <si>
    <t>What's your favorite TV show to binge-watch?</t>
  </si>
  <si>
    <t>What's your favorite TV show villain?</t>
  </si>
  <si>
    <t>What's your favorite gaming accessory?</t>
  </si>
  <si>
    <t>What's your favorite video game character?</t>
  </si>
  <si>
    <t>What's your favorite video game console?</t>
  </si>
  <si>
    <t>What's your favorite video game crossover?</t>
  </si>
  <si>
    <t>What's your favorite video game easter egg?</t>
  </si>
  <si>
    <t>What's your favorite video game expansion pack?</t>
  </si>
  <si>
    <t>What's your favorite video game genre to watch?</t>
  </si>
  <si>
    <t>What's your favorite video game genre?</t>
  </si>
  <si>
    <t>What's your favorite video game of all time?</t>
  </si>
  <si>
    <t>What's your favorite video game soundtrack?</t>
  </si>
  <si>
    <t>What's your favorite blog?</t>
  </si>
  <si>
    <t>Websites</t>
  </si>
  <si>
    <t>What's your favorite e-commerce website?</t>
  </si>
  <si>
    <t>What's your favorite educational website?</t>
  </si>
  <si>
    <t>What's your favorite hobby-related website?</t>
  </si>
  <si>
    <t>What's your favorite lifestyle website?</t>
  </si>
  <si>
    <t>What's your favorite news website?</t>
  </si>
  <si>
    <t>What's your favorite online learning platform?</t>
  </si>
  <si>
    <t>What's your favorite podcast website?</t>
  </si>
  <si>
    <t>What's your favorite social media platform?</t>
  </si>
  <si>
    <t>What's your favorite video streaming website?</t>
  </si>
  <si>
    <t>1. There is a purpose or meaning to life beyond our own existence.</t>
  </si>
  <si>
    <t>2. Consciousness is a real and fundamental aspect of the universe.</t>
  </si>
  <si>
    <t>3. Love is a powerful and transformative force.</t>
  </si>
  <si>
    <t>4. The concept of justice and fairness is necessary for a functioning society.</t>
  </si>
  <si>
    <t>5. Human morality is based on a sense of right and wrong that transcends cultural norms.</t>
  </si>
  <si>
    <t>6. Free will exists and we have control over our own actions.</t>
  </si>
  <si>
    <t>7. There is something inherently valuable about the natural world.</t>
  </si>
  <si>
    <t>8. Human creativity and imagination are essential aspects of human experience.</t>
  </si>
  <si>
    <t>9. Beauty is an objective quality that exists in the world.</t>
  </si>
  <si>
    <t>10. Life has inherent value and meaning beyond its economic or utilitarian value.</t>
  </si>
  <si>
    <t>11. There are truths that are beyond our current capacity to understand or comprehend.</t>
  </si>
  <si>
    <t>12. Life has a spiritual dimension beyond the material world.</t>
  </si>
  <si>
    <t>13. Human beings have an innate sense of purpose or destiny.</t>
  </si>
  <si>
    <t>14. The concept of time is more than just a human invention.</t>
  </si>
  <si>
    <t>15. The universe has an order and structure that reflects a deeper intelligence.</t>
  </si>
  <si>
    <t>16. Human beings have a unique place and role in the universe.</t>
  </si>
  <si>
    <t>17. There is a transcendent or divine force that underlies all of existence.</t>
  </si>
  <si>
    <t>18. There is something special and unique about human consciousness.</t>
  </si>
  <si>
    <t>19. There are mysteries of the universe that are beyond our current understanding.</t>
  </si>
  <si>
    <t>20. Human beings have an innate sense of morality and ethics that goes beyond our individual desires and interests.</t>
  </si>
  <si>
    <t>1. Death is not the end of consciousness or existence.</t>
  </si>
  <si>
    <t>2. There is a fundamental connection between all living beings.</t>
  </si>
  <si>
    <t>3. There are unseen forces at work in the universe that influence our lives.</t>
  </si>
  <si>
    <t>4. Human relationships are central to our sense of identity and well-being.</t>
  </si>
  <si>
    <t>5. The concept of beauty is subjective and varies from person to person.</t>
  </si>
  <si>
    <t>6. There is a purpose to suffering and pain in human experience.</t>
  </si>
  <si>
    <t>7. Human beings have a capacity for self-transcendence and personal growth.</t>
  </si>
  <si>
    <t>8. The concept of truth is more complex than what can be empirically verified.</t>
  </si>
  <si>
    <t>9. Human beings have an innate sense of intuition or "gut feeling".</t>
  </si>
  <si>
    <t>10. There are higher states of consciousness that are attainable through spiritual practice or meditation.</t>
  </si>
  <si>
    <t>11. The universe is infinitely complex and mysterious.</t>
  </si>
  <si>
    <t>12. There is a deeper connection between humans and the natural world.</t>
  </si>
  <si>
    <t>13. Human beings have an innate capacity for empathy and compassion.</t>
  </si>
  <si>
    <t>14. Our sense of identity is shaped by both individual and collective experiences.</t>
  </si>
  <si>
    <t>15. There is a universal human experience that transcends cultural differences.</t>
  </si>
  <si>
    <t>16. The concept of good and evil is not absolute and varies across cultures and individuals.</t>
  </si>
  <si>
    <t>17. The universe is not entirely deterministic, and there is a degree of randomness or chance.</t>
  </si>
  <si>
    <t>18. Human beings have a fundamental desire for meaning and purpose in life.</t>
  </si>
  <si>
    <t>19. The concept of time is a human construct that is necessary for our understanding of the world.</t>
  </si>
  <si>
    <t>20. The universe is full of mysteries that will never be fully understood by humans.</t>
  </si>
  <si>
    <t>1. Ideal vacation destination</t>
  </si>
  <si>
    <t>2. Ideal pizza toppings</t>
  </si>
  <si>
    <t>3. Ideal romantic partner</t>
  </si>
  <si>
    <t>4. Ideal job</t>
  </si>
  <si>
    <t>5. Ideal pet</t>
  </si>
  <si>
    <t>6. Ideal movie genre</t>
  </si>
  <si>
    <t>7. Ideal book genre</t>
  </si>
  <si>
    <t>8. Ideal outdoor activity</t>
  </si>
  <si>
    <t>9. Ideal indoor activity</t>
  </si>
  <si>
    <t>10. Ideal type of cuisine</t>
  </si>
  <si>
    <t>11. Ideal superhero power</t>
  </si>
  <si>
    <t>12. Ideal time of day</t>
  </si>
  <si>
    <t>13. Ideal mode of transportation</t>
  </si>
  <si>
    <t>14. Ideal holiday</t>
  </si>
  <si>
    <t>15. Ideal way to spend a weekend</t>
  </si>
  <si>
    <t>16. Ideal weather conditions</t>
  </si>
  <si>
    <t>17. Ideal clothing style</t>
  </si>
  <si>
    <t>18. Ideal dream home</t>
  </si>
  <si>
    <t>19. Ideal musical genre</t>
  </si>
  <si>
    <t>20. Ideal type of exercise</t>
  </si>
  <si>
    <t>Color of the week goes in a flip book for design</t>
  </si>
  <si>
    <t>Arousal Management-My anger may actually be arousal</t>
  </si>
  <si>
    <t>Film Director or Categorical Movie Score</t>
  </si>
  <si>
    <t>New bed or at least a bed topper</t>
  </si>
  <si>
    <t>The applicatoin of checklists in general to life more</t>
  </si>
  <si>
    <t>Write my own manifesto</t>
  </si>
  <si>
    <t>Generate a goal that makes you uncomfortable</t>
  </si>
  <si>
    <t>Math Games</t>
  </si>
  <si>
    <t>Health Goal Completed</t>
  </si>
  <si>
    <t>Audio Recordings for Time Capsule then playback from something in room</t>
  </si>
  <si>
    <t>Some type of chair that can lay flat</t>
  </si>
  <si>
    <t>Home=D</t>
  </si>
  <si>
    <t>Nightime Tea (+) or Soft Drink (-)</t>
  </si>
  <si>
    <t>Knocking out a shitload of goals in two different phases</t>
  </si>
  <si>
    <t>Surviving the Aftermath in bed after building custom kitty fort</t>
  </si>
  <si>
    <t>Good to get outdoors and kick my own ass running up and down the badass hills</t>
  </si>
  <si>
    <t>Eating too many bars</t>
  </si>
  <si>
    <t>Yes, I am fucking done with them</t>
  </si>
  <si>
    <t>She started to cry about her personal life and I should get to the bottom of it.</t>
  </si>
  <si>
    <t>Tough-I rallied several times</t>
  </si>
  <si>
    <t>Strength-The good Lord blessed me with strength today</t>
  </si>
  <si>
    <t>Tough</t>
  </si>
  <si>
    <t>Strength</t>
  </si>
  <si>
    <t>Mostly Sunny 58/33</t>
  </si>
  <si>
    <t>Rebuilding-I need some time to rest today as my legs are roasted.</t>
  </si>
  <si>
    <t>Rebuilding</t>
  </si>
  <si>
    <t>Biden Announces Re-election Bid, Defying Trump and History</t>
  </si>
  <si>
    <t>Harry Belafonte, 96, Dies; Barrier-Breaking Singer, Actor and Activist</t>
  </si>
  <si>
    <t>Packages, Project Table, &amp; Whiteboard Cleaned Up</t>
  </si>
  <si>
    <t>Only review italsized  goals once per month and add a line to the scorecard</t>
  </si>
  <si>
    <t>Brain Training question works where I have to generate one after I use up all the existing ones and then walk to it</t>
  </si>
  <si>
    <t>Warm down at end of day time</t>
  </si>
  <si>
    <t>Quit the bars</t>
  </si>
  <si>
    <t>Follow up on what Jess was crying about her personal life</t>
  </si>
  <si>
    <t>Check out zen</t>
  </si>
  <si>
    <t>How can I measure stress hormones in the body</t>
  </si>
  <si>
    <t>How you react to stress is what makes up well being</t>
  </si>
  <si>
    <t>In what good ways and bad ways am I childish?</t>
  </si>
  <si>
    <t>Smithsonian Magzine</t>
  </si>
  <si>
    <t>Plant of the Week</t>
  </si>
  <si>
    <t>Sport of the Week</t>
  </si>
  <si>
    <t>Thing of the Week</t>
  </si>
  <si>
    <t>Non-Fiction Book</t>
  </si>
  <si>
    <t>Dandelions</t>
  </si>
  <si>
    <t>Do hickeys</t>
  </si>
  <si>
    <t>Examine a faith's holy book and summarize</t>
  </si>
  <si>
    <t>Self-Care</t>
  </si>
  <si>
    <t>Guided videos per categories of care of techniques</t>
  </si>
  <si>
    <t>21. Ideal Types of Luxury</t>
  </si>
  <si>
    <t>TOPIC</t>
  </si>
  <si>
    <t>TYPE</t>
  </si>
  <si>
    <t>Prediction</t>
  </si>
  <si>
    <t>Choices</t>
  </si>
  <si>
    <t>Favorites</t>
  </si>
  <si>
    <t>Beliefs</t>
  </si>
  <si>
    <t>Words of Wisdom</t>
  </si>
  <si>
    <t>Ideal Things</t>
  </si>
  <si>
    <t>Wake up on time!</t>
  </si>
  <si>
    <t>SUE</t>
  </si>
  <si>
    <t>Warm-Down &amp; Self-Massage</t>
  </si>
  <si>
    <t>Goal Selection, Visualization, and Mental Rehearsal</t>
  </si>
  <si>
    <t>Nutrition data automated counting</t>
  </si>
  <si>
    <t>Finally got new water system done</t>
  </si>
  <si>
    <t>New smoke alarm</t>
  </si>
  <si>
    <t>To-Do take down</t>
  </si>
  <si>
    <t>She was a little eratic but better today</t>
  </si>
  <si>
    <t>Surprised-My late rally to get shit done did surprise me</t>
  </si>
  <si>
    <t>Surprised</t>
  </si>
  <si>
    <t>Candy-Man I love a good candy sometimes</t>
  </si>
  <si>
    <t>House G.O.P. Passes Debt Limit Bill, Paving the Way for a Clash With Biden</t>
  </si>
  <si>
    <t>Karl Berger, 88, Who Opened Minds of Generations of Musicians, Is Dead</t>
  </si>
  <si>
    <t>Email Cleaned Up</t>
  </si>
  <si>
    <t>Latch for attic door</t>
  </si>
  <si>
    <t>How can I welcome home Jess even better</t>
  </si>
  <si>
    <t>Learn about the curiosities of the STRONG NUCLEAR FORCE</t>
  </si>
  <si>
    <t>Overnight pulse ox meter</t>
  </si>
  <si>
    <t>Need massage center in bedroom with floor exercises and retreat features</t>
  </si>
  <si>
    <t>Buy some mopeds</t>
  </si>
  <si>
    <t>Buy hoverboard</t>
  </si>
  <si>
    <t>Create a tradition</t>
  </si>
  <si>
    <t>Compete for something like an event or award</t>
  </si>
  <si>
    <t>Need a some physical feats to stretch towards to build toughness</t>
  </si>
  <si>
    <t>How can I discover hidden talents</t>
  </si>
  <si>
    <t>Philanthropy sometime in the future</t>
  </si>
  <si>
    <t>Connect with my cultural heritage</t>
  </si>
  <si>
    <t>Have others do questionaire?</t>
  </si>
  <si>
    <t>What is a fear I need to overcome?</t>
  </si>
  <si>
    <t>_</t>
  </si>
  <si>
    <t>Consistency-Today I am just going to go through my tasks one at at time</t>
  </si>
  <si>
    <t>Rainy 60/45</t>
  </si>
  <si>
    <t>How far can I run</t>
  </si>
  <si>
    <t>Singing to exercise voice</t>
  </si>
  <si>
    <t>Intergrate nature process and bike riding</t>
  </si>
  <si>
    <t>YouTube now has Sunday ticket</t>
  </si>
  <si>
    <t>Categorical Entertainment Sections Completed</t>
  </si>
  <si>
    <t>Jess gets 77k check</t>
  </si>
  <si>
    <t>Great outdoor run</t>
  </si>
  <si>
    <t>Another round of hobo huttin</t>
  </si>
  <si>
    <t>Yes, weed limitation</t>
  </si>
  <si>
    <t>Jess was really tired at first and then she rallied</t>
  </si>
  <si>
    <t>Soft-I should have not cracked today</t>
  </si>
  <si>
    <t>Clarity-I need to get off those meds</t>
  </si>
  <si>
    <t>After a Neighbor’s Complaint, Gunman Kills Five People in Texas Home</t>
  </si>
  <si>
    <t>Jerry Springer, Host of a Raucous TV Talk Show, Is Dead at 79</t>
  </si>
  <si>
    <t>Rainy 47/42</t>
  </si>
  <si>
    <t>Satiety-Today I am not going to overeat</t>
  </si>
  <si>
    <t>Satiety</t>
  </si>
  <si>
    <t>I need to start saying what I think if I really believe it.</t>
  </si>
  <si>
    <t>Check out hangover patches over advance hang over prevention</t>
  </si>
  <si>
    <t>Get into image AI</t>
  </si>
  <si>
    <t>Let's Play with Jess</t>
  </si>
  <si>
    <t>Check out Kevin Kelly author</t>
  </si>
  <si>
    <t>GPT makes the first draft and I edit which is my strength</t>
  </si>
  <si>
    <t>Get off meds</t>
  </si>
  <si>
    <t>Where can I put sheds on the property</t>
  </si>
  <si>
    <t>Explaining the problem is most of the solution</t>
  </si>
  <si>
    <t>Slo mo videos and up close videos</t>
  </si>
  <si>
    <t>Fix my foot angle in both directions</t>
  </si>
  <si>
    <t>Look at the axiomatic utility theory</t>
  </si>
  <si>
    <t>Look at Allais alternative logic of choice</t>
  </si>
  <si>
    <t>Bring back some expected value</t>
  </si>
  <si>
    <t>Brain Training: Self Care</t>
  </si>
  <si>
    <t>Complete</t>
  </si>
  <si>
    <t>Instructions</t>
  </si>
  <si>
    <t>Commonalities-use of abstract thinking to generalize and organize ideas. You can use this skill in your personal life by breaking down complex ideas into simpler components and finding commonalities between them. This can help you understand complex ideas and make better decisions in your personal life.</t>
  </si>
  <si>
    <t>Cost benefit analysis</t>
  </si>
  <si>
    <t>Dedicated improvement and reflection time (dirt)</t>
  </si>
  <si>
    <t>Imagery exercises</t>
  </si>
  <si>
    <t>Learner type test</t>
  </si>
  <si>
    <t>List areas where I am resisting change</t>
  </si>
  <si>
    <t>Name a blind spot</t>
  </si>
  <si>
    <t>Name something to change or correct</t>
  </si>
  <si>
    <t>New composition</t>
  </si>
  <si>
    <t>Psychometrics for self-eval</t>
  </si>
  <si>
    <t>Roleplay resigning from things in my life</t>
  </si>
  <si>
    <t>See old things as new</t>
  </si>
  <si>
    <t>Systematize &amp; simplify</t>
  </si>
  <si>
    <t>Wikipedia rabbit hole idea generated</t>
  </si>
  <si>
    <t>Deductive reasoning practice</t>
  </si>
  <si>
    <t>Inductive reasoning practice</t>
  </si>
  <si>
    <t>Statistical reasoning practice</t>
  </si>
  <si>
    <t>Causal reasoning practice</t>
  </si>
  <si>
    <t>Moral reasoning practice</t>
  </si>
  <si>
    <t>Bayesian reasoning practice</t>
  </si>
  <si>
    <t>Act of kindness exercise</t>
  </si>
  <si>
    <t>Binaural sounds</t>
  </si>
  <si>
    <t>Body scan exercise</t>
  </si>
  <si>
    <t>CBT techniques</t>
  </si>
  <si>
    <t>Forgiveness exercise</t>
  </si>
  <si>
    <t>Grounding exercise</t>
  </si>
  <si>
    <t>Make a list of privileges I have had through life</t>
  </si>
  <si>
    <t>Muscle release exercise</t>
  </si>
  <si>
    <t>Notice 5 things with 5 senses</t>
  </si>
  <si>
    <t>Personality test</t>
  </si>
  <si>
    <t>Relationship with animals</t>
  </si>
  <si>
    <t>Restorative nature trip</t>
  </si>
  <si>
    <t>Seek feedback</t>
  </si>
  <si>
    <t>Self compassion exercise</t>
  </si>
  <si>
    <t>Self expression activity 1</t>
  </si>
  <si>
    <t>Self expression activity 2</t>
  </si>
  <si>
    <t>Sound bath</t>
  </si>
  <si>
    <t>Utilize your most neglected sense</t>
  </si>
  <si>
    <t>Ask me to generate a poem: "Can you write me a poem about love?"</t>
  </si>
  <si>
    <t>Ask me to generate a recipe for a unique and delicious dish.</t>
  </si>
  <si>
    <t>Ask me to generate a scientific research proposal: "Can you write a proposal for a study on the effects of meditation on cognitive function?"</t>
  </si>
  <si>
    <t>Ask me to generate a scientific theory that could unify quantum mechanics and general relativity.</t>
  </si>
  <si>
    <t>Ask me to generate a short story about a time-traveling scientist who accidentally changes history.</t>
  </si>
  <si>
    <t>Ask me to generate a summary of the key points in a scientific research paper.</t>
  </si>
  <si>
    <t>Creative writing: generating imaginative and engaging stories, poems, and concepts.</t>
  </si>
  <si>
    <t>Ask me to generate a predictive model: "Can you create a model that predicts the likelihood of a person developing a certain disease based on their genetic makeup and lifestyle factors?"</t>
  </si>
  <si>
    <t>Ask me to generate a story: "Once upon a time, there was a..."</t>
  </si>
  <si>
    <t>Ask me to provide an ethical analysis: "What ethical considerations should be taken into account when developing artificial intelligence?"</t>
  </si>
  <si>
    <t>Education: providing comprehensive and detailed guides or resources to help people learn and improve their knowledge and skills.</t>
  </si>
  <si>
    <t>Ask me to generate a prediction for the future of a specific industry or field.</t>
  </si>
  <si>
    <t>Ask me to generate a plan for starting and running a successful business.</t>
  </si>
  <si>
    <t>Ask me to generate a unique and innovative concept for a new mode of transportation.</t>
  </si>
  <si>
    <t>Time management coaching</t>
  </si>
  <si>
    <t>Ask me to generate a list: "Give me a list of 5 things I can do to improve my productivity."</t>
  </si>
  <si>
    <t>Ask me to generate a poem that describes the beauty of the universe.</t>
  </si>
  <si>
    <t>Ask me to generate a short story that incorporates a specific set of characters and settings.</t>
  </si>
  <si>
    <t>Ask me to generate a song lyrics: "Can you write me a chorus for a song about heartbreak?"</t>
  </si>
  <si>
    <t>Ask me to generate an original piece of artwork based on a specific theme or concept.</t>
  </si>
  <si>
    <t>Problem-solving: breaking down complex issues into smaller components and finding solutions.</t>
  </si>
  <si>
    <t>Ask me to generate a plan for addressing and solving a specific environmental issue.</t>
  </si>
  <si>
    <t>Retirement planning coaching</t>
  </si>
  <si>
    <t>Ask me to generate a legal argument: "What is a potential legal argument for why a certain contract should be voided?"</t>
  </si>
  <si>
    <t>Ask me to generate a solution for a previously unsolved mathematical problem.</t>
  </si>
  <si>
    <t>Ask me to generate an analysis of the strengths and weaknesses of a particular business strategy.</t>
  </si>
  <si>
    <t>Ask me to provide a definition: "What is the meaning of the word 'ephemeral'?"</t>
  </si>
  <si>
    <t>Ask me to summarize a long article or book: "Can you summarize the main points of this 20-page article on climate change?"</t>
  </si>
  <si>
    <t>Ask me to generate a political speech: "Can you write a speech for a political candidate on their stance on climate change?"</t>
  </si>
  <si>
    <t>Ask me to generate a report on the potential impact of a new technology on society.</t>
  </si>
  <si>
    <t>Ask me to generate a scientific hypothesis: "What is a potential explanation for why some people have better memory than others?"</t>
  </si>
  <si>
    <t>Planning: generating comprehensive and detailed plans for a specific project or goal.</t>
  </si>
  <si>
    <t>Sports coaching</t>
  </si>
  <si>
    <t>Ask me to generate a list of inventions that would change the course of human history.</t>
  </si>
  <si>
    <t>Ask me to generate an original story or screenplay with a unique and compelling plot.</t>
  </si>
  <si>
    <t>Ask me to make a prediction: "What do you think the future of renewable energy will look like?"</t>
  </si>
  <si>
    <t>Prediction: using data and trends to make informed predictions about future events.</t>
  </si>
  <si>
    <t>Ask me to generate a new algorithm that can efficiently solve a difficult computational problem.</t>
  </si>
  <si>
    <t>Ask me to generate a philosophical question: "What is the relationship between free will and determinism?"</t>
  </si>
  <si>
    <t>Ask me to generate a scientific theory: "What is a possible explanation for the origins of dark matter?"</t>
  </si>
  <si>
    <t>Ask me to generate an evaluation of the credibility and reliability of a news article.</t>
  </si>
  <si>
    <t>Evaluation: assessing the credibility, reliability, and effectiveness of a particular idea or solution.</t>
  </si>
  <si>
    <t>Ask me to generate a mathematical problem: "Can you come up with a problem involving calculus and optimization?"</t>
  </si>
  <si>
    <t>Ask me to generate a recipe for a never-before-seen dish that combines flavors from different cultures.</t>
  </si>
  <si>
    <t>Ask me to generate an architectural design: "Can you design a building that is sustainable and environmentally friendly?"</t>
  </si>
  <si>
    <t>Ask me to generate an assessment of the ethical implications of a particular decision or action.</t>
  </si>
  <si>
    <t>Ethics: considering the moral and ethical implications of a particular decision or action.</t>
  </si>
  <si>
    <t>Ask me to generate a hypothetical scenario: "What would happen if the sun disappeared suddenly?"</t>
  </si>
  <si>
    <t>Ask me to generate a plan for addressing a major social issue.</t>
  </si>
  <si>
    <t>Ask me to generate a prediction of future trends in a particular industry or field.</t>
  </si>
  <si>
    <t>Ask me to generate a psychological evaluation: "What would be a potential diagnosis for a patient who exhibits symptoms of anxiety and depression?"</t>
  </si>
  <si>
    <t>Ask me to generate a short film synopsis that explores the concept of time travel.</t>
  </si>
  <si>
    <t>Ask me to generate an entirely new field of study and provide a comprehensive framework for it.</t>
  </si>
  <si>
    <t>Ask me to provide a fun fact: "Can you give me a fun fact about penguins?"</t>
  </si>
  <si>
    <t>Innovation: generating new and original ideas, concepts, and solutions.</t>
  </si>
  <si>
    <t>Risk management coaching</t>
  </si>
  <si>
    <t>Explain It Like I'm Five &amp; Roleplay</t>
  </si>
  <si>
    <t>Keywords &amp; Summary</t>
  </si>
  <si>
    <t>Associate Random Words &amp; Reverse Brainstorm</t>
  </si>
  <si>
    <t>Boundary breaking creativity for innovation</t>
  </si>
  <si>
    <t>Brainwriting</t>
  </si>
  <si>
    <t>Critical Thinking Assumptions</t>
  </si>
  <si>
    <t>My Words of Wisdom to Notes</t>
  </si>
  <si>
    <t>Novel Innovative Strategies</t>
  </si>
  <si>
    <t>Philosophical Statement Evaluation</t>
  </si>
  <si>
    <t>Rephrase a Problem</t>
  </si>
  <si>
    <t>Role Lists &amp; Mind Mapping New Role</t>
  </si>
  <si>
    <t>Think in Reverse</t>
  </si>
  <si>
    <t>Ask me to generate a medical diagnosis: "What is a possible diagnosis for a patient with multiple symptoms, including fever, headache, and joint pain?"</t>
  </si>
  <si>
    <t>Ask me to generate a persuasive argument for or against a controversial topic.</t>
  </si>
  <si>
    <t>Ask me to generate a scenario where humans discover the existence of intelligent alien life.</t>
  </si>
  <si>
    <t>Ask me to generate a statistical analysis of a large dataset.</t>
  </si>
  <si>
    <t>Ask me to provide a counter-argument: "What would be a counter-argument to the idea that college education is necessary for success?"</t>
  </si>
  <si>
    <t>Research: gathering and synthesizing information from various sources to gain knowledge and insights.</t>
  </si>
  <si>
    <t>Recombining Established Techniques</t>
  </si>
  <si>
    <t>Rich Representations: Attributes, Relationships, and Analogy</t>
  </si>
  <si>
    <t>Socratic Questioning Process</t>
  </si>
  <si>
    <t>Keynesian Economics</t>
  </si>
  <si>
    <t>Quantum Cosomology</t>
  </si>
  <si>
    <t>Cheat day</t>
  </si>
  <si>
    <t>Lazy day</t>
  </si>
  <si>
    <t>Sabbatical day</t>
  </si>
  <si>
    <t>Party Day</t>
  </si>
  <si>
    <t>Volunteering Day</t>
  </si>
  <si>
    <t>Travel Day</t>
  </si>
  <si>
    <t>Special Day</t>
  </si>
  <si>
    <t>Big Project Day</t>
  </si>
  <si>
    <t>Continue to build out special day programs</t>
  </si>
  <si>
    <t>Add Resource for New Ideas Checklist</t>
  </si>
  <si>
    <t>Effort Required            (10)</t>
  </si>
  <si>
    <t>Value of Good Outcome          (10)</t>
  </si>
  <si>
    <t>Make a first draft and then I edit it</t>
  </si>
  <si>
    <t>Seek feedback on what I am percieved to be talented at</t>
  </si>
  <si>
    <t>Great morning health routine</t>
  </si>
  <si>
    <t>Breakthrough on event process</t>
  </si>
  <si>
    <t>Great nap in hobo town</t>
  </si>
  <si>
    <t>Yelling at Jess</t>
  </si>
  <si>
    <t>Yes, anger management</t>
  </si>
  <si>
    <t>She bounced back well from me yelling at her</t>
  </si>
  <si>
    <t>Blasé-Not too little or too much of anything</t>
  </si>
  <si>
    <t>Blasé</t>
  </si>
  <si>
    <t>Resilence-Bouncing back from our fight was big</t>
  </si>
  <si>
    <t>Resilence</t>
  </si>
  <si>
    <t>Overcast 55/41</t>
  </si>
  <si>
    <t>Creativity-Today I need all the creativity I can get for sending off the package</t>
  </si>
  <si>
    <t>Start Today's Log and Finish Yesterday's Log</t>
  </si>
  <si>
    <t>Iranian Insider and British Spy: How a Double Life Ended on the Gallows</t>
  </si>
  <si>
    <t>Jerry Mander, Adman for Radical Causes, Dies at 86</t>
  </si>
  <si>
    <t>Look into DE-EXTINCTION</t>
  </si>
  <si>
    <t>Time estimates are always bad maybe use a formula or add 40% to time line</t>
  </si>
  <si>
    <t>What are awesome things that can be done in 1 minute, 5 minutes, or 10 minutes</t>
  </si>
  <si>
    <t>Short area quickness</t>
  </si>
  <si>
    <t>Measure weed</t>
  </si>
  <si>
    <t>Types themed events which is a separate idea from special days having their own scorecards like "Brain break day" etc.  Think of "sub-event" themes under the heading of "events"</t>
  </si>
  <si>
    <t>Establish end points for hobbies</t>
  </si>
  <si>
    <t>Need pill cutter</t>
  </si>
  <si>
    <t>If you don’t like what you are getting in a relationship, look at what you are giving</t>
  </si>
  <si>
    <t>Betta Fish</t>
  </si>
  <si>
    <t>Octopus especially the sentience piece</t>
  </si>
  <si>
    <t>Local Rabbit</t>
  </si>
  <si>
    <t>Hermit Crabs</t>
  </si>
  <si>
    <t>Random Wikipedia page</t>
  </si>
  <si>
    <t>Abductive reasoning review &amp; practice</t>
  </si>
  <si>
    <t>Generate a comprehensive guide for improving</t>
  </si>
  <si>
    <t>Bloom's Taxonomy</t>
  </si>
  <si>
    <t>Learning List Score</t>
  </si>
  <si>
    <t>Reference class forecasting review &amp; practice</t>
  </si>
  <si>
    <t>Reference Class Forecasting</t>
  </si>
  <si>
    <t>Went to GPT4</t>
  </si>
  <si>
    <t>Decent gaming last night</t>
  </si>
  <si>
    <t>Not keeping my schedule</t>
  </si>
  <si>
    <t>What was your biggest error today? Was your biggest error a repeat mistake?  Explain why and generate a goal to address the reason why.</t>
  </si>
  <si>
    <t>She knew not to fuck with me yestereday'</t>
  </si>
  <si>
    <t>Shitty-I do not like what I did yesterday</t>
  </si>
  <si>
    <t>Shitty</t>
  </si>
  <si>
    <t>Redemption</t>
  </si>
  <si>
    <t>Redemption-Gonna get back at it today</t>
  </si>
  <si>
    <t>Late-Night Negotiating Frenzy Left First Republic in JPMorgan’s Control</t>
  </si>
  <si>
    <t>Gordon Lightfoot, Hitmaking Singer-Songwriter, Is Dead at 84</t>
  </si>
  <si>
    <t>Overcast 58/40</t>
  </si>
  <si>
    <t>Plentiful-I am going to have enough time to have fun and get things done.</t>
  </si>
  <si>
    <t>Plentiful</t>
  </si>
  <si>
    <t>Radio controlled vehicles</t>
  </si>
  <si>
    <t>Use picture lights</t>
  </si>
  <si>
    <t>Do fondue</t>
  </si>
  <si>
    <t>Upcycling for crafts</t>
  </si>
  <si>
    <t>GPT can generate it's own prompts</t>
  </si>
  <si>
    <t>17 1/2'</t>
  </si>
  <si>
    <t>113/80</t>
  </si>
  <si>
    <t>Printed photots along stairway</t>
  </si>
  <si>
    <t>Stained glass that hangs in the window</t>
  </si>
  <si>
    <t>Hemp Necklaces</t>
  </si>
  <si>
    <t>Barrel Table</t>
  </si>
  <si>
    <t>Minature Painting</t>
  </si>
  <si>
    <t>How can you replace negative thoughts with positive ones?</t>
  </si>
  <si>
    <t>How can you practice gratitude to shift your mindset?</t>
  </si>
  <si>
    <t>How can you surround yourself with positivity?</t>
  </si>
  <si>
    <t>In what ways can you use positive language when speaking to yourself and others?</t>
  </si>
  <si>
    <t>How can you visualize success to increase motivation?</t>
  </si>
  <si>
    <t>Are your expectations realistic, and how can you set achievable goals?</t>
  </si>
  <si>
    <t>How can you practice self-compassion and treat yourself with kindness?</t>
  </si>
  <si>
    <t>Is your positive self-talk leading to overconfidence, and how can you find a balance?</t>
  </si>
  <si>
    <t>Are you ignoring negative emotions or processing them in a healthy way?</t>
  </si>
  <si>
    <t>Is your optimism realistic, or is it leading to disappointment?</t>
  </si>
  <si>
    <t>Are you open to constructive criticism, or is your positive self-talk causing you to dismiss valuable feedback?</t>
  </si>
  <si>
    <t>Positive self talk best practices review</t>
  </si>
  <si>
    <t>Perceptual Adaptation</t>
  </si>
  <si>
    <t>Pumped Hydro Energy</t>
  </si>
  <si>
    <t>The Dishcast with Andrew Sullivan</t>
  </si>
  <si>
    <t>Post Work-Out &amp; Supplements 11am-12pm</t>
  </si>
  <si>
    <t>Talk with Charles about self-actualized design</t>
  </si>
  <si>
    <t>GPT 4 really is shining now</t>
  </si>
  <si>
    <t>Felt plentiful all day just like I planned</t>
  </si>
  <si>
    <t>More gratitude for my wife as I seem to be takng it for granted</t>
  </si>
  <si>
    <t>She is really aggressive these days and it has to be a problem at work</t>
  </si>
  <si>
    <t>Plentiful-There was abundance today!</t>
  </si>
  <si>
    <t>Time-It is good to feel like you have time even if it's not true</t>
  </si>
  <si>
    <t>Time</t>
  </si>
  <si>
    <t>Sunny 63/38</t>
  </si>
  <si>
    <t>Fluidity-I am going to get some flow state going today</t>
  </si>
  <si>
    <t>Writers Go on Strike and Late Shows Go Dark</t>
  </si>
  <si>
    <t>Mike Shannon, a St. Louis Cardinal for Life, Dies at 83</t>
  </si>
  <si>
    <t>Fluidity</t>
  </si>
  <si>
    <t>Hobbies should be daily</t>
  </si>
  <si>
    <t>Put water thing into maintenance started on 4/26</t>
  </si>
  <si>
    <t>Do new water test per manual of osmosis machine</t>
  </si>
  <si>
    <t>Spray head for utility sink</t>
  </si>
  <si>
    <t>Role a governor of myself what impersonal decisions would I make</t>
  </si>
  <si>
    <t>Still need site analysis component to house design</t>
  </si>
  <si>
    <t>Driftwood collection</t>
  </si>
  <si>
    <t>Start talking about mindfulness</t>
  </si>
  <si>
    <t>Start playing tennis every once and awhile</t>
  </si>
  <si>
    <t>Engage in perceptual learning in BT</t>
  </si>
  <si>
    <t>Take visual breaks: Follow the 20-20-20 rule,</t>
  </si>
  <si>
    <t>Savor my food</t>
  </si>
  <si>
    <t>Need an ever evolving indoor environment to overcome perceptual adaptation</t>
  </si>
  <si>
    <t>Check out Hasan Piker on Twitch</t>
  </si>
  <si>
    <t>County tax bill</t>
  </si>
  <si>
    <t>Call IRS</t>
  </si>
  <si>
    <t>Survey next week</t>
  </si>
  <si>
    <t>Rating for brain training games</t>
  </si>
  <si>
    <t>New wearable device</t>
  </si>
  <si>
    <t>Analogical reasoning review &amp; practice</t>
  </si>
  <si>
    <t>News</t>
  </si>
  <si>
    <t>Expected Utility Theory &amp; Rational Agenet Model</t>
  </si>
  <si>
    <t>Engineering</t>
  </si>
  <si>
    <t>Routine &amp; Online Browsing Shopping</t>
  </si>
  <si>
    <t>Feet positioning: Stand with your feet shoulder-width apart, toes pointing forward. Distribute your weight evenly across both feet, and avoid locking your knees.</t>
  </si>
  <si>
    <t>Leg alignment: Keep your legs straight, but with a slight bend in the knees to avoid hyperextension. This helps to distribute weight more effectively and reduces stress on the joints.</t>
  </si>
  <si>
    <t>Pelvic alignment: Maintain a neutral pelvic position by gently tucking your tailbone under and engaging your core muscles. Avoid arching your lower back or tilting your pelvis too far forward or backward.</t>
  </si>
  <si>
    <t>Abdominal engagement: Gently engage your abdominal muscles to support your lower back and maintain proper pelvic alignment. Avoid sucking in your stomach or clenching your abdominal muscles too tightly.</t>
  </si>
  <si>
    <t>Chest positioning: Open your chest by pulling your shoulders back and down. Avoid rounding your shoulders or letting them slump forward.</t>
  </si>
  <si>
    <t>Head and neck alignment: Keep your head balanced above your shoulders, with your chin parallel to the floor. Avoid tilting your head up or down, or jutting your chin forward.</t>
  </si>
  <si>
    <t>Arm position: Let your arms hang naturally at your sides, with your elbows slightly bent. Avoid crossing your arms, clenching your fists, or placing your hands on your hips.</t>
  </si>
  <si>
    <t>Maintain an upright posture: Imagine a vertical line running through your body from the top of your head to the bottom of your feet. This line should pass through your earlobe, shoulder, hip, knee, and ankle, ensuring proper alignment.</t>
  </si>
  <si>
    <t>Shift weight periodically: If you're standing for long periods, shift your weight from one foot to the other or gently rock back and forth to alleviate pressure on your lower back and legs.</t>
  </si>
  <si>
    <t>Stay aware of your posture: Be mindful of your body position throughout the day, making adjustments as needed. Regularly practicing good standing posture will help it become second nature.</t>
  </si>
  <si>
    <t>Standing Posture</t>
  </si>
  <si>
    <r>
      <rPr>
        <b/>
        <u/>
        <sz val="12"/>
        <color theme="1"/>
        <rFont val="Calibri"/>
        <family val="2"/>
        <scheme val="minor"/>
      </rPr>
      <t>Free Expression</t>
    </r>
    <r>
      <rPr>
        <sz val="12"/>
        <color theme="1"/>
        <rFont val="Calibri"/>
        <family val="2"/>
        <charset val="134"/>
        <scheme val="minor"/>
      </rPr>
      <t>: fearlessly expressing thoughts and ideas, and encouraging myself to overcome fear of failure, perfectionism, self-doubt, procrastination, and social anxiety.</t>
    </r>
  </si>
  <si>
    <r>
      <rPr>
        <b/>
        <u/>
        <sz val="12"/>
        <color theme="1"/>
        <rFont val="Calibri"/>
        <family val="2"/>
        <scheme val="minor"/>
      </rPr>
      <t>Flow:</t>
    </r>
    <r>
      <rPr>
        <sz val="12"/>
        <color theme="1"/>
        <rFont val="Calibri"/>
        <family val="2"/>
        <scheme val="minor"/>
      </rPr>
      <t xml:space="preserve"> creating deep mental states of concernation in which I become completely absorbed in an activity, leading to heightened focus, creativity, and productivity by being fully engaged in a task that is both challenging and enjoyable, allowing myself to seamlessly merge action and awareness.</t>
    </r>
  </si>
  <si>
    <t>Apply Bloom's taxonomy on each learning subject by getting at least 3 takeaways: 1-Remembering (a fact directly from the show) 2-Understanding (a summary of the program at the end using keywords) 3-Application (a new idea using the subject matter)</t>
  </si>
  <si>
    <t>Wife Welcomed, Hugged, Listened To, and Complimented</t>
  </si>
  <si>
    <t>Welcome Home Weekly Surprise</t>
  </si>
  <si>
    <t>AI Standard Prompts &amp; Image Generation</t>
  </si>
  <si>
    <t>Rate colors and start color book</t>
  </si>
  <si>
    <t>Game Wish List &amp; New Game Listed</t>
  </si>
  <si>
    <t>Chimp Empire</t>
  </si>
  <si>
    <t>Chimps</t>
  </si>
  <si>
    <t>Video Game-Action, RPG, Strategy</t>
  </si>
  <si>
    <t>Triple weight lifting attack</t>
  </si>
  <si>
    <t>Good relations with Jess at night</t>
  </si>
  <si>
    <t>Getting IRS and county taxes squared away</t>
  </si>
  <si>
    <t>More fun?</t>
  </si>
  <si>
    <t>She was in a solid mood today after I let her know a few things today haha</t>
  </si>
  <si>
    <t>Fluidity-I did it!</t>
  </si>
  <si>
    <t>Power-I am really doing well physically for a 42 year old</t>
  </si>
  <si>
    <t>Moscow Claims Explosions Above the Kremlin Were an Attempt to Kill Putin</t>
  </si>
  <si>
    <t>Tori Bowie, World Champion Sprinter, Is Dead at 32</t>
  </si>
  <si>
    <t>Mostly Sunny 74/43</t>
  </si>
  <si>
    <t>Rebuilding-I tore it down yesterday and today I am going to rebuild</t>
  </si>
  <si>
    <t>Grapes or Wrath mpvie</t>
  </si>
  <si>
    <t>BT Daily-Mental math: Spend 5 minutes each day solving simple arithmetic problems (addition, subtraction, multiplication, division) in your head. This will help keep your calculation skills sharp and can also enhance cognitive functions like memory and concentration.</t>
  </si>
  <si>
    <t>BT Daily-Memory exercise: Spend 5 minutes each day practicing your memory skills. You can use the 'memory palace' technique, where you visualize a familiar place and mentally place objects or information you want to remember within it. Alternatively, try memorizing a list of random objects or numbers, and then recalling them after a few minutes. This can help improve your working memory and overall cognitive function.</t>
  </si>
  <si>
    <t>Make sure I am summarizing the main ideas of readings and listening</t>
  </si>
  <si>
    <t>Blink training: Blink rapidly for 5 minutes daily to train your eye muscles and potentially improve reaction time and focus.</t>
  </si>
  <si>
    <t>Tongue twisters: Recite tongue twisters for 5 minutes daily to improve speech articulation, pronunciation, and cognitive processing speed.</t>
  </si>
  <si>
    <t>Opposite hand training: Use your non-dominant hand for simple tasks like brushing your teeth or holding your phone for 5 minutes daily. This can improve dexterity and stimulate your brain.</t>
  </si>
  <si>
    <t>Mind mapping: Create a mind map of a topic or concept, connecting related ideas visually. This encourages creativity, organization, and information retention.</t>
  </si>
  <si>
    <t>BT Daily-Dual N-Back: Practice the Dual N-Back task, a working memory exercise, for 5 minutes daily. This can enhance focus, working memory, and cognitive control.</t>
  </si>
  <si>
    <t>BT Daily-Drawing or doodling: Spend 5 minutes each day sketching or doodling. This can foster creativity, visual-spatial skills, and relaxation.</t>
  </si>
  <si>
    <t>Write a sentence as well for word of the day book</t>
  </si>
  <si>
    <t>Write a memoir of high school</t>
  </si>
  <si>
    <t>Practice identifying similarities: Cultivate a habit of looking for patterns, connections, and similarities across various domains. This can help you become better at recognizing potential analogies.</t>
  </si>
  <si>
    <t>BT-Expected Utility Theory on a big decision</t>
  </si>
  <si>
    <t>Apply optimization tools</t>
  </si>
  <si>
    <t>Need regular doc rotation back</t>
  </si>
  <si>
    <t>Fire drink recipe book</t>
  </si>
  <si>
    <t>GPT-Combine designer concepts leading to zones</t>
  </si>
  <si>
    <t>Check out program "Finch 3D"</t>
  </si>
  <si>
    <t>Help Jessica with the quilt</t>
  </si>
  <si>
    <t>How can I appear less fleshy</t>
  </si>
  <si>
    <t>Hobby list where some are active maybe like 6-7 and then you pick new ones every once and awhile</t>
  </si>
  <si>
    <t>Build out idea of daily, weekly, monthly hobby rotation</t>
  </si>
  <si>
    <t>Occasional surprise schedule for when Jess gets home</t>
  </si>
  <si>
    <t>Make the changes to the interior layout of home task go by room every week!</t>
  </si>
  <si>
    <t>Check out survey on AUTHENTIC HAPPINESS</t>
  </si>
  <si>
    <t>PERMA is an acronym representing five key elements for well-being in positive psychology. Developed by Martin Seligman, it stands for Positive Emotion, Engagement, Relationships, Meaning, and Accomplishment. By focusing on these elements, individuals can cultivate greater well-being and resilience over time.</t>
  </si>
  <si>
    <t>I can I foster optimism through learned optimism</t>
  </si>
  <si>
    <t>Check up on Larry here soon about that cancer</t>
  </si>
  <si>
    <t>Learn about SUPERDETERMINISM</t>
  </si>
  <si>
    <t>Laryngeal cancer</t>
  </si>
  <si>
    <t>Create a policy</t>
  </si>
  <si>
    <t>Recommendation: Can you recommend a good</t>
  </si>
  <si>
    <t>General Disposition of Well-Being</t>
  </si>
  <si>
    <t>Environmental Justice</t>
  </si>
  <si>
    <t>Bleacher Report</t>
  </si>
  <si>
    <t>Drink (add to recipe binder)</t>
  </si>
  <si>
    <t>Brain Training: Daily</t>
  </si>
  <si>
    <t>Word of the Day-Definition &amp; Sentence</t>
  </si>
  <si>
    <t>Documentary Series</t>
  </si>
  <si>
    <t>Learning Video Fact, Summary, and Goal</t>
  </si>
  <si>
    <t>Documentary Fact, Summary, and Goal</t>
  </si>
  <si>
    <t>Learning Article Fact, Summary, and Goal</t>
  </si>
  <si>
    <t>Non-Fiction Fact, Summary, and Goal</t>
  </si>
  <si>
    <t>Add sketch or drawing to sketch book</t>
  </si>
  <si>
    <t>Weekly Room Layout Change Rotation</t>
  </si>
  <si>
    <t>Home survey process entering the final stretch</t>
  </si>
  <si>
    <t>Watching the Terminator</t>
  </si>
  <si>
    <t>Good goal flow yesterday</t>
  </si>
  <si>
    <t>Fun factor</t>
  </si>
  <si>
    <t>She was on edge, but she rallied well</t>
  </si>
  <si>
    <t>Solidarity-I pulled through with little effort</t>
  </si>
  <si>
    <t>Smoothness-Easy days are nice</t>
  </si>
  <si>
    <t>Solidarity</t>
  </si>
  <si>
    <t>Smoothness</t>
  </si>
  <si>
    <t>Smaller Banks Are Scrambling as Share Prices Plunge</t>
  </si>
  <si>
    <t>Katie Cotton, Who Helped Raise Apple’s Profile, Dies at 57</t>
  </si>
  <si>
    <t>Overcast 87/48</t>
  </si>
  <si>
    <t>Recovery-Bad hangover from yesterday</t>
  </si>
  <si>
    <t>Recovery</t>
  </si>
  <si>
    <t>Improve my information gathering process</t>
  </si>
  <si>
    <t>Water gun fight with food coloring and white colors</t>
  </si>
  <si>
    <t>Get better at understanding social cues</t>
  </si>
  <si>
    <t>Cultivate a sense of awe and wonder: Take time to appreciate the beauty of nature, the vastness of the universe, or the intricacies of the human mind and body. Allow yourself to feel a sense of wonder and awe at the mysteries of life.</t>
  </si>
  <si>
    <t>Vertical planters like a ladder</t>
  </si>
  <si>
    <t>How can I get more and better advisement</t>
  </si>
  <si>
    <t>Made homemade weed killer</t>
  </si>
  <si>
    <t>Fire up the Wii</t>
  </si>
  <si>
    <t>How can I increase oxygen diffusion</t>
  </si>
  <si>
    <t>Look at humans common ancestor</t>
  </si>
  <si>
    <t>Learn about Astrobiologist</t>
  </si>
  <si>
    <t>Look at cooperative actions with animals</t>
  </si>
  <si>
    <t>Read old logs</t>
  </si>
  <si>
    <t>Zen</t>
  </si>
  <si>
    <t>Kantonian Ethics</t>
  </si>
  <si>
    <t>Recovering from hangover to work out</t>
  </si>
  <si>
    <t>Donuts throughout haha</t>
  </si>
  <si>
    <t>Resting in the morning</t>
  </si>
  <si>
    <t>Overeating after hangover</t>
  </si>
  <si>
    <t>She was back to normal after some time off</t>
  </si>
  <si>
    <t>Busted-I was not my best today</t>
  </si>
  <si>
    <t>Rebounds-Another chance to come back</t>
  </si>
  <si>
    <t>Busted</t>
  </si>
  <si>
    <t>Rebounds</t>
  </si>
  <si>
    <t>Stormy 77/57</t>
  </si>
  <si>
    <t>Yeehaw-I am going to have some fun today.</t>
  </si>
  <si>
    <t>Yeehaw</t>
  </si>
  <si>
    <t>After Mass Killings in Texas, Frustration but No Action on Guns</t>
  </si>
  <si>
    <t>Judith Miller, ‘Antiques Roadshow’ Mainstay, Is Dead at 71</t>
  </si>
  <si>
    <t>Start doing my own personal movie watches make line item</t>
  </si>
  <si>
    <t>Behavioral Activation: Engage in activities that bring you joy, satisfaction, or a sense of accomplishment. Make a list of these activities and schedule them into your daily routine. This will help improve your mood and prevent you from falling into negative thinking patterns.</t>
  </si>
  <si>
    <t>Problem-Solving: When faced with a challenge, use a structured problem-solving approach to find a solution. Break the problem down into smaller, more manageable steps, brainstorm possible solutions, evaluate their pros and cons, and choose the best course of action.</t>
  </si>
  <si>
    <t>How would you solve this problem game?</t>
  </si>
  <si>
    <t>Zazen (sitting meditation): This is the central practice in Zen, where practitioners sit in a specific posture, focusing on their breath or a particular question (called a koan) to achieve a state of deep, non-dualistic awareness. The goal is to cultivate mindfulness, concentration, and ultimately, insight into the true nature of reality.</t>
  </si>
  <si>
    <t>Satori (enlightenment): In Zen, satori refers to a sudden, direct realization or awakening to one's true nature, which is beyond duality and conceptual understanding. This experience is often described as a profound, life-changing event, where one sees the interconnectedness and impermanence of all phenomena.</t>
  </si>
  <si>
    <t>Koan practice: Koans are paradoxical questions, stories, or statements that cannot be resolved through logical thinking. They are used as a meditation tool to push the practitioner beyond the limitations of the rational mind, and to catalyze a direct, non-conceptual experience of reality.</t>
  </si>
  <si>
    <t>Shikantaza ("just sitting"): This is a form of objectless meditation, where the practitioner sits without any particular focus or goal, allowing thoughts and sensations to arise and pass away without attachment or judgment. It is considered a more advanced form of meditation, requiring a high degree of concentration and discipline.</t>
  </si>
  <si>
    <t>The Four Noble Truths: These are the central teachings of Buddhism, which Zen also upholds. They are: the truth of suffering (dukkha), the truth of the cause of suffering (samudaya), the truth of the end of suffering (nirodha), and the truth of the path leading to the end of suffering (magga).</t>
  </si>
  <si>
    <t>The Eightfold Path: This is the practical guide to achieving liberation from suffering, as taught in Buddhism. It consists of Right Understanding, Right Intention, Right Speech, Right Action, Right Livelihood, Right Effort, Right Mindfulness, and Right Concentration.</t>
  </si>
  <si>
    <t>Non-attachment: Zen teaches that attachment to desires, possessions, and even concepts or beliefs, is a major cause of suffering. By cultivating non-attachment, practitioners can experience greater freedom and equanimity.</t>
  </si>
  <si>
    <t>Emphasis on direct experience: Zen puts a strong emphasis on direct, personal experience over theoretical knowledge or religious dogma. It encourages practitioners to engage in the present moment and trust their own inner wisdom, rather than relying on external authorities.</t>
  </si>
  <si>
    <t>Simplicity and minimalism: Zen aesthetics value simplicity, naturalness, and understatement. This is reflected in the art, architecture, and everyday life of Zen practitioners, who often strive to live with minimal possessions and distractions.</t>
  </si>
  <si>
    <t>Mindfulness in daily life: Zen teaches that the practice of mindfulness and awareness should not be limited to formal meditation sessions, but should be extended to every aspect of daily life. This includes activities like eating, walking, working, and interacting with others.</t>
  </si>
  <si>
    <t>Really look at Zen</t>
  </si>
  <si>
    <t>Consequentialism: Consequentialist theories focus on the outcomes or consequences of actions to determine their moral worth. The most common form of consequentialism is utilitarianism.</t>
  </si>
  <si>
    <t>a. Utilitarianism: Proposed by Jeremy Bentham and later developed by John Stuart Mill, utilitarianism is based on the principle of "the greatest happiness for the greatest number." Actions are morally right if they maximize overall happiness or pleasure and minimize pain or suffering.</t>
  </si>
  <si>
    <t>Deontological Ethics: Deontological theories emphasize the importance of rules, duties, and obligations in determining the morality of actions, regardless of their consequences. The most prominent deontological theory is Kantian ethics.</t>
  </si>
  <si>
    <t>a. Kantian Ethics: Developed by Immanuel Kant, this theory is based on the idea that moral actions are guided by the categorical imperative, which consists of three main principles: (1) act only according to maxims that can be consistently universalized, (2) treat humanity as an end in itself and never as a mere means, and (3) act as if you were a legislator in a kingdom of ends.</t>
  </si>
  <si>
    <t>Virtue Ethics: Virtue ethics focuses on the character and virtues of the moral agent, rather than the consequences or rules. The central idea is that moral actions stem from the development of virtuous character traits. Aristotle's Nicomachean Ethics is the most well-known work on virtue ethics.</t>
  </si>
  <si>
    <t>a. Aristotelian Ethics: According to Aristotle, the ultimate goal of human life is to achieve eudaimonia, often translated as "flourishing" or "well-being." To achieve eudaimonia, individuals must develop virtues, which are habits of character that promote moral and practical wisdom.</t>
  </si>
  <si>
    <t>Care Ethics: Care ethics emerged in the second half of the 20th century, with a focus on interpersonal relationships and the moral significance of care, empathy, and compassion. Carol Gilligan and Nel Noddings are prominent figures in this field.</t>
  </si>
  <si>
    <t>Contractualism: This ethical theory, often associated with Thomas Hobbes, John Locke, and John Rawls, suggests that moral principles are the result of a hypothetical social contract between rational individuals. The idea is that individuals would agree on certain rules and principles to govern their interactions in a fair and just manner.</t>
  </si>
  <si>
    <t>Moral Relativism: Moral relativism posits that there are no universal moral truths and that morality is subjective, varying between individuals or cultures. This view contrasts with moral objectivism, which claims that there are universal moral principles that apply to everyone.</t>
  </si>
  <si>
    <t>Metaetchics analysis for BT</t>
  </si>
  <si>
    <t>Do Ai IMAGES ON PHONE AND LOAD TO SLIDER</t>
  </si>
  <si>
    <t>Shoe cabinet near back exits</t>
  </si>
  <si>
    <t>Concrete crack fix</t>
  </si>
  <si>
    <t>3D house model as a hobby</t>
  </si>
  <si>
    <t>Book club</t>
  </si>
  <si>
    <t>Cannabis Neuro Effects</t>
  </si>
  <si>
    <t>Fashion Design</t>
  </si>
  <si>
    <t>27 3/8"</t>
  </si>
  <si>
    <t>Cultivate sense of awe &amp; wonder:</t>
  </si>
  <si>
    <t>Cultivate sense of awe &amp; wonder:nature appreciation</t>
  </si>
  <si>
    <t>Cultivate sense of awe &amp; wonder: principles of physics</t>
  </si>
  <si>
    <t>Cultivate sense of awe &amp; wonder: intracacies of human mind and body</t>
  </si>
  <si>
    <t>Joe's Movie of the Week</t>
  </si>
  <si>
    <t xml:space="preserve">Analyze a decision with expected utility theory </t>
  </si>
  <si>
    <t>Night Hygiene, Weed Preparation, and Pill Cutting</t>
  </si>
  <si>
    <t>holiday calendar haha</t>
  </si>
  <si>
    <t>Test</t>
  </si>
  <si>
    <t>Water Meter Testing</t>
  </si>
  <si>
    <t>Capitalism: A Love Story</t>
  </si>
  <si>
    <t>Capitalism</t>
  </si>
  <si>
    <t>Terminator 3 watch</t>
  </si>
  <si>
    <t>Bedroom home survey complete</t>
  </si>
  <si>
    <t>Knocking them down today one after another</t>
  </si>
  <si>
    <t>Sat fat</t>
  </si>
  <si>
    <t>She was in a good mood today after being off again.</t>
  </si>
  <si>
    <t>Efficient-I earned that word today.</t>
  </si>
  <si>
    <t>Energy-It was flowing today</t>
  </si>
  <si>
    <t>Efficient</t>
  </si>
  <si>
    <t>Overcast 74/55</t>
  </si>
  <si>
    <t>Biden Said He’d Veer From Trump on Immigration. The Reality Is More Complicated.</t>
  </si>
  <si>
    <t>Stanley Deser, Whose Ideas on Gravity Help Explain the Universe, Dies at 92</t>
  </si>
  <si>
    <t>SCAMPER technique: This creative problem-solving method stands for Substitute, Combine, Adapt, Modify, Put to another use, Eliminate, and Reverse. Use these prompts to think about your subject or problem from different angles and identify new ideas. For example, substitute a part of the problem with something else, or reverse a process to see it from another perspective.</t>
  </si>
  <si>
    <t>Forced connections: Pick two unrelated concepts or items and try to find connections or interactions between them. This unexpected pairing can lead to new ideas or solutions that you may not have considered otherwise. You can use random word generators or simply pick items from your surroundings.</t>
  </si>
  <si>
    <t>Bio-mimicry: Look to nature for inspiration, as many natural processes and organisms have evolved to solve problems or optimize performance. By observing and understanding these phenomena, you can apply their principles to your own challenges, leading to innovative ideas and solutions.</t>
  </si>
  <si>
    <t>The Six Thinking Hats technique: This method, developed by Edward de Bono, encourages you to adopt six different "hats" or perspectives while brainstorming, each representing a different thinking style: white (data-driven), red (emotional), black (critical), yellow (optimistic), green (creative), and blue (strategic). By shifting between these different hats, you can explore a problem or idea from multiple angles and develop a more comprehensive understanding.</t>
  </si>
  <si>
    <t>Apply Axiology to my life</t>
  </si>
  <si>
    <t>DMAIC (Define, Measure, Analyze, Improve, Control) methodology. This problem-solving technique can help you improve processes and achieve greater efficiency in various aspects of life.</t>
  </si>
  <si>
    <t>Weed with more CBD to offset bad neuro effects</t>
  </si>
  <si>
    <t>New mailbox and light pole</t>
  </si>
  <si>
    <t>Kevin Kelley and a data driven life</t>
  </si>
  <si>
    <t>Can I get an old video disc system?</t>
  </si>
  <si>
    <t>Add book club line item</t>
  </si>
  <si>
    <t>Coffee from Proud Mary-35g of coffee with 350g of water poured over the top</t>
  </si>
  <si>
    <t>Take on more roles to gain perspective</t>
  </si>
  <si>
    <t>Learn about quantum tunneling</t>
  </si>
  <si>
    <t>What employee owned businesses could we invest in</t>
  </si>
  <si>
    <t>Think about possible regrets ahead of time</t>
  </si>
  <si>
    <t>Apply Thinking Fast and Slow to mental</t>
  </si>
  <si>
    <t>Look into PRICE REVOLUTION</t>
  </si>
  <si>
    <t>Self talk awareness building strategies</t>
  </si>
  <si>
    <t>Adaptive creativity to improve an existing process</t>
  </si>
  <si>
    <t>Perspective-I am going to see the world in a new way today.</t>
  </si>
  <si>
    <t>Perspective</t>
  </si>
  <si>
    <t>Strategic Management</t>
  </si>
  <si>
    <t>Auteur Theory</t>
  </si>
  <si>
    <t>Memorize affirmation word, visualization word, and focus value for extra points</t>
  </si>
  <si>
    <t>Brain Training: Breathing and Meditation Exercises</t>
  </si>
  <si>
    <t>Practice memory palace technique</t>
  </si>
  <si>
    <t>Aristotelian ethics review and application</t>
  </si>
  <si>
    <t>Property management applications for landlording</t>
  </si>
  <si>
    <t>Feed floor plans into AI and have iterative designs</t>
  </si>
  <si>
    <t>Innovative way to display workout plan</t>
  </si>
  <si>
    <t>New mouthpiece install went smooth</t>
  </si>
  <si>
    <t>Still getting my shit done even with my appointment</t>
  </si>
  <si>
    <t>Finishing Peggle 2</t>
  </si>
  <si>
    <t>Sat fat again</t>
  </si>
  <si>
    <t>She was stoned out of her mind but she was having a good time</t>
  </si>
  <si>
    <t>Proud-I earned a good outcome today</t>
  </si>
  <si>
    <t>Dr. Walz-thankful an expert like that is around</t>
  </si>
  <si>
    <t>Dr. Walz</t>
  </si>
  <si>
    <t>Sunny 80/53</t>
  </si>
  <si>
    <t>Brain Training: Keyword Memorization</t>
  </si>
  <si>
    <t>Affirmation:</t>
  </si>
  <si>
    <t>Visualization:</t>
  </si>
  <si>
    <t>Value Focus:</t>
  </si>
  <si>
    <t>What do you affirm about yourself? What do you visualize about your day today? What is your value focus?  Add affirmation keyword to the list.</t>
  </si>
  <si>
    <t>Work-I am going to get things done around the house today.</t>
  </si>
  <si>
    <t>Work</t>
  </si>
  <si>
    <t>Sunlight-I am going to imagine beams of light</t>
  </si>
  <si>
    <t>Gratitude</t>
  </si>
  <si>
    <t>Donald Trump Sexually Abused and Defamed E. Jean Carroll, Jury Finds</t>
  </si>
  <si>
    <t>Denny Crum, Who Made Louisville a Basketball Power, Dies at 86</t>
  </si>
  <si>
    <t>RC car track with jumps</t>
  </si>
  <si>
    <t>ADULT COLORING BOOKS</t>
  </si>
  <si>
    <t>Tangram Sets: A classic Chinese puzzle consisting of seven flat pieces called "tans," which can be arranged in various ways to form different shapes or figures. This activity challenges spatial awareness and problem-solving skills.</t>
  </si>
  <si>
    <t>Brain Training Apps: Utilize technology to improve cognitive abilities through engaging games and exercises designed specifically for mental fitness. Apps often include daily challenges, progress tracking, and customizable difficulty levels.</t>
  </si>
  <si>
    <t>Origami Kits: The art of paper folding offers an opportunity to develop patience, focus, and fine motor skills, while also stimulating creativity and imagination. Kits may include instructional booklets and a variety of paper to create intricate designs.</t>
  </si>
  <si>
    <t>Escape Room Board Games: Collaborative games that require participants to solve a series of puzzles and riddles in order to "escape" within a certain time frame. These games encourage critical thinking, teamwork, and communication.</t>
  </si>
  <si>
    <t>Sudoku Books: A collection of Sudoku puzzles, ranging from easy to expert levels, to challenge logic and problem-solving skills. These puzzles require no math skills but rather demand attention to detail and deductive reasoning.</t>
  </si>
  <si>
    <t>Daily laughing therapy where we watch 10 minutes of stand-up or something close</t>
  </si>
  <si>
    <t>Figure out how to apply Thought-stopping techniques</t>
  </si>
  <si>
    <t>Need a list of large problems I can systematically work on-keep a list then apply best practices-BIG!</t>
  </si>
  <si>
    <t>Incorporate active recovery principles</t>
  </si>
  <si>
    <t>BT-sTRATEGIC SELF MANAGEMENT and maybe clean up line item in SC.  What is the balance between being on scorecard and being on BT list-how does that timing work</t>
  </si>
  <si>
    <t>House slippers for kitchen</t>
  </si>
  <si>
    <t>Switch to stable diffusion</t>
  </si>
  <si>
    <t>Water center with cup dispenser in bathroom</t>
  </si>
  <si>
    <t>I3 Broadband fix shit</t>
  </si>
  <si>
    <t>GPT rewrite prompts</t>
  </si>
  <si>
    <t>Application of coding now that GPT can do it</t>
  </si>
  <si>
    <t>Gutter call</t>
  </si>
  <si>
    <t>What kind of poison am I still consuming</t>
  </si>
  <si>
    <t>GPT-Point/counterpoint conversation</t>
  </si>
  <si>
    <t>Choice architecture</t>
  </si>
  <si>
    <t>Package station with stuff to box shit</t>
  </si>
  <si>
    <t>Best cancer prevention practices</t>
  </si>
  <si>
    <t>Print auto cards</t>
  </si>
  <si>
    <t>Neuro to Dr. Walz 309-699-5399</t>
  </si>
  <si>
    <t>Solve a problem in the world</t>
  </si>
  <si>
    <t>Top 10 lists</t>
  </si>
  <si>
    <t>Topic concept map</t>
  </si>
  <si>
    <t>Word etymology</t>
  </si>
  <si>
    <t>Universal Truths</t>
  </si>
  <si>
    <t>Forensic Science</t>
  </si>
  <si>
    <t>Identify patterns or trends in a data set</t>
  </si>
  <si>
    <t>Ologies w/ Alie Ward</t>
  </si>
  <si>
    <t>Sex</t>
  </si>
  <si>
    <t>The Onion</t>
  </si>
  <si>
    <t>Video-Entertainment</t>
  </si>
  <si>
    <t>Website-Entertainment</t>
  </si>
  <si>
    <t>Video-Learning</t>
  </si>
  <si>
    <t>Website-Learning</t>
  </si>
  <si>
    <t>Stand-Up Comedy Compilation</t>
  </si>
  <si>
    <t>Novel Paragraph-Type, Style, or Genre 9</t>
  </si>
  <si>
    <t>Novel Paragraph-Type, Style, or Genre 8</t>
  </si>
  <si>
    <t>Novel Paragraph-Type, Style, or Genre 7</t>
  </si>
  <si>
    <t>Novel Paragraph-Type, Style, or Genre 6</t>
  </si>
  <si>
    <t>Novel Paragraph-Type, Style, or Genre 5</t>
  </si>
  <si>
    <t>Novel Paragraph-Type, Style, or Genre 4</t>
  </si>
  <si>
    <t>Novel Paragraph-Type, Style, or Genre 3</t>
  </si>
  <si>
    <t>Novel Paragraph-Type, Style, or Genre 2</t>
  </si>
  <si>
    <t>Novel Paragraph-Type, Style, or Genre 12</t>
  </si>
  <si>
    <t>Novel Paragraph-Type, Style, or Genre 11</t>
  </si>
  <si>
    <t>Novel Paragraph-Type, Style, or Genre 10</t>
  </si>
  <si>
    <t xml:space="preserve">Hobby Cataloging </t>
  </si>
  <si>
    <t>Dinner</t>
  </si>
  <si>
    <t>Larry</t>
  </si>
  <si>
    <t>Becky</t>
  </si>
  <si>
    <t>Dessert</t>
  </si>
  <si>
    <t>Sights</t>
  </si>
  <si>
    <t>Lodging</t>
  </si>
  <si>
    <t>Activities</t>
  </si>
  <si>
    <r>
      <t>1.</t>
    </r>
    <r>
      <rPr>
        <sz val="7"/>
        <color theme="1"/>
        <rFont val="Times New Roman"/>
        <family val="1"/>
      </rPr>
      <t xml:space="preserve">       </t>
    </r>
    <r>
      <rPr>
        <sz val="11"/>
        <color theme="1"/>
        <rFont val="Calibri"/>
        <family val="2"/>
        <scheme val="minor"/>
      </rPr>
      <t>Placeholder</t>
    </r>
  </si>
  <si>
    <t>Top 5 Tourist Traps</t>
  </si>
  <si>
    <r>
      <t>1.</t>
    </r>
    <r>
      <rPr>
        <sz val="7"/>
        <color theme="1"/>
        <rFont val="Times New Roman"/>
        <family val="1"/>
      </rPr>
      <t xml:space="preserve">       </t>
    </r>
    <r>
      <rPr>
        <sz val="11"/>
        <color theme="1"/>
        <rFont val="Calibri"/>
        <family val="2"/>
        <scheme val="minor"/>
      </rPr>
      <t>Winter Cabin in Aspen Colorado</t>
    </r>
  </si>
  <si>
    <t>Top 5 Set &amp; Setting Getaways</t>
  </si>
  <si>
    <t>Top 5 Short Driving Trips from Home</t>
  </si>
  <si>
    <r>
      <t>2.</t>
    </r>
    <r>
      <rPr>
        <sz val="7"/>
        <color theme="1"/>
        <rFont val="Times New Roman"/>
        <family val="1"/>
      </rPr>
      <t xml:space="preserve">       </t>
    </r>
    <r>
      <rPr>
        <sz val="11"/>
        <color theme="1"/>
        <rFont val="Calibri"/>
        <family val="2"/>
        <scheme val="minor"/>
      </rPr>
      <t>Placeholder</t>
    </r>
  </si>
  <si>
    <t>Top 5 Cultural Cities-Food, Drink, and Entertainment</t>
  </si>
  <si>
    <t>Top 5 Events to Attend</t>
  </si>
  <si>
    <t>WEEKEND TRIPS</t>
  </si>
  <si>
    <t>Summary: Classic Hawaiian vacation on the island of Oahu</t>
  </si>
  <si>
    <t>Spring – 7-10 days – Flight &amp; Rental Car</t>
  </si>
  <si>
    <r>
      <t>“Oahu in the Spring”</t>
    </r>
    <r>
      <rPr>
        <sz val="11"/>
        <color theme="1"/>
        <rFont val="Calibri"/>
        <family val="2"/>
        <scheme val="minor"/>
      </rPr>
      <t xml:space="preserve"> – Hawaii</t>
    </r>
  </si>
  <si>
    <t>Summary: Fly into port in Seattle; Cruise to Alaska w/multiple stops; Fly out of Seattle</t>
  </si>
  <si>
    <t>Summer – 14 days – Flights &amp; Cruise Ship</t>
  </si>
  <si>
    <r>
      <t>“Boat Cruise to Alaska”</t>
    </r>
    <r>
      <rPr>
        <sz val="11"/>
        <color theme="1"/>
        <rFont val="Calibri"/>
        <family val="2"/>
        <scheme val="minor"/>
      </rPr>
      <t xml:space="preserve"> – Washington (Skip Seattle), Pacific Ocean, Alaska</t>
    </r>
  </si>
  <si>
    <t>Summary: Fly into San Francisco; Drive through Portland, Seattle, and Vancouver; Fly out of Seattle</t>
  </si>
  <si>
    <t>Summer – 14 days – Flight &amp; Rental Car</t>
  </si>
  <si>
    <r>
      <t>“Drive Up the Pacific Coast Highway</t>
    </r>
    <r>
      <rPr>
        <sz val="11"/>
        <color theme="1"/>
        <rFont val="Calibri"/>
        <family val="2"/>
        <scheme val="minor"/>
      </rPr>
      <t>” – California-North (Skip San Franscisco), Oregon, Washington, Western Canada</t>
    </r>
  </si>
  <si>
    <t>Summary: Fly into San Francisco; Places to visit: Bay Area, Napa Valley, Lake Tahoe, Yosemite, Sequoia National Forest, Death Valley; Fly out of Las Vegas</t>
  </si>
  <si>
    <t>Summer – 7 days – Flight &amp; Rental Car</t>
  </si>
  <si>
    <r>
      <t>“Bay Area, Valley, and Sierras”</t>
    </r>
    <r>
      <rPr>
        <sz val="11"/>
        <color theme="1"/>
        <rFont val="Calibri"/>
        <family val="2"/>
        <scheme val="minor"/>
      </rPr>
      <t xml:space="preserve"> – California, Nevada (Skip Las Vegas)</t>
    </r>
  </si>
  <si>
    <t>Summary: Fly into Los Angeles; Drive to Las Vegas; Flight out of Las Vegas</t>
  </si>
  <si>
    <t>Winter – 7-10 days – Flight &amp; Rental Car</t>
  </si>
  <si>
    <r>
      <t>“Fear and Loathing in Las Vegas”</t>
    </r>
    <r>
      <rPr>
        <sz val="11"/>
        <color theme="1"/>
        <rFont val="Calibri"/>
        <family val="2"/>
        <scheme val="minor"/>
      </rPr>
      <t xml:space="preserve"> – California-South, Nevada</t>
    </r>
  </si>
  <si>
    <r>
      <t>WEST COAST (5)</t>
    </r>
    <r>
      <rPr>
        <sz val="11"/>
        <color theme="1"/>
        <rFont val="Calibri"/>
        <family val="2"/>
        <scheme val="minor"/>
      </rPr>
      <t>- States covered include Hawaii, Alaska, Western Canada, Oregon, Washington, California, Nevada</t>
    </r>
  </si>
  <si>
    <t>Summary: Fly into Denver; Drive through Arches National Park, Canyonland National Park, Monument Valley, Bryce Canyon National Park, Grand Canyon National Park, Zion National Park, Red Rock Canyon National Park; Fly out of Las Vegas</t>
  </si>
  <si>
    <t>Summer – 7-10 days – Flight &amp; Rental Car</t>
  </si>
  <si>
    <r>
      <t xml:space="preserve">“Desert Park Tour” </t>
    </r>
    <r>
      <rPr>
        <sz val="11"/>
        <color theme="1"/>
        <rFont val="Calibri"/>
        <family val="2"/>
        <scheme val="minor"/>
      </rPr>
      <t>– Colorado, Utah, Arizona, Nevada (Skip Las Vegas)</t>
    </r>
  </si>
  <si>
    <t>Summary: Fly into San Antonio; Drive to San Diego along I-10 through West Texas, New Mexico, Arizona, and Southern California; Fly out of San Diego</t>
  </si>
  <si>
    <r>
      <t>“Snowbird Run”</t>
    </r>
    <r>
      <rPr>
        <sz val="11"/>
        <color theme="1"/>
        <rFont val="Calibri"/>
        <family val="2"/>
        <scheme val="minor"/>
      </rPr>
      <t xml:space="preserve"> – Texas, New Mexico, Arizona, California-South</t>
    </r>
  </si>
  <si>
    <t>Summary: Drive Route 66 and stop at all most important landmarks; Divert off Route 66 to Phoenix; Fly out of Phoenix</t>
  </si>
  <si>
    <r>
      <t>“Route 66”</t>
    </r>
    <r>
      <rPr>
        <sz val="11"/>
        <color theme="1"/>
        <rFont val="Calibri"/>
        <family val="2"/>
        <scheme val="minor"/>
      </rPr>
      <t xml:space="preserve"> – Illinois, Missouri, Oklahoma, Texas-North, New Mexico, Arizona</t>
    </r>
  </si>
  <si>
    <r>
      <t>SOUTHWEST (3)</t>
    </r>
    <r>
      <rPr>
        <sz val="11"/>
        <color theme="1"/>
        <rFont val="Calibri"/>
        <family val="2"/>
        <scheme val="minor"/>
      </rPr>
      <t xml:space="preserve"> - States covered include California, Arizona, Nevada, Utah, Colorado, New Mexico, Texas, Oklahoma, Missouri, Illinois</t>
    </r>
  </si>
  <si>
    <t xml:space="preserve">Summary: </t>
  </si>
  <si>
    <t>Summer – 14 days – Recreational Vehicle</t>
  </si>
  <si>
    <t>Canada</t>
  </si>
  <si>
    <r>
      <t>“Drive Across Canada”</t>
    </r>
    <r>
      <rPr>
        <sz val="11"/>
        <color theme="1"/>
        <rFont val="Calibri"/>
        <family val="2"/>
        <scheme val="minor"/>
      </rPr>
      <t xml:space="preserve"> – </t>
    </r>
    <r>
      <rPr>
        <i/>
        <sz val="11"/>
        <color theme="1"/>
        <rFont val="Calibri"/>
        <family val="2"/>
        <scheme val="minor"/>
      </rPr>
      <t>Drive across Canada in RV (placeholder)</t>
    </r>
  </si>
  <si>
    <t>Summary: Fly to Denver; Rental Car to Rocky Mountain National Park; Fly out of Denver</t>
  </si>
  <si>
    <t>July – 6 days – Flight &amp; Rental Car</t>
  </si>
  <si>
    <t>Colorado</t>
  </si>
  <si>
    <r>
      <t>“Colorado Backpacking Trip”</t>
    </r>
    <r>
      <rPr>
        <sz val="11"/>
        <color theme="1"/>
        <rFont val="Calibri"/>
        <family val="2"/>
        <scheme val="minor"/>
      </rPr>
      <t xml:space="preserve"> – </t>
    </r>
    <r>
      <rPr>
        <i/>
        <sz val="11"/>
        <color theme="1"/>
        <rFont val="Calibri"/>
        <family val="2"/>
        <scheme val="minor"/>
      </rPr>
      <t>The best way to experience Colorado is on foot.  Backpacking adventure into Rocky Mountain National Park.  Tent camping near 9000ft with a half day’s hike to camp from the car.</t>
    </r>
  </si>
  <si>
    <t>Summary: Drive I-90 to Yellowstone, Drive I-15 to Salt Lake City, Drive I-80 back home</t>
  </si>
  <si>
    <t>Illinois, Iowa, South Dakota, Wyoming, Utah, Nebraska</t>
  </si>
  <si>
    <r>
      <t>“RV Trip to Yellowstone”</t>
    </r>
    <r>
      <rPr>
        <sz val="11"/>
        <color theme="1"/>
        <rFont val="Calibri"/>
        <family val="2"/>
        <scheme val="minor"/>
      </rPr>
      <t xml:space="preserve"> – </t>
    </r>
    <r>
      <rPr>
        <i/>
        <sz val="11"/>
        <color theme="1"/>
        <rFont val="Calibri"/>
        <family val="2"/>
        <scheme val="minor"/>
      </rPr>
      <t>The classic Yellowstone trip with a stay in the Black Hills of South Dakota and a return trip through the Grand Tetons and Salt Lake City among others.</t>
    </r>
  </si>
  <si>
    <t>Summary: Fly into Minneapolis; Rent sports car in Minneapolis and drive across North Dakota and Montana to Glacier National Park; Drive from Glacier National Park to Seattle; Fly out of Seattle</t>
  </si>
  <si>
    <t>Summer – 10 days – Flight &amp; Rental Car (Sports Car)</t>
  </si>
  <si>
    <t>Minnesota, North Dakota, Montana, Idaho, Washington (Seattle-Flight Only)</t>
  </si>
  <si>
    <r>
      <t>“Cannonball Run”</t>
    </r>
    <r>
      <rPr>
        <sz val="11"/>
        <color theme="1"/>
        <rFont val="Calibri"/>
        <family val="2"/>
        <scheme val="minor"/>
      </rPr>
      <t xml:space="preserve">- </t>
    </r>
    <r>
      <rPr>
        <i/>
        <sz val="11"/>
        <color theme="1"/>
        <rFont val="Calibri"/>
        <family val="2"/>
        <scheme val="minor"/>
      </rPr>
      <t>A trip for drivers across the northern plains, across the norther Rockies, all the way to the Pacific Coast.  Glacier National Park is the stand out diversion on this trip.</t>
    </r>
  </si>
  <si>
    <r>
      <t>ROCKY MOUNTAINS &amp; CANADA (4)</t>
    </r>
    <r>
      <rPr>
        <sz val="11"/>
        <color theme="1"/>
        <rFont val="Calibri"/>
        <family val="2"/>
        <scheme val="minor"/>
      </rPr>
      <t>- States covered include Illinois, Iowa, South Dakota, Wyoming, Utah, Nebraska, Colorado, Minnesota, North Dakota, Montana, Idaho, Washington, Canada</t>
    </r>
  </si>
  <si>
    <t>Summary:</t>
  </si>
  <si>
    <t>Late Spring – 5-7 days – Personal Car</t>
  </si>
  <si>
    <t>Missouri, Kansas, Arkansas</t>
  </si>
  <si>
    <r>
      <t>“Redneck Riviera”</t>
    </r>
    <r>
      <rPr>
        <sz val="11"/>
        <color theme="1"/>
        <rFont val="Calibri"/>
        <family val="2"/>
        <scheme val="minor"/>
      </rPr>
      <t xml:space="preserve"> – </t>
    </r>
    <r>
      <rPr>
        <i/>
        <sz val="11"/>
        <color theme="1"/>
        <rFont val="Calibri"/>
        <family val="2"/>
        <scheme val="minor"/>
      </rPr>
      <t>Head to the Ozarks (placeholder)</t>
    </r>
  </si>
  <si>
    <t>Summary: Fly into St Louis; Ride Cruise Ship w/stops to New Orleans; Fly out of New Orleans</t>
  </si>
  <si>
    <t>Fall – 10 days -Flight &amp; River Cruise</t>
  </si>
  <si>
    <t>Missouri, Illinois, Kentucky, Tennessee, Arkansas, Mississippi, Louisiana</t>
  </si>
  <si>
    <r>
      <t>“Mississippi River Cruise”</t>
    </r>
    <r>
      <rPr>
        <sz val="11"/>
        <color theme="1"/>
        <rFont val="Calibri"/>
        <family val="2"/>
        <scheme val="minor"/>
      </rPr>
      <t xml:space="preserve"> – </t>
    </r>
    <r>
      <rPr>
        <i/>
        <sz val="11"/>
        <color theme="1"/>
        <rFont val="Calibri"/>
        <family val="2"/>
        <scheme val="minor"/>
      </rPr>
      <t>Cruises run the southern route from St. Louis to New Orleans with 8 stops in-between to experience all the flavor of the Mississippi River towns including the formation of blues and rock n’ roll that traveled up the river.</t>
    </r>
  </si>
  <si>
    <t>Summary: Fly into Tampa, Florida; Drive along Gulf Coast to Corpus Christie, Texas; Fly out of Corpus Christie</t>
  </si>
  <si>
    <t>Late Spring – 10-12 days -Flight &amp; Rental Car</t>
  </si>
  <si>
    <t>Florida-West, Alabama, Mississippi, Louisiana (skip New Orleans), Texas-East</t>
  </si>
  <si>
    <r>
      <t>“Gulf Coast”</t>
    </r>
    <r>
      <rPr>
        <sz val="11"/>
        <color theme="1"/>
        <rFont val="Calibri"/>
        <family val="2"/>
        <scheme val="minor"/>
      </rPr>
      <t xml:space="preserve"> – </t>
    </r>
    <r>
      <rPr>
        <i/>
        <sz val="11"/>
        <color theme="1"/>
        <rFont val="Calibri"/>
        <family val="2"/>
        <scheme val="minor"/>
      </rPr>
      <t>Drive the 28</t>
    </r>
    <r>
      <rPr>
        <i/>
        <vertAlign val="superscript"/>
        <sz val="11"/>
        <color theme="1"/>
        <rFont val="Calibri"/>
        <family val="2"/>
        <scheme val="minor"/>
      </rPr>
      <t>th</t>
    </r>
    <r>
      <rPr>
        <i/>
        <sz val="11"/>
        <color theme="1"/>
        <rFont val="Calibri"/>
        <family val="2"/>
        <scheme val="minor"/>
      </rPr>
      <t xml:space="preserve"> parallel from Tampa to Corpus Christie along the Gulf Coast.  Stay on the coast and away from major cities</t>
    </r>
  </si>
  <si>
    <r>
      <t>SOUTH &amp; RIVER BASIN (3)</t>
    </r>
    <r>
      <rPr>
        <sz val="11"/>
        <color theme="1"/>
        <rFont val="Calibri"/>
        <family val="2"/>
        <scheme val="minor"/>
      </rPr>
      <t>- States covered include Florida, Alabama, Mississippi, Louisiana, Texas, Missouri, Illinois, Kentucky, Tennessee, and Arkansas</t>
    </r>
  </si>
  <si>
    <t>Summary: Fly to Port in Miami; Cruise to 6-8 Caribbean destinations; Fly out of Miami</t>
  </si>
  <si>
    <t>Late Fall – 7-8 days – Flight &amp; Cruise Ship</t>
  </si>
  <si>
    <t>Caribbean</t>
  </si>
  <si>
    <r>
      <t>“Caribbean Cruise”</t>
    </r>
    <r>
      <rPr>
        <sz val="11"/>
        <color theme="1"/>
        <rFont val="Calibri"/>
        <family val="2"/>
        <scheme val="minor"/>
      </rPr>
      <t xml:space="preserve"> – </t>
    </r>
    <r>
      <rPr>
        <i/>
        <sz val="11"/>
        <color theme="1"/>
        <rFont val="Calibri"/>
        <family val="2"/>
        <scheme val="minor"/>
      </rPr>
      <t>No passport required classic Caribbean cruise that hits multiple must see islands</t>
    </r>
  </si>
  <si>
    <t>Summary: Fly to US Virgin Islands; Stay at Resort; Fly out of US Virgin Islands</t>
  </si>
  <si>
    <t>January – 5-7 days – Flight</t>
  </si>
  <si>
    <t>US Virgin Islands</t>
  </si>
  <si>
    <r>
      <t>“Winter Escape”</t>
    </r>
    <r>
      <rPr>
        <sz val="11"/>
        <color theme="1"/>
        <rFont val="Calibri"/>
        <family val="2"/>
        <scheme val="minor"/>
      </rPr>
      <t xml:space="preserve"> – </t>
    </r>
    <r>
      <rPr>
        <i/>
        <sz val="11"/>
        <color theme="1"/>
        <rFont val="Calibri"/>
        <family val="2"/>
        <scheme val="minor"/>
      </rPr>
      <t>Total winter escape in January by flying to a resort in the US owned Caribbean islands</t>
    </r>
  </si>
  <si>
    <t>Summary: Fly into Jacksonville, Florida; Drive to Key West; Flight out of Miami</t>
  </si>
  <si>
    <t xml:space="preserve">Late February – 7-10 days – Flight &amp; Rental Car </t>
  </si>
  <si>
    <t>Florida-East</t>
  </si>
  <si>
    <r>
      <t>“Early Spring Thaw”–</t>
    </r>
    <r>
      <rPr>
        <sz val="11"/>
        <color theme="1"/>
        <rFont val="Calibri"/>
        <family val="2"/>
        <scheme val="minor"/>
      </rPr>
      <t xml:space="preserve"> </t>
    </r>
    <r>
      <rPr>
        <i/>
        <sz val="11"/>
        <color theme="1"/>
        <rFont val="Calibri"/>
        <family val="2"/>
        <scheme val="minor"/>
      </rPr>
      <t>Head down to 80 temps in February with a driving trip down the Florida Atlantic coast all the way to Key West.  Spend extra time in Miami for South Beach and the Art Deco District</t>
    </r>
  </si>
  <si>
    <t>Summary: Fly into Atlanta; Drive to Savannah, Georgia; Drive up seaboard to Richmond, Virginia; Fly out of Richmond</t>
  </si>
  <si>
    <t>Georgia, South Carolina, North Carolina, Virginia</t>
  </si>
  <si>
    <r>
      <t>“Dixie Seaboard Crawl”</t>
    </r>
    <r>
      <rPr>
        <sz val="11"/>
        <color theme="1"/>
        <rFont val="Calibri"/>
        <family val="2"/>
        <scheme val="minor"/>
      </rPr>
      <t xml:space="preserve"> – </t>
    </r>
    <r>
      <rPr>
        <i/>
        <sz val="11"/>
        <color theme="1"/>
        <rFont val="Calibri"/>
        <family val="2"/>
        <scheme val="minor"/>
      </rPr>
      <t xml:space="preserve">Stay a night or two in Atlanta, Savannah, Charleston, Myrtle Beach, the Outer Banks, and Virginia Beach as you drive your way up the Atlantic seaboard. </t>
    </r>
  </si>
  <si>
    <r>
      <t>SOUTHEAST (4)</t>
    </r>
    <r>
      <rPr>
        <sz val="11"/>
        <color theme="1"/>
        <rFont val="Calibri"/>
        <family val="2"/>
        <scheme val="minor"/>
      </rPr>
      <t>- States covered include Georgia, South Carolina, North Carolina, Virginia. Florida, and US Virgin Islands</t>
    </r>
  </si>
  <si>
    <t>Summary: Drive through Indianapolis to Nashville; Drive to Great Smokey National Park, Drive through Cincinnati home</t>
  </si>
  <si>
    <t>Summer – 5-7 days – Personal Car</t>
  </si>
  <si>
    <t>Indiana, Kentucky, Tennessee</t>
  </si>
  <si>
    <r>
      <t>“Appalachian Hiking Trip”</t>
    </r>
    <r>
      <rPr>
        <sz val="11"/>
        <color theme="1"/>
        <rFont val="Calibri"/>
        <family val="2"/>
        <scheme val="minor"/>
      </rPr>
      <t xml:space="preserve"> – </t>
    </r>
    <r>
      <rPr>
        <i/>
        <sz val="11"/>
        <color theme="1"/>
        <rFont val="Calibri"/>
        <family val="2"/>
        <scheme val="minor"/>
      </rPr>
      <t>Save Nashville for a weekend trip and head into the Smokey Mountains camping.  Hike a section of the Appalachian trail that runs through the park.  Head back through Lexington and hit the bourbon trail to ease soreness!</t>
    </r>
  </si>
  <si>
    <t>Summary: Drive up Lake Michigan coast to Green Bay; Drive to cabin in Upper Michigan on Lake Superior; Drive to cabin on small lake in northern Minnesota; Drive home through Minneapolis and Madison, Wisconsin</t>
  </si>
  <si>
    <t>Peak Heat Summer – 7-10 days – Personal Car</t>
  </si>
  <si>
    <t>Illinois, Wisconsin, Northern Michigan, Minnesota</t>
  </si>
  <si>
    <r>
      <t>“Lakes-Big &amp; Small”</t>
    </r>
    <r>
      <rPr>
        <sz val="11"/>
        <color theme="1"/>
        <rFont val="Calibri"/>
        <family val="2"/>
        <scheme val="minor"/>
      </rPr>
      <t xml:space="preserve"> – </t>
    </r>
    <r>
      <rPr>
        <i/>
        <sz val="11"/>
        <color theme="1"/>
        <rFont val="Calibri"/>
        <family val="2"/>
        <scheme val="minor"/>
      </rPr>
      <t>Experience the “Northwoods” of Wisconsin and cabins on Lake Superior and one of Minnesota’s 1000s of lakes</t>
    </r>
  </si>
  <si>
    <t>Summary: Drive through Chicago, Detroit, Toronto, Buffalo, and Cleveland</t>
  </si>
  <si>
    <t>Summer – 7-10 days – Personal Car</t>
  </si>
  <si>
    <t>Illinois, Indiana, Michigan, Ontario, New York-Western, Pennsylvania-Western, Ohio</t>
  </si>
  <si>
    <r>
      <t>“Great Lakes &amp; Niagara Falls”</t>
    </r>
    <r>
      <rPr>
        <i/>
        <sz val="11"/>
        <color theme="1"/>
        <rFont val="Calibri"/>
        <family val="2"/>
        <scheme val="minor"/>
      </rPr>
      <t xml:space="preserve"> </t>
    </r>
    <r>
      <rPr>
        <sz val="11"/>
        <color theme="1"/>
        <rFont val="Calibri"/>
        <family val="2"/>
        <scheme val="minor"/>
      </rPr>
      <t xml:space="preserve">– </t>
    </r>
    <r>
      <rPr>
        <i/>
        <sz val="11"/>
        <color theme="1"/>
        <rFont val="Calibri"/>
        <family val="2"/>
        <scheme val="minor"/>
      </rPr>
      <t>Stay a night or two and experience the big cities built up around the Great Lakes including Chicago, Detroit, Toronto, Buffalo, and Cleveland.  Visit Niagara Falls</t>
    </r>
  </si>
  <si>
    <r>
      <t>MIDWEST &amp; APPALACHIA (3)</t>
    </r>
    <r>
      <rPr>
        <sz val="11"/>
        <color theme="1"/>
        <rFont val="Calibri"/>
        <family val="2"/>
        <scheme val="minor"/>
      </rPr>
      <t>- States covered include Minnesota, Wisconsin, Illinois, Indiana, Michigan, Ontario, New York, Pennsylvania, Ohio, Indiana, Kentucky, Tennessee</t>
    </r>
  </si>
  <si>
    <t>Summary: Fly to Philadelphia; Drive through Baltimore; Fly out of Washington DC</t>
  </si>
  <si>
    <t>Washington DC, West Virginia, Virginia, Maryland, Delaware, Pennsylvania-Eastern</t>
  </si>
  <si>
    <r>
      <t>“US History Sight-Seeing”</t>
    </r>
    <r>
      <rPr>
        <sz val="11"/>
        <color theme="1"/>
        <rFont val="Calibri"/>
        <family val="2"/>
        <scheme val="minor"/>
      </rPr>
      <t xml:space="preserve"> – </t>
    </r>
    <r>
      <rPr>
        <i/>
        <sz val="11"/>
        <color theme="1"/>
        <rFont val="Calibri"/>
        <family val="2"/>
        <scheme val="minor"/>
      </rPr>
      <t>Visit historical sites starting in Philadelphia area working south towards Washington DC.  Include civil war battle sites in Maryland and Virginia.</t>
    </r>
  </si>
  <si>
    <t>Summary: Fly into New York City; Fly out of New York City</t>
  </si>
  <si>
    <t>Summer – 7 days – Flight</t>
  </si>
  <si>
    <t>Overall</t>
  </si>
  <si>
    <t>New York-New York City</t>
  </si>
  <si>
    <t>Happiness</t>
  </si>
  <si>
    <r>
      <t>“The Big Apple”</t>
    </r>
    <r>
      <rPr>
        <sz val="11"/>
        <color theme="1"/>
        <rFont val="Calibri"/>
        <family val="2"/>
        <scheme val="minor"/>
      </rPr>
      <t xml:space="preserve"> – </t>
    </r>
    <r>
      <rPr>
        <i/>
        <sz val="11"/>
        <color theme="1"/>
        <rFont val="Calibri"/>
        <family val="2"/>
        <scheme val="minor"/>
      </rPr>
      <t>Classic New York City sightseeing tour with stay in Manhattan</t>
    </r>
  </si>
  <si>
    <t>Summary: Fly into Boston; Drive a loop around New England: Drive I-95 from Boston through Rhode Island and Connecticut, Drive I-91 from Hartford, Connecticut through Vermont, Drive State Route 2 across New Hampshire to Maine, Drive I-95 from Augusta, Maine to Boston; Fly out of Boston</t>
  </si>
  <si>
    <t>Late September – 7-10 days -Flight &amp; Rental Car</t>
  </si>
  <si>
    <t>Lunch</t>
  </si>
  <si>
    <t>Massachusetts, Rhode Island, Connecticut, Vermont, New Hampshire, Maine</t>
  </si>
  <si>
    <t>Breakfast</t>
  </si>
  <si>
    <r>
      <t>“Early Fall Road Trip”</t>
    </r>
    <r>
      <rPr>
        <sz val="11"/>
        <color theme="1"/>
        <rFont val="Calibri"/>
        <family val="2"/>
        <scheme val="minor"/>
      </rPr>
      <t xml:space="preserve"> – </t>
    </r>
    <r>
      <rPr>
        <i/>
        <sz val="11"/>
        <color theme="1"/>
        <rFont val="Calibri"/>
        <family val="2"/>
        <scheme val="minor"/>
      </rPr>
      <t>A road trip through New England in the fall</t>
    </r>
  </si>
  <si>
    <t>"Name"</t>
  </si>
  <si>
    <t>Ratings</t>
  </si>
  <si>
    <t>Coffee</t>
  </si>
  <si>
    <r>
      <t>NORTHEAST (3)</t>
    </r>
    <r>
      <rPr>
        <sz val="11"/>
        <color theme="1"/>
        <rFont val="Calibri"/>
        <family val="2"/>
        <scheme val="minor"/>
      </rPr>
      <t>- States covered include Maine, Vermont, New Hampshire, Connecticut, Rhode Island, Massachusetts, New York, Pennsylvania, Delaware, Maryland, Virginia, and West Virginia</t>
    </r>
  </si>
  <si>
    <t>Instructions: Make two selections for each in order</t>
  </si>
  <si>
    <t>Food &amp; Lodging</t>
  </si>
  <si>
    <r>
      <t>e.</t>
    </r>
    <r>
      <rPr>
        <sz val="7"/>
        <color theme="1"/>
        <rFont val="Times New Roman"/>
        <family val="1"/>
      </rPr>
      <t xml:space="preserve">      </t>
    </r>
    <r>
      <rPr>
        <sz val="12"/>
        <color theme="1"/>
        <rFont val="Calibri"/>
        <family val="2"/>
        <scheme val="minor"/>
      </rPr>
      <t>Top 3 tips for someone that is going to follow this trip itinerary?</t>
    </r>
  </si>
  <si>
    <t>Walking/Exercise</t>
  </si>
  <si>
    <r>
      <t>d.</t>
    </r>
    <r>
      <rPr>
        <sz val="7"/>
        <color theme="1"/>
        <rFont val="Times New Roman"/>
        <family val="1"/>
      </rPr>
      <t xml:space="preserve">      </t>
    </r>
    <r>
      <rPr>
        <sz val="12"/>
        <color theme="1"/>
        <rFont val="Calibri"/>
        <family val="2"/>
        <scheme val="minor"/>
      </rPr>
      <t>What would you do differently?</t>
    </r>
  </si>
  <si>
    <r>
      <t>c.</t>
    </r>
    <r>
      <rPr>
        <sz val="7"/>
        <color theme="1"/>
        <rFont val="Times New Roman"/>
        <family val="1"/>
      </rPr>
      <t xml:space="preserve">       </t>
    </r>
    <r>
      <rPr>
        <sz val="12"/>
        <color theme="1"/>
        <rFont val="Calibri"/>
        <family val="2"/>
        <scheme val="minor"/>
      </rPr>
      <t>What would you do again?</t>
    </r>
  </si>
  <si>
    <t>Retail Shopping</t>
  </si>
  <si>
    <r>
      <t>b.</t>
    </r>
    <r>
      <rPr>
        <sz val="7"/>
        <color theme="1"/>
        <rFont val="Times New Roman"/>
        <family val="1"/>
      </rPr>
      <t xml:space="preserve">      </t>
    </r>
    <r>
      <rPr>
        <sz val="12"/>
        <color theme="1"/>
        <rFont val="Calibri"/>
        <family val="2"/>
        <scheme val="minor"/>
      </rPr>
      <t>What new insights do you gain from the new experiences and cultures?</t>
    </r>
  </si>
  <si>
    <t>Kids Entertainment</t>
  </si>
  <si>
    <r>
      <t>a.</t>
    </r>
    <r>
      <rPr>
        <sz val="7"/>
        <color theme="1"/>
        <rFont val="Times New Roman"/>
        <family val="1"/>
      </rPr>
      <t xml:space="preserve">      </t>
    </r>
    <r>
      <rPr>
        <sz val="12"/>
        <color theme="1"/>
        <rFont val="Calibri"/>
        <family val="2"/>
        <scheme val="minor"/>
      </rPr>
      <t>Did the trip meet expectations?</t>
    </r>
  </si>
  <si>
    <t>Instructions: Fill-in as needed or NA section</t>
  </si>
  <si>
    <t>Optional Activities</t>
  </si>
  <si>
    <r>
      <t>4.</t>
    </r>
    <r>
      <rPr>
        <sz val="7"/>
        <color theme="1"/>
        <rFont val="Times New Roman"/>
        <family val="1"/>
      </rPr>
      <t xml:space="preserve">      </t>
    </r>
    <r>
      <rPr>
        <sz val="12"/>
        <color theme="1"/>
        <rFont val="Calibri"/>
        <family val="2"/>
        <scheme val="minor"/>
      </rPr>
      <t>Summarize your overall impressions</t>
    </r>
  </si>
  <si>
    <r>
      <t>c.</t>
    </r>
    <r>
      <rPr>
        <sz val="7"/>
        <color theme="1"/>
        <rFont val="Times New Roman"/>
        <family val="1"/>
      </rPr>
      <t xml:space="preserve">       </t>
    </r>
    <r>
      <rPr>
        <sz val="12"/>
        <color theme="1"/>
        <rFont val="Calibri"/>
        <family val="2"/>
        <scheme val="minor"/>
      </rPr>
      <t>Share travel journal writings for each day where appropriate (with the pictures or at the end of each day’s pictures)</t>
    </r>
  </si>
  <si>
    <t>Tour</t>
  </si>
  <si>
    <r>
      <t>b.</t>
    </r>
    <r>
      <rPr>
        <sz val="7"/>
        <color theme="1"/>
        <rFont val="Times New Roman"/>
        <family val="1"/>
      </rPr>
      <t xml:space="preserve">      </t>
    </r>
    <r>
      <rPr>
        <sz val="12"/>
        <color theme="1"/>
        <rFont val="Calibri"/>
        <family val="2"/>
        <scheme val="minor"/>
      </rPr>
      <t>For each stop on the planner, add pictures related to each stop with labels and any captions you feel are warranted</t>
    </r>
  </si>
  <si>
    <r>
      <t>a.</t>
    </r>
    <r>
      <rPr>
        <sz val="7"/>
        <color theme="1"/>
        <rFont val="Times New Roman"/>
        <family val="1"/>
      </rPr>
      <t xml:space="preserve">      </t>
    </r>
    <r>
      <rPr>
        <sz val="12"/>
        <color theme="1"/>
        <rFont val="Calibri"/>
        <family val="2"/>
        <scheme val="minor"/>
      </rPr>
      <t>Post the planner sheet from that day</t>
    </r>
  </si>
  <si>
    <r>
      <t>3.</t>
    </r>
    <r>
      <rPr>
        <sz val="7"/>
        <color theme="1"/>
        <rFont val="Times New Roman"/>
        <family val="1"/>
      </rPr>
      <t xml:space="preserve">      </t>
    </r>
    <r>
      <rPr>
        <sz val="12"/>
        <color theme="1"/>
        <rFont val="Calibri"/>
        <family val="2"/>
        <scheme val="minor"/>
      </rPr>
      <t>Post day-by-day descriptions of travel</t>
    </r>
  </si>
  <si>
    <t>Nature/Landscapes</t>
  </si>
  <si>
    <r>
      <t>d.</t>
    </r>
    <r>
      <rPr>
        <sz val="7"/>
        <color theme="1"/>
        <rFont val="Times New Roman"/>
        <family val="1"/>
      </rPr>
      <t xml:space="preserve">      </t>
    </r>
    <r>
      <rPr>
        <sz val="12"/>
        <color theme="1"/>
        <rFont val="Calibri"/>
        <family val="2"/>
        <scheme val="minor"/>
      </rPr>
      <t>Summary of itinerary</t>
    </r>
  </si>
  <si>
    <r>
      <t>c.</t>
    </r>
    <r>
      <rPr>
        <sz val="7"/>
        <color theme="1"/>
        <rFont val="Times New Roman"/>
        <family val="1"/>
      </rPr>
      <t xml:space="preserve">       </t>
    </r>
    <r>
      <rPr>
        <sz val="12"/>
        <color theme="1"/>
        <rFont val="Calibri"/>
        <family val="2"/>
        <scheme val="minor"/>
      </rPr>
      <t>Timing and length of the vacation</t>
    </r>
  </si>
  <si>
    <r>
      <t>b.</t>
    </r>
    <r>
      <rPr>
        <sz val="7"/>
        <color theme="1"/>
        <rFont val="Times New Roman"/>
        <family val="1"/>
      </rPr>
      <t xml:space="preserve">      </t>
    </r>
    <r>
      <rPr>
        <sz val="12"/>
        <color theme="1"/>
        <rFont val="Calibri"/>
        <family val="2"/>
        <scheme val="minor"/>
      </rPr>
      <t>Name of the vacation</t>
    </r>
  </si>
  <si>
    <t>Attractions/Entertainment</t>
  </si>
  <si>
    <r>
      <t>a.</t>
    </r>
    <r>
      <rPr>
        <sz val="7"/>
        <color theme="1"/>
        <rFont val="Times New Roman"/>
        <family val="1"/>
      </rPr>
      <t xml:space="preserve">      </t>
    </r>
    <r>
      <rPr>
        <sz val="12"/>
        <color theme="1"/>
        <rFont val="Calibri"/>
        <family val="2"/>
        <scheme val="minor"/>
      </rPr>
      <t>Region and states being covered</t>
    </r>
  </si>
  <si>
    <r>
      <t>2.</t>
    </r>
    <r>
      <rPr>
        <sz val="7"/>
        <color theme="1"/>
        <rFont val="Times New Roman"/>
        <family val="1"/>
      </rPr>
      <t xml:space="preserve">      </t>
    </r>
    <r>
      <rPr>
        <sz val="12"/>
        <color theme="1"/>
        <rFont val="Calibri"/>
        <family val="2"/>
        <scheme val="minor"/>
      </rPr>
      <t>Being with describing the overview of the vacation (see examples below)</t>
    </r>
  </si>
  <si>
    <r>
      <t>1.</t>
    </r>
    <r>
      <rPr>
        <sz val="7"/>
        <color theme="1"/>
        <rFont val="Times New Roman"/>
        <family val="1"/>
      </rPr>
      <t xml:space="preserve">      </t>
    </r>
    <r>
      <rPr>
        <sz val="12"/>
        <color theme="1"/>
        <rFont val="Calibri"/>
        <family val="2"/>
        <scheme val="minor"/>
      </rPr>
      <t>Create a Substack account if you have not already (free)</t>
    </r>
  </si>
  <si>
    <t>Sights/Landmarks </t>
  </si>
  <si>
    <t>Sharing the Vacations</t>
  </si>
  <si>
    <t>Activity</t>
  </si>
  <si>
    <t> MAIN HIGHLIGHT</t>
  </si>
  <si>
    <t>Instructions: Moved research items to planner</t>
  </si>
  <si>
    <t>Planner</t>
  </si>
  <si>
    <t>Instructions: Research region and list options</t>
  </si>
  <si>
    <t>Region Highlights</t>
  </si>
  <si>
    <r>
      <t>3.</t>
    </r>
    <r>
      <rPr>
        <sz val="7"/>
        <color theme="1"/>
        <rFont val="Times New Roman"/>
        <family val="1"/>
      </rPr>
      <t xml:space="preserve">      </t>
    </r>
    <r>
      <rPr>
        <sz val="12"/>
        <color theme="1"/>
        <rFont val="Calibri"/>
        <family val="2"/>
        <scheme val="minor"/>
      </rPr>
      <t>For each day and every person traveling, should answer three questions in writing: What was your favorite thing you saw today?  What was the most fun thing you did today?  What was the best thing you ate or drank today?</t>
    </r>
  </si>
  <si>
    <t>Travelers</t>
  </si>
  <si>
    <t>General Name of Region</t>
  </si>
  <si>
    <r>
      <t>2.</t>
    </r>
    <r>
      <rPr>
        <sz val="7"/>
        <color theme="1"/>
        <rFont val="Times New Roman"/>
        <family val="1"/>
      </rPr>
      <t xml:space="preserve">      </t>
    </r>
    <r>
      <rPr>
        <sz val="12"/>
        <color theme="1"/>
        <rFont val="Calibri"/>
        <family val="2"/>
        <scheme val="minor"/>
      </rPr>
      <t>Take a picture of the completed planner sheet at the end of the day and file pictures from the day behind the planner sheet picture.</t>
    </r>
  </si>
  <si>
    <t>Weather</t>
  </si>
  <si>
    <t>Travel Date</t>
  </si>
  <si>
    <r>
      <t>1.</t>
    </r>
    <r>
      <rPr>
        <sz val="7"/>
        <color theme="1"/>
        <rFont val="Times New Roman"/>
        <family val="1"/>
      </rPr>
      <t xml:space="preserve">      </t>
    </r>
    <r>
      <rPr>
        <sz val="12"/>
        <color theme="1"/>
        <rFont val="Calibri"/>
        <family val="2"/>
        <scheme val="minor"/>
      </rPr>
      <t>At the end of each travel day, complete the ratings grid on the planner.</t>
    </r>
  </si>
  <si>
    <t>Vacation: _____________________________</t>
  </si>
  <si>
    <t>Rating the Vacation</t>
  </si>
  <si>
    <r>
      <t>10.</t>
    </r>
    <r>
      <rPr>
        <sz val="7"/>
        <color theme="1"/>
        <rFont val="Times New Roman"/>
        <family val="1"/>
      </rPr>
      <t xml:space="preserve">  </t>
    </r>
    <r>
      <rPr>
        <sz val="12"/>
        <color theme="1"/>
        <rFont val="Calibri"/>
        <family val="2"/>
        <scheme val="minor"/>
      </rPr>
      <t>Make reservations as needed based upon plans</t>
    </r>
  </si>
  <si>
    <r>
      <t>9.</t>
    </r>
    <r>
      <rPr>
        <sz val="7"/>
        <color theme="1"/>
        <rFont val="Times New Roman"/>
        <family val="1"/>
      </rPr>
      <t xml:space="preserve">      </t>
    </r>
    <r>
      <rPr>
        <sz val="12"/>
        <color theme="1"/>
        <rFont val="Calibri"/>
        <family val="2"/>
        <scheme val="minor"/>
      </rPr>
      <t>Now schedule out the remainder of the travel day around the main highlight.  Give yourself plenty of time and keep other things on the list that are not planned to be used as back-up in case something doesn’t work out.</t>
    </r>
  </si>
  <si>
    <r>
      <t>8.</t>
    </r>
    <r>
      <rPr>
        <sz val="7"/>
        <color theme="1"/>
        <rFont val="Times New Roman"/>
        <family val="1"/>
      </rPr>
      <t xml:space="preserve">      </t>
    </r>
    <r>
      <rPr>
        <sz val="12"/>
        <color theme="1"/>
        <rFont val="Calibri"/>
        <family val="2"/>
        <scheme val="minor"/>
      </rPr>
      <t>Within the area established for the day, begin to fill out the remainder of the blanks in the planner.  The idea is to find the best local things to see and do around the main highlight of the day.  Use travel apps, reviews, travel videos to assemble the list.  Hard decisions should be made about what makes the list.</t>
    </r>
  </si>
  <si>
    <r>
      <t>7.</t>
    </r>
    <r>
      <rPr>
        <sz val="7"/>
        <color theme="1"/>
        <rFont val="Times New Roman"/>
        <family val="1"/>
      </rPr>
      <t xml:space="preserve">      </t>
    </r>
    <r>
      <rPr>
        <sz val="12"/>
        <color theme="1"/>
        <rFont val="Calibri"/>
        <family val="2"/>
        <scheme val="minor"/>
      </rPr>
      <t>Next consider what area around the highlight is accessible.</t>
    </r>
  </si>
  <si>
    <r>
      <t>6.</t>
    </r>
    <r>
      <rPr>
        <sz val="7"/>
        <color theme="1"/>
        <rFont val="Times New Roman"/>
        <family val="1"/>
      </rPr>
      <t xml:space="preserve">      </t>
    </r>
    <r>
      <rPr>
        <sz val="12"/>
        <color theme="1"/>
        <rFont val="Calibri"/>
        <family val="2"/>
        <scheme val="minor"/>
      </rPr>
      <t>Add the “region highlight” for each travel day to the planner and block out the anticipated time window.</t>
    </r>
  </si>
  <si>
    <r>
      <t>5.</t>
    </r>
    <r>
      <rPr>
        <sz val="7"/>
        <color theme="1"/>
        <rFont val="Times New Roman"/>
        <family val="1"/>
      </rPr>
      <t xml:space="preserve">      </t>
    </r>
    <r>
      <rPr>
        <sz val="12"/>
        <color theme="1"/>
        <rFont val="Calibri"/>
        <family val="2"/>
        <scheme val="minor"/>
      </rPr>
      <t>Create a planner for each travel day using the template at the end of this document.</t>
    </r>
  </si>
  <si>
    <r>
      <t>4.</t>
    </r>
    <r>
      <rPr>
        <sz val="7"/>
        <color theme="1"/>
        <rFont val="Times New Roman"/>
        <family val="1"/>
      </rPr>
      <t xml:space="preserve">      </t>
    </r>
    <r>
      <rPr>
        <sz val="12"/>
        <color theme="1"/>
        <rFont val="Calibri"/>
        <family val="2"/>
        <scheme val="minor"/>
      </rPr>
      <t>Assemble the region highlights into an achievable path of travel from one highlight to another.  You may find that some travel between highlights and the time allotted will not work, and this is where adjustments may need to be made. By the end of this consideration, you should have a highlight for each travel day that is feasible to travel to and from.</t>
    </r>
  </si>
  <si>
    <r>
      <t>3.</t>
    </r>
    <r>
      <rPr>
        <sz val="7"/>
        <color theme="1"/>
        <rFont val="Times New Roman"/>
        <family val="1"/>
      </rPr>
      <t xml:space="preserve">      </t>
    </r>
    <r>
      <rPr>
        <sz val="12"/>
        <color theme="1"/>
        <rFont val="Calibri"/>
        <family val="2"/>
        <scheme val="minor"/>
      </rPr>
      <t>Create a running list of “region highlights” that should have at least one item for each day of travel and each state should have at least one item. This list should not include food, drink, or lodging; those elements will be planned around the most important regional highlights as will more minor attractions/events/tours etc.  If there are several important things to see or do in proximity, consider grouping them into a more general description that can capture several important sites that can all be seen in a day.  Washington DC would be a good example where a neighborhood could be the highlight as it contains many historical monuments that cannot be missed but can all be seen quickly.</t>
    </r>
  </si>
  <si>
    <r>
      <t>2.</t>
    </r>
    <r>
      <rPr>
        <sz val="7"/>
        <color theme="1"/>
        <rFont val="Times New Roman"/>
        <family val="1"/>
      </rPr>
      <t xml:space="preserve">      </t>
    </r>
    <r>
      <rPr>
        <sz val="12"/>
        <color theme="1"/>
        <rFont val="Calibri"/>
        <family val="2"/>
        <scheme val="minor"/>
      </rPr>
      <t>Establish the number of travel days available including partial days with travel.</t>
    </r>
  </si>
  <si>
    <r>
      <t>1.</t>
    </r>
    <r>
      <rPr>
        <sz val="7"/>
        <color theme="1"/>
        <rFont val="Times New Roman"/>
        <family val="1"/>
      </rPr>
      <t xml:space="preserve">      </t>
    </r>
    <r>
      <rPr>
        <sz val="12"/>
        <color theme="1"/>
        <rFont val="Calibri"/>
        <family val="2"/>
        <scheme val="minor"/>
      </rPr>
      <t>Review the regional vacation divisions outlined below in this document and choose a region and a trip within those regions to plan.  Regional divisions and vacation concepts can be changed, but the participant should keep in mind that all states need to be included in the tour.  The current divisions and plans include all states.</t>
    </r>
  </si>
  <si>
    <t>Planning the Vacations</t>
  </si>
  <si>
    <r>
      <t>24.</t>
    </r>
    <r>
      <rPr>
        <sz val="7"/>
        <color theme="1"/>
        <rFont val="Times New Roman"/>
        <family val="1"/>
      </rPr>
      <t xml:space="preserve">  </t>
    </r>
    <r>
      <rPr>
        <sz val="12"/>
        <color theme="1"/>
        <rFont val="Calibri"/>
        <family val="2"/>
        <scheme val="minor"/>
      </rPr>
      <t>With subsequent outings, pin the visit on the city map and tag it with what was done with date and time.</t>
    </r>
  </si>
  <si>
    <r>
      <t>23.</t>
    </r>
    <r>
      <rPr>
        <sz val="7"/>
        <color theme="1"/>
        <rFont val="Times New Roman"/>
        <family val="1"/>
      </rPr>
      <t xml:space="preserve">  </t>
    </r>
    <r>
      <rPr>
        <sz val="12"/>
        <color theme="1"/>
        <rFont val="Calibri"/>
        <family val="2"/>
        <scheme val="minor"/>
      </rPr>
      <t>The subsequent outings to a walked area should be planned once a month.</t>
    </r>
  </si>
  <si>
    <r>
      <t>22.</t>
    </r>
    <r>
      <rPr>
        <sz val="7"/>
        <color theme="1"/>
        <rFont val="Times New Roman"/>
        <family val="1"/>
      </rPr>
      <t xml:space="preserve">  </t>
    </r>
    <r>
      <rPr>
        <sz val="12"/>
        <color theme="1"/>
        <rFont val="Calibri"/>
        <family val="2"/>
        <scheme val="minor"/>
      </rPr>
      <t>Once an area has been walked, subsequent trips to the walked area can be planned to visit attractions, stores, and other items of interest that merit more interaction than just walking by.</t>
    </r>
  </si>
  <si>
    <r>
      <t>21.</t>
    </r>
    <r>
      <rPr>
        <sz val="7"/>
        <color theme="1"/>
        <rFont val="Times New Roman"/>
        <family val="1"/>
      </rPr>
      <t xml:space="preserve">  </t>
    </r>
    <r>
      <rPr>
        <sz val="12"/>
        <color theme="1"/>
        <rFont val="Calibri"/>
        <family val="2"/>
        <scheme val="minor"/>
      </rPr>
      <t>Upon completion of the walk route, mark the walk route on the paper wall map.</t>
    </r>
  </si>
  <si>
    <r>
      <t>20.</t>
    </r>
    <r>
      <rPr>
        <sz val="7"/>
        <color theme="1"/>
        <rFont val="Times New Roman"/>
        <family val="1"/>
      </rPr>
      <t xml:space="preserve">  </t>
    </r>
    <r>
      <rPr>
        <sz val="12"/>
        <color theme="1"/>
        <rFont val="Calibri"/>
        <family val="2"/>
        <scheme val="minor"/>
      </rPr>
      <t>Drive to area and begin a pre-planned walk route.  Note anything that merits a return trip like attractions, stores, events-something that in interesting that requires more than a walk-by</t>
    </r>
  </si>
  <si>
    <r>
      <t>19.</t>
    </r>
    <r>
      <rPr>
        <sz val="7"/>
        <color theme="1"/>
        <rFont val="Times New Roman"/>
        <family val="1"/>
      </rPr>
      <t xml:space="preserve">  </t>
    </r>
    <r>
      <rPr>
        <sz val="12"/>
        <color theme="1"/>
        <rFont val="Calibri"/>
        <family val="2"/>
        <scheme val="minor"/>
      </rPr>
      <t>Each week select an area of the city to walk around for exercise and sightseeing.</t>
    </r>
  </si>
  <si>
    <r>
      <t>18.</t>
    </r>
    <r>
      <rPr>
        <sz val="7"/>
        <color theme="1"/>
        <rFont val="Times New Roman"/>
        <family val="1"/>
      </rPr>
      <t xml:space="preserve">  </t>
    </r>
    <r>
      <rPr>
        <sz val="12"/>
        <color theme="1"/>
        <rFont val="Calibri"/>
        <family val="2"/>
        <scheme val="minor"/>
      </rPr>
      <t>Mount the map on a corkboard frame.</t>
    </r>
  </si>
  <si>
    <r>
      <t>17.</t>
    </r>
    <r>
      <rPr>
        <sz val="7"/>
        <color theme="1"/>
        <rFont val="Times New Roman"/>
        <family val="1"/>
      </rPr>
      <t xml:space="preserve">  </t>
    </r>
    <r>
      <rPr>
        <sz val="12"/>
        <color theme="1"/>
        <rFont val="Calibri"/>
        <family val="2"/>
        <scheme val="minor"/>
      </rPr>
      <t xml:space="preserve"> Find a purveyor of custom paper maps for your city and surrounding county (amazon has custom map providers).</t>
    </r>
  </si>
  <si>
    <t>The City Survey Tour</t>
  </si>
  <si>
    <r>
      <t>16.</t>
    </r>
    <r>
      <rPr>
        <sz val="7"/>
        <color theme="1"/>
        <rFont val="Times New Roman"/>
        <family val="1"/>
      </rPr>
      <t xml:space="preserve">  </t>
    </r>
    <r>
      <rPr>
        <sz val="12"/>
        <color theme="1"/>
        <rFont val="Calibri"/>
        <family val="2"/>
        <scheme val="minor"/>
      </rPr>
      <t>Document the trip as you would any other trip noting the route and stops.  Later when you return home; pin the wall map where stops were taken, use tags to describe briefly what was done with date and time, and line out the roads travelled on the paper map.</t>
    </r>
  </si>
  <si>
    <r>
      <t>15.</t>
    </r>
    <r>
      <rPr>
        <sz val="7"/>
        <color theme="1"/>
        <rFont val="Times New Roman"/>
        <family val="1"/>
      </rPr>
      <t xml:space="preserve">  </t>
    </r>
    <r>
      <rPr>
        <sz val="12"/>
        <color theme="1"/>
        <rFont val="Calibri"/>
        <family val="2"/>
        <scheme val="minor"/>
      </rPr>
      <t>Along the path of travel, now use the planner tool to schedule a day trip that can have you back preferably that night or perhaps first thing in the morning if near the edge of the circle.</t>
    </r>
  </si>
  <si>
    <r>
      <t>14.</t>
    </r>
    <r>
      <rPr>
        <sz val="7"/>
        <color theme="1"/>
        <rFont val="Times New Roman"/>
        <family val="1"/>
      </rPr>
      <t xml:space="preserve">  </t>
    </r>
    <r>
      <rPr>
        <sz val="12"/>
        <color theme="1"/>
        <rFont val="Calibri"/>
        <family val="2"/>
        <scheme val="minor"/>
      </rPr>
      <t>Determine the path of travel to the destination point &amp; create a sharable Google map with mutiple destinations and notes along the way.</t>
    </r>
  </si>
  <si>
    <r>
      <t>13.</t>
    </r>
    <r>
      <rPr>
        <sz val="7"/>
        <color theme="1"/>
        <rFont val="Times New Roman"/>
        <family val="1"/>
      </rPr>
      <t xml:space="preserve">  </t>
    </r>
    <r>
      <rPr>
        <sz val="12"/>
        <color theme="1"/>
        <rFont val="Calibri"/>
        <family val="2"/>
        <scheme val="minor"/>
      </rPr>
      <t>The destination should be a specific location on the map even if this is just a “turn-around” point.</t>
    </r>
  </si>
  <si>
    <r>
      <t>12.</t>
    </r>
    <r>
      <rPr>
        <sz val="7"/>
        <color theme="1"/>
        <rFont val="Times New Roman"/>
        <family val="1"/>
      </rPr>
      <t xml:space="preserve">  </t>
    </r>
    <r>
      <rPr>
        <sz val="12"/>
        <color theme="1"/>
        <rFont val="Calibri"/>
        <family val="2"/>
        <scheme val="minor"/>
      </rPr>
      <t>Within this regional circle, pick a destination once a month to travel to.</t>
    </r>
  </si>
  <si>
    <r>
      <t>11.</t>
    </r>
    <r>
      <rPr>
        <sz val="7"/>
        <color theme="1"/>
        <rFont val="Times New Roman"/>
        <family val="1"/>
      </rPr>
      <t xml:space="preserve">  </t>
    </r>
    <r>
      <rPr>
        <sz val="12"/>
        <color theme="1"/>
        <rFont val="Calibri"/>
        <family val="2"/>
        <scheme val="minor"/>
      </rPr>
      <t>Mount the map collage on a corkboard frame.</t>
    </r>
  </si>
  <si>
    <r>
      <t>10.</t>
    </r>
    <r>
      <rPr>
        <sz val="7"/>
        <color theme="1"/>
        <rFont val="Times New Roman"/>
        <family val="1"/>
      </rPr>
      <t xml:space="preserve">  </t>
    </r>
    <r>
      <rPr>
        <sz val="12"/>
        <color theme="1"/>
        <rFont val="Calibri"/>
        <family val="2"/>
        <scheme val="minor"/>
      </rPr>
      <t>Purchase as many state maps as needed to create a collage of maps that show all geographic regions within your circle.</t>
    </r>
  </si>
  <si>
    <t xml:space="preserve">           9.      Draw a 120-mile circle around your home on a map (use a website like https://www.mapdevelopers.com/draw-circle-tool.php)</t>
  </si>
  <si>
    <t>The Regional Rampage Tour</t>
  </si>
  <si>
    <r>
      <t>8.</t>
    </r>
    <r>
      <rPr>
        <sz val="7"/>
        <color theme="1"/>
        <rFont val="Times New Roman"/>
        <family val="1"/>
      </rPr>
      <t xml:space="preserve">      </t>
    </r>
    <r>
      <rPr>
        <sz val="12"/>
        <color theme="1"/>
        <rFont val="Calibri"/>
        <family val="2"/>
        <scheme val="minor"/>
      </rPr>
      <t>Use the planning template to design these trips as with a normal length vacation</t>
    </r>
  </si>
  <si>
    <r>
      <t xml:space="preserve">                                                             </t>
    </r>
    <r>
      <rPr>
        <sz val="12"/>
        <color theme="1"/>
        <rFont val="Calibri"/>
        <family val="2"/>
        <scheme val="minor"/>
      </rPr>
      <t>v.</t>
    </r>
    <r>
      <rPr>
        <sz val="7"/>
        <color theme="1"/>
        <rFont val="Times New Roman"/>
        <family val="1"/>
      </rPr>
      <t xml:space="preserve">      </t>
    </r>
    <r>
      <rPr>
        <sz val="12"/>
        <color theme="1"/>
        <rFont val="Calibri"/>
        <family val="2"/>
        <scheme val="minor"/>
      </rPr>
      <t>Top 5 Tourist Traps</t>
    </r>
  </si>
  <si>
    <r>
      <t xml:space="preserve">                                                           </t>
    </r>
    <r>
      <rPr>
        <sz val="12"/>
        <color theme="1"/>
        <rFont val="Calibri"/>
        <family val="2"/>
        <scheme val="minor"/>
      </rPr>
      <t>iv.</t>
    </r>
    <r>
      <rPr>
        <sz val="7"/>
        <color theme="1"/>
        <rFont val="Times New Roman"/>
        <family val="1"/>
      </rPr>
      <t xml:space="preserve">      </t>
    </r>
    <r>
      <rPr>
        <sz val="12"/>
        <color theme="1"/>
        <rFont val="Calibri"/>
        <family val="2"/>
        <scheme val="minor"/>
      </rPr>
      <t>Top 5 Set &amp; Setting Getaways</t>
    </r>
  </si>
  <si>
    <r>
      <t xml:space="preserve">                                                           </t>
    </r>
    <r>
      <rPr>
        <sz val="12"/>
        <color theme="1"/>
        <rFont val="Calibri"/>
        <family val="2"/>
        <scheme val="minor"/>
      </rPr>
      <t>iii.</t>
    </r>
    <r>
      <rPr>
        <sz val="7"/>
        <color theme="1"/>
        <rFont val="Times New Roman"/>
        <family val="1"/>
      </rPr>
      <t xml:space="preserve">      </t>
    </r>
    <r>
      <rPr>
        <sz val="12"/>
        <color theme="1"/>
        <rFont val="Calibri"/>
        <family val="2"/>
        <scheme val="minor"/>
      </rPr>
      <t>Top 5 Driving Tours</t>
    </r>
  </si>
  <si>
    <t>Vacation: ______________________________</t>
  </si>
  <si>
    <r>
      <t xml:space="preserve">                                                             </t>
    </r>
    <r>
      <rPr>
        <sz val="12"/>
        <color theme="1"/>
        <rFont val="Calibri"/>
        <family val="2"/>
        <scheme val="minor"/>
      </rPr>
      <t>ii.</t>
    </r>
    <r>
      <rPr>
        <sz val="7"/>
        <color theme="1"/>
        <rFont val="Times New Roman"/>
        <family val="1"/>
      </rPr>
      <t xml:space="preserve">      </t>
    </r>
    <r>
      <rPr>
        <sz val="12"/>
        <color theme="1"/>
        <rFont val="Calibri"/>
        <family val="2"/>
        <scheme val="minor"/>
      </rPr>
      <t>Top 5 Cultural Cities-Food, Drink, and Entertainment</t>
    </r>
  </si>
  <si>
    <r>
      <t xml:space="preserve">                                                              </t>
    </r>
    <r>
      <rPr>
        <sz val="12"/>
        <color theme="1"/>
        <rFont val="Calibri"/>
        <family val="2"/>
        <scheme val="minor"/>
      </rPr>
      <t>i.</t>
    </r>
    <r>
      <rPr>
        <sz val="7"/>
        <color theme="1"/>
        <rFont val="Times New Roman"/>
        <family val="1"/>
      </rPr>
      <t xml:space="preserve">      </t>
    </r>
    <r>
      <rPr>
        <sz val="12"/>
        <color theme="1"/>
        <rFont val="Calibri"/>
        <family val="2"/>
        <scheme val="minor"/>
      </rPr>
      <t>Top 5 Events to Attend</t>
    </r>
  </si>
  <si>
    <r>
      <t>a.</t>
    </r>
    <r>
      <rPr>
        <sz val="7"/>
        <color theme="1"/>
        <rFont val="Times New Roman"/>
        <family val="1"/>
      </rPr>
      <t xml:space="preserve">      </t>
    </r>
    <r>
      <rPr>
        <sz val="12"/>
        <color theme="1"/>
        <rFont val="Calibri"/>
        <family val="2"/>
        <scheme val="minor"/>
      </rPr>
      <t>5 categories of weekend trips with 5 trips each</t>
    </r>
  </si>
  <si>
    <t>"Dessert Name"</t>
  </si>
  <si>
    <r>
      <t>7.</t>
    </r>
    <r>
      <rPr>
        <sz val="7"/>
        <color theme="1"/>
        <rFont val="Times New Roman"/>
        <family val="1"/>
      </rPr>
      <t xml:space="preserve">      </t>
    </r>
    <r>
      <rPr>
        <sz val="12"/>
        <color theme="1"/>
        <rFont val="Calibri"/>
        <family val="2"/>
        <scheme val="minor"/>
      </rPr>
      <t>Assemble plans for 25 extended weekend trips that can be accomplished in 4 days maximum.</t>
    </r>
  </si>
  <si>
    <t>"Drinks Name"</t>
  </si>
  <si>
    <t>The Weekend Warrior Tour</t>
  </si>
  <si>
    <t>"Dinner Name"</t>
  </si>
  <si>
    <t>"Lunch Name"</t>
  </si>
  <si>
    <r>
      <t>e.</t>
    </r>
    <r>
      <rPr>
        <sz val="7"/>
        <color theme="1"/>
        <rFont val="Times New Roman"/>
        <family val="1"/>
      </rPr>
      <t xml:space="preserve">      </t>
    </r>
    <r>
      <rPr>
        <sz val="12"/>
        <color theme="1"/>
        <rFont val="Calibri"/>
        <family val="2"/>
        <scheme val="minor"/>
      </rPr>
      <t>Consider mass transit experiences to move from area to area</t>
    </r>
  </si>
  <si>
    <t>"Breakfast Name"</t>
  </si>
  <si>
    <r>
      <t>d.</t>
    </r>
    <r>
      <rPr>
        <sz val="7"/>
        <color theme="1"/>
        <rFont val="Times New Roman"/>
        <family val="1"/>
      </rPr>
      <t xml:space="preserve">      </t>
    </r>
    <r>
      <rPr>
        <sz val="12"/>
        <color theme="1"/>
        <rFont val="Calibri"/>
        <family val="2"/>
        <scheme val="minor"/>
      </rPr>
      <t>Consider hiring guides to help facilitate ease of travel</t>
    </r>
  </si>
  <si>
    <t>"Coffee Name"</t>
  </si>
  <si>
    <r>
      <t>c.</t>
    </r>
    <r>
      <rPr>
        <sz val="7"/>
        <color theme="1"/>
        <rFont val="Times New Roman"/>
        <family val="1"/>
      </rPr>
      <t xml:space="preserve">       </t>
    </r>
    <r>
      <rPr>
        <sz val="12"/>
        <color theme="1"/>
        <rFont val="Calibri"/>
        <family val="2"/>
        <scheme val="minor"/>
      </rPr>
      <t>Try to cover as much territory as safe to travel in the time allotted for the continent</t>
    </r>
  </si>
  <si>
    <t>"Lodging Name"</t>
  </si>
  <si>
    <r>
      <t>b.</t>
    </r>
    <r>
      <rPr>
        <sz val="7"/>
        <color theme="1"/>
        <rFont val="Times New Roman"/>
        <family val="1"/>
      </rPr>
      <t xml:space="preserve">      </t>
    </r>
    <r>
      <rPr>
        <sz val="12"/>
        <color theme="1"/>
        <rFont val="Calibri"/>
        <family val="2"/>
        <scheme val="minor"/>
      </rPr>
      <t>Plan on doing that “typical” tourist experiences on these international trips</t>
    </r>
  </si>
  <si>
    <r>
      <t>a.</t>
    </r>
    <r>
      <rPr>
        <sz val="7"/>
        <color theme="1"/>
        <rFont val="Times New Roman"/>
        <family val="1"/>
      </rPr>
      <t xml:space="preserve">      </t>
    </r>
    <r>
      <rPr>
        <sz val="12"/>
        <color theme="1"/>
        <rFont val="Calibri"/>
        <family val="2"/>
        <scheme val="minor"/>
      </rPr>
      <t>Plan on taking 10-15 days of PTO and up to 20 days overall</t>
    </r>
  </si>
  <si>
    <r>
      <t>6.</t>
    </r>
    <r>
      <rPr>
        <sz val="7"/>
        <color theme="1"/>
        <rFont val="Times New Roman"/>
        <family val="1"/>
      </rPr>
      <t xml:space="preserve">      </t>
    </r>
    <r>
      <rPr>
        <sz val="12"/>
        <color theme="1"/>
        <rFont val="Calibri"/>
        <family val="2"/>
        <scheme val="minor"/>
      </rPr>
      <t>Vacation Guidelines</t>
    </r>
  </si>
  <si>
    <t>"Walking Exercise Event"</t>
  </si>
  <si>
    <r>
      <t>5.</t>
    </r>
    <r>
      <rPr>
        <sz val="7"/>
        <color theme="1"/>
        <rFont val="Times New Roman"/>
        <family val="1"/>
      </rPr>
      <t xml:space="preserve">      </t>
    </r>
    <r>
      <rPr>
        <sz val="12"/>
        <color theme="1"/>
        <rFont val="Calibri"/>
        <family val="2"/>
        <scheme val="minor"/>
      </rPr>
      <t>Perform analysis of the region being visited including basic facts, cultural studies, and history besides the normal vacation planning process</t>
    </r>
  </si>
  <si>
    <t>"Sight 2"</t>
  </si>
  <si>
    <t>"Relaxation"</t>
  </si>
  <si>
    <r>
      <t>f.</t>
    </r>
    <r>
      <rPr>
        <sz val="7"/>
        <color theme="1"/>
        <rFont val="Times New Roman"/>
        <family val="1"/>
      </rPr>
      <t xml:space="preserve">        </t>
    </r>
    <r>
      <rPr>
        <sz val="12"/>
        <color theme="1"/>
        <rFont val="Calibri"/>
        <family val="2"/>
        <scheme val="minor"/>
      </rPr>
      <t>Africa OR 2</t>
    </r>
    <r>
      <rPr>
        <vertAlign val="superscript"/>
        <sz val="12"/>
        <color theme="1"/>
        <rFont val="Calibri"/>
        <family val="2"/>
        <scheme val="minor"/>
      </rPr>
      <t>nd</t>
    </r>
    <r>
      <rPr>
        <sz val="12"/>
        <color theme="1"/>
        <rFont val="Calibri"/>
        <family val="2"/>
        <scheme val="minor"/>
      </rPr>
      <t xml:space="preserve"> Europe</t>
    </r>
  </si>
  <si>
    <t>"Sight 1"</t>
  </si>
  <si>
    <t>"Retail/Shopping"</t>
  </si>
  <si>
    <r>
      <t>e.</t>
    </r>
    <r>
      <rPr>
        <sz val="7"/>
        <color theme="1"/>
        <rFont val="Times New Roman"/>
        <family val="1"/>
      </rPr>
      <t xml:space="preserve">      </t>
    </r>
    <r>
      <rPr>
        <sz val="12"/>
        <color theme="1"/>
        <rFont val="Calibri"/>
        <family val="2"/>
        <scheme val="minor"/>
      </rPr>
      <t>Australia/New Zealand/Pacific Island</t>
    </r>
  </si>
  <si>
    <t>NA</t>
  </si>
  <si>
    <r>
      <t>d.</t>
    </r>
    <r>
      <rPr>
        <sz val="7"/>
        <color theme="1"/>
        <rFont val="Times New Roman"/>
        <family val="1"/>
      </rPr>
      <t xml:space="preserve">      </t>
    </r>
    <r>
      <rPr>
        <sz val="12"/>
        <color theme="1"/>
        <rFont val="Calibri"/>
        <family val="2"/>
        <scheme val="minor"/>
      </rPr>
      <t>Asia</t>
    </r>
  </si>
  <si>
    <r>
      <t>c.</t>
    </r>
    <r>
      <rPr>
        <sz val="7"/>
        <color theme="1"/>
        <rFont val="Times New Roman"/>
        <family val="1"/>
      </rPr>
      <t xml:space="preserve">       </t>
    </r>
    <r>
      <rPr>
        <sz val="12"/>
        <color theme="1"/>
        <rFont val="Calibri"/>
        <family val="2"/>
        <scheme val="minor"/>
      </rPr>
      <t>Europe</t>
    </r>
  </si>
  <si>
    <t>"Tour 2"</t>
  </si>
  <si>
    <r>
      <t>b.</t>
    </r>
    <r>
      <rPr>
        <sz val="7"/>
        <color theme="1"/>
        <rFont val="Times New Roman"/>
        <family val="1"/>
      </rPr>
      <t xml:space="preserve">      </t>
    </r>
    <r>
      <rPr>
        <sz val="12"/>
        <color theme="1"/>
        <rFont val="Calibri"/>
        <family val="2"/>
        <scheme val="minor"/>
      </rPr>
      <t>South America</t>
    </r>
  </si>
  <si>
    <t>"Tour 1"</t>
  </si>
  <si>
    <r>
      <t>a.</t>
    </r>
    <r>
      <rPr>
        <sz val="7"/>
        <color theme="1"/>
        <rFont val="Times New Roman"/>
        <family val="1"/>
      </rPr>
      <t xml:space="preserve">      </t>
    </r>
    <r>
      <rPr>
        <sz val="12"/>
        <color theme="1"/>
        <rFont val="Calibri"/>
        <family val="2"/>
        <scheme val="minor"/>
      </rPr>
      <t>Mexico/Central America</t>
    </r>
  </si>
  <si>
    <t>"Landscape 3"</t>
  </si>
  <si>
    <r>
      <t>4.</t>
    </r>
    <r>
      <rPr>
        <sz val="7"/>
        <color theme="1"/>
        <rFont val="Times New Roman"/>
        <family val="1"/>
      </rPr>
      <t xml:space="preserve">      </t>
    </r>
    <r>
      <rPr>
        <sz val="12"/>
        <color theme="1"/>
        <rFont val="Calibri"/>
        <family val="2"/>
        <scheme val="minor"/>
      </rPr>
      <t>Compose a list of 6 international vacation destinations from the options below</t>
    </r>
  </si>
  <si>
    <t>"Attraction 1"</t>
  </si>
  <si>
    <t>"Landscape 2"</t>
  </si>
  <si>
    <t>The Conventional Continents Tour (every 5 years)</t>
  </si>
  <si>
    <t>"Landscape 1"</t>
  </si>
  <si>
    <r>
      <t>d.</t>
    </r>
    <r>
      <rPr>
        <sz val="7"/>
        <color theme="1"/>
        <rFont val="Times New Roman"/>
        <family val="1"/>
      </rPr>
      <t xml:space="preserve">      </t>
    </r>
    <r>
      <rPr>
        <sz val="12"/>
        <color theme="1"/>
        <rFont val="Calibri"/>
        <family val="2"/>
        <scheme val="minor"/>
      </rPr>
      <t>If a complete regional vacation cannot be completed where all states are visited, then participant must plan a supplemental trip to cover all remaining states missed.</t>
    </r>
  </si>
  <si>
    <t>"Attraction 3"</t>
  </si>
  <si>
    <r>
      <t>c.</t>
    </r>
    <r>
      <rPr>
        <sz val="7"/>
        <color theme="1"/>
        <rFont val="Times New Roman"/>
        <family val="1"/>
      </rPr>
      <t xml:space="preserve">       </t>
    </r>
    <r>
      <rPr>
        <sz val="12"/>
        <color theme="1"/>
        <rFont val="Calibri"/>
        <family val="2"/>
        <scheme val="minor"/>
      </rPr>
      <t>Vacations can be done in any order</t>
    </r>
  </si>
  <si>
    <t>"Attraction 2"</t>
  </si>
  <si>
    <r>
      <t>b.</t>
    </r>
    <r>
      <rPr>
        <sz val="7"/>
        <color theme="1"/>
        <rFont val="Times New Roman"/>
        <family val="1"/>
      </rPr>
      <t xml:space="preserve">      </t>
    </r>
    <r>
      <rPr>
        <sz val="12"/>
        <color theme="1"/>
        <rFont val="Calibri"/>
        <family val="2"/>
        <scheme val="minor"/>
      </rPr>
      <t>Take advantage of flying and renting transportation wherever possible to maximize time for new travel</t>
    </r>
  </si>
  <si>
    <r>
      <t>a.</t>
    </r>
    <r>
      <rPr>
        <sz val="7"/>
        <color theme="1"/>
        <rFont val="Times New Roman"/>
        <family val="1"/>
      </rPr>
      <t xml:space="preserve">      </t>
    </r>
    <r>
      <rPr>
        <sz val="12"/>
        <color theme="1"/>
        <rFont val="Calibri"/>
        <family val="2"/>
        <scheme val="minor"/>
      </rPr>
      <t>Cannot take more than 10 days of PTO and 14 days overall</t>
    </r>
  </si>
  <si>
    <t>"Sight 3"</t>
  </si>
  <si>
    <r>
      <t>3.</t>
    </r>
    <r>
      <rPr>
        <sz val="7"/>
        <color theme="1"/>
        <rFont val="Times New Roman"/>
        <family val="1"/>
      </rPr>
      <t xml:space="preserve">      </t>
    </r>
    <r>
      <rPr>
        <sz val="12"/>
        <color theme="1"/>
        <rFont val="Calibri"/>
        <family val="2"/>
        <scheme val="minor"/>
      </rPr>
      <t>Vacation Guidelines</t>
    </r>
  </si>
  <si>
    <r>
      <t>2.</t>
    </r>
    <r>
      <rPr>
        <sz val="7"/>
        <color theme="1"/>
        <rFont val="Times New Roman"/>
        <family val="1"/>
      </rPr>
      <t xml:space="preserve">      </t>
    </r>
    <r>
      <rPr>
        <sz val="12"/>
        <color theme="1"/>
        <rFont val="Calibri"/>
        <family val="2"/>
        <scheme val="minor"/>
      </rPr>
      <t>Each of the 25 vacations together should comprise a deliberate inventory of all the best travel opportunities that the United States has to offer.</t>
    </r>
  </si>
  <si>
    <r>
      <t>1.</t>
    </r>
    <r>
      <rPr>
        <sz val="7"/>
        <color theme="1"/>
        <rFont val="Times New Roman"/>
        <family val="1"/>
      </rPr>
      <t xml:space="preserve">      </t>
    </r>
    <r>
      <rPr>
        <sz val="12"/>
        <color theme="1"/>
        <rFont val="Calibri"/>
        <family val="2"/>
        <scheme val="minor"/>
      </rPr>
      <t xml:space="preserve">Assemble plans for 25 vacations that systematically travel across the United States.  </t>
    </r>
  </si>
  <si>
    <t>"Monday"</t>
  </si>
  <si>
    <t>“Main Highlight Name”</t>
  </si>
  <si>
    <t>The Fantastic Fifty Tour</t>
  </si>
  <si>
    <t>Concept Summary</t>
  </si>
  <si>
    <t>"List of people on vacation"</t>
  </si>
  <si>
    <t>"City, Neighborhood, Road Trip, Multi-City etc."</t>
  </si>
  <si>
    <t>Started on 12/10/21</t>
  </si>
  <si>
    <r>
      <t>"</t>
    </r>
    <r>
      <rPr>
        <i/>
        <sz val="12"/>
        <color rgb="FF000000"/>
        <rFont val="Calibri"/>
        <family val="2"/>
        <scheme val="minor"/>
      </rPr>
      <t>Actual weather"</t>
    </r>
  </si>
  <si>
    <t>VACATION CLUB</t>
  </si>
  <si>
    <t>Vacation - "Vacation Name"</t>
  </si>
  <si>
    <t>pts</t>
  </si>
  <si>
    <t>Week of 4/10/23</t>
  </si>
  <si>
    <t>Week of 4/4/23</t>
  </si>
  <si>
    <t>Week of 3/27/23</t>
  </si>
  <si>
    <t>Week of 3/20/23</t>
  </si>
  <si>
    <t>Week of 3/13/23</t>
  </si>
  <si>
    <t>Week of 3/6/23</t>
  </si>
  <si>
    <t>Week of 1/30/23</t>
  </si>
  <si>
    <t>Week of 1/23/23</t>
  </si>
  <si>
    <t>Week of 1/16/23</t>
  </si>
  <si>
    <t>Week of 1/9/23</t>
  </si>
  <si>
    <t>Week of 1/2/23</t>
  </si>
  <si>
    <t>TV-Comedy</t>
  </si>
  <si>
    <t>TV-Drama</t>
  </si>
  <si>
    <t>TV-Reality</t>
  </si>
  <si>
    <t>Category</t>
  </si>
  <si>
    <t>Frequency</t>
  </si>
  <si>
    <t>Rating</t>
  </si>
  <si>
    <t>Rotational</t>
  </si>
  <si>
    <t>Non-Active</t>
  </si>
  <si>
    <t>Novel display area where you can flip thorugh</t>
  </si>
  <si>
    <t>Origami</t>
  </si>
  <si>
    <t>3D Architecture Modeling</t>
  </si>
  <si>
    <t>Model Train Set &amp; Landscape</t>
  </si>
  <si>
    <t>Hobby Modeling</t>
  </si>
  <si>
    <t>Learn about the local flora, fauna, and geology etc. include rock collection on nature trip process with animal and plant</t>
  </si>
  <si>
    <t>Slot Car Racing</t>
  </si>
  <si>
    <t>Functional Technical Toys</t>
  </si>
  <si>
    <t>Drone Flying</t>
  </si>
  <si>
    <t>Hacky Sacking</t>
  </si>
  <si>
    <t>Short Story Book</t>
  </si>
  <si>
    <t>RC Car Racing &amp; Jumping</t>
  </si>
  <si>
    <t>Adult Coloring</t>
  </si>
  <si>
    <t>Ancestry Tree</t>
  </si>
  <si>
    <t>Mini-Crossbow Shooting</t>
  </si>
  <si>
    <t>Nerf Gun Shooitng</t>
  </si>
  <si>
    <t>BB Gun Shooting</t>
  </si>
  <si>
    <t>Star Gazing</t>
  </si>
  <si>
    <t>Sewing</t>
  </si>
  <si>
    <t>Balooning</t>
  </si>
  <si>
    <t>Gun Range Shooting</t>
  </si>
  <si>
    <t>3D Printing</t>
  </si>
  <si>
    <t>Knot Tying</t>
  </si>
  <si>
    <t>Tunneling</t>
  </si>
  <si>
    <t>Activity Completed</t>
  </si>
  <si>
    <t>Investing</t>
  </si>
  <si>
    <t>Eat the Rich: The Gamestop Saga</t>
  </si>
  <si>
    <t>Afternoon sex</t>
  </si>
  <si>
    <t>New pad for bed</t>
  </si>
  <si>
    <t>Good outdoor run</t>
  </si>
  <si>
    <t>She likes working in the backyard</t>
  </si>
  <si>
    <t>Blah-Not bad not great</t>
  </si>
  <si>
    <t>Blah</t>
  </si>
  <si>
    <t>Xbox</t>
  </si>
  <si>
    <t>Xbox-I don't love it as much as I did, but it's still good</t>
  </si>
  <si>
    <t>George Santos Is Charged With Fraud and Lying in 13-Count Indictment</t>
  </si>
  <si>
    <t>Chris Strachwitz, Who Dug Up the Roots of American Music, Dies at 91</t>
  </si>
  <si>
    <t>Scattered Showers 80/59</t>
  </si>
  <si>
    <t>Calming-Today I am going to be naturally calming</t>
  </si>
  <si>
    <t>Peace-I am going to have a mind of peace today</t>
  </si>
  <si>
    <t>Equinamity</t>
  </si>
  <si>
    <t>Waiting for Imortality</t>
  </si>
  <si>
    <t>Life Extension</t>
  </si>
  <si>
    <t>Morning Keywords Maintained</t>
  </si>
  <si>
    <t>Stormy 79/66</t>
  </si>
  <si>
    <t>Calming</t>
  </si>
  <si>
    <t>Started park program with Jess</t>
  </si>
  <si>
    <t>Great garage design session</t>
  </si>
  <si>
    <t>Solid meeting with Brad from Orkin about crawlspace</t>
  </si>
  <si>
    <t>She is really out of shape as she got her ass kicked on the hill at the park</t>
  </si>
  <si>
    <t>Unanchored-I was a little adrift yesterday after having some comittments send me sideways</t>
  </si>
  <si>
    <t>Unanchored</t>
  </si>
  <si>
    <t>Brad-That guy is fun to deal with</t>
  </si>
  <si>
    <t>With Pandemic Restrictions Lifted, Thousands Converge on Border</t>
  </si>
  <si>
    <t>Fred Siegel, Urban Historian and a Former Liberal, Is Dead at 78</t>
  </si>
  <si>
    <t>Fundamentals-Today I am going back to basics</t>
  </si>
  <si>
    <t>Pyramid-Good solid base today</t>
  </si>
  <si>
    <t>Fundamentals</t>
  </si>
  <si>
    <t>Park rankings today</t>
  </si>
  <si>
    <t>Questions-Political Views, Have you ever Been to, Like or Dislike this person, Like or dislike foods</t>
  </si>
  <si>
    <t>Learn five useful French words</t>
  </si>
  <si>
    <t>Best ways to deal with existential despair</t>
  </si>
  <si>
    <t>Consider canning?</t>
  </si>
  <si>
    <t>Finish colors tab</t>
  </si>
  <si>
    <t>Buy and hold outperforms day trading</t>
  </si>
  <si>
    <t>Look at how Sun City living extends life</t>
  </si>
  <si>
    <t>Learn about synthetic morphology &amp; biology</t>
  </si>
  <si>
    <t>Learn about bioelectrical signaling</t>
  </si>
  <si>
    <t>Learn about emergent morphology in cell growth</t>
  </si>
  <si>
    <t>Learn about bioprinting and optimgenetics</t>
  </si>
  <si>
    <t>Big-decisions for problems-get multiple frames</t>
  </si>
  <si>
    <t>Types of campaigns</t>
  </si>
  <si>
    <t>Termite to orkin</t>
  </si>
  <si>
    <t>Use nature book</t>
  </si>
  <si>
    <t>Hammock on hill</t>
  </si>
  <si>
    <t>Rate trail, views, weather, facilities, privacy, colors, sounds</t>
  </si>
  <si>
    <t>Neon signs</t>
  </si>
  <si>
    <t>Hiking workout track on hill</t>
  </si>
  <si>
    <t>Human skills keywords</t>
  </si>
  <si>
    <t>Breakdown first principles</t>
  </si>
  <si>
    <t>Cogntive Load</t>
  </si>
  <si>
    <t>Genetics</t>
  </si>
  <si>
    <t>Explore Peoria</t>
  </si>
  <si>
    <t>Explore IL</t>
  </si>
  <si>
    <t>National Vacation</t>
  </si>
  <si>
    <t>State Vacation</t>
  </si>
  <si>
    <t>Date Night</t>
  </si>
  <si>
    <t>Driving Trip</t>
  </si>
  <si>
    <t>Words of Appreciation</t>
  </si>
  <si>
    <t>Physical Contact</t>
  </si>
  <si>
    <t>Joint Photo</t>
  </si>
  <si>
    <t>Write Down a Memory</t>
  </si>
  <si>
    <t>Relaxing Activity</t>
  </si>
  <si>
    <t>Learn Something New About Her</t>
  </si>
  <si>
    <t>Active Listening</t>
  </si>
  <si>
    <t>Intimacy</t>
  </si>
  <si>
    <t>Generate One Shared Goal</t>
  </si>
  <si>
    <t>Restaurant Experience</t>
  </si>
  <si>
    <t>Ask Open Ended Question</t>
  </si>
  <si>
    <t>Exerperience One New Thing as a Couple</t>
  </si>
  <si>
    <t>Build or Edit Special Day Programs</t>
  </si>
  <si>
    <t>Brain Break Day</t>
  </si>
  <si>
    <t>Themed Events</t>
  </si>
  <si>
    <t>TYPES: PREDICTION, CHOICES,FAVORITES, CORE BELIEFS, AGREE/DISAGREE, WORDS OF WISDOM, IDEAL THINGS, HAVE YOU BEEN TO,LIKE OR DISLIKE PEOPLE, POLITICAL VIEWS, LIKE OR DISLIKE THIS FOOD</t>
  </si>
  <si>
    <t>Have You Been To</t>
  </si>
  <si>
    <t>Like or Dislike-People</t>
  </si>
  <si>
    <t>Like or Dislike-Food</t>
  </si>
  <si>
    <t>Political Views</t>
  </si>
  <si>
    <t>Date</t>
  </si>
  <si>
    <t>Problem</t>
  </si>
  <si>
    <t>Solution</t>
  </si>
  <si>
    <t>Park Program</t>
  </si>
  <si>
    <t>Starting "problems" section of card</t>
  </si>
  <si>
    <t>Park rankings have begun</t>
  </si>
  <si>
    <t>Budget meeting proves we are free</t>
  </si>
  <si>
    <t>Lack of fun</t>
  </si>
  <si>
    <t>She was grouchy this morning and I wasn’t a fan haa\ha</t>
  </si>
  <si>
    <t>Whatever-whatever</t>
  </si>
  <si>
    <t>Whatever</t>
  </si>
  <si>
    <t>Endings-I am ready for the next one</t>
  </si>
  <si>
    <t>Brad</t>
  </si>
  <si>
    <t>Endings</t>
  </si>
  <si>
    <t xml:space="preserve">Scatterd Showers 83/66 </t>
  </si>
  <si>
    <t>Clear-Thinking-Today I am going to use my head to make the best decisions</t>
  </si>
  <si>
    <t>Clear-Thinking</t>
  </si>
  <si>
    <t>Lightness-Today I am going to be getting things done in an easy way</t>
  </si>
  <si>
    <t>In Migrant Camps, Anxiety and Relief: ‘It Was Worth It. We Are in America.’</t>
  </si>
  <si>
    <t>Bernadine Strik, Whose Insights Helped Blueberries Thrive, Dies at 60</t>
  </si>
  <si>
    <t>BT Self Care-Aromatherapy, digital forest bath, bath, pet videos</t>
  </si>
  <si>
    <t>Look at guilty pleasures for self care stuff</t>
  </si>
  <si>
    <t>Skill-Intercultural competence</t>
  </si>
  <si>
    <t>How can I start a smell program where we rate smells maybe an aromtherapy program</t>
  </si>
  <si>
    <t>Skill-cognitive load therapy</t>
  </si>
  <si>
    <t>Understand and apply epigenetics</t>
  </si>
  <si>
    <t>Look at leather crafts</t>
  </si>
  <si>
    <t>Linda K estate sales</t>
  </si>
  <si>
    <t>Kill Tony for jokes</t>
  </si>
  <si>
    <t>Make sure neuro has my notes</t>
  </si>
  <si>
    <t>Health savings account double confirm</t>
  </si>
  <si>
    <t>Add geological formations to nature process</t>
  </si>
  <si>
    <t>Trip with beach camping</t>
  </si>
  <si>
    <t>What am I curious about?</t>
  </si>
  <si>
    <t>Add park to vacation roster</t>
  </si>
  <si>
    <t>Finish the Wrestler</t>
  </si>
  <si>
    <t>What are all the types of displays</t>
  </si>
  <si>
    <t>Prompts</t>
  </si>
  <si>
    <t>Project</t>
  </si>
  <si>
    <t>Management Goal Completed</t>
  </si>
  <si>
    <t>New Goal Completed</t>
  </si>
  <si>
    <t>Purchasing Goal Completed</t>
  </si>
  <si>
    <t>Problem Solving, Discovery, or Methodology</t>
  </si>
  <si>
    <t>Management</t>
  </si>
  <si>
    <t>Purchasing</t>
  </si>
  <si>
    <t>Problem or Method</t>
  </si>
  <si>
    <t>Method</t>
  </si>
  <si>
    <t>Breakfast 8-9am</t>
  </si>
  <si>
    <t>Lunch 2-3pm</t>
  </si>
  <si>
    <t>Brain Training: Puzzle Piece</t>
  </si>
  <si>
    <t>Design Hours</t>
  </si>
  <si>
    <t>Firing up the Wii with Sue</t>
  </si>
  <si>
    <t>Edits to goals on scorecard</t>
  </si>
  <si>
    <t>Scary movie marathon at night</t>
  </si>
  <si>
    <t>She gets too loaded around here these days</t>
  </si>
  <si>
    <t>Unsteady-Vertigo came back in force yesterday without my pill</t>
  </si>
  <si>
    <t>Unsteady</t>
  </si>
  <si>
    <t>Family-Getting together with family is such a benefit that I need to appreciate it more</t>
  </si>
  <si>
    <t>Germany Announces Its Biggest Military Aid Package Yet for Ukraine</t>
  </si>
  <si>
    <t>Slava Zaitsev, Enduring Soviet-Era Fashion Designer, Dies at 85</t>
  </si>
  <si>
    <t>Rainy 68/55</t>
  </si>
  <si>
    <t>Engaging-Today I am going to be more engaging</t>
  </si>
  <si>
    <t>Love-I love my mother</t>
  </si>
  <si>
    <t>Open-Mindedness</t>
  </si>
  <si>
    <t>Can I create the vacuum of space in a jar?</t>
  </si>
  <si>
    <t>How can I better manage my "remembering self"</t>
  </si>
  <si>
    <t>Walmart (www.walmart.com), Target (www.target.com), Best Buy (www.bestbuy.com,</t>
  </si>
  <si>
    <t>Macy's (www.macys.com)</t>
  </si>
  <si>
    <t>Add humans biases to mental training</t>
  </si>
  <si>
    <t>Maybe split mental into emotional and cognitive health</t>
  </si>
  <si>
    <t>Start noticing causes of effects on my mood</t>
  </si>
  <si>
    <t>Cultivate a sense of moral responsibility:</t>
  </si>
  <si>
    <t>Bag clippings in yard</t>
  </si>
  <si>
    <t>Where do I have a lack of agency and what should I have agency over that I do not</t>
  </si>
  <si>
    <t>Computational reducibility is a key to life</t>
  </si>
  <si>
    <t>How can I model my world better using computational reducibility where I can codify quality of life and predictive computations using symobols etc.  Capture a piece of the world in the model or computation.</t>
  </si>
  <si>
    <t>Perspective bending photos</t>
  </si>
  <si>
    <t>Make wall with handwritten shit into tapestry</t>
  </si>
  <si>
    <t>Book of funny phrases after they are uttered by someone</t>
  </si>
  <si>
    <t>Music process where the whole collection gets edited through random shuffle</t>
  </si>
  <si>
    <t>Giving the scanner to my mom on Mother's Day</t>
  </si>
  <si>
    <t>Watching Air with my folks</t>
  </si>
  <si>
    <t>Great dinner with my folks</t>
  </si>
  <si>
    <t>Not enjoying my folks enough</t>
  </si>
  <si>
    <t>She was cool when I got home</t>
  </si>
  <si>
    <t>Tepid-tepid</t>
  </si>
  <si>
    <t>Regrets-At least I get to continue to live after a fuck up</t>
  </si>
  <si>
    <t>Tepid</t>
  </si>
  <si>
    <t>Regrets</t>
  </si>
  <si>
    <t>Engaging</t>
  </si>
  <si>
    <t>Overcast 65/54</t>
  </si>
  <si>
    <t>Smooth-Today I am going to have a smooth operation today.</t>
  </si>
  <si>
    <t>Nothingness-The vacuum of space is really quite something</t>
  </si>
  <si>
    <t>Critical Thinking</t>
  </si>
  <si>
    <t>Smooth</t>
  </si>
  <si>
    <t>Nail-Biter Turkish Election Heads for Round 2 as Majority Eludes Erdogan</t>
  </si>
  <si>
    <t>Bill Oesterle, Co-Founder of Angie’s List, Dies at 57</t>
  </si>
  <si>
    <t>Mom join non fiction</t>
  </si>
  <si>
    <t>Need rotating themes for weekends like call, food, travel etx</t>
  </si>
  <si>
    <t>Incorporate computational language as a core belief and strategy look at Wolfram</t>
  </si>
  <si>
    <t>Computational language of quality of life</t>
  </si>
  <si>
    <t>Morning gaming with pod</t>
  </si>
  <si>
    <t>Re listen to Wolfeam</t>
  </si>
  <si>
    <t>Is there anywhere we could ride a bus</t>
  </si>
  <si>
    <t>Not enoying my folks enough</t>
  </si>
  <si>
    <t>Utilize the concepts of the experiencing self and remembering self</t>
  </si>
  <si>
    <t>Design</t>
  </si>
  <si>
    <t>Review Non-Active Goals &amp; Move Design Items to Checklist</t>
  </si>
  <si>
    <t>Culture of the Week</t>
  </si>
  <si>
    <t>Kush Empire</t>
  </si>
  <si>
    <t>Elamites</t>
  </si>
  <si>
    <t>Atlantis</t>
  </si>
  <si>
    <t>Babylon</t>
  </si>
  <si>
    <t>Write something and find language faults in it</t>
  </si>
  <si>
    <t>Sumarize a published article</t>
  </si>
  <si>
    <t>Learning List Fact, Summary, and Goal</t>
  </si>
  <si>
    <t>General Learning Fact, Summary, and Goal</t>
  </si>
  <si>
    <t>Global Health</t>
  </si>
  <si>
    <t>Recognition Primed Decisions</t>
  </si>
  <si>
    <t>47 3/4"</t>
  </si>
  <si>
    <t>17 1/2"</t>
  </si>
  <si>
    <t>46"</t>
  </si>
  <si>
    <t>17 1/4"</t>
  </si>
  <si>
    <t>Affirm New Skill and Value Goals &amp; Select Concepts</t>
  </si>
  <si>
    <t>Check Commitments &amp; Update Calender</t>
  </si>
  <si>
    <t>Deadspin</t>
  </si>
  <si>
    <t>Mental-Cognitive</t>
  </si>
  <si>
    <t>Mental-Emotional</t>
  </si>
  <si>
    <t>Brain Training: Mental Cognitive &amp; Emotional Best Practices</t>
  </si>
  <si>
    <t>Brain Training: New Ideas per Category</t>
  </si>
  <si>
    <t>Brain Training: AI Utilization</t>
  </si>
  <si>
    <t>Computational thinking principles review</t>
  </si>
  <si>
    <t>Problem decomposition-break down a problem into smaller steps</t>
  </si>
  <si>
    <t>Pattern recognition-find patterns in a set of personal data</t>
  </si>
  <si>
    <t>Algorithmic thinking-write down steps of a process and make them more efficient by combining, eliminating, or automating steps</t>
  </si>
  <si>
    <t>Concept abstraction-take a problem or system and model it with a simpler description</t>
  </si>
  <si>
    <t>Consider problems as algorithms: break them into step-by-step procedures. Use abstraction to simplify complex systems. Use pattern recognition to predict outcomes or understand situations. Essentially, think logically and systematically, as a computer would.</t>
  </si>
  <si>
    <t>1. Physical Health:</t>
  </si>
  <si>
    <t>Regular exercise</t>
  </si>
  <si>
    <t>Balanced diet</t>
  </si>
  <si>
    <t>Healthy body weight</t>
  </si>
  <si>
    <t>Quality of sleep</t>
  </si>
  <si>
    <t>Regular preventive healthcare check-ups</t>
  </si>
  <si>
    <t>Good sexual health</t>
  </si>
  <si>
    <t>Adequate hydration</t>
  </si>
  <si>
    <t>Absence of chronic diseases</t>
  </si>
  <si>
    <t>Healthy heart rate and blood pressure</t>
  </si>
  <si>
    <t>Strong immune system</t>
  </si>
  <si>
    <t>Good sensory health (vision, hearing, etc.)</t>
  </si>
  <si>
    <t>Healthy skin</t>
  </si>
  <si>
    <t>Physical strength and flexibility</t>
  </si>
  <si>
    <t>Healthy gut health (microbiome)</t>
  </si>
  <si>
    <t>Pain management</t>
  </si>
  <si>
    <t>Genetic health (absence of genetic disorders)</t>
  </si>
  <si>
    <t>2. Mental Health:</t>
  </si>
  <si>
    <t>Stress management</t>
  </si>
  <si>
    <t>Emotional intelligence</t>
  </si>
  <si>
    <t>Positive self-perception</t>
  </si>
  <si>
    <t>Resilience to adversity</t>
  </si>
  <si>
    <t>Presence of positive emotions (joy, gratitude, etc.)</t>
  </si>
  <si>
    <t>Absence of severe mental illness</t>
  </si>
  <si>
    <t>Healthy coping mechanisms</t>
  </si>
  <si>
    <t>Mindfulness and presence</t>
  </si>
  <si>
    <t>Healthy cognitive function</t>
  </si>
  <si>
    <t>Absence of substance abuse</t>
  </si>
  <si>
    <t>Regular engagement in mentally stimulating activities</t>
  </si>
  <si>
    <t>Sense of purpose or meaning in life</t>
  </si>
  <si>
    <t>Optimism about the future</t>
  </si>
  <si>
    <t>Capacity for love and empathy</t>
  </si>
  <si>
    <t>3. Social Relationships:</t>
  </si>
  <si>
    <t>Quality of close relationships (family, friends, partner)</t>
  </si>
  <si>
    <t>Sense of belonging in a community</t>
  </si>
  <si>
    <t>Ability to make and maintain friendships</t>
  </si>
  <si>
    <t>Positive interactions with neighbors</t>
  </si>
  <si>
    <t>Strong professional relationships</t>
  </si>
  <si>
    <t>Positive relationship with nature/environment</t>
  </si>
  <si>
    <t>Feeling respected and valued by others</t>
  </si>
  <si>
    <t>Good communication skills</t>
  </si>
  <si>
    <t>Ability to resolve conflicts in a healthy way</t>
  </si>
  <si>
    <t>Capacity for intimacy and trust</t>
  </si>
  <si>
    <t>Shared experiences and memories with others</t>
  </si>
  <si>
    <t>Strong social support network</t>
  </si>
  <si>
    <t>Positive interactions with pets or animals</t>
  </si>
  <si>
    <t>4. Career Success:</t>
  </si>
  <si>
    <t>Job satisfaction</t>
  </si>
  <si>
    <t>Balance between work and personal life</t>
  </si>
  <si>
    <t>Feeling valued and recognized at work</t>
  </si>
  <si>
    <t>Opportunities for career progression</t>
  </si>
  <si>
    <t>Appropriate compensation for work</t>
  </si>
  <si>
    <t>Safe and healthy work environment</t>
  </si>
  <si>
    <t>Positive relationships with colleagues and superiors</t>
  </si>
  <si>
    <t>Opportunities for continuous learning and development</t>
  </si>
  <si>
    <t>Alignment between personal values and work</t>
  </si>
  <si>
    <t>Ability to make a positive impact through work</t>
  </si>
  <si>
    <t>Job security</t>
  </si>
  <si>
    <t>Engagement and motivation at work</t>
  </si>
  <si>
    <t>Flexibility in work (remote work, flexible hours)</t>
  </si>
  <si>
    <t>5. Personal Fulfillment:</t>
  </si>
  <si>
    <t>Engagement in hobbies and leisure activities</t>
  </si>
  <si>
    <t>Alignment between personal values and lifestyle</t>
  </si>
  <si>
    <t>Regular experiences of flow (being fully immersed and enjoying what you're doing)</t>
  </si>
  <si>
    <t>Feeling of personal growth and self-improvement</t>
  </si>
  <si>
    <t>Capacity for creativity and innovation</t>
  </si>
  <si>
    <t>Financial stability and freedom</t>
  </si>
  <si>
    <t>Time for relaxation and rejuvenation</t>
  </si>
  <si>
    <t>Connection with nature</t>
  </si>
  <si>
    <t>Cultural engagement (music, arts, literature)</t>
  </si>
  <si>
    <t>Travel and exploration experiences</t>
  </si>
  <si>
    <t>Ability to express oneself freely</t>
  </si>
  <si>
    <t>Spiritual fulfillment</t>
  </si>
  <si>
    <t>Environmental sustainability of lifestyle</t>
  </si>
  <si>
    <t>Active engagement in civic activities and community service</t>
  </si>
  <si>
    <t>Lifelong learning</t>
  </si>
  <si>
    <t>User</t>
  </si>
  <si>
    <t>6. Intellectual Growth:</t>
  </si>
  <si>
    <t>Open-mindedness</t>
  </si>
  <si>
    <t>Critical thinking skills</t>
  </si>
  <si>
    <t>Mastery of new skills</t>
  </si>
  <si>
    <t>Intellectual curiosity</t>
  </si>
  <si>
    <t>Knowledge of world affairs</t>
  </si>
  <si>
    <t>Understanding and appreciation of diverse cultures</t>
  </si>
  <si>
    <t>Problem-solving abilities</t>
  </si>
  <si>
    <t>Fluency in multiple languages</t>
  </si>
  <si>
    <t>Technological literacy</t>
  </si>
  <si>
    <t>Understanding of personal and family history</t>
  </si>
  <si>
    <t>Ability to articulate thoughts and ideas effectively</t>
  </si>
  <si>
    <t>7. Emotional Well-being:</t>
  </si>
  <si>
    <t>Ability to express and manage a range of emotions</t>
  </si>
  <si>
    <t>Forgiveness and reconciliation</t>
  </si>
  <si>
    <t>Ability to cope with loss</t>
  </si>
  <si>
    <t>Experiencing joy and happiness</t>
  </si>
  <si>
    <t>Ability to nurture a positive outlook</t>
  </si>
  <si>
    <t>Cultivating gratitude</t>
  </si>
  <si>
    <t>Emotional resilience</t>
  </si>
  <si>
    <t>Emotional maturity</t>
  </si>
  <si>
    <t>Emotional self-sufficiency</t>
  </si>
  <si>
    <t>Ability to form deep emotional connections with others</t>
  </si>
  <si>
    <t>8. Spiritual Growth:</t>
  </si>
  <si>
    <t>Connection to something greater than oneself (could be religious or non-religious)</t>
  </si>
  <si>
    <t>Inner peace and tranquility</t>
  </si>
  <si>
    <t>Understanding and acceptance of life's mysteries</t>
  </si>
  <si>
    <t>Practice of meditation or prayer</t>
  </si>
  <si>
    <t>Alignment with personal moral and ethical beliefs</t>
  </si>
  <si>
    <t>Forgiveness and compassion towards oneself and others</t>
  </si>
  <si>
    <t>Feeling a sense of wonder and awe</t>
  </si>
  <si>
    <t>Feeling a sense of destiny or purpose</t>
  </si>
  <si>
    <t>Spiritual practices and rituals</t>
  </si>
  <si>
    <t>9. Environmental Interactions:</t>
  </si>
  <si>
    <t>Time spent outdoors in nature</t>
  </si>
  <si>
    <t>Engagement in environmentally sustainable practices</t>
  </si>
  <si>
    <t>Connection and respect for the natural world</t>
  </si>
  <si>
    <t>Knowledge and understanding of environmental issues</t>
  </si>
  <si>
    <t>Active contribution to environmental conservation</t>
  </si>
  <si>
    <t>Ability to grow or produce one's own food</t>
  </si>
  <si>
    <t>Engaging in physical activities in nature (hiking, swimming, etc.)</t>
  </si>
  <si>
    <t>Reducing personal carbon footprint</t>
  </si>
  <si>
    <t>10. Cultural and Artistic Engagement:</t>
  </si>
  <si>
    <t>Exposure to a diverse range of artistic expression (music, visual arts, theater, dance, etc.)</t>
  </si>
  <si>
    <t>Creative expression (painting, writing, making music, etc.)</t>
  </si>
  <si>
    <t>Appreciation of beauty in various forms</t>
  </si>
  <si>
    <t>Cultural curiosity and understanding</t>
  </si>
  <si>
    <t>Participation in cultural traditions and rituals</t>
  </si>
  <si>
    <t>Exposure to and respect for cultural diversity</t>
  </si>
  <si>
    <t>Ability to create and appreciate beauty</t>
  </si>
  <si>
    <t>11. Financial Stability:</t>
  </si>
  <si>
    <t>Financial literacy</t>
  </si>
  <si>
    <t>Savings for the future</t>
  </si>
  <si>
    <t>Responsible financial planning and spending</t>
  </si>
  <si>
    <t>Financial independence</t>
  </si>
  <si>
    <t>Adequate insurance coverage</t>
  </si>
  <si>
    <t>Investing for future growth</t>
  </si>
  <si>
    <t>Freedom from excessive debt</t>
  </si>
  <si>
    <t>12. Contributions to Society:</t>
  </si>
  <si>
    <t>Active participation in community activities</t>
  </si>
  <si>
    <t>Volunteering and charitable work</t>
  </si>
  <si>
    <t>Civic participation and exercising democratic rights</t>
  </si>
  <si>
    <t>Advocacy for social causes</t>
  </si>
  <si>
    <t>Contributions to the well-being of others</t>
  </si>
  <si>
    <t>Mentoring or coaching others</t>
  </si>
  <si>
    <t>Sharing knowledge and skills with others</t>
  </si>
  <si>
    <t>13. Personal Character:</t>
  </si>
  <si>
    <t>Integrity and honesty</t>
  </si>
  <si>
    <t>Resilience in the face of adversity</t>
  </si>
  <si>
    <t>Courage in personal and professional life</t>
  </si>
  <si>
    <t>Capacity for empathy and compassion</t>
  </si>
  <si>
    <t>Humility and self-reflection</t>
  </si>
  <si>
    <t>Responsibility and reliability</t>
  </si>
  <si>
    <t>Patience and tolerance</t>
  </si>
  <si>
    <t>Persistence and determination</t>
  </si>
  <si>
    <t>14. Personal Freedom:</t>
  </si>
  <si>
    <t>Autonomy to make personal choices</t>
  </si>
  <si>
    <t>Freedom to express oneself</t>
  </si>
  <si>
    <t>Freedom from discrimination and prejudice</t>
  </si>
  <si>
    <t>Ability to travel and explore</t>
  </si>
  <si>
    <t>Freedom from oppression and fear</t>
  </si>
  <si>
    <t>Access to opportunities for growth and development</t>
  </si>
  <si>
    <t>Legal rights and protections</t>
  </si>
  <si>
    <t>15. Quality of Living Environment:</t>
  </si>
  <si>
    <t>Access to clean air and water</t>
  </si>
  <si>
    <t>Safe and secure living space</t>
  </si>
  <si>
    <t>Access to green spaces</t>
  </si>
  <si>
    <t>Please finish</t>
  </si>
  <si>
    <t>Sure, let's continue with more potential components of human flourishing:</t>
  </si>
  <si>
    <t>16. Quality of Living Environment (Continued):</t>
  </si>
  <si>
    <t>Access to healthy food options</t>
  </si>
  <si>
    <t>Aesthetically pleasing living environment</t>
  </si>
  <si>
    <t>Access to essential amenities and services</t>
  </si>
  <si>
    <t>Noise pollution control</t>
  </si>
  <si>
    <t>Sufficient personal space</t>
  </si>
  <si>
    <t>Safe neighborhood</t>
  </si>
  <si>
    <t>Access to quality education facilities</t>
  </si>
  <si>
    <t>Access to quality healthcare facilities</t>
  </si>
  <si>
    <t>17. Personal Safety:</t>
  </si>
  <si>
    <t>Freedom from physical harm and violence</t>
  </si>
  <si>
    <t>Cybersecurity and privacy</t>
  </si>
  <si>
    <t>Safe commuting and travel</t>
  </si>
  <si>
    <t>Preparedness for emergencies</t>
  </si>
  <si>
    <t>Personal health and safety habits</t>
  </si>
  <si>
    <t>18. Self-Identity and Acceptance:</t>
  </si>
  <si>
    <t>Self-confidence</t>
  </si>
  <si>
    <t>Positive body image</t>
  </si>
  <si>
    <t>Acceptance of personal identity (including gender, sexuality, race, etc.)</t>
  </si>
  <si>
    <t>Personal authenticity</t>
  </si>
  <si>
    <t>Independence and self-reliance</t>
  </si>
  <si>
    <t>Acceptance and management of personal limitations</t>
  </si>
  <si>
    <t>19. Balance and Harmony:</t>
  </si>
  <si>
    <t>Work-life balance</t>
  </si>
  <si>
    <t>Balance between social and personal time</t>
  </si>
  <si>
    <t>Balance between activity and rest</t>
  </si>
  <si>
    <t>Emotional balance</t>
  </si>
  <si>
    <t>Balance between giving and receiving</t>
  </si>
  <si>
    <t>20. Growth and Achievement:</t>
  </si>
  <si>
    <t>Setting and achieving personal goals</t>
  </si>
  <si>
    <t>Overcoming personal challenges</t>
  </si>
  <si>
    <t>Personal development and self-improvement</t>
  </si>
  <si>
    <t>Recognition of personal achievements</t>
  </si>
  <si>
    <t>Pursuit of excellence in chosen fields</t>
  </si>
  <si>
    <t>21. Exploration and Adventure:</t>
  </si>
  <si>
    <t>Openness to new experiences</t>
  </si>
  <si>
    <t>Travel and exploration</t>
  </si>
  <si>
    <t>Adventure sports and activities</t>
  </si>
  <si>
    <t>Exploring diverse cultures and lifestyles</t>
  </si>
  <si>
    <t>Trying new foods, arts, and music</t>
  </si>
  <si>
    <t>22. Human Rights:</t>
  </si>
  <si>
    <t>Freedom of speech and expression</t>
  </si>
  <si>
    <t>Freedom from discrimination and exploitation</t>
  </si>
  <si>
    <t>Access to justice and fair treatment</t>
  </si>
  <si>
    <t>Right to education and information</t>
  </si>
  <si>
    <t>Right to privacy and personal space</t>
  </si>
  <si>
    <t>23. Technological Interaction:</t>
  </si>
  <si>
    <t>Ability to use technology effectively</t>
  </si>
  <si>
    <t>Digital literacy</t>
  </si>
  <si>
    <t>Ethical use of technology</t>
  </si>
  <si>
    <t>Understanding of the impact of technology on personal life</t>
  </si>
  <si>
    <t>Use of technology for personal development and growth</t>
  </si>
  <si>
    <t>24. Personal Habits and Lifestyle:</t>
  </si>
  <si>
    <t>Healthy eating habits</t>
  </si>
  <si>
    <t>Regular physical activity</t>
  </si>
  <si>
    <t>Healthy sleep habits</t>
  </si>
  <si>
    <t>Regular hydration</t>
  </si>
  <si>
    <t>Mindfulness and meditation practices</t>
  </si>
  <si>
    <t>Time management skills</t>
  </si>
  <si>
    <t>25. Leisure and Recreation:</t>
  </si>
  <si>
    <t>Regular participation in recreational activities</t>
  </si>
  <si>
    <t>Hobbies and personal interests</t>
  </si>
  <si>
    <t>Time for relaxation and leisure</t>
  </si>
  <si>
    <t>Participation in sports or physical games</t>
  </si>
  <si>
    <t>Engaging in enjoyable pastimes and entertainment</t>
  </si>
  <si>
    <t>26. Multidimensional Literacy:</t>
  </si>
  <si>
    <t>Cultural literacy: Understanding and appreciating diverse cultures, their history, and their contributions.</t>
  </si>
  <si>
    <t>Emotional literacy: The ability to identify, understand, and express emotions in a healthy way.</t>
  </si>
  <si>
    <t>Financial literacy: The ability to manage finances wisely, including budgeting, investing, and planning for retirement.</t>
  </si>
  <si>
    <t>Ecological literacy: Understanding of the natural world and our role in it, and the ability to live sustainably.</t>
  </si>
  <si>
    <t>27. Metacognition:</t>
  </si>
  <si>
    <t>Reflection: Regularly taking time to reflect on one's actions, decisions, and experiences.</t>
  </si>
  <si>
    <t>Self-awareness: Understanding one's emotions, strengths, weaknesses, values, and motivations.</t>
  </si>
  <si>
    <t>Mindfulness: Being fully present and engaged in the current moment.</t>
  </si>
  <si>
    <t>Self-regulation: The ability to manage and control one's behavior, emotions, and thoughts.</t>
  </si>
  <si>
    <t>28. Transcendence:</t>
  </si>
  <si>
    <t>Peak experiences: Moments of intense happiness, wonder, or enlightenment.</t>
  </si>
  <si>
    <t>Altruism: Selfless acts for the benefit of others.</t>
  </si>
  <si>
    <t>Spirituality: A sense of connection to something larger than oneself.</t>
  </si>
  <si>
    <t>Wisdom: The ability to make sound judgments based on knowledge and experience.</t>
  </si>
  <si>
    <t>29. Interconnectedness:</t>
  </si>
  <si>
    <t>Global citizenship: Recognizing oneself as a part of the global community and acting responsibly.</t>
  </si>
  <si>
    <t>Digital citizenship: Using technology and the internet in an informed, responsible, and ethical way.</t>
  </si>
  <si>
    <t>Empathy for all living beings: Feeling and understanding the emotions of other people, animals, and even plants.</t>
  </si>
  <si>
    <t>Sense of unity: Feeling a sense of connection and unity with all forms of life.</t>
  </si>
  <si>
    <t>30. Futurism:</t>
  </si>
  <si>
    <t>Adaptability to change: The ability to adapt to and embrace change, including technological advancements.</t>
  </si>
  <si>
    <t>Future-oriented mindset: Planning for and considering the future in one's decisions.</t>
  </si>
  <si>
    <t>Anticipation of challenges: Preemptively addressing potential future challenges.</t>
  </si>
  <si>
    <t>Lifelong learning to keep up with the changing world.</t>
  </si>
  <si>
    <t>31. Sensory Engagement:</t>
  </si>
  <si>
    <t>Aesthetic appreciation: Appreciating beauty in various forms, including art, music, nature, etc.</t>
  </si>
  <si>
    <t>Tactile experiences: Engaging in activities that stimulate the sense of touch, such as gardening, pottery, etc.</t>
  </si>
  <si>
    <t>Culinary creativity: Engaging with food not just as sustenance, but as a creative and sensory experience.</t>
  </si>
  <si>
    <t>Soundscapes: Engaging with and appreciating the sounds around us, from music to the sounds of nature.</t>
  </si>
  <si>
    <t>32. Creative Expression:</t>
  </si>
  <si>
    <t>Artistic pursuits: Expressing oneself through art, music, writing, dance, etc.</t>
  </si>
  <si>
    <t>DIY projects: Building, creating, or repairing things by oneself.</t>
  </si>
  <si>
    <t>Innovating: Coming up with new ideas and novel solutions to problems.</t>
  </si>
  <si>
    <t>Storytelling: Sharing stories, experiences, and ideas with others.</t>
  </si>
  <si>
    <t>33. Harmony with Nature:</t>
  </si>
  <si>
    <t>Biophilia: Love of and affinity for nature and living things.</t>
  </si>
  <si>
    <t>Ecotherapy: Healing and growth nurtured by interaction with the earth.</t>
  </si>
  <si>
    <t>Outdoor adventures: Engaging in outdoor activities like hiking, camping, etc.</t>
  </si>
  <si>
    <t>Gardening: Growing one's own food, flowers, etc.</t>
  </si>
  <si>
    <t>34. Digital Detox:</t>
  </si>
  <si>
    <t>Regular breaks from technology: Taking time off from screens to engage with the physical world.</t>
  </si>
  <si>
    <t>Mindful usage of technology: Using technology in a way that serves us, rather than distracting or overwhelming us.</t>
  </si>
  <si>
    <t>Online privacy: Safeguarding personal information online.</t>
  </si>
  <si>
    <t>35. Playfulness:</t>
  </si>
  <si>
    <t>Sense of humor: Ability to laugh and not</t>
  </si>
  <si>
    <t>I apologize for the abrupt cut-off in my previous response. Let's continue:</t>
  </si>
  <si>
    <t>35. Playfulness (Continued):</t>
  </si>
  <si>
    <t>Sense of humor: Ability to laugh and not take things too seriously</t>
  </si>
  <si>
    <t>Spontaneity: Ability to be spontaneous and embrace the unexpected</t>
  </si>
  <si>
    <t>Play: Engaging in fun, unstructured activities that aren't necessarily goal-oriented</t>
  </si>
  <si>
    <t>Gamification: Turning mundane tasks into fun challenges</t>
  </si>
  <si>
    <t>36. Space and Place:</t>
  </si>
  <si>
    <t>Personal sanctuaries: Creating spaces that offer peace, safety, and comfort</t>
  </si>
  <si>
    <t>Connection to place: Developing a sense of belonging to the places we inhabit</t>
  </si>
  <si>
    <t>Architectural appreciation: Understanding and valuing the role of architecture in our lives</t>
  </si>
  <si>
    <t>Sacred spaces: Having places for reflection, meditation, or spiritual practices</t>
  </si>
  <si>
    <t>37. Time Perception:</t>
  </si>
  <si>
    <t>Past, present, future balance: Balancing memories of the past, presence in the moment, and aspirations for the future</t>
  </si>
  <si>
    <t>Temporal flexibility: Flexibility in daily schedules for unexpected opportunities or obstacles</t>
  </si>
  <si>
    <t>Reflection on personal history: Understanding one's life story and how it has shaped who they are</t>
  </si>
  <si>
    <t>Anticipation: Looking forward to positive future events</t>
  </si>
  <si>
    <t>38. Narrative and Storytelling:</t>
  </si>
  <si>
    <t>Personal narrative: Understanding and telling one's own life story</t>
  </si>
  <si>
    <t>Empathetic listening: Listening to others' stories with empathy and understanding</t>
  </si>
  <si>
    <t>Story creation: Creating and sharing stories, whether true or fictional</t>
  </si>
  <si>
    <t>Legacy building: Considering the story and impact one leaves behind</t>
  </si>
  <si>
    <t>39. Somatic Awareness:</t>
  </si>
  <si>
    <t>Body mindfulness: Paying attention to bodily sensations and needs</t>
  </si>
  <si>
    <t>Movement practices: Engaging in practices that involve mindful movement, like yoga or tai chi</t>
  </si>
  <si>
    <t>Breath awareness: Paying attention to one's breath as a form of mindfulness</t>
  </si>
  <si>
    <t>Body positivity: Cultivating a positive view of one's body</t>
  </si>
  <si>
    <t>40. Interpersonal Dynamics:</t>
  </si>
  <si>
    <t>Conflict resolution: Resolving disagreements in a constructive manner</t>
  </si>
  <si>
    <t>Collaborative skills: Working effectively with others towards a common goal</t>
  </si>
  <si>
    <t>Compassionate communication: Communicating with others in a caring and understanding way</t>
  </si>
  <si>
    <t>Boundary setting: Clearly communicating and maintaining personal boundaries</t>
  </si>
  <si>
    <t>41. Culinary Exploration:</t>
  </si>
  <si>
    <t>Food culture: Appreciating different food traditions from around the world</t>
  </si>
  <si>
    <t>Cooking skills: Ability to prepare healthy and tasty meals</t>
  </si>
  <si>
    <t>Mindful eating: Eating with attention and enjoyment</t>
  </si>
  <si>
    <t>Nutritional knowledge: Understanding the nutritional value of different foods</t>
  </si>
  <si>
    <t>42. Cosmic Perspective:</t>
  </si>
  <si>
    <t>Astronomical wonder: Appreciation and understanding of the cosmos</t>
  </si>
  <si>
    <t>Understanding of our place in the universe: Realizing the vastness of the universe and our place within it</t>
  </si>
  <si>
    <t>Future of humanity: Considering and planning for the long-term future of humanity</t>
  </si>
  <si>
    <t>Ethical implications of space exploration: Considering the ethical aspects of exploring and potentially colonizing other planets</t>
  </si>
  <si>
    <t>43. Applied Ethics:</t>
  </si>
  <si>
    <t>Ethical consumption: Making purchasing decisions based on ethical considerations</t>
  </si>
  <si>
    <t>Ethical dilemmas: Ability to navigate complex ethical questions</t>
  </si>
  <si>
    <t>Animal rights: Considering the rights and wellbeing of non-human animals</t>
  </si>
  <si>
    <t>Environmental ethics: Making decisions that respect the environment and ecosystems</t>
  </si>
  <si>
    <t>These categories continue to expand the definition of human flourishing, emphasizing the diversity of factors that can contribute to a rich and fulfilling life.</t>
  </si>
  <si>
    <t>Review all your answers. Is there anything else missing?</t>
  </si>
  <si>
    <t>The idea of human flourishing is incredibly complex and multifaceted, encompassing virtually all aspects of human existence. The categories I've outlined cover a wide range of areas, but there might still be some unique aspects worth mentioning:</t>
  </si>
  <si>
    <t>44. Technological Ethics and Awareness:</t>
  </si>
  <si>
    <t>Understanding AI: Basic knowledge about artificial intelligence and its implications.</t>
  </si>
  <si>
    <t>Ethical technology use: Ensuring that the technology one uses and supports is ethical.</t>
  </si>
  <si>
    <t>Digital footprint: Awareness of the trace one leaves online and how it can impact them and others.</t>
  </si>
  <si>
    <t>Cybersecurity: Understanding the importance of protecting one's data online.</t>
  </si>
  <si>
    <t>45. Historical Consciousness:</t>
  </si>
  <si>
    <t>Awareness of history: Knowledge of key historical events and how they shape the present.</t>
  </si>
  <si>
    <t>Historical empathy: Understanding the perspectives and contexts of people from different historical periods.</t>
  </si>
  <si>
    <t>Recognition of historical bias: Awareness of the biases and viewpoints that can influence historical accounts.</t>
  </si>
  <si>
    <t>Personal genealogy: Knowledge and appreciation of one's own family history.</t>
  </si>
  <si>
    <t>46. Asthetic Sensibility:</t>
  </si>
  <si>
    <t>Design appreciation: Recognizing and appreciating good design in various forms.</t>
  </si>
  <si>
    <t>Personal aesthetics: Developing a personal sense of style and aesthetics.</t>
  </si>
  <si>
    <t>Aesthetic creation: Engaging in activities that create aesthetic value, such as art, design, and decoration.</t>
  </si>
  <si>
    <t>Aesthetic of everyday life: Finding beauty in everyday experiences and surroundings.</t>
  </si>
  <si>
    <t>47. Stewardship:</t>
  </si>
  <si>
    <t>Community stewardship: Taking responsibility for the well-being of one's community.</t>
  </si>
  <si>
    <t>Environmental stewardship: Protecting and conserving the environment.</t>
  </si>
  <si>
    <t>Resource stewardship: Using resources responsibly and sustainably.</t>
  </si>
  <si>
    <t>Legacy stewardship: Considering how one's actions will impact future generations.</t>
  </si>
  <si>
    <t>48. Fandom and Shared Interest Communities:</t>
  </si>
  <si>
    <t>Engagement in fandom: Participating in communities formed around shared interests or passions.</t>
  </si>
  <si>
    <t>Cosplay and fan creation: Engaging in activities like cosplay or creating fan art or fanfiction.</t>
  </si>
  <si>
    <t>Shared experiences: Experiencing shared joy, anticipation, and other emotions with a community.</t>
  </si>
  <si>
    <t>Respectful debate: Engaging in respectful discussions and debates within these communities.</t>
  </si>
  <si>
    <t>49. Cognitive Diversity:</t>
  </si>
  <si>
    <t>Valuing different ways of thinking: Appreciating the value that different perspectives and ways of thinking bring.</t>
  </si>
  <si>
    <t>Neurodiversity awareness: Understanding and respecting the experiences of neurodivergent individuals.</t>
  </si>
  <si>
    <t>Cognitive flexibility: Being able to switch between different modes of thinking.</t>
  </si>
  <si>
    <t>Interdisciplinary thinking: Integrating ideas from different disciplines.</t>
  </si>
  <si>
    <t>50. Dream Exploration:</t>
  </si>
  <si>
    <t>Dream interpretation: Exploring the meanings of dreams.</t>
  </si>
  <si>
    <t>Lucid dreaming: The practice of becoming aware and potentially controlling one's dreams.</t>
  </si>
  <si>
    <t>Dream recall: The ability to remember dreams.</t>
  </si>
  <si>
    <t>Dream creativity: Using dreams as a source of creative inspiration.</t>
  </si>
  <si>
    <t>Given the breadth of the concept of human flourishing, there are likely even more aspects that could be added, but this should provide a comprehensive starting point. Each individual will relate to these categories differently, depending on their personal experiences, values, and aspirations.</t>
  </si>
  <si>
    <t>Human Flourishing Survey</t>
  </si>
  <si>
    <t>Quote, Joke, and Color of the Week</t>
  </si>
  <si>
    <t>Icarus</t>
  </si>
  <si>
    <t>Sports Doping</t>
  </si>
  <si>
    <t>Co-Op or Nintendo Gaming Quality</t>
  </si>
  <si>
    <t>Trying out projects in the morning</t>
  </si>
  <si>
    <t>Good ass Taco Bell dine-in</t>
  </si>
  <si>
    <t>Computional human flourishing in afternoon</t>
  </si>
  <si>
    <t>She was very irritable after a long weekend of work</t>
  </si>
  <si>
    <t>Smooth-Just as I predicted this morning</t>
  </si>
  <si>
    <t>Something-Rather than nothing</t>
  </si>
  <si>
    <t>Something</t>
  </si>
  <si>
    <t>After Biden Predicted Chaos at the Border, a Quieter Than Expected Weekend</t>
  </si>
  <si>
    <t>Doyle Brunson, Poker Champion Known as ‘Texas Dolly,’ Dies at 89</t>
  </si>
  <si>
    <t>Overcast 75/57</t>
  </si>
  <si>
    <t>Stable-Today I am going to have a good solid day</t>
  </si>
  <si>
    <t>Alignment-Order is the word of the day but harmonious alignment</t>
  </si>
  <si>
    <t>Starved Rock State Park: Located in Oglesby, this park is full of beautiful canyons and waterfalls. It's perfect for hiking, camping, and birdwatching, especially in the fall when the leaves are changing colors.</t>
  </si>
  <si>
    <t>Galena: This charming small town is filled with historic sites, including the home of Ulysses S. Grant. Downtown Galena offers an array of local shops, restaurants, and wine tasting rooms.</t>
  </si>
  <si>
    <t>Springfield: The state's capital is full of history, including the Abraham Lincoln Presidential Library and Museum, the Lincoln Home National Historic Site, and the Old State Capitol.</t>
  </si>
  <si>
    <t>Cahokia Mounds State Historic Site: Located in Collinsville, these ancient Native American city ruins are a UNESCO World Heritage site.</t>
  </si>
  <si>
    <t>What can I do with world heritage sites</t>
  </si>
  <si>
    <t>Must get checked for Psoriasis</t>
  </si>
  <si>
    <t>Get questions going for others better</t>
  </si>
  <si>
    <t>How can I utilize running mental simulations before new or big decisions</t>
  </si>
  <si>
    <t>What are all the kinds of wearable health devices</t>
  </si>
  <si>
    <t>Make my own giant cutting board</t>
  </si>
  <si>
    <t>Music playlists by emotional tone</t>
  </si>
  <si>
    <t>Call back IRS</t>
  </si>
  <si>
    <t>Survey questions by group text</t>
  </si>
  <si>
    <t>Paul Bloom's new book</t>
  </si>
  <si>
    <t>Look over default mode network again</t>
  </si>
  <si>
    <t>What are some automatic behaviors I am doing that I am not aware of</t>
  </si>
  <si>
    <t>Don’t trust your gut most times</t>
  </si>
  <si>
    <t>Proud Mary coffee order and Le Creuset Stoneware Mug</t>
  </si>
  <si>
    <t>Develop more connection with my loved ones.  What does that mean</t>
  </si>
  <si>
    <t>Explore neurotech wearables and other things I could engage with in neurotech</t>
  </si>
  <si>
    <t>Explore moonshot thinking</t>
  </si>
  <si>
    <t>Pdocast categories back: interview, learning, self-improvement, history etc etc</t>
  </si>
  <si>
    <t>How can I get better at data analysis and fact finding</t>
  </si>
  <si>
    <t>I need to build more models and simulation in the spirit of computational thinking</t>
  </si>
  <si>
    <t>I need more computational tools</t>
  </si>
  <si>
    <t>Value-computational thinking</t>
  </si>
  <si>
    <t>Human flourishing survey once per quarter and finishing organizing survey</t>
  </si>
  <si>
    <t>Have GPT look at patterns in my scorecard data</t>
  </si>
  <si>
    <t>Create fun predictive model execise</t>
  </si>
  <si>
    <t>Call Kewanee High school</t>
  </si>
  <si>
    <t>Buy shit for ring toss</t>
  </si>
  <si>
    <t>Plan garage event with couch</t>
  </si>
  <si>
    <t>Develop short story category for hobby</t>
  </si>
  <si>
    <t>What are the best informational seasonal series that we are not watching should this be doc or reality or something new</t>
  </si>
  <si>
    <t>Check out peoria's "applachian trail"</t>
  </si>
  <si>
    <t>Check out "warehouse" district in Peoria</t>
  </si>
  <si>
    <t>Event-May 19 Wine and Cheese Under the Stars: Total Solar Eclipse</t>
  </si>
  <si>
    <t>Creatine again</t>
  </si>
  <si>
    <t>Cold exposure program</t>
  </si>
  <si>
    <t>I must get my inflammatory number down ASAP</t>
  </si>
  <si>
    <t>Calculate your phenotypic age and then combat the fucked up number haha.  There are calculators</t>
  </si>
  <si>
    <t>Learn about Marie Tussads Chamber</t>
  </si>
  <si>
    <t>Figure out how my threat response is amplified or reduced</t>
  </si>
  <si>
    <t>Ways to combat indifference or lethargic</t>
  </si>
  <si>
    <t>Utilize Edgeworth's hedometer</t>
  </si>
  <si>
    <t>Check in every hour and give all the feelings word you feel. Ratio of positive to negative could provide a wellness index</t>
  </si>
  <si>
    <t>Cantril self-anchoring striving scale</t>
  </si>
  <si>
    <t>Wealth can diminsih you ability to enjoy small pleasures-tactics to combat this</t>
  </si>
  <si>
    <t>Analyze a situation fromdifferent perspectives, considering varied viewpoints, contexts, or paradigms. This diverse approach encourages comprehensive understanding and innovative solutions, reducing bias and fostering holistic decision-making.</t>
  </si>
  <si>
    <t>Multiple Frames of Reference</t>
  </si>
  <si>
    <t>Waste drop off of garage</t>
  </si>
  <si>
    <t>Change Osmosis Stages 1-3</t>
  </si>
  <si>
    <t>Change Osmosis Stages 4-5 (May 2025)</t>
  </si>
  <si>
    <t>Talking with Matt about a whole host of stuff</t>
  </si>
  <si>
    <t>Good talk with my mom</t>
  </si>
  <si>
    <t>Good talk with my dad</t>
  </si>
  <si>
    <t>She was in a better mood than I expected</t>
  </si>
  <si>
    <t>Distracted-Not my best day of focus today</t>
  </si>
  <si>
    <t>Support-The wife was an ally today</t>
  </si>
  <si>
    <t>Stable</t>
  </si>
  <si>
    <t>Distracted</t>
  </si>
  <si>
    <t>Support</t>
  </si>
  <si>
    <t>Sunny 74/51</t>
  </si>
  <si>
    <t>Temperence</t>
  </si>
  <si>
    <t>Temperence-Today I am going to be not too hot and not too cold</t>
  </si>
  <si>
    <t>Fleeing Generals at War and Violent Militias, Many Say ‘We’re Not Coming Back’</t>
  </si>
  <si>
    <t>Ralph Lee, Father of Puppets and a New York Parade, Dies at 87</t>
  </si>
  <si>
    <t>Flying-I am going to sail on the wind today</t>
  </si>
  <si>
    <t>Develop design checklist methodology</t>
  </si>
  <si>
    <t>Incorporate old design documents</t>
  </si>
  <si>
    <t>How to move design into construction</t>
  </si>
  <si>
    <t>How to incorporate design sketches</t>
  </si>
  <si>
    <t>What is actually feasible for multi-tasking especially combining senses</t>
  </si>
  <si>
    <t>What out of pocket health expenses are the most valuable</t>
  </si>
  <si>
    <t>Make sure I cancel these services coming this year</t>
  </si>
  <si>
    <t>Question-Rate the average human like "the average human is more good than bad"</t>
  </si>
  <si>
    <t>3 project carts on each level</t>
  </si>
  <si>
    <t>Muse headband</t>
  </si>
  <si>
    <t>Neurotechnology</t>
  </si>
  <si>
    <t>Oil bottle labels</t>
  </si>
  <si>
    <t>Office chairs</t>
  </si>
  <si>
    <t>Oops forgot color of the week</t>
  </si>
  <si>
    <t>Statistically managened utopia run by technocrats and the population provides</t>
  </si>
  <si>
    <t>Walk saucer for hermit crabs</t>
  </si>
  <si>
    <t>What is true as opposed to opnion</t>
  </si>
  <si>
    <t>Orking Services-attic insulation, gutter guards, reflective attic systems, mulch &amp; mole mesh for burrowing Excluder geo border, step flashing at foundations, dig defense gate from orkin that go in the ground, garage door seals with brushes</t>
  </si>
  <si>
    <t>Joint Goal Completed</t>
  </si>
  <si>
    <t>Culture &amp; Entertainment Podcasts</t>
  </si>
  <si>
    <t>News Podcast Medley</t>
  </si>
  <si>
    <t>Entertainment Video &amp; Website</t>
  </si>
  <si>
    <t>Podcast-Entertainment</t>
  </si>
  <si>
    <t>Podcast-Educational</t>
  </si>
  <si>
    <t>Podcast-Culture</t>
  </si>
  <si>
    <t>Podcast-Health</t>
  </si>
  <si>
    <t>Human Flourshing Suvey &amp; Action Items</t>
  </si>
  <si>
    <t>PLANNING</t>
  </si>
  <si>
    <t>MENTAL HEALTH</t>
  </si>
  <si>
    <t>GOALS &amp; PROJECTS</t>
  </si>
  <si>
    <t>MEDIA &amp; ENTERTAINMENT</t>
  </si>
  <si>
    <t>PHYSICAL HEALTH</t>
  </si>
  <si>
    <t>LONG TERM</t>
  </si>
  <si>
    <t>Mostly Sunny 79/54</t>
  </si>
  <si>
    <t>Nice weather for run outside</t>
  </si>
  <si>
    <t>Dedicing to pull the trigger on the crawlspace</t>
  </si>
  <si>
    <t>Some errors came back in my speech</t>
  </si>
  <si>
    <t>Going to sleep</t>
  </si>
  <si>
    <t>She was a little grouchy, but still pretty nice</t>
  </si>
  <si>
    <t>Unmoored-Lost track of my best practices yesterday</t>
  </si>
  <si>
    <t>Money-Jess is earning a ton</t>
  </si>
  <si>
    <t>Unmoored</t>
  </si>
  <si>
    <t>Money</t>
  </si>
  <si>
    <t>The Latest Flash Point Among Ukraine’s Allies Is Whether to Send F-16s</t>
  </si>
  <si>
    <t>Robert E. Lucas Jr., Nobel-Winning Conservative Economist, Dies at 85</t>
  </si>
  <si>
    <t>Appreciation-I am going to really appreciate my parents today</t>
  </si>
  <si>
    <t>Two-Stroke Motor-My legs are going ot bike today</t>
  </si>
  <si>
    <t>Bike ride to Bradford with Dad</t>
  </si>
  <si>
    <t>Great Happy Joe's pizza</t>
  </si>
  <si>
    <t>Drinking a beer and smoking a bowl in downtown Bradford</t>
  </si>
  <si>
    <t>Overeating fat</t>
  </si>
  <si>
    <t>She was not bad to deal with today</t>
  </si>
  <si>
    <t>Fulfilled-Making it to Bradford with dad felt good</t>
  </si>
  <si>
    <t>Rest-I was wiped out after that bike ride</t>
  </si>
  <si>
    <t>Appreciation</t>
  </si>
  <si>
    <t>Supreme Court Won’t Hold Tech Companies Liable for User Posts</t>
  </si>
  <si>
    <t>Sam Zell, 81, Tycoon Whose Big Newspaper Venture Went Bust, Dies</t>
  </si>
  <si>
    <t>Explorers mindset</t>
  </si>
  <si>
    <t>Listen to those who disagree with me more</t>
  </si>
  <si>
    <t>Eight sleep mattress</t>
  </si>
  <si>
    <t>Sleep wearables</t>
  </si>
  <si>
    <t>Not lie again</t>
  </si>
  <si>
    <t>Quad lock for running</t>
  </si>
  <si>
    <t>Das Boot 2018</t>
  </si>
  <si>
    <t>Book Into the planet</t>
  </si>
  <si>
    <t>Overcast 80/53</t>
  </si>
  <si>
    <t>Organizing-Today I am going to be an organizing machine</t>
  </si>
  <si>
    <t>Hive-A hive is both emergent and organized</t>
  </si>
  <si>
    <t>Resource Efficency</t>
  </si>
  <si>
    <t>Valence &amp; Arousal</t>
  </si>
  <si>
    <t>Start to Fill Last Week's Log</t>
  </si>
  <si>
    <t>46 1/8"</t>
  </si>
  <si>
    <t>27 1/8"</t>
  </si>
  <si>
    <t>Weekly Data Table</t>
  </si>
  <si>
    <t>Morning Organization</t>
  </si>
  <si>
    <t>Daily Entertainment Selections</t>
  </si>
  <si>
    <t>Massive movie ratings catch-up</t>
  </si>
  <si>
    <t>Workout RFI process with GPT</t>
  </si>
  <si>
    <t>38g of fiber a day</t>
  </si>
  <si>
    <t>Publish best entertainment from each category each week in a blind email</t>
  </si>
  <si>
    <t>Methods of functional perfectionism</t>
  </si>
  <si>
    <t>Start wiring my own technical papers</t>
  </si>
  <si>
    <t>I need to see vulnerable to really get emotionally engaged</t>
  </si>
  <si>
    <t>Zeller for garage</t>
  </si>
  <si>
    <t>Intervention for Larry</t>
  </si>
  <si>
    <t>Digital manuals</t>
  </si>
  <si>
    <t>Water softener</t>
  </si>
  <si>
    <t>UPS drop-off</t>
  </si>
  <si>
    <t>State farm insurance with day laborer</t>
  </si>
  <si>
    <t>Move some the weekly stuff in card to daily</t>
  </si>
  <si>
    <t>Full upper body scan</t>
  </si>
  <si>
    <t>Action comes before motivation (could be note too)</t>
  </si>
  <si>
    <t>Automatic cat food and water thing</t>
  </si>
  <si>
    <t>Siding colors</t>
  </si>
  <si>
    <t>Ink recycling</t>
  </si>
  <si>
    <t>Project Hours Earned</t>
  </si>
  <si>
    <t>Deck tear down throw down</t>
  </si>
  <si>
    <t xml:space="preserve">Phone call with Matt over house angst </t>
  </si>
  <si>
    <t>Garage plan coming together</t>
  </si>
  <si>
    <t>Got off scorecard</t>
  </si>
  <si>
    <t>She enjoyed being outside after work</t>
  </si>
  <si>
    <t>Badass-I tore it up today</t>
  </si>
  <si>
    <t>Safety-No injuries today doing heavy duty work</t>
  </si>
  <si>
    <t>Russia Claims Bakhmut, but Some See a ‘Pyrrhic Victory’</t>
  </si>
  <si>
    <t>Jim Brown, Football Great and Civil Rights Champion, Dies at 87</t>
  </si>
  <si>
    <t>Sunny 83/57</t>
  </si>
  <si>
    <t>Straight Back-I need it</t>
  </si>
  <si>
    <t>Honed-I am going to continue to hone  my skills today</t>
  </si>
  <si>
    <t>Honed</t>
  </si>
  <si>
    <t>Badass</t>
  </si>
  <si>
    <t>Safety</t>
  </si>
  <si>
    <t>Culture &amp; Entertainment Podcasts Facts &amp; Goals</t>
  </si>
  <si>
    <t>New trailer from Tucker Equipment Sales</t>
  </si>
  <si>
    <t>Deck boards finally cashed in</t>
  </si>
  <si>
    <t>Great call with Bo</t>
  </si>
  <si>
    <t>Still not accomplishing enough on the card</t>
  </si>
  <si>
    <t>She is being motivated by how tough I am</t>
  </si>
  <si>
    <t>Surprised-I am more resilent than I thought</t>
  </si>
  <si>
    <t>Warming-I was sore this morning, but I got oiled up and bounced right back</t>
  </si>
  <si>
    <t>Surgeon General Warns That Social Media May Harm Children and Adolescents</t>
  </si>
  <si>
    <t>Ray Stevenson, Actor in ‘Thor’ and Other Films, Dies at 58</t>
  </si>
  <si>
    <t>Sunny 85/59</t>
  </si>
  <si>
    <t>Coolness-Going to be hot today</t>
  </si>
  <si>
    <t>Adaptation-I am going to handle the dump well today</t>
  </si>
  <si>
    <t>Adaptation</t>
  </si>
  <si>
    <t xml:space="preserve">Surprised </t>
  </si>
  <si>
    <t>Warming</t>
  </si>
  <si>
    <t>Coming up with hill stairs and deck</t>
  </si>
  <si>
    <t>New landscape plan is the shit</t>
  </si>
  <si>
    <t>Driving the Caddy around like Batman</t>
  </si>
  <si>
    <t>No card</t>
  </si>
  <si>
    <t>She loves doing stuff after work</t>
  </si>
  <si>
    <t>Steady-My energy is definitely holding in there</t>
  </si>
  <si>
    <t>Creative-I came up with a good plan today</t>
  </si>
  <si>
    <t>In Shaky Start, Ron DeSantis Joins 2024 Race, Hoping to Topple Trump</t>
  </si>
  <si>
    <t>Tina Turner, Magnetic Singer of Explosive Power, Is Dead at 83</t>
  </si>
  <si>
    <t>Cloudy 71/52</t>
  </si>
  <si>
    <t>Serenity-I have to take the cat to the vet today, so I need to stay calm</t>
  </si>
  <si>
    <t>Kiity-I love my little dog and I need to take care of her today</t>
  </si>
  <si>
    <t>Create a ceremony, ritual, or ongoing practice</t>
  </si>
  <si>
    <t>What affirmation words to I identify with (add these words to word bank)</t>
  </si>
  <si>
    <t>Improve skill application of cognitive restructing and emtional regulation</t>
  </si>
  <si>
    <t>Secret door with no reveal door</t>
  </si>
  <si>
    <t>Make a cart with convenience like chair fan cooler speaker etc</t>
  </si>
  <si>
    <t>Greatest hardship of all time that were survived</t>
  </si>
  <si>
    <t>Create a home café</t>
  </si>
  <si>
    <t>Add Hoerr to calender and call Greenview</t>
  </si>
  <si>
    <t>Create an open home journal that documents process</t>
  </si>
  <si>
    <t>Hoop Dreams-Doc</t>
  </si>
  <si>
    <t>Won't You Be My Neighbor-Doc</t>
  </si>
  <si>
    <t>My Octopus Teacher-Doc</t>
  </si>
  <si>
    <t>Zeitgeist-Doc</t>
  </si>
  <si>
    <t>Foster a mindset of inclusion using "listen, learn, and respect" as my guide to opening up a new conversation</t>
  </si>
  <si>
    <t>Philosophy reading of the week back</t>
  </si>
  <si>
    <t>Try to visualize things that you hear or things that are read to you</t>
  </si>
  <si>
    <t>Create a bank of affirmation words to choose from.  Maybe do times used chart or something</t>
  </si>
  <si>
    <t>Utilize the concept of "mood heuristics"</t>
  </si>
  <si>
    <t>What are the "domains" of my life</t>
  </si>
  <si>
    <t>When you think about any particular thing, you are going to think it is more important than it is.</t>
  </si>
  <si>
    <t>Don’t exaggerate how a change in circumstances will increase or your well being.  Especially don’t do this with purchases.</t>
  </si>
  <si>
    <t>Life is a series of moments each with a value.  A measurement of these value is like hedonic meter for life.  How can I use this?</t>
  </si>
  <si>
    <t>Big Bang Nucleosynthesis</t>
  </si>
  <si>
    <t>Graphic Design</t>
  </si>
  <si>
    <t>Savor: Take a moment and reflect on that bite of food noting the flavors and texture before taking another bite.</t>
  </si>
  <si>
    <t>Chew your food thoroughly: Chew your food until it becomes a soft texture and has lost its shape. As you chew, try to savor the flavor of the food.</t>
  </si>
  <si>
    <t>Chewing, Swallowing, and Savoring Food</t>
  </si>
  <si>
    <r>
      <rPr>
        <b/>
        <u/>
        <sz val="12"/>
        <color theme="1"/>
        <rFont val="Calibri"/>
        <family val="2"/>
        <scheme val="minor"/>
      </rPr>
      <t>Friendliness</t>
    </r>
    <r>
      <rPr>
        <sz val="12"/>
        <color theme="1"/>
        <rFont val="Calibri"/>
        <family val="2"/>
        <charset val="134"/>
        <scheme val="minor"/>
      </rPr>
      <t>: Being welcoming and non-reactive with a spirit of acceptance</t>
    </r>
  </si>
  <si>
    <t>What was your top three events from today??  Generate one goal that can build on these events.</t>
  </si>
  <si>
    <t>What was your top three events today?  Generate one goal that can build on these events.</t>
  </si>
  <si>
    <t>Finishing up deck demo</t>
  </si>
  <si>
    <t>Getting Sue to take the cat</t>
  </si>
  <si>
    <t>Getting my huge ass speaker the JBL Partybox 310</t>
  </si>
  <si>
    <t>Walking out the vet.  The situation was pushing me to my limit.</t>
  </si>
  <si>
    <t>She reacted pretty well to me flipping my shit haha</t>
  </si>
  <si>
    <t>Disappointed-I should have just waited out the vet today, but I didn’t think I could talk to them</t>
  </si>
  <si>
    <t>Help-It feels really good to know someone can help you out</t>
  </si>
  <si>
    <t>Serenity</t>
  </si>
  <si>
    <t>Disappointed</t>
  </si>
  <si>
    <t>Help</t>
  </si>
  <si>
    <t>Education &amp; Health Podcasts</t>
  </si>
  <si>
    <t>Education &amp; Health Podcasts Facts &amp; Goals</t>
  </si>
  <si>
    <t>Today Explained</t>
  </si>
  <si>
    <t>Oath Keepers Leader Is Sentenced to 18 Years in Jan. 6 Sedition Case</t>
  </si>
  <si>
    <t>Mary Turner Pattiz, Rock D.J. During FM’s Heyday, Dies at 76</t>
  </si>
  <si>
    <t>Bloody Mary's with my mom cleaning the house</t>
  </si>
  <si>
    <t>Having lunch at Knuckles with Sue and my mom</t>
  </si>
  <si>
    <t>Prometheus watch hungover</t>
  </si>
  <si>
    <t>Missing</t>
  </si>
  <si>
    <t>Overcast 89/61</t>
  </si>
  <si>
    <t>Ambitious</t>
  </si>
  <si>
    <t>Ambitious-I have a lot to do today to accomplish all I want to.</t>
  </si>
  <si>
    <t>Iceberg-I am going to visualize coolness today as I work outside.</t>
  </si>
  <si>
    <t>the "initial conditions" in many life situations can significantly shape the outcome</t>
  </si>
  <si>
    <t>Make my own 3D digital art projects-what platform?</t>
  </si>
  <si>
    <t>How can I visualize data in my life</t>
  </si>
  <si>
    <t>What are the most dangerous everyday things that I should avoid</t>
  </si>
  <si>
    <t>What are the things I should be checking that I am not</t>
  </si>
  <si>
    <t>Tenderized grilled pork sandwich on Sat</t>
  </si>
  <si>
    <t>Woodworking apron</t>
  </si>
  <si>
    <t>Cole O Brian Plumbing</t>
  </si>
  <si>
    <t>Sport of the Week-Poker</t>
  </si>
  <si>
    <t>Doc-"No Limit" the search for the American Dream</t>
  </si>
  <si>
    <t>Memories are a myth making machine</t>
  </si>
  <si>
    <t>Tinnitus being helped by skin sensor that goes off with external sound to retrain the brain what is internal and external</t>
  </si>
  <si>
    <t>Infrared wrist sensor that gives you haptic feedback when approaching temp difference</t>
  </si>
  <si>
    <t>Apply Synesthesia to improve brain</t>
  </si>
  <si>
    <t>We only see 1% of visible light how can I sense more things with tech</t>
  </si>
  <si>
    <t>Walt whitman story carosuel where you rotate working on stories</t>
  </si>
  <si>
    <t>How to cultivate awe</t>
  </si>
  <si>
    <t>Being finger tracker and water tester next visit</t>
  </si>
  <si>
    <t>Order chairs</t>
  </si>
  <si>
    <t>Improve visualization process</t>
  </si>
  <si>
    <t>Rate Prometheus, Platoon, The Big Country, True Lies</t>
  </si>
  <si>
    <t>26 3/4"</t>
  </si>
  <si>
    <t>How to balance house demands with other pursuits</t>
  </si>
  <si>
    <t>Managing my emotions</t>
  </si>
  <si>
    <t>Create this process</t>
  </si>
  <si>
    <t>Human Disasters Survived</t>
  </si>
  <si>
    <t>Historical Context</t>
  </si>
  <si>
    <t>Metta Hour Podcast</t>
  </si>
  <si>
    <t>Stretching Program</t>
  </si>
  <si>
    <t>Morning Yoga &amp; Posture Routine</t>
  </si>
  <si>
    <t>Chistopher Columbus</t>
  </si>
  <si>
    <t>Christopher Columbus: The Lost Voyage</t>
  </si>
  <si>
    <t>Keeping my composure all day including while visiting the doc and digging the trench</t>
  </si>
  <si>
    <t>New neuro guy was awesome and I got a refferal to a vertigo specialist</t>
  </si>
  <si>
    <t>Proud of the hard ass effort I put in the trench while maintaining my program</t>
  </si>
  <si>
    <t>She was very supportive in our doc visit today and I appreciate the support</t>
  </si>
  <si>
    <t>Powerful-I tore it up today for sure</t>
  </si>
  <si>
    <t>Jessica-I am glad she was so supportive today</t>
  </si>
  <si>
    <t>Sunny 89/65</t>
  </si>
  <si>
    <t>Resilient-Today I am going to take a beating and keep on ticking</t>
  </si>
  <si>
    <t>Budda-I am going to be relaxed and taking it all in today'</t>
  </si>
  <si>
    <t>Drone Strike in Moscow Brings Ukraine War Home to Russians</t>
  </si>
  <si>
    <t>Ian Hacking, Eminent Philosopher of Science and Much Else, Dies at 87</t>
  </si>
  <si>
    <t>Deontological Ethics</t>
  </si>
  <si>
    <t>SCAMPER: Use this list of prompts to think of how to improve a product or service: Substitute, Combine, Adapt, Modify, Put to another use, Eliminate, Reverse.</t>
  </si>
  <si>
    <t>Brainwriting: Write down an idea, then pass it to someone else who adds to it or alters it. If you're alone, try doing this with two or three ideas in sequence.</t>
  </si>
  <si>
    <t>Future Diary: Write a diary entry from the perspective of you one, five, or ten years in the future. What have you accomplished? What's your life like?</t>
  </si>
  <si>
    <t>Dream Vision Board: Create a collage of images, words, and pieces of things that represent your goals and dreams.</t>
  </si>
  <si>
    <t>Bucket List Brainstorm: Write out all the things you'd like to accomplish in your lifetime. Big, small, serious, or fun – anything goes.</t>
  </si>
  <si>
    <t>Reverse Goal Setting: Start with your end goal and then work backwards, identifying the steps you took to get there.</t>
  </si>
  <si>
    <t>Role Models: Think about someone you admire. What have they achieved or done that you'd like to do?</t>
  </si>
  <si>
    <t>Five Lives Exercise: If you had five other lives to lead, what would you do in each of them? This helps you explore different paths and passions.</t>
  </si>
  <si>
    <t>Letter to Your Older Self: Write a letter to your older self, outlining your hopes for their future.</t>
  </si>
  <si>
    <t>Ideal Day: Plan out what a completely ideal, yet realistic, day looks like for you in five years.</t>
  </si>
  <si>
    <t>Goal Laddering: Identify a broad goal, then break it down into smaller, more manageable goals.</t>
  </si>
  <si>
    <t>Free Writing: Set a timer for 10 minutes and write continuously about what comes to mind when you think about your future.</t>
  </si>
  <si>
    <t>Mind Mapping Your Interests: Create a mind map of your interests and passions. Look for connections and intersections that might point towards a future goal.</t>
  </si>
  <si>
    <t>Perspective Shift: Imagine what you'd do if money or time were no constraint.</t>
  </si>
  <si>
    <t>Look at Your Past: Consider the things you've achieved and enjoyed in the past to find trends that might inform future goals.</t>
  </si>
  <si>
    <t>Daydreaming: Allow yourself to daydream about your future. Where does your mind naturally wander?</t>
  </si>
  <si>
    <t>Ask Yourself Core Questions: What makes you happy? What activities cause you to lose track of time? What would you regret not doing?</t>
  </si>
  <si>
    <t>Best Possible Self Exercise: Visualize yourself in the future, where everything has gone as well as it possibly could. What does that look like?</t>
  </si>
  <si>
    <t>Blue-Sky Thinking: This is the practice of brainstorming with no limits—let your mind roam free and jot down whatever out-of-the-box ideas come to you.</t>
  </si>
  <si>
    <t>Turn Complaints Into Goals: What are you unsatisfied with? What do you complain about? How could you turn those complaints into goals for improvement?</t>
  </si>
  <si>
    <t>Journaling: Spend 10 minutes each day writing about your thoughts and feelings. This can help you understand your inner self better.</t>
  </si>
  <si>
    <t>Strengths, Weaknesses, Opportunities, and Threats (SWOT) Analysis: Doing a personal SWOT analysis can help you understand yourself better.</t>
  </si>
  <si>
    <t>Meditation: This is a great way to tune into your inner thoughts and feelings.</t>
  </si>
  <si>
    <t>Three Good Things: Each day, write down three things that went well. This can increase positive emotions and help you discover what brings you joy.</t>
  </si>
  <si>
    <t>Personality Tests: Take a personality test like the Myers-Briggs Type Indicator or the Big Five Personality Test. These can offer insight into your character traits.</t>
  </si>
  <si>
    <t>Art Therapy: Spend time creating something artistic, even if you're not an artist. This can help you express feelings that are hard to put into words.</t>
  </si>
  <si>
    <t>Core Values Exercise: Identify a list of potential core values (e.g., honesty, courage, kindness), and then whittle your list down to the top five that resonate most with you.</t>
  </si>
  <si>
    <t>Mindfulness Walk: Go for a walk without distractions. Focus on the sights, sounds, and smells. This can help you stay present and connect with your environment.</t>
  </si>
  <si>
    <t>Ask Others for Feedback: Reach out to people who know you well and ask what they see as your strengths and areas for growth.</t>
  </si>
  <si>
    <t>Ideal Day Visualization: Imagine and write about your ideal day from start to finish. This can reveal what you desire in life.</t>
  </si>
  <si>
    <t>Life Line Exercise: Draw a line representing your life from birth to now. Mark the highs and lows, and reflect on what you've learned from these experiences.</t>
  </si>
  <si>
    <t>Gratitude Journaling: Write about things you're grateful for each day. This can help you discover what you value most in life.</t>
  </si>
  <si>
    <t>Role Models: Identify people you admire and the qualities they possess that you value. This can help highlight traits you may wish to develop.</t>
  </si>
  <si>
    <t>Bucket List: List all the things you want to do in your life. This can help you identify your aspirations and desires.</t>
  </si>
  <si>
    <t>Future Self Letter: Write a letter to your future self outlining where you hope to be. When you open it in the future, you can see how you've grown.</t>
  </si>
  <si>
    <t>Body Scan Meditation: This helps you tune into your physical presence and can help you identify any areas of tension or discomfort, promoting a sense of holistic well-being.</t>
  </si>
  <si>
    <t>Goal Mapping: List out your goals and the steps necessary to achieve them. This can help you understand what you want out of life and what motivates you.</t>
  </si>
  <si>
    <t>Dream Interpretation: If you remember your dreams, write them down and interpret them. This could help you uncover subconscious thoughts and feelings.</t>
  </si>
  <si>
    <t>Six Thinking Hats: Approach your challenge from six different perspectives (informational, emotional, critical, optimistic, creative, and managerial).</t>
  </si>
  <si>
    <t>The Checklist Method: Create a checklist of ideas and go through them one by one to ensure all possibilities are considered.</t>
  </si>
  <si>
    <t>Analogy thinking: Think about your problem in terms of a different one. How would you solve it in that context?</t>
  </si>
  <si>
    <t>Morphological Analysis: Break your problem down into its components. Consider them individually, looking for solutions for each part.</t>
  </si>
  <si>
    <t>Storyboarding: Draw a sequence of images to describe a process or to generate a narrative for your idea.</t>
  </si>
  <si>
    <t>Attribute Listing: List the attributes of the problem and consider each one separately, sparking new ideas.</t>
  </si>
  <si>
    <t>Reverse Thinking/Assumption Challenge: Instead of thinking how to do something, think about how you could prevent it or how it could go wrong.</t>
  </si>
  <si>
    <t>Medici Effect: Look for intersections between seemingly unrelated fields or ideas.</t>
  </si>
  <si>
    <t>Visualization: Close your eyes and visualize a problem and its possible solutions.</t>
  </si>
  <si>
    <t>Worst Possible Idea: In a lighter mood, start thinking of the worst possible ideas for a problem. This will help to stimulate your brain to think creatively and may lead to surprisingly effective solutions.</t>
  </si>
  <si>
    <t>Role Storming: Take on a different persona, like a customer or a stakeholder, and think about how they would view the problem or idea.</t>
  </si>
  <si>
    <t>Biomimicry: Look to nature for solutions to the problem you're facing.</t>
  </si>
  <si>
    <t>Starbursting: Write down your challenge in the center of a paper, and develop questions around it that challenge the problem from all angles.</t>
  </si>
  <si>
    <t>Challenge Assumptions: List all assumptions related to your problem or project, and challenge them. This could lead you to fresh perspectives.</t>
  </si>
  <si>
    <t>Gap Filling: Clearly define your current state and desired state, and then brainstorm steps to get from one to the other.</t>
  </si>
  <si>
    <t>Rapid Ideation: Set a timer for 10 minutes and write down as many ideas related to your problem as you can. The goal is quantity over quality here, as this practice helps with creative thinking.</t>
  </si>
  <si>
    <t>Work first thing in the morning and late in the evening</t>
  </si>
  <si>
    <t>Human Rights</t>
  </si>
  <si>
    <t>Novel Paragraph-Science Fiction</t>
  </si>
  <si>
    <t>Fiber Under 40 Grams</t>
  </si>
  <si>
    <t>Brain Training: Question of the Day &amp; Philosophy Reading</t>
  </si>
  <si>
    <t>Book, Fitness, or Philosophy Club</t>
  </si>
  <si>
    <t>Panama Canal</t>
  </si>
  <si>
    <t>American Experience: Panama Canal</t>
  </si>
  <si>
    <t>Great meeting with Ben from Greenview</t>
  </si>
  <si>
    <t>Digging continues with probably half totally complete</t>
  </si>
  <si>
    <t>Great restart of Succession</t>
  </si>
  <si>
    <t>She is quite tired all the time</t>
  </si>
  <si>
    <t>Resilient-I fulfiiled my affirmation today</t>
  </si>
  <si>
    <t>Shade-The blazing sun sure is hot</t>
  </si>
  <si>
    <t>House Passes Debt Limit Bill in Bipartisan Vote to Avert Default</t>
  </si>
  <si>
    <t>Robin Wagner, Visionary Set Designer of Broadway Hits, Dies at 89</t>
  </si>
  <si>
    <t>New-Improvement</t>
  </si>
  <si>
    <t>New-Creative</t>
  </si>
  <si>
    <t>Goal generators</t>
  </si>
  <si>
    <t>Identify ideas that comes natural to you and expand upon them</t>
  </si>
  <si>
    <t>Words: Write down words that resonate with you. Use these words to generate new goals.</t>
  </si>
  <si>
    <t>Deep Breathing</t>
  </si>
  <si>
    <t>Yoga Poses</t>
  </si>
  <si>
    <t>Music Therapy</t>
  </si>
  <si>
    <t>Laugh Therapy</t>
  </si>
  <si>
    <t>Aromatherapy</t>
  </si>
  <si>
    <t>Dance Therapy</t>
  </si>
  <si>
    <t>Tai Chi Practices</t>
  </si>
  <si>
    <t>Sound Bath Therapy</t>
  </si>
  <si>
    <t>Pet Therapy</t>
  </si>
  <si>
    <t>Forest Bathing</t>
  </si>
  <si>
    <t>Recreational Therapy</t>
  </si>
  <si>
    <t>Nature Connection Activities</t>
  </si>
  <si>
    <t>Bibliotherapy</t>
  </si>
  <si>
    <t>Singing Therapy</t>
  </si>
  <si>
    <t>Mindful Stretching</t>
  </si>
  <si>
    <t>Ecotherapy</t>
  </si>
  <si>
    <t>Hatha Yoga</t>
  </si>
  <si>
    <t>Unstructured Play</t>
  </si>
  <si>
    <t>Digital Detox</t>
  </si>
  <si>
    <t>Light Therapy</t>
  </si>
  <si>
    <t>Bird Watching Mindfulness</t>
  </si>
  <si>
    <t>Play Dough Sculpting</t>
  </si>
  <si>
    <t>Laughter Yoga</t>
  </si>
  <si>
    <t>Holotropic Breathwork</t>
  </si>
  <si>
    <t>Floatation Therapy</t>
  </si>
  <si>
    <t>Mindful Coloring</t>
  </si>
  <si>
    <t>Mindful Listening to Music</t>
  </si>
  <si>
    <t>Creating a Safe Space</t>
  </si>
  <si>
    <t>Comfort Food Cooking</t>
  </si>
  <si>
    <t>Body Positive Practices</t>
  </si>
  <si>
    <t>Random Acts of Kindness</t>
  </si>
  <si>
    <t>Present Moment Awareness</t>
  </si>
  <si>
    <t>Mindful Communication</t>
  </si>
  <si>
    <t>Mindfulness Meditation</t>
  </si>
  <si>
    <t>Autogenic Training</t>
  </si>
  <si>
    <t>Guided Imagery</t>
  </si>
  <si>
    <t>Progressive Muscle Relaxation</t>
  </si>
  <si>
    <t>Walking Meditation</t>
  </si>
  <si>
    <t>Body Scan Meditation</t>
  </si>
  <si>
    <t>Loving-Kindness Meditation</t>
  </si>
  <si>
    <t>Biofeedback Techniques</t>
  </si>
  <si>
    <t>Emotional Freedom Technique (EFT)</t>
  </si>
  <si>
    <t>Visualization Exercises</t>
  </si>
  <si>
    <t>Dialectical Behavior Therapy Exercises</t>
  </si>
  <si>
    <t>Thought Challenging</t>
  </si>
  <si>
    <t>Mind-Body Bridging</t>
  </si>
  <si>
    <t>Cognitive Distortions Identification</t>
  </si>
  <si>
    <t>Grounding Techniques</t>
  </si>
  <si>
    <t>Cognitive Reframing</t>
  </si>
  <si>
    <t>Mindful Eating</t>
  </si>
  <si>
    <t>Strengths Identification</t>
  </si>
  <si>
    <t>Stress Inoculation Training</t>
  </si>
  <si>
    <t>Neurofeedback Practices</t>
  </si>
  <si>
    <t>Box Breathing Technique</t>
  </si>
  <si>
    <t>Sleep Hygiene Practices</t>
  </si>
  <si>
    <t>Emotional Intelligence Training</t>
  </si>
  <si>
    <t>Rational Emotive Behavior Therapy Exercises</t>
  </si>
  <si>
    <t>Positive Psychology Exercises</t>
  </si>
  <si>
    <t>Cognitive Remediation Therapy Exercises</t>
  </si>
  <si>
    <t>Metacognitive Therapy Techniques</t>
  </si>
  <si>
    <t>Socratic Questioning</t>
  </si>
  <si>
    <t>Dual N-Back Training</t>
  </si>
  <si>
    <t>Memory Enhancement Exercises</t>
  </si>
  <si>
    <t>Deductive Reasoning Exercises</t>
  </si>
  <si>
    <t>Executive Functioning Training</t>
  </si>
  <si>
    <t>Cognitive Bias Modification</t>
  </si>
  <si>
    <t>Rational Living Therapy Techniques</t>
  </si>
  <si>
    <t>Mindfulness-Based Cognitive Therapy</t>
  </si>
  <si>
    <t>Cognitive Flexibility Training</t>
  </si>
  <si>
    <t>Abstract Reasoning Exercises</t>
  </si>
  <si>
    <t>Mentalization-Based Treatment Techniques</t>
  </si>
  <si>
    <t>Attention Process Training</t>
  </si>
  <si>
    <t>Critical Thinking Exercises</t>
  </si>
  <si>
    <t>Cognitive Rehearsal</t>
  </si>
  <si>
    <t>Spatial Reasoning Training</t>
  </si>
  <si>
    <t>Cognitive Defusion Techniques</t>
  </si>
  <si>
    <t>Cognitive Triad Inventory</t>
  </si>
  <si>
    <t>Logical Reasoning Practice</t>
  </si>
  <si>
    <t>Structured Problem-Solving Skills</t>
  </si>
  <si>
    <t>Inductive Reasoning Exercises</t>
  </si>
  <si>
    <t>Cognitive Task Analysis</t>
  </si>
  <si>
    <t>Mindfulness-Oriented Recovery Enhancement</t>
  </si>
  <si>
    <t>Imagery Rehearsal Therapy</t>
  </si>
  <si>
    <t>Insight Therapy Techniques</t>
  </si>
  <si>
    <t>Psychological Distance Creation</t>
  </si>
  <si>
    <t>Working Memory Training</t>
  </si>
  <si>
    <t>Cognitive Simulation</t>
  </si>
  <si>
    <t>Overcoming Cognitive Dissonance</t>
  </si>
  <si>
    <t>Semantic Priming Exercises</t>
  </si>
  <si>
    <t>Cognitive Analytic Therapy Techniques</t>
  </si>
  <si>
    <t>Visualization for Success</t>
  </si>
  <si>
    <t>Proactive Coping</t>
  </si>
  <si>
    <t>Cognitive Refocusing</t>
  </si>
  <si>
    <t>Decision-Making Skills Training</t>
  </si>
  <si>
    <t>Analytical Thinking Exercises</t>
  </si>
  <si>
    <t>Cognitive Resilience Building</t>
  </si>
  <si>
    <t>Perceptual Learning Techniques</t>
  </si>
  <si>
    <t>Metacognitive Strategies Training</t>
  </si>
  <si>
    <t>Cognitive Orientation to Daily Occupational Performance</t>
  </si>
  <si>
    <t>Introspective Writing</t>
  </si>
  <si>
    <t>Cognitive Emotion Regulation</t>
  </si>
  <si>
    <t>Contextual Cognitive-Behavioral Therapy</t>
  </si>
  <si>
    <t>Flash Card Learning</t>
  </si>
  <si>
    <t>Problematic Thought Records</t>
  </si>
  <si>
    <t>Overcoming Thought Suppression</t>
  </si>
  <si>
    <t>Rumination Focusing Techniques</t>
  </si>
  <si>
    <t>Cognitive Control Training</t>
  </si>
  <si>
    <t>Cued Recall Exercises</t>
  </si>
  <si>
    <t>Relapse Prevention Cognitive-Behavioral Therapy</t>
  </si>
  <si>
    <t>Illness Management Recovery</t>
  </si>
  <si>
    <t>Differential Relaxation</t>
  </si>
  <si>
    <t>Paradoxical Intention</t>
  </si>
  <si>
    <t>Cognitive Pragmatic Therapy</t>
  </si>
  <si>
    <t>Control-Based Cognitive Therapy</t>
  </si>
  <si>
    <t>Contingency Management</t>
  </si>
  <si>
    <t>Observational Learning Techniques</t>
  </si>
  <si>
    <t>Personal Development Planning</t>
  </si>
  <si>
    <t>Word Association Exercises</t>
  </si>
  <si>
    <t>Personalized Cognitive Counseling</t>
  </si>
  <si>
    <t>Reality Testing Techniques</t>
  </si>
  <si>
    <t>Life-Review Therapy</t>
  </si>
  <si>
    <t>Cognitive Bias Awareness</t>
  </si>
  <si>
    <t>Wisdom Therapy Techniques</t>
  </si>
  <si>
    <t>Transference Focused Psychotherapy</t>
  </si>
  <si>
    <t>Reflective Listening Skills</t>
  </si>
  <si>
    <t>Cognitive Processing Therapy</t>
  </si>
  <si>
    <t>Mindful Observation</t>
  </si>
  <si>
    <t>Psychoeducation</t>
  </si>
  <si>
    <t>Thought Field Therapy</t>
  </si>
  <si>
    <t>Counterconditioning Techniques</t>
  </si>
  <si>
    <t>Diffusion Techniques</t>
  </si>
  <si>
    <t>Intentional Daydreaming</t>
  </si>
  <si>
    <t>Fear Ladder Creation</t>
  </si>
  <si>
    <t>Mindful Repetition</t>
  </si>
  <si>
    <t>Sentence Completion Exercises</t>
  </si>
  <si>
    <t>Neologism Cognition Training</t>
  </si>
  <si>
    <t>Cognitive Remediation for Addiction</t>
  </si>
  <si>
    <t>Anticipatory Anxiety Techniques</t>
  </si>
  <si>
    <t>Memory Palace Technique</t>
  </si>
  <si>
    <t>Growth Mindset Activities</t>
  </si>
  <si>
    <t>Expressive Writing</t>
  </si>
  <si>
    <t>Positive Affirmations</t>
  </si>
  <si>
    <t>Gratitude Journaling</t>
  </si>
  <si>
    <t>Compassion Focused Therapy</t>
  </si>
  <si>
    <t>Solution-Focused Brief Therapy</t>
  </si>
  <si>
    <t>Behavior Activation</t>
  </si>
  <si>
    <t>Self-Compassion Exercises</t>
  </si>
  <si>
    <t>Emotional Regulation Techniques</t>
  </si>
  <si>
    <t>Zentangle Drawing</t>
  </si>
  <si>
    <t>Movement Therapy</t>
  </si>
  <si>
    <t>Gardening Therapy</t>
  </si>
  <si>
    <t>Color Therapy</t>
  </si>
  <si>
    <t>Morning Pages Writing</t>
  </si>
  <si>
    <t>Observational Drawing</t>
  </si>
  <si>
    <t>Interpersonal Effectiveness Skills</t>
  </si>
  <si>
    <t>Emotion-Focused Therapy Techniques</t>
  </si>
  <si>
    <t>Self-Care Rituals</t>
  </si>
  <si>
    <t>Mantra Meditation</t>
  </si>
  <si>
    <t>Five Senses Mindfulness</t>
  </si>
  <si>
    <t>Distress Tolerance Activities</t>
  </si>
  <si>
    <t>Schema Therapy Techniques</t>
  </si>
  <si>
    <t>Role-playing Therapy</t>
  </si>
  <si>
    <t>Psychodrama Techniques</t>
  </si>
  <si>
    <t>Self-Esteem Building Exercises</t>
  </si>
  <si>
    <t>Self-Hypnosis Techniques</t>
  </si>
  <si>
    <t>Cultivating Patience</t>
  </si>
  <si>
    <t>Acceptance and Commitment Therapy Exercises</t>
  </si>
  <si>
    <t>Hope Box Creation</t>
  </si>
  <si>
    <t>Sensory Integration Activities</t>
  </si>
  <si>
    <t>Assertiveness Training</t>
  </si>
  <si>
    <t>Emotional Resilience Training</t>
  </si>
  <si>
    <t>Mirror Work</t>
  </si>
  <si>
    <t>Photo Therapy</t>
  </si>
  <si>
    <t>Inner Child Healing Exercises</t>
  </si>
  <si>
    <t>Self-Love Practices</t>
  </si>
  <si>
    <t>Mindful Handwriting</t>
  </si>
  <si>
    <t>Emotional Brain Training</t>
  </si>
  <si>
    <t>Narrative Therapy Techniques</t>
  </si>
  <si>
    <t>Nondominant Hand Exercises</t>
  </si>
  <si>
    <t>Somatic Experiencing Techniques</t>
  </si>
  <si>
    <t>Mood Tracking</t>
  </si>
  <si>
    <t>Eye Movement Desensitization and Reprocessing (EMDR)</t>
  </si>
  <si>
    <t>Vision Board Creation</t>
  </si>
  <si>
    <t>Mindful Origami</t>
  </si>
  <si>
    <t>Positive Future Visualization</t>
  </si>
  <si>
    <t>Nonviolent Communication Techniques</t>
  </si>
  <si>
    <t>Coping Skills Training</t>
  </si>
  <si>
    <t>Growth Mindset Development</t>
  </si>
  <si>
    <t>For each potential goal, consider how you will feel about it in 10 minutes, 10 months, and 10 years.</t>
  </si>
  <si>
    <t>10/10/10 Analysis</t>
  </si>
  <si>
    <t>When facing a problem or challenge, ask "why" five times to get to the root cause. This can help you uncover deeper feelings or thoughts.</t>
  </si>
  <si>
    <t>5 Whys</t>
  </si>
  <si>
    <r>
      <rPr>
        <b/>
        <sz val="8"/>
        <color theme="1"/>
        <rFont val="Calibri"/>
        <family val="2"/>
        <scheme val="minor"/>
      </rPr>
      <t xml:space="preserve">Project, Management, Improvement, Problem, Purchasing, Health, New, Design, Joint, Skill, Value </t>
    </r>
    <r>
      <rPr>
        <b/>
        <sz val="9"/>
        <color theme="1"/>
        <rFont val="Calibri"/>
        <family val="2"/>
        <scheme val="minor"/>
      </rPr>
      <t xml:space="preserve"> </t>
    </r>
    <r>
      <rPr>
        <sz val="9"/>
        <color theme="1"/>
        <rFont val="Calibri"/>
        <family val="2"/>
        <scheme val="minor"/>
      </rPr>
      <t xml:space="preserve">                                                                                  Animal, Art, Culture, Documentary, Drink, Event, Fiction Book, Game, Learning List, Meal, Movie, Non-Fiction Book, Plant, Sport, Treat, TV Show</t>
    </r>
  </si>
  <si>
    <t>Functional Perfectionism</t>
  </si>
  <si>
    <t>Human-Computer Interaction</t>
  </si>
  <si>
    <t>Sunny 88/66</t>
  </si>
  <si>
    <t>Retrack-Time to get back on track after a big ass project</t>
  </si>
  <si>
    <t>Woods-Time to get ready for the north woods</t>
  </si>
  <si>
    <t>Call IRS and insurance on Tuesday</t>
  </si>
  <si>
    <t>TINA</t>
  </si>
  <si>
    <t>Tina Turner</t>
  </si>
  <si>
    <t>Finishing up one section of the trench</t>
  </si>
  <si>
    <t>Getting back on track today</t>
  </si>
  <si>
    <t>Entertainment laden afternoon</t>
  </si>
  <si>
    <t>Got a little upset at Jessica</t>
  </si>
  <si>
    <t>She was out of it and lazy</t>
  </si>
  <si>
    <t>Solid-I at least got the scorecard back up and running</t>
  </si>
  <si>
    <t>Cooldown-The weather finally broke today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</si>
</sst>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m/d/yy;@"/>
  </numFmts>
  <fonts count="52">
    <font>
      <sz val="12"/>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charset val="134"/>
      <scheme val="minor"/>
    </font>
    <font>
      <u/>
      <sz val="12"/>
      <color theme="10"/>
      <name val="Calibri"/>
      <family val="2"/>
      <charset val="134"/>
      <scheme val="minor"/>
    </font>
    <font>
      <u/>
      <sz val="12"/>
      <color theme="11"/>
      <name val="Calibri"/>
      <family val="2"/>
      <charset val="134"/>
      <scheme val="minor"/>
    </font>
    <font>
      <strike/>
      <sz val="12"/>
      <color theme="1"/>
      <name val="Calibri"/>
      <family val="2"/>
      <charset val="134"/>
      <scheme val="minor"/>
    </font>
    <font>
      <sz val="12"/>
      <color theme="1"/>
      <name val="Calibri"/>
      <family val="2"/>
      <scheme val="minor"/>
    </font>
    <font>
      <b/>
      <sz val="12"/>
      <color theme="1"/>
      <name val="Calibri"/>
      <family val="2"/>
      <scheme val="minor"/>
    </font>
    <font>
      <b/>
      <u/>
      <sz val="12"/>
      <color theme="1"/>
      <name val="Calibri"/>
      <family val="2"/>
      <scheme val="minor"/>
    </font>
    <font>
      <sz val="12"/>
      <color theme="1"/>
      <name val="Calibri"/>
      <family val="2"/>
      <charset val="134"/>
      <scheme val="minor"/>
    </font>
    <font>
      <sz val="10"/>
      <color theme="1" tint="0.24994659260841701"/>
      <name val="Calibri"/>
      <family val="2"/>
      <scheme val="minor"/>
    </font>
    <font>
      <sz val="11"/>
      <color theme="1" tint="0.24994659260841701"/>
      <name val="Calibri"/>
      <family val="2"/>
      <scheme val="minor"/>
    </font>
    <font>
      <sz val="11"/>
      <color theme="2" tint="-0.89992980742820516"/>
      <name val="Calibri"/>
      <family val="2"/>
      <scheme val="minor"/>
    </font>
    <font>
      <b/>
      <u/>
      <sz val="10"/>
      <color theme="1" tint="0.24994659260841701"/>
      <name val="Times New Roman"/>
      <family val="1"/>
    </font>
    <font>
      <b/>
      <sz val="10"/>
      <color theme="1" tint="0.24994659260841701"/>
      <name val="Times New Roman"/>
      <family val="1"/>
    </font>
    <font>
      <sz val="10"/>
      <color theme="1" tint="0.24994659260841701"/>
      <name val="Times New Roman"/>
      <family val="1"/>
    </font>
    <font>
      <u/>
      <sz val="10"/>
      <color theme="1" tint="0.24994659260841701"/>
      <name val="Times New Roman"/>
      <family val="1"/>
    </font>
    <font>
      <sz val="8"/>
      <color theme="1" tint="0.24994659260841701"/>
      <name val="Times New Roman"/>
      <family val="1"/>
    </font>
    <font>
      <sz val="4"/>
      <color theme="1" tint="0.24994659260841701"/>
      <name val="Times New Roman"/>
      <family val="1"/>
    </font>
    <font>
      <b/>
      <u/>
      <sz val="12"/>
      <color theme="1" tint="0.24994659260841701"/>
      <name val="Times New Roman"/>
      <family val="1"/>
    </font>
    <font>
      <sz val="10"/>
      <color theme="1"/>
      <name val="Calibri"/>
      <family val="2"/>
      <charset val="134"/>
      <scheme val="minor"/>
    </font>
    <font>
      <b/>
      <sz val="12"/>
      <color theme="1"/>
      <name val="Calibri"/>
      <family val="2"/>
      <charset val="134"/>
      <scheme val="minor"/>
    </font>
    <font>
      <sz val="12"/>
      <color rgb="FFFF0000"/>
      <name val="Calibri"/>
      <family val="2"/>
      <charset val="134"/>
      <scheme val="minor"/>
    </font>
    <font>
      <sz val="12"/>
      <name val="Calibri"/>
      <family val="2"/>
      <charset val="134"/>
      <scheme val="minor"/>
    </font>
    <font>
      <i/>
      <sz val="12"/>
      <color rgb="FF92D050"/>
      <name val="Calibri"/>
      <family val="2"/>
      <scheme val="minor"/>
    </font>
    <font>
      <sz val="12"/>
      <color rgb="FF92D050"/>
      <name val="Calibri"/>
      <family val="2"/>
      <charset val="134"/>
      <scheme val="minor"/>
    </font>
    <font>
      <sz val="12"/>
      <name val="Calibri"/>
      <family val="2"/>
      <scheme val="minor"/>
    </font>
    <font>
      <sz val="11"/>
      <color theme="1"/>
      <name val="Calibri"/>
      <family val="2"/>
      <charset val="134"/>
      <scheme val="minor"/>
    </font>
    <font>
      <sz val="12"/>
      <color rgb="FFFF0000"/>
      <name val="Calibri"/>
      <family val="2"/>
      <scheme val="minor"/>
    </font>
    <font>
      <b/>
      <sz val="11"/>
      <color theme="1"/>
      <name val="Calibri"/>
      <family val="2"/>
      <scheme val="minor"/>
    </font>
    <font>
      <sz val="7"/>
      <color theme="1"/>
      <name val="Times New Roman"/>
      <family val="1"/>
    </font>
    <font>
      <b/>
      <u/>
      <sz val="11"/>
      <color theme="1"/>
      <name val="Calibri"/>
      <family val="2"/>
      <scheme val="minor"/>
    </font>
    <font>
      <i/>
      <sz val="11"/>
      <color theme="1"/>
      <name val="Calibri"/>
      <family val="2"/>
      <scheme val="minor"/>
    </font>
    <font>
      <u/>
      <sz val="11"/>
      <color theme="1"/>
      <name val="Calibri"/>
      <family val="2"/>
      <scheme val="minor"/>
    </font>
    <font>
      <i/>
      <vertAlign val="superscript"/>
      <sz val="11"/>
      <color theme="1"/>
      <name val="Calibri"/>
      <family val="2"/>
      <scheme val="minor"/>
    </font>
    <font>
      <b/>
      <sz val="12"/>
      <color rgb="FF000000"/>
      <name val="Calibri"/>
      <family val="2"/>
      <scheme val="minor"/>
    </font>
    <font>
      <u/>
      <sz val="12"/>
      <color rgb="FF000000"/>
      <name val="Calibri"/>
      <family val="2"/>
      <scheme val="minor"/>
    </font>
    <font>
      <sz val="12"/>
      <color rgb="FF000000"/>
      <name val="Calibri"/>
      <family val="2"/>
      <scheme val="minor"/>
    </font>
    <font>
      <sz val="11"/>
      <color rgb="FF000000"/>
      <name val="Calibri"/>
      <family val="2"/>
      <scheme val="minor"/>
    </font>
    <font>
      <i/>
      <sz val="12"/>
      <color rgb="FF000000"/>
      <name val="Calibri"/>
      <family val="2"/>
      <scheme val="minor"/>
    </font>
    <font>
      <u/>
      <sz val="10"/>
      <color rgb="FF000000"/>
      <name val="Calibri"/>
      <family val="2"/>
      <scheme val="minor"/>
    </font>
    <font>
      <u/>
      <sz val="12"/>
      <color theme="1"/>
      <name val="Calibri"/>
      <family val="2"/>
      <scheme val="minor"/>
    </font>
    <font>
      <vertAlign val="superscript"/>
      <sz val="12"/>
      <color theme="1"/>
      <name val="Calibri"/>
      <family val="2"/>
      <scheme val="minor"/>
    </font>
    <font>
      <i/>
      <sz val="12"/>
      <color theme="1"/>
      <name val="Calibri"/>
      <family val="2"/>
      <scheme val="minor"/>
    </font>
    <font>
      <b/>
      <u/>
      <sz val="18"/>
      <color theme="1"/>
      <name val="Calibri"/>
      <family val="2"/>
      <scheme val="minor"/>
    </font>
    <font>
      <sz val="9"/>
      <color theme="1"/>
      <name val="Calibri"/>
      <family val="2"/>
      <scheme val="minor"/>
    </font>
    <font>
      <b/>
      <sz val="9"/>
      <color theme="1"/>
      <name val="Calibri"/>
      <family val="2"/>
      <scheme val="minor"/>
    </font>
    <font>
      <b/>
      <sz val="8"/>
      <color theme="1"/>
      <name val="Calibri"/>
      <family val="2"/>
      <scheme val="minor"/>
    </font>
  </fonts>
  <fills count="18">
    <fill>
      <patternFill patternType="none"/>
    </fill>
    <fill>
      <patternFill patternType="gray125"/>
    </fill>
    <fill>
      <patternFill patternType="solid">
        <fgColor theme="3"/>
        <bgColor indexed="64"/>
      </patternFill>
    </fill>
    <fill>
      <patternFill patternType="solid">
        <fgColor rgb="FFFFFF00"/>
        <bgColor indexed="64"/>
      </patternFill>
    </fill>
    <fill>
      <patternFill patternType="solid">
        <fgColor theme="2"/>
        <bgColor indexed="64"/>
      </patternFill>
    </fill>
    <fill>
      <patternFill patternType="solid">
        <fgColor theme="0" tint="-0.14999847407452621"/>
        <bgColor indexed="64"/>
      </patternFill>
    </fill>
    <fill>
      <patternFill patternType="solid">
        <fgColor rgb="FFFFFFCC"/>
        <bgColor indexed="64"/>
      </patternFill>
    </fill>
    <fill>
      <patternFill patternType="solid">
        <fgColor theme="6"/>
        <bgColor indexed="64"/>
      </patternFill>
    </fill>
    <fill>
      <patternFill patternType="solid">
        <fgColor theme="6" tint="0.79998168889431442"/>
        <bgColor indexed="64"/>
      </patternFill>
    </fill>
    <fill>
      <patternFill patternType="solid">
        <fgColor theme="7"/>
        <bgColor indexed="64"/>
      </patternFill>
    </fill>
    <fill>
      <patternFill patternType="solid">
        <fgColor theme="7"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bgColor indexed="64"/>
      </patternFill>
    </fill>
    <fill>
      <patternFill patternType="solid">
        <fgColor theme="8" tint="0.79998168889431442"/>
        <bgColor indexed="64"/>
      </patternFill>
    </fill>
    <fill>
      <patternFill patternType="solid">
        <fgColor theme="9"/>
        <bgColor indexed="64"/>
      </patternFill>
    </fill>
    <fill>
      <patternFill patternType="solid">
        <fgColor theme="9" tint="0.79998168889431442"/>
        <bgColor indexed="64"/>
      </patternFill>
    </fill>
  </fills>
  <borders count="53">
    <border>
      <left/>
      <right/>
      <top/>
      <bottom/>
      <diagonal/>
    </border>
    <border>
      <left/>
      <right/>
      <top style="thin">
        <color auto="1"/>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right/>
      <top/>
      <bottom style="thick">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right style="medium">
        <color rgb="FF000000"/>
      </right>
      <top/>
      <bottom style="medium">
        <color indexed="64"/>
      </bottom>
      <diagonal/>
    </border>
    <border>
      <left/>
      <right style="medium">
        <color rgb="FF000000"/>
      </right>
      <top style="medium">
        <color indexed="64"/>
      </top>
      <bottom/>
      <diagonal/>
    </border>
    <border>
      <left/>
      <right/>
      <top style="medium">
        <color indexed="64"/>
      </top>
      <bottom/>
      <diagonal/>
    </border>
    <border>
      <left style="thin">
        <color indexed="64"/>
      </left>
      <right style="thin">
        <color indexed="64"/>
      </right>
      <top style="thin">
        <color indexed="64"/>
      </top>
      <bottom style="thick">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bottom style="thick">
        <color auto="1"/>
      </bottom>
      <diagonal/>
    </border>
    <border>
      <left style="thin">
        <color indexed="64"/>
      </left>
      <right style="thin">
        <color indexed="64"/>
      </right>
      <top/>
      <bottom style="thick">
        <color auto="1"/>
      </bottom>
      <diagonal/>
    </border>
    <border>
      <left style="thin">
        <color indexed="64"/>
      </left>
      <right/>
      <top/>
      <bottom style="thick">
        <color auto="1"/>
      </bottom>
      <diagonal/>
    </border>
  </borders>
  <cellStyleXfs count="52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4" fillId="0" borderId="0"/>
    <xf numFmtId="0" fontId="15" fillId="0" borderId="0">
      <alignment vertical="center" wrapText="1"/>
    </xf>
    <xf numFmtId="0" fontId="13" fillId="0" borderId="0"/>
    <xf numFmtId="14" fontId="16" fillId="0" borderId="0" applyFill="0" applyBorder="0" applyProtection="0">
      <alignment horizontal="right" vertical="center" indent="2"/>
    </xf>
    <xf numFmtId="0" fontId="4" fillId="0" borderId="0"/>
    <xf numFmtId="0" fontId="3" fillId="0" borderId="0"/>
    <xf numFmtId="0" fontId="14" fillId="0" borderId="0"/>
  </cellStyleXfs>
  <cellXfs count="465">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2" xfId="0" applyBorder="1" applyAlignment="1">
      <alignment horizontal="center"/>
    </xf>
    <xf numFmtId="1" fontId="0" fillId="0" borderId="2" xfId="0" applyNumberFormat="1" applyBorder="1" applyAlignment="1">
      <alignment horizontal="center"/>
    </xf>
    <xf numFmtId="0" fontId="0" fillId="0" borderId="0" xfId="0" applyAlignment="1">
      <alignment horizontal="left"/>
    </xf>
    <xf numFmtId="0" fontId="10" fillId="0" borderId="0" xfId="0" applyFont="1" applyAlignment="1">
      <alignment horizontal="center" vertical="center" wrapText="1"/>
    </xf>
    <xf numFmtId="0" fontId="0" fillId="0" borderId="0" xfId="0" applyAlignment="1">
      <alignment horizontal="right"/>
    </xf>
    <xf numFmtId="14" fontId="0" fillId="0" borderId="0" xfId="0" applyNumberFormat="1" applyAlignment="1">
      <alignment horizontal="left"/>
    </xf>
    <xf numFmtId="1" fontId="0" fillId="0" borderId="0" xfId="0" applyNumberFormat="1" applyAlignment="1">
      <alignment horizontal="right"/>
    </xf>
    <xf numFmtId="1" fontId="0" fillId="0" borderId="0" xfId="0" applyNumberFormat="1" applyAlignment="1">
      <alignment horizontal="left"/>
    </xf>
    <xf numFmtId="14" fontId="12" fillId="0" borderId="0" xfId="0" applyNumberFormat="1" applyFont="1" applyAlignment="1">
      <alignment horizontal="left"/>
    </xf>
    <xf numFmtId="0" fontId="12" fillId="0" borderId="0" xfId="0" applyFont="1" applyAlignment="1">
      <alignment horizontal="left"/>
    </xf>
    <xf numFmtId="0" fontId="10" fillId="0" borderId="0" xfId="0" applyFont="1" applyAlignment="1">
      <alignment horizontal="right"/>
    </xf>
    <xf numFmtId="0" fontId="0" fillId="0" borderId="7" xfId="0" applyBorder="1" applyAlignment="1">
      <alignment horizontal="center" vertical="center"/>
    </xf>
    <xf numFmtId="0" fontId="10" fillId="0" borderId="0" xfId="0" applyFont="1" applyAlignment="1">
      <alignment horizontal="left"/>
    </xf>
    <xf numFmtId="0" fontId="12" fillId="0" borderId="0" xfId="0" applyFont="1"/>
    <xf numFmtId="1" fontId="0" fillId="0" borderId="0" xfId="0" applyNumberFormat="1"/>
    <xf numFmtId="0" fontId="15" fillId="0" borderId="0" xfId="516" applyAlignment="1">
      <alignment vertical="center"/>
    </xf>
    <xf numFmtId="0" fontId="15" fillId="0" borderId="0" xfId="516" applyAlignment="1">
      <alignment horizontal="center" vertical="center"/>
    </xf>
    <xf numFmtId="0" fontId="17" fillId="0" borderId="0" xfId="521" applyFont="1" applyAlignment="1">
      <alignment horizontal="center" vertical="top" wrapText="1"/>
    </xf>
    <xf numFmtId="16" fontId="17" fillId="0" borderId="0" xfId="521" applyNumberFormat="1" applyFont="1" applyAlignment="1">
      <alignment horizontal="center" vertical="top" wrapText="1"/>
    </xf>
    <xf numFmtId="16" fontId="17" fillId="0" borderId="9" xfId="521" applyNumberFormat="1" applyFont="1" applyBorder="1" applyAlignment="1">
      <alignment horizontal="center" vertical="top" wrapText="1"/>
    </xf>
    <xf numFmtId="0" fontId="17" fillId="0" borderId="8" xfId="521" applyFont="1" applyBorder="1" applyAlignment="1">
      <alignment horizontal="center" vertical="top" wrapText="1"/>
    </xf>
    <xf numFmtId="0" fontId="19" fillId="0" borderId="0" xfId="521" applyFont="1" applyAlignment="1">
      <alignment horizontal="center" vertical="center"/>
    </xf>
    <xf numFmtId="0" fontId="17" fillId="0" borderId="0" xfId="521" applyFont="1" applyAlignment="1">
      <alignment horizontal="center" vertical="center" wrapText="1"/>
    </xf>
    <xf numFmtId="3" fontId="17" fillId="0" borderId="0" xfId="521" applyNumberFormat="1" applyFont="1" applyAlignment="1">
      <alignment horizontal="center" vertical="center"/>
    </xf>
    <xf numFmtId="0" fontId="17" fillId="0" borderId="0" xfId="521" applyFont="1" applyAlignment="1">
      <alignment horizontal="center" vertical="center"/>
    </xf>
    <xf numFmtId="3" fontId="17" fillId="0" borderId="3" xfId="521" applyNumberFormat="1" applyFont="1" applyBorder="1" applyAlignment="1">
      <alignment horizontal="center" vertical="center"/>
    </xf>
    <xf numFmtId="0" fontId="17" fillId="0" borderId="2" xfId="521" applyFont="1" applyBorder="1" applyAlignment="1">
      <alignment horizontal="center" vertical="center"/>
    </xf>
    <xf numFmtId="0" fontId="20" fillId="0" borderId="0" xfId="521" applyFont="1" applyAlignment="1">
      <alignment horizontal="center" vertical="center" wrapText="1"/>
    </xf>
    <xf numFmtId="3" fontId="19" fillId="0" borderId="0" xfId="521" applyNumberFormat="1" applyFont="1" applyAlignment="1">
      <alignment horizontal="center" vertical="center"/>
    </xf>
    <xf numFmtId="3" fontId="19" fillId="0" borderId="3" xfId="521" applyNumberFormat="1" applyFont="1" applyBorder="1" applyAlignment="1">
      <alignment horizontal="center" vertical="center"/>
    </xf>
    <xf numFmtId="0" fontId="19" fillId="0" borderId="2" xfId="521" applyFont="1" applyBorder="1" applyAlignment="1">
      <alignment horizontal="center" vertical="center"/>
    </xf>
    <xf numFmtId="0" fontId="19" fillId="0" borderId="0" xfId="521" applyFont="1" applyAlignment="1">
      <alignment horizontal="center" vertical="center" wrapText="1"/>
    </xf>
    <xf numFmtId="3" fontId="19" fillId="0" borderId="2" xfId="521" applyNumberFormat="1" applyFont="1" applyBorder="1" applyAlignment="1">
      <alignment horizontal="center" vertical="center"/>
    </xf>
    <xf numFmtId="0" fontId="18" fillId="0" borderId="0" xfId="521" applyFont="1" applyAlignment="1">
      <alignment horizontal="center" vertical="center" wrapText="1"/>
    </xf>
    <xf numFmtId="0" fontId="19" fillId="0" borderId="5" xfId="521" applyFont="1" applyBorder="1" applyAlignment="1">
      <alignment horizontal="center" vertical="center" wrapText="1"/>
    </xf>
    <xf numFmtId="3" fontId="19" fillId="0" borderId="5" xfId="521" applyNumberFormat="1" applyFont="1" applyBorder="1" applyAlignment="1">
      <alignment horizontal="center" vertical="center"/>
    </xf>
    <xf numFmtId="0" fontId="19" fillId="0" borderId="6" xfId="521" applyFont="1" applyBorder="1" applyAlignment="1">
      <alignment horizontal="center" vertical="center"/>
    </xf>
    <xf numFmtId="3" fontId="19" fillId="0" borderId="16" xfId="521" applyNumberFormat="1" applyFont="1" applyBorder="1" applyAlignment="1">
      <alignment horizontal="center" vertical="center"/>
    </xf>
    <xf numFmtId="3" fontId="19" fillId="0" borderId="4" xfId="521" applyNumberFormat="1" applyFont="1" applyBorder="1" applyAlignment="1">
      <alignment horizontal="center" vertical="center"/>
    </xf>
    <xf numFmtId="0" fontId="21" fillId="0" borderId="0" xfId="521" applyFont="1" applyAlignment="1">
      <alignment horizontal="left" vertical="center"/>
    </xf>
    <xf numFmtId="0" fontId="17" fillId="0" borderId="9" xfId="521" applyFont="1" applyBorder="1" applyAlignment="1">
      <alignment horizontal="center" vertical="center" wrapText="1"/>
    </xf>
    <xf numFmtId="3" fontId="19" fillId="0" borderId="1" xfId="521" applyNumberFormat="1" applyFont="1" applyBorder="1" applyAlignment="1">
      <alignment horizontal="center" vertical="center"/>
    </xf>
    <xf numFmtId="0" fontId="19" fillId="0" borderId="1" xfId="521" applyFont="1" applyBorder="1" applyAlignment="1">
      <alignment horizontal="center" vertical="center"/>
    </xf>
    <xf numFmtId="0" fontId="19" fillId="0" borderId="3" xfId="521" applyFont="1" applyBorder="1" applyAlignment="1">
      <alignment horizontal="center" vertical="center" wrapText="1"/>
    </xf>
    <xf numFmtId="9" fontId="19" fillId="0" borderId="0" xfId="521" applyNumberFormat="1" applyFont="1" applyAlignment="1">
      <alignment horizontal="center" vertical="center"/>
    </xf>
    <xf numFmtId="9" fontId="19" fillId="3" borderId="0" xfId="521" applyNumberFormat="1" applyFont="1" applyFill="1" applyAlignment="1">
      <alignment horizontal="center" vertical="center"/>
    </xf>
    <xf numFmtId="0" fontId="19" fillId="0" borderId="4" xfId="521" applyFont="1" applyBorder="1" applyAlignment="1">
      <alignment horizontal="center" vertical="center" wrapText="1"/>
    </xf>
    <xf numFmtId="0" fontId="19" fillId="0" borderId="5" xfId="521" applyFont="1" applyBorder="1" applyAlignment="1">
      <alignment horizontal="center" vertical="center"/>
    </xf>
    <xf numFmtId="9" fontId="19" fillId="0" borderId="5" xfId="521" applyNumberFormat="1" applyFont="1" applyBorder="1" applyAlignment="1">
      <alignment horizontal="center" vertical="center"/>
    </xf>
    <xf numFmtId="9" fontId="19" fillId="0" borderId="1" xfId="521" applyNumberFormat="1" applyFont="1" applyBorder="1" applyAlignment="1">
      <alignment horizontal="center" vertical="center"/>
    </xf>
    <xf numFmtId="3" fontId="22" fillId="0" borderId="0" xfId="521" applyNumberFormat="1" applyFont="1" applyAlignment="1">
      <alignment horizontal="center" vertical="center"/>
    </xf>
    <xf numFmtId="3" fontId="22" fillId="0" borderId="5" xfId="521" applyNumberFormat="1" applyFont="1" applyBorder="1" applyAlignment="1">
      <alignment horizontal="center" vertical="center"/>
    </xf>
    <xf numFmtId="3" fontId="22" fillId="0" borderId="1" xfId="521" applyNumberFormat="1" applyFont="1" applyBorder="1" applyAlignment="1">
      <alignment horizontal="center" vertical="center"/>
    </xf>
    <xf numFmtId="0" fontId="20" fillId="0" borderId="0" xfId="521" applyFont="1" applyAlignment="1">
      <alignment horizontal="center" vertical="center"/>
    </xf>
    <xf numFmtId="0" fontId="23" fillId="0" borderId="0" xfId="521" applyFont="1" applyAlignment="1">
      <alignment horizontal="center" vertical="center" wrapText="1"/>
    </xf>
    <xf numFmtId="0" fontId="15" fillId="0" borderId="7" xfId="516" applyBorder="1">
      <alignment vertical="center" wrapText="1"/>
    </xf>
    <xf numFmtId="0" fontId="15" fillId="0" borderId="7" xfId="516" applyBorder="1" applyAlignment="1">
      <alignment vertical="center"/>
    </xf>
    <xf numFmtId="14" fontId="12" fillId="0" borderId="0" xfId="0" applyNumberFormat="1" applyFont="1" applyAlignment="1">
      <alignment horizontal="right"/>
    </xf>
    <xf numFmtId="14" fontId="10" fillId="0" borderId="0" xfId="0" applyNumberFormat="1" applyFont="1" applyAlignment="1">
      <alignment horizontal="left"/>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12" xfId="0" applyBorder="1"/>
    <xf numFmtId="0" fontId="17" fillId="4" borderId="9" xfId="521" applyFont="1" applyFill="1" applyBorder="1" applyAlignment="1">
      <alignment horizontal="center" vertical="top" wrapText="1"/>
    </xf>
    <xf numFmtId="0" fontId="17" fillId="4" borderId="1" xfId="521" applyFont="1" applyFill="1" applyBorder="1" applyAlignment="1">
      <alignment horizontal="center" vertical="top" wrapText="1"/>
    </xf>
    <xf numFmtId="0" fontId="17" fillId="4" borderId="3" xfId="521" applyFont="1" applyFill="1" applyBorder="1" applyAlignment="1">
      <alignment horizontal="center" vertical="center"/>
    </xf>
    <xf numFmtId="0" fontId="19" fillId="4" borderId="0" xfId="521" applyFont="1" applyFill="1" applyAlignment="1">
      <alignment horizontal="center" vertical="center"/>
    </xf>
    <xf numFmtId="0" fontId="19" fillId="4" borderId="3" xfId="521" applyFont="1" applyFill="1" applyBorder="1" applyAlignment="1">
      <alignment horizontal="center" vertical="center"/>
    </xf>
    <xf numFmtId="0" fontId="19" fillId="4" borderId="9" xfId="521" applyFont="1" applyFill="1" applyBorder="1" applyAlignment="1">
      <alignment horizontal="center" vertical="center"/>
    </xf>
    <xf numFmtId="0" fontId="19" fillId="4" borderId="1" xfId="521" applyFont="1" applyFill="1" applyBorder="1" applyAlignment="1">
      <alignment horizontal="center" vertical="center"/>
    </xf>
    <xf numFmtId="3" fontId="19" fillId="4" borderId="3" xfId="521" applyNumberFormat="1" applyFont="1" applyFill="1" applyBorder="1" applyAlignment="1">
      <alignment horizontal="center" vertical="center"/>
    </xf>
    <xf numFmtId="3" fontId="19" fillId="4" borderId="4" xfId="521" applyNumberFormat="1" applyFont="1" applyFill="1" applyBorder="1" applyAlignment="1">
      <alignment horizontal="center" vertical="center"/>
    </xf>
    <xf numFmtId="0" fontId="19" fillId="4" borderId="5" xfId="521" applyFont="1" applyFill="1" applyBorder="1" applyAlignment="1">
      <alignment horizontal="center" vertical="center"/>
    </xf>
    <xf numFmtId="3" fontId="19" fillId="4" borderId="9" xfId="521" applyNumberFormat="1" applyFont="1" applyFill="1" applyBorder="1" applyAlignment="1">
      <alignment horizontal="center" vertical="center"/>
    </xf>
    <xf numFmtId="0" fontId="17" fillId="5" borderId="15" xfId="521" applyFont="1" applyFill="1" applyBorder="1" applyAlignment="1">
      <alignment horizontal="center" vertical="top" wrapText="1"/>
    </xf>
    <xf numFmtId="0" fontId="19" fillId="5" borderId="13" xfId="521" applyFont="1" applyFill="1" applyBorder="1" applyAlignment="1">
      <alignment horizontal="center" vertical="center"/>
    </xf>
    <xf numFmtId="0" fontId="19" fillId="5" borderId="17" xfId="521" applyFont="1" applyFill="1" applyBorder="1" applyAlignment="1">
      <alignment horizontal="center" vertical="center"/>
    </xf>
    <xf numFmtId="3" fontId="19" fillId="5" borderId="13" xfId="521" applyNumberFormat="1" applyFont="1" applyFill="1" applyBorder="1" applyAlignment="1">
      <alignment horizontal="center" vertical="center"/>
    </xf>
    <xf numFmtId="0" fontId="19" fillId="5" borderId="18" xfId="521" applyFont="1" applyFill="1" applyBorder="1" applyAlignment="1">
      <alignment horizontal="center" vertical="center"/>
    </xf>
    <xf numFmtId="3" fontId="19" fillId="5" borderId="17" xfId="521" applyNumberFormat="1" applyFont="1" applyFill="1" applyBorder="1" applyAlignment="1">
      <alignment horizontal="center" vertical="center"/>
    </xf>
    <xf numFmtId="3" fontId="19" fillId="5" borderId="18" xfId="521" applyNumberFormat="1" applyFont="1" applyFill="1" applyBorder="1" applyAlignment="1">
      <alignment horizontal="center" vertical="center"/>
    </xf>
    <xf numFmtId="0" fontId="19" fillId="5" borderId="0" xfId="521" applyFont="1" applyFill="1" applyAlignment="1">
      <alignment horizontal="center" vertical="center"/>
    </xf>
    <xf numFmtId="3" fontId="19" fillId="0" borderId="0" xfId="521" applyNumberFormat="1" applyFont="1" applyAlignment="1">
      <alignment horizontal="left" vertical="center"/>
    </xf>
    <xf numFmtId="1" fontId="0" fillId="4" borderId="2" xfId="0" applyNumberFormat="1" applyFill="1" applyBorder="1" applyAlignment="1">
      <alignment horizontal="center"/>
    </xf>
    <xf numFmtId="0" fontId="0" fillId="4" borderId="0" xfId="0" applyFill="1" applyAlignment="1">
      <alignment horizontal="center"/>
    </xf>
    <xf numFmtId="0" fontId="0" fillId="4" borderId="2" xfId="0" applyFill="1" applyBorder="1" applyAlignment="1">
      <alignment horizontal="center"/>
    </xf>
    <xf numFmtId="0" fontId="0" fillId="4" borderId="5" xfId="0" applyFill="1" applyBorder="1" applyAlignment="1">
      <alignment horizontal="center"/>
    </xf>
    <xf numFmtId="14" fontId="0" fillId="4" borderId="5" xfId="0" applyNumberFormat="1" applyFill="1" applyBorder="1" applyAlignment="1">
      <alignment horizontal="center"/>
    </xf>
    <xf numFmtId="14" fontId="0" fillId="4" borderId="14" xfId="0" applyNumberFormat="1" applyFill="1" applyBorder="1" applyAlignment="1">
      <alignment horizontal="center"/>
    </xf>
    <xf numFmtId="14" fontId="0" fillId="4" borderId="21" xfId="0" applyNumberFormat="1" applyFill="1" applyBorder="1" applyAlignment="1">
      <alignment horizontal="center"/>
    </xf>
    <xf numFmtId="14" fontId="0" fillId="4" borderId="24" xfId="0" applyNumberFormat="1" applyFill="1" applyBorder="1" applyAlignment="1">
      <alignment horizontal="center"/>
    </xf>
    <xf numFmtId="0" fontId="0" fillId="0" borderId="3" xfId="0" applyBorder="1" applyAlignment="1">
      <alignment horizontal="center"/>
    </xf>
    <xf numFmtId="0" fontId="15" fillId="0" borderId="0" xfId="516" applyAlignment="1">
      <alignment horizontal="center" vertical="center" wrapText="1"/>
    </xf>
    <xf numFmtId="0" fontId="15" fillId="0" borderId="0" xfId="516">
      <alignment vertical="center" wrapText="1"/>
    </xf>
    <xf numFmtId="0" fontId="12" fillId="0" borderId="0" xfId="0" applyFont="1" applyAlignment="1">
      <alignment horizontal="center"/>
    </xf>
    <xf numFmtId="0" fontId="0" fillId="0" borderId="0" xfId="0" applyAlignment="1">
      <alignment horizontal="left" vertical="center" wrapText="1"/>
    </xf>
    <xf numFmtId="0" fontId="0" fillId="0" borderId="0" xfId="0" applyAlignment="1">
      <alignment horizontal="right" vertical="center" wrapText="1"/>
    </xf>
    <xf numFmtId="0" fontId="12" fillId="0" borderId="0" xfId="0" applyFont="1" applyAlignment="1">
      <alignment horizontal="left" vertical="center" wrapText="1"/>
    </xf>
    <xf numFmtId="14" fontId="0" fillId="4" borderId="0" xfId="0" applyNumberFormat="1" applyFill="1" applyAlignment="1">
      <alignment horizontal="center"/>
    </xf>
    <xf numFmtId="1" fontId="10" fillId="4" borderId="2" xfId="0" applyNumberFormat="1" applyFont="1" applyFill="1" applyBorder="1" applyAlignment="1">
      <alignment horizontal="center"/>
    </xf>
    <xf numFmtId="1" fontId="10" fillId="0" borderId="2" xfId="0" applyNumberFormat="1"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2" fillId="4" borderId="2" xfId="0" applyFont="1" applyFill="1" applyBorder="1" applyAlignment="1">
      <alignment horizontal="right"/>
    </xf>
    <xf numFmtId="0" fontId="0" fillId="0" borderId="2" xfId="0" applyBorder="1" applyAlignment="1">
      <alignment horizontal="right"/>
    </xf>
    <xf numFmtId="0" fontId="0" fillId="0" borderId="2" xfId="0" applyBorder="1" applyAlignment="1">
      <alignment horizontal="center" vertical="center" wrapText="1"/>
    </xf>
    <xf numFmtId="0" fontId="0" fillId="0" borderId="2" xfId="0" applyBorder="1" applyAlignment="1">
      <alignment horizontal="center" vertical="center"/>
    </xf>
    <xf numFmtId="14" fontId="10" fillId="0" borderId="0" xfId="0" applyNumberFormat="1" applyFont="1" applyAlignment="1">
      <alignment horizontal="right"/>
    </xf>
    <xf numFmtId="165" fontId="0" fillId="0" borderId="0" xfId="0" applyNumberFormat="1" applyAlignment="1">
      <alignment horizontal="right"/>
    </xf>
    <xf numFmtId="9" fontId="0" fillId="0" borderId="0" xfId="0" applyNumberFormat="1"/>
    <xf numFmtId="0" fontId="0" fillId="0" borderId="5" xfId="0" applyBorder="1" applyAlignment="1">
      <alignment horizontal="center" wrapText="1"/>
    </xf>
    <xf numFmtId="14" fontId="0" fillId="0" borderId="2" xfId="0" applyNumberFormat="1" applyBorder="1" applyAlignment="1">
      <alignment horizontal="center"/>
    </xf>
    <xf numFmtId="0" fontId="0" fillId="0" borderId="6" xfId="0" applyBorder="1" applyAlignment="1">
      <alignment horizontal="center" wrapText="1"/>
    </xf>
    <xf numFmtId="9" fontId="0" fillId="0" borderId="0" xfId="0" applyNumberFormat="1" applyAlignment="1">
      <alignment horizontal="center"/>
    </xf>
    <xf numFmtId="165" fontId="0" fillId="0" borderId="0" xfId="0" applyNumberFormat="1" applyAlignment="1">
      <alignment horizontal="center"/>
    </xf>
    <xf numFmtId="1" fontId="0" fillId="0" borderId="0" xfId="0" applyNumberFormat="1" applyAlignment="1">
      <alignment horizontal="center"/>
    </xf>
    <xf numFmtId="1" fontId="0" fillId="0" borderId="0" xfId="0" applyNumberFormat="1" applyAlignment="1">
      <alignment horizontal="center" vertical="center" wrapText="1"/>
    </xf>
    <xf numFmtId="0" fontId="0" fillId="0" borderId="3" xfId="0" applyBorder="1" applyAlignment="1">
      <alignment horizontal="center" vertical="center" wrapText="1"/>
    </xf>
    <xf numFmtId="0" fontId="10" fillId="0" borderId="7" xfId="0" applyFont="1" applyBorder="1" applyAlignment="1">
      <alignment horizontal="center" vertical="center" wrapText="1"/>
    </xf>
    <xf numFmtId="0" fontId="0" fillId="0" borderId="12" xfId="0" applyBorder="1" applyAlignment="1">
      <alignment horizontal="center" vertical="center"/>
    </xf>
    <xf numFmtId="0" fontId="10" fillId="0" borderId="19" xfId="0" applyFont="1" applyBorder="1" applyAlignment="1">
      <alignment horizontal="center" vertical="center" wrapText="1"/>
    </xf>
    <xf numFmtId="0" fontId="0" fillId="0" borderId="12" xfId="0" applyBorder="1" applyAlignment="1">
      <alignment horizontal="center" vertical="center" wrapText="1"/>
    </xf>
    <xf numFmtId="166" fontId="0" fillId="0" borderId="25" xfId="0" applyNumberFormat="1" applyBorder="1" applyAlignment="1">
      <alignment horizontal="center" vertical="center"/>
    </xf>
    <xf numFmtId="166" fontId="0" fillId="0" borderId="12" xfId="0" applyNumberFormat="1" applyBorder="1" applyAlignment="1">
      <alignment horizontal="center" vertical="center"/>
    </xf>
    <xf numFmtId="166" fontId="0" fillId="0" borderId="20" xfId="0" applyNumberFormat="1" applyBorder="1" applyAlignment="1">
      <alignment horizontal="center" vertical="center"/>
    </xf>
    <xf numFmtId="14" fontId="12" fillId="0" borderId="0" xfId="0" applyNumberFormat="1" applyFont="1" applyAlignment="1">
      <alignment horizontal="center"/>
    </xf>
    <xf numFmtId="0" fontId="0" fillId="2" borderId="7" xfId="0" applyFill="1" applyBorder="1" applyAlignment="1">
      <alignment horizontal="center" vertical="center" wrapText="1"/>
    </xf>
    <xf numFmtId="1" fontId="0" fillId="0" borderId="7" xfId="0" applyNumberFormat="1" applyBorder="1" applyAlignment="1">
      <alignment horizontal="center" vertical="center"/>
    </xf>
    <xf numFmtId="0" fontId="0" fillId="2" borderId="7" xfId="0" applyFill="1" applyBorder="1" applyAlignment="1">
      <alignment horizontal="center" vertical="center"/>
    </xf>
    <xf numFmtId="0" fontId="0" fillId="2" borderId="7" xfId="0" applyFill="1" applyBorder="1"/>
    <xf numFmtId="0" fontId="9" fillId="2" borderId="7" xfId="0" applyFont="1" applyFill="1" applyBorder="1"/>
    <xf numFmtId="1" fontId="0" fillId="2" borderId="7" xfId="0" applyNumberFormat="1" applyFill="1" applyBorder="1" applyAlignment="1">
      <alignment horizontal="center" vertical="center"/>
    </xf>
    <xf numFmtId="0" fontId="10" fillId="2" borderId="7" xfId="0" applyFont="1" applyFill="1" applyBorder="1" applyAlignment="1">
      <alignment horizontal="center" vertical="center" wrapText="1"/>
    </xf>
    <xf numFmtId="0" fontId="0" fillId="0" borderId="23" xfId="0" applyBorder="1" applyAlignment="1">
      <alignment horizontal="center" vertical="center"/>
    </xf>
    <xf numFmtId="0" fontId="11" fillId="0" borderId="0" xfId="0" applyFont="1" applyAlignment="1">
      <alignment horizontal="right"/>
    </xf>
    <xf numFmtId="1" fontId="11" fillId="0" borderId="8" xfId="0" applyNumberFormat="1" applyFont="1" applyBorder="1" applyAlignment="1">
      <alignment horizontal="center"/>
    </xf>
    <xf numFmtId="0" fontId="11" fillId="0" borderId="8" xfId="0" applyFont="1" applyBorder="1" applyAlignment="1">
      <alignment horizontal="right"/>
    </xf>
    <xf numFmtId="1" fontId="11" fillId="3" borderId="8" xfId="0" applyNumberFormat="1" applyFont="1" applyFill="1" applyBorder="1" applyAlignment="1">
      <alignment horizontal="center"/>
    </xf>
    <xf numFmtId="1" fontId="11" fillId="6" borderId="1" xfId="0" applyNumberFormat="1" applyFont="1" applyFill="1" applyBorder="1" applyAlignment="1">
      <alignment horizontal="center"/>
    </xf>
    <xf numFmtId="1" fontId="11" fillId="6" borderId="8" xfId="0" applyNumberFormat="1" applyFont="1" applyFill="1" applyBorder="1" applyAlignment="1">
      <alignment horizontal="center"/>
    </xf>
    <xf numFmtId="1" fontId="11" fillId="3" borderId="10" xfId="0" applyNumberFormat="1" applyFont="1" applyFill="1" applyBorder="1" applyAlignment="1">
      <alignment horizontal="center"/>
    </xf>
    <xf numFmtId="1" fontId="11" fillId="0" borderId="1" xfId="0" applyNumberFormat="1" applyFont="1" applyBorder="1" applyAlignment="1">
      <alignment horizontal="center"/>
    </xf>
    <xf numFmtId="0" fontId="11" fillId="0" borderId="1" xfId="0" applyFont="1" applyBorder="1" applyAlignment="1">
      <alignment horizontal="center"/>
    </xf>
    <xf numFmtId="1" fontId="11" fillId="0" borderId="29" xfId="0" applyNumberFormat="1" applyFont="1" applyBorder="1" applyAlignment="1">
      <alignment horizontal="center"/>
    </xf>
    <xf numFmtId="0" fontId="11" fillId="0" borderId="29" xfId="0" applyFont="1" applyBorder="1" applyAlignment="1">
      <alignment horizontal="right"/>
    </xf>
    <xf numFmtId="1" fontId="11" fillId="0" borderId="28" xfId="0" applyNumberFormat="1" applyFont="1" applyBorder="1" applyAlignment="1">
      <alignment horizontal="center"/>
    </xf>
    <xf numFmtId="1" fontId="11" fillId="0" borderId="30" xfId="0" applyNumberFormat="1" applyFont="1" applyBorder="1" applyAlignment="1">
      <alignment horizontal="center"/>
    </xf>
    <xf numFmtId="0" fontId="11" fillId="0" borderId="28" xfId="0" applyFont="1" applyBorder="1" applyAlignment="1">
      <alignment horizontal="center"/>
    </xf>
    <xf numFmtId="0" fontId="0" fillId="0" borderId="31" xfId="0" applyBorder="1"/>
    <xf numFmtId="0" fontId="0" fillId="0" borderId="5" xfId="0" applyBorder="1" applyAlignment="1">
      <alignment horizontal="right"/>
    </xf>
    <xf numFmtId="0" fontId="0" fillId="0" borderId="5" xfId="0" applyBorder="1"/>
    <xf numFmtId="0" fontId="0" fillId="0" borderId="1" xfId="0" applyBorder="1" applyAlignment="1">
      <alignment horizontal="center" vertical="center" wrapText="1"/>
    </xf>
    <xf numFmtId="0" fontId="12" fillId="0" borderId="1" xfId="0" applyFont="1" applyBorder="1" applyAlignment="1">
      <alignment horizontal="left" vertical="center" wrapText="1"/>
    </xf>
    <xf numFmtId="0" fontId="0" fillId="0" borderId="5" xfId="0" applyBorder="1" applyAlignment="1">
      <alignment horizontal="center" vertical="center" wrapText="1"/>
    </xf>
    <xf numFmtId="0" fontId="0" fillId="0" borderId="5" xfId="0" applyBorder="1" applyAlignment="1">
      <alignment horizontal="right" vertical="center" wrapText="1"/>
    </xf>
    <xf numFmtId="165" fontId="0" fillId="2" borderId="7" xfId="0" applyNumberFormat="1" applyFill="1" applyBorder="1" applyAlignment="1">
      <alignment horizontal="center" vertical="center"/>
    </xf>
    <xf numFmtId="0" fontId="24" fillId="0" borderId="7" xfId="0" applyFont="1" applyBorder="1" applyAlignment="1">
      <alignment horizontal="center" vertical="center" wrapText="1"/>
    </xf>
    <xf numFmtId="165" fontId="24" fillId="0" borderId="7" xfId="0" applyNumberFormat="1" applyFont="1" applyBorder="1" applyAlignment="1">
      <alignment horizontal="center" vertical="center" wrapText="1"/>
    </xf>
    <xf numFmtId="1" fontId="24" fillId="0" borderId="7" xfId="0" applyNumberFormat="1" applyFont="1" applyBorder="1" applyAlignment="1">
      <alignment horizontal="center" vertical="center" wrapText="1"/>
    </xf>
    <xf numFmtId="165" fontId="0" fillId="0" borderId="7" xfId="0" applyNumberFormat="1" applyBorder="1" applyAlignment="1">
      <alignment horizontal="center" vertical="center"/>
    </xf>
    <xf numFmtId="0" fontId="5" fillId="0" borderId="7" xfId="0" applyFont="1" applyBorder="1" applyAlignment="1">
      <alignment horizontal="center" vertical="center" wrapText="1"/>
    </xf>
    <xf numFmtId="0" fontId="26" fillId="2" borderId="7" xfId="0" applyFont="1" applyFill="1" applyBorder="1" applyAlignment="1">
      <alignment horizontal="center" vertical="center" wrapText="1"/>
    </xf>
    <xf numFmtId="0" fontId="26" fillId="0" borderId="7" xfId="0" applyFont="1" applyBorder="1" applyAlignment="1">
      <alignment horizontal="center" vertical="center" wrapText="1"/>
    </xf>
    <xf numFmtId="165" fontId="0" fillId="0" borderId="5" xfId="0" applyNumberFormat="1" applyBorder="1" applyAlignment="1">
      <alignment horizontal="center" wrapText="1"/>
    </xf>
    <xf numFmtId="0" fontId="0" fillId="0" borderId="7" xfId="0" applyBorder="1" applyAlignment="1">
      <alignment horizontal="right" wrapText="1"/>
    </xf>
    <xf numFmtId="0" fontId="0" fillId="0" borderId="7" xfId="0" applyBorder="1" applyAlignment="1">
      <alignment horizontal="center" wrapText="1"/>
    </xf>
    <xf numFmtId="0" fontId="27" fillId="0" borderId="7" xfId="0" applyFont="1" applyBorder="1" applyAlignment="1">
      <alignment horizontal="center" vertical="center" wrapText="1"/>
    </xf>
    <xf numFmtId="0" fontId="27" fillId="2" borderId="7" xfId="0" applyFont="1" applyFill="1" applyBorder="1" applyAlignment="1">
      <alignment horizontal="center" vertical="center" wrapText="1"/>
    </xf>
    <xf numFmtId="0" fontId="28" fillId="0" borderId="7" xfId="0" applyFont="1" applyBorder="1" applyAlignment="1">
      <alignment horizontal="center" vertical="center" wrapText="1"/>
    </xf>
    <xf numFmtId="0" fontId="29" fillId="0" borderId="7" xfId="0" applyFont="1" applyBorder="1" applyAlignment="1">
      <alignment horizontal="center" vertical="center" wrapText="1"/>
    </xf>
    <xf numFmtId="0" fontId="30" fillId="0" borderId="7" xfId="0" applyFont="1" applyBorder="1" applyAlignment="1">
      <alignment horizontal="center" vertical="center" wrapText="1"/>
    </xf>
    <xf numFmtId="0" fontId="0" fillId="0" borderId="32" xfId="0" applyBorder="1" applyAlignment="1">
      <alignment horizontal="center" vertical="center"/>
    </xf>
    <xf numFmtId="0" fontId="0" fillId="0" borderId="32" xfId="0" applyBorder="1" applyAlignment="1">
      <alignment horizontal="left" vertical="center" wrapText="1"/>
    </xf>
    <xf numFmtId="0" fontId="31" fillId="0" borderId="23" xfId="0" applyFont="1" applyBorder="1" applyAlignment="1">
      <alignment horizontal="center" vertical="center"/>
    </xf>
    <xf numFmtId="0" fontId="31" fillId="0" borderId="23" xfId="0" applyFont="1" applyBorder="1" applyAlignment="1">
      <alignment horizontal="left" vertical="center" wrapText="1"/>
    </xf>
    <xf numFmtId="0" fontId="31" fillId="0" borderId="7" xfId="0" applyFont="1" applyBorder="1" applyAlignment="1">
      <alignment horizontal="center" vertical="center"/>
    </xf>
    <xf numFmtId="0" fontId="31" fillId="0" borderId="7" xfId="0" applyFont="1" applyBorder="1" applyAlignment="1">
      <alignment horizontal="left" vertical="center" wrapText="1"/>
    </xf>
    <xf numFmtId="16" fontId="31" fillId="0" borderId="7" xfId="0" applyNumberFormat="1" applyFont="1" applyBorder="1" applyAlignment="1">
      <alignment horizontal="left" vertical="center" wrapText="1"/>
    </xf>
    <xf numFmtId="0" fontId="31" fillId="4" borderId="23" xfId="0" applyFont="1" applyFill="1" applyBorder="1" applyAlignment="1">
      <alignment horizontal="center" vertical="center"/>
    </xf>
    <xf numFmtId="165" fontId="0" fillId="0" borderId="23" xfId="0" applyNumberFormat="1" applyBorder="1" applyAlignment="1">
      <alignment horizontal="center" vertical="center"/>
    </xf>
    <xf numFmtId="1" fontId="0" fillId="0" borderId="23" xfId="0" applyNumberFormat="1" applyBorder="1" applyAlignment="1">
      <alignment horizontal="center" vertical="center"/>
    </xf>
    <xf numFmtId="0" fontId="0" fillId="2" borderId="23" xfId="0" applyFill="1" applyBorder="1" applyAlignment="1">
      <alignment horizontal="center" vertical="center"/>
    </xf>
    <xf numFmtId="0" fontId="0" fillId="2" borderId="23" xfId="0" applyFill="1" applyBorder="1"/>
    <xf numFmtId="0" fontId="0" fillId="0" borderId="19" xfId="0" applyBorder="1" applyAlignment="1">
      <alignment horizontal="center" vertical="center"/>
    </xf>
    <xf numFmtId="165" fontId="0" fillId="0" borderId="19" xfId="0" applyNumberFormat="1" applyBorder="1" applyAlignment="1">
      <alignment horizontal="center" vertical="center"/>
    </xf>
    <xf numFmtId="1" fontId="0" fillId="0" borderId="19" xfId="0" applyNumberFormat="1" applyBorder="1" applyAlignment="1">
      <alignment horizontal="center" vertical="center"/>
    </xf>
    <xf numFmtId="0" fontId="0" fillId="2" borderId="19" xfId="0" applyFill="1" applyBorder="1" applyAlignment="1">
      <alignment horizontal="center" vertical="center"/>
    </xf>
    <xf numFmtId="0" fontId="0" fillId="2" borderId="19" xfId="0" applyFill="1" applyBorder="1"/>
    <xf numFmtId="0" fontId="0" fillId="0" borderId="2" xfId="0" applyBorder="1" applyAlignment="1">
      <alignment horizontal="left"/>
    </xf>
    <xf numFmtId="0" fontId="30" fillId="2" borderId="7" xfId="0" applyFont="1" applyFill="1" applyBorder="1" applyAlignment="1">
      <alignment horizontal="center" vertical="center" wrapText="1"/>
    </xf>
    <xf numFmtId="0" fontId="0" fillId="0" borderId="23" xfId="0" applyBorder="1" applyAlignment="1">
      <alignment horizontal="center" vertical="center" wrapText="1"/>
    </xf>
    <xf numFmtId="0" fontId="32" fillId="0" borderId="7" xfId="0" applyFont="1" applyBorder="1" applyAlignment="1">
      <alignment horizontal="center" vertical="center" wrapText="1"/>
    </xf>
    <xf numFmtId="0" fontId="10" fillId="0" borderId="0" xfId="0" applyFont="1" applyAlignment="1">
      <alignment horizontal="left" wrapText="1"/>
    </xf>
    <xf numFmtId="165" fontId="0" fillId="0" borderId="0" xfId="0" applyNumberFormat="1" applyAlignment="1">
      <alignment horizontal="center" vertical="center"/>
    </xf>
    <xf numFmtId="14" fontId="0" fillId="0" borderId="0" xfId="0" applyNumberFormat="1" applyAlignment="1">
      <alignment horizontal="left" vertical="center"/>
    </xf>
    <xf numFmtId="0" fontId="10" fillId="0" borderId="0" xfId="0" applyFont="1" applyAlignment="1">
      <alignment horizontal="center"/>
    </xf>
    <xf numFmtId="0" fontId="32" fillId="2" borderId="7" xfId="0" applyFont="1" applyFill="1" applyBorder="1" applyAlignment="1">
      <alignment horizontal="center" vertical="center" wrapText="1"/>
    </xf>
    <xf numFmtId="0" fontId="0" fillId="6" borderId="0" xfId="0" applyFill="1"/>
    <xf numFmtId="0" fontId="12" fillId="0" borderId="0" xfId="0" applyFont="1" applyAlignment="1">
      <alignment horizontal="center" vertical="center" wrapText="1"/>
    </xf>
    <xf numFmtId="0" fontId="12" fillId="0" borderId="0" xfId="0" applyFont="1" applyAlignment="1">
      <alignment horizontal="left" vertical="center"/>
    </xf>
    <xf numFmtId="165" fontId="12" fillId="0" borderId="0" xfId="0" applyNumberFormat="1" applyFont="1" applyAlignment="1">
      <alignment horizontal="center" vertical="center" wrapText="1"/>
    </xf>
    <xf numFmtId="0" fontId="12" fillId="0" borderId="0" xfId="0" applyFont="1" applyAlignment="1">
      <alignment horizontal="center" vertical="center"/>
    </xf>
    <xf numFmtId="0" fontId="11" fillId="0" borderId="0" xfId="0" applyFont="1" applyAlignment="1">
      <alignment horizontal="center" vertical="center" wrapText="1"/>
    </xf>
    <xf numFmtId="0" fontId="25" fillId="0" borderId="0" xfId="0" applyFont="1" applyAlignment="1">
      <alignment horizontal="center" vertical="center" wrapText="1"/>
    </xf>
    <xf numFmtId="1" fontId="0" fillId="0" borderId="0" xfId="0" applyNumberFormat="1" applyAlignment="1">
      <alignment horizontal="center" vertical="center"/>
    </xf>
    <xf numFmtId="1" fontId="10" fillId="0" borderId="0" xfId="0" applyNumberFormat="1" applyFont="1" applyAlignment="1">
      <alignment horizontal="left"/>
    </xf>
    <xf numFmtId="1" fontId="10" fillId="0" borderId="0" xfId="0" applyNumberFormat="1" applyFont="1" applyAlignment="1">
      <alignment horizontal="center" vertical="center" wrapText="1"/>
    </xf>
    <xf numFmtId="1" fontId="10" fillId="0" borderId="0" xfId="0" applyNumberFormat="1" applyFont="1" applyAlignment="1">
      <alignment horizontal="center"/>
    </xf>
    <xf numFmtId="0" fontId="10" fillId="0" borderId="0" xfId="0" applyFont="1" applyAlignment="1">
      <alignment horizontal="left" vertical="center"/>
    </xf>
    <xf numFmtId="0" fontId="0" fillId="0" borderId="0" xfId="0" applyAlignment="1">
      <alignment horizontal="center" wrapText="1"/>
    </xf>
    <xf numFmtId="0" fontId="0" fillId="0" borderId="0" xfId="0" applyAlignment="1">
      <alignment horizontal="left" wrapText="1"/>
    </xf>
    <xf numFmtId="14" fontId="10" fillId="0" borderId="0" xfId="0" applyNumberFormat="1" applyFont="1" applyAlignment="1">
      <alignment horizontal="left" vertical="center" wrapText="1"/>
    </xf>
    <xf numFmtId="0" fontId="10" fillId="0" borderId="0" xfId="0" applyFont="1" applyAlignment="1">
      <alignment horizontal="center" vertical="center"/>
    </xf>
    <xf numFmtId="0" fontId="0" fillId="0" borderId="0" xfId="0" applyAlignment="1">
      <alignment horizontal="left" vertical="center"/>
    </xf>
    <xf numFmtId="1" fontId="10" fillId="0" borderId="0" xfId="0" applyNumberFormat="1" applyFont="1" applyAlignment="1">
      <alignment horizontal="left" vertical="center"/>
    </xf>
    <xf numFmtId="1" fontId="10" fillId="0" borderId="0" xfId="0" applyNumberFormat="1" applyFont="1" applyAlignment="1">
      <alignment horizontal="center" vertical="center"/>
    </xf>
    <xf numFmtId="1" fontId="0" fillId="0" borderId="0" xfId="0" applyNumberFormat="1" applyAlignment="1">
      <alignment horizontal="left" vertical="center"/>
    </xf>
    <xf numFmtId="1" fontId="10" fillId="0" borderId="0" xfId="0" applyNumberFormat="1" applyFont="1" applyAlignment="1">
      <alignment horizontal="left" vertical="center" wrapText="1"/>
    </xf>
    <xf numFmtId="0" fontId="0" fillId="0" borderId="7" xfId="0" applyBorder="1" applyAlignment="1">
      <alignment horizontal="center"/>
    </xf>
    <xf numFmtId="0" fontId="2" fillId="0" borderId="0" xfId="0" applyFont="1" applyAlignment="1">
      <alignment horizontal="left" vertical="center" indent="4"/>
    </xf>
    <xf numFmtId="0" fontId="35" fillId="0" borderId="0" xfId="0" applyFont="1" applyAlignment="1">
      <alignment vertical="center"/>
    </xf>
    <xf numFmtId="0" fontId="36" fillId="0" borderId="0" xfId="0" applyFont="1" applyAlignment="1">
      <alignment vertical="center"/>
    </xf>
    <xf numFmtId="0" fontId="2" fillId="0" borderId="0" xfId="0" applyFont="1" applyAlignment="1">
      <alignment vertical="center"/>
    </xf>
    <xf numFmtId="0" fontId="37" fillId="0" borderId="0" xfId="0" applyFont="1" applyAlignment="1">
      <alignment vertical="center"/>
    </xf>
    <xf numFmtId="0" fontId="33" fillId="0" borderId="0" xfId="0" applyFont="1" applyAlignment="1">
      <alignment vertical="center"/>
    </xf>
    <xf numFmtId="0" fontId="39" fillId="0" borderId="33" xfId="0" applyFont="1" applyBorder="1" applyAlignment="1">
      <alignment horizontal="center" vertical="center"/>
    </xf>
    <xf numFmtId="0" fontId="39" fillId="0" borderId="12" xfId="0" applyFont="1" applyBorder="1" applyAlignment="1">
      <alignment horizontal="center" vertical="center"/>
    </xf>
    <xf numFmtId="0" fontId="40" fillId="0" borderId="12" xfId="0" applyFont="1" applyBorder="1" applyAlignment="1">
      <alignment vertical="center"/>
    </xf>
    <xf numFmtId="0" fontId="41" fillId="0" borderId="33" xfId="0" applyFont="1" applyBorder="1" applyAlignment="1">
      <alignment vertical="center"/>
    </xf>
    <xf numFmtId="0" fontId="41" fillId="0" borderId="34" xfId="0" applyFont="1" applyBorder="1" applyAlignment="1">
      <alignment vertical="center"/>
    </xf>
    <xf numFmtId="0" fontId="41" fillId="0" borderId="33" xfId="0" applyFont="1" applyBorder="1" applyAlignment="1">
      <alignment horizontal="center" vertical="center"/>
    </xf>
    <xf numFmtId="0" fontId="41" fillId="0" borderId="12" xfId="0" applyFont="1" applyBorder="1" applyAlignment="1">
      <alignment horizontal="center" vertical="center"/>
    </xf>
    <xf numFmtId="0" fontId="42" fillId="0" borderId="12" xfId="0" applyFont="1" applyBorder="1" applyAlignment="1">
      <alignment horizontal="right" vertical="center"/>
    </xf>
    <xf numFmtId="0" fontId="43" fillId="0" borderId="34" xfId="0" applyFont="1" applyBorder="1" applyAlignment="1">
      <alignment vertical="center"/>
    </xf>
    <xf numFmtId="0" fontId="41" fillId="0" borderId="35" xfId="0" applyFont="1" applyBorder="1" applyAlignment="1">
      <alignment horizontal="right" vertical="center"/>
    </xf>
    <xf numFmtId="0" fontId="41" fillId="0" borderId="36" xfId="0" applyFont="1" applyBorder="1" applyAlignment="1">
      <alignment horizontal="center" vertical="center"/>
    </xf>
    <xf numFmtId="0" fontId="41" fillId="0" borderId="0" xfId="0" applyFont="1" applyAlignment="1">
      <alignment horizontal="center" vertical="center"/>
    </xf>
    <xf numFmtId="0" fontId="42" fillId="0" borderId="0" xfId="0" applyFont="1" applyAlignment="1">
      <alignment horizontal="right" vertical="center"/>
    </xf>
    <xf numFmtId="0" fontId="43" fillId="0" borderId="33" xfId="0" applyFont="1" applyBorder="1" applyAlignment="1">
      <alignment horizontal="center" vertical="center"/>
    </xf>
    <xf numFmtId="0" fontId="43" fillId="0" borderId="12" xfId="0" applyFont="1" applyBorder="1" applyAlignment="1">
      <alignment horizontal="center" vertical="center"/>
    </xf>
    <xf numFmtId="0" fontId="39" fillId="0" borderId="12" xfId="0" applyFont="1" applyBorder="1" applyAlignment="1">
      <alignment vertical="center"/>
    </xf>
    <xf numFmtId="18" fontId="41" fillId="0" borderId="12" xfId="0" applyNumberFormat="1" applyFont="1" applyBorder="1" applyAlignment="1">
      <alignment horizontal="right" vertical="center"/>
    </xf>
    <xf numFmtId="0" fontId="33" fillId="0" borderId="0" xfId="0" applyFont="1" applyAlignment="1">
      <alignment horizontal="left" vertical="center" indent="4"/>
    </xf>
    <xf numFmtId="18" fontId="41" fillId="0" borderId="0" xfId="0" applyNumberFormat="1" applyFont="1" applyAlignment="1">
      <alignment horizontal="right" vertical="center"/>
    </xf>
    <xf numFmtId="0" fontId="40" fillId="0" borderId="33" xfId="0" applyFont="1" applyBorder="1" applyAlignment="1">
      <alignment vertical="center"/>
    </xf>
    <xf numFmtId="0" fontId="39" fillId="0" borderId="40" xfId="0" applyFont="1" applyBorder="1" applyAlignment="1">
      <alignment horizontal="right" vertical="center"/>
    </xf>
    <xf numFmtId="0" fontId="10" fillId="0" borderId="0" xfId="0" applyFont="1" applyAlignment="1">
      <alignment horizontal="left" vertical="center" indent="9"/>
    </xf>
    <xf numFmtId="0" fontId="40" fillId="0" borderId="41" xfId="0" applyFont="1" applyBorder="1" applyAlignment="1">
      <alignment vertical="center"/>
    </xf>
    <xf numFmtId="0" fontId="10" fillId="0" borderId="0" xfId="0" applyFont="1" applyAlignment="1">
      <alignment horizontal="left" vertical="center" indent="4"/>
    </xf>
    <xf numFmtId="0" fontId="43" fillId="0" borderId="36" xfId="0" applyFont="1" applyBorder="1" applyAlignment="1">
      <alignment vertical="center"/>
    </xf>
    <xf numFmtId="0" fontId="2" fillId="0" borderId="34" xfId="0" applyFont="1" applyBorder="1" applyAlignment="1">
      <alignment vertical="center"/>
    </xf>
    <xf numFmtId="0" fontId="2" fillId="0" borderId="35" xfId="0" applyFont="1" applyBorder="1" applyAlignment="1">
      <alignment vertical="center"/>
    </xf>
    <xf numFmtId="0" fontId="41" fillId="0" borderId="35" xfId="0" applyFont="1" applyBorder="1" applyAlignment="1">
      <alignment vertical="center"/>
    </xf>
    <xf numFmtId="0" fontId="12" fillId="0" borderId="0" xfId="0" applyFont="1" applyAlignment="1">
      <alignment vertical="center"/>
    </xf>
    <xf numFmtId="0" fontId="43" fillId="0" borderId="12" xfId="0" applyFont="1" applyBorder="1" applyAlignment="1">
      <alignment horizontal="right" vertical="center"/>
    </xf>
    <xf numFmtId="0" fontId="11" fillId="0" borderId="0" xfId="0" applyFont="1" applyAlignment="1">
      <alignment vertical="center"/>
    </xf>
    <xf numFmtId="0" fontId="39" fillId="0" borderId="12" xfId="0" applyFont="1" applyBorder="1" applyAlignment="1">
      <alignment horizontal="right" vertical="center"/>
    </xf>
    <xf numFmtId="0" fontId="44" fillId="0" borderId="33" xfId="0" applyFont="1" applyBorder="1" applyAlignment="1">
      <alignment vertical="center" wrapText="1"/>
    </xf>
    <xf numFmtId="0" fontId="43" fillId="0" borderId="12" xfId="0" applyFont="1" applyBorder="1" applyAlignment="1">
      <alignment vertical="center"/>
    </xf>
    <xf numFmtId="0" fontId="41" fillId="0" borderId="12" xfId="0" applyFont="1" applyBorder="1" applyAlignment="1">
      <alignment horizontal="right" vertical="center"/>
    </xf>
    <xf numFmtId="0" fontId="41" fillId="0" borderId="40" xfId="0" applyFont="1" applyBorder="1" applyAlignment="1">
      <alignment horizontal="right" vertical="center"/>
    </xf>
    <xf numFmtId="0" fontId="41" fillId="0" borderId="0" xfId="0" applyFont="1" applyAlignment="1">
      <alignment horizontal="right" vertical="center"/>
    </xf>
    <xf numFmtId="14" fontId="41" fillId="0" borderId="0" xfId="0" applyNumberFormat="1" applyFont="1" applyAlignment="1">
      <alignment horizontal="left" vertical="center"/>
    </xf>
    <xf numFmtId="0" fontId="45" fillId="0" borderId="0" xfId="0" applyFont="1" applyAlignment="1">
      <alignment vertical="center"/>
    </xf>
    <xf numFmtId="0" fontId="34" fillId="0" borderId="0" xfId="0" applyFont="1" applyAlignment="1">
      <alignment horizontal="left" vertical="center" indent="14"/>
    </xf>
    <xf numFmtId="0" fontId="10" fillId="0" borderId="0" xfId="0" applyFont="1" applyAlignment="1">
      <alignment vertical="center"/>
    </xf>
    <xf numFmtId="0" fontId="47" fillId="0" borderId="0" xfId="0" applyFont="1" applyAlignment="1">
      <alignment vertical="center"/>
    </xf>
    <xf numFmtId="0" fontId="48" fillId="0" borderId="0" xfId="0" applyFont="1" applyAlignment="1">
      <alignment vertical="center"/>
    </xf>
    <xf numFmtId="0" fontId="0" fillId="0" borderId="7" xfId="0" applyBorder="1"/>
    <xf numFmtId="0" fontId="0" fillId="0" borderId="23" xfId="0" applyBorder="1" applyAlignment="1">
      <alignment horizontal="center"/>
    </xf>
    <xf numFmtId="0" fontId="0" fillId="0" borderId="23" xfId="0" applyBorder="1"/>
    <xf numFmtId="0" fontId="0" fillId="0" borderId="1" xfId="0" applyBorder="1"/>
    <xf numFmtId="0" fontId="0" fillId="0" borderId="7" xfId="0" applyBorder="1" applyAlignment="1">
      <alignment horizontal="right"/>
    </xf>
    <xf numFmtId="0" fontId="0" fillId="0" borderId="26" xfId="0" applyBorder="1"/>
    <xf numFmtId="14" fontId="0" fillId="0" borderId="27" xfId="0" applyNumberFormat="1" applyBorder="1"/>
    <xf numFmtId="0" fontId="0" fillId="0" borderId="27" xfId="0" applyBorder="1"/>
    <xf numFmtId="0" fontId="0" fillId="0" borderId="23" xfId="0" applyBorder="1" applyAlignment="1">
      <alignment horizontal="right"/>
    </xf>
    <xf numFmtId="0" fontId="0" fillId="0" borderId="26" xfId="0" applyBorder="1" applyAlignment="1">
      <alignment horizontal="center"/>
    </xf>
    <xf numFmtId="0" fontId="0" fillId="0" borderId="10" xfId="0" applyBorder="1" applyAlignment="1">
      <alignment horizontal="right"/>
    </xf>
    <xf numFmtId="0" fontId="0" fillId="0" borderId="10" xfId="0" applyBorder="1"/>
    <xf numFmtId="0" fontId="24" fillId="0" borderId="45" xfId="0" applyFont="1" applyBorder="1" applyAlignment="1">
      <alignment horizontal="center"/>
    </xf>
    <xf numFmtId="0" fontId="24" fillId="0" borderId="23" xfId="0" applyFont="1" applyBorder="1"/>
    <xf numFmtId="0" fontId="24" fillId="0" borderId="7" xfId="0" applyFont="1" applyBorder="1"/>
    <xf numFmtId="0" fontId="29" fillId="2" borderId="7" xfId="0" applyFont="1" applyFill="1" applyBorder="1" applyAlignment="1">
      <alignment horizontal="center" vertical="center" wrapText="1"/>
    </xf>
    <xf numFmtId="165" fontId="0" fillId="4" borderId="22" xfId="0" applyNumberFormat="1" applyFill="1" applyBorder="1" applyAlignment="1">
      <alignment horizontal="center"/>
    </xf>
    <xf numFmtId="165" fontId="11" fillId="0" borderId="10" xfId="0" applyNumberFormat="1" applyFont="1" applyBorder="1" applyAlignment="1">
      <alignment horizontal="center"/>
    </xf>
    <xf numFmtId="165" fontId="11" fillId="0" borderId="28" xfId="0" applyNumberFormat="1" applyFont="1" applyBorder="1" applyAlignment="1">
      <alignment horizontal="center"/>
    </xf>
    <xf numFmtId="165" fontId="0" fillId="0" borderId="11" xfId="0" applyNumberFormat="1" applyBorder="1" applyAlignment="1">
      <alignment horizontal="center"/>
    </xf>
    <xf numFmtId="0" fontId="27" fillId="0" borderId="7" xfId="0" applyFont="1" applyBorder="1" applyAlignment="1">
      <alignment horizontal="center" vertical="center"/>
    </xf>
    <xf numFmtId="0" fontId="0" fillId="0" borderId="45" xfId="0" applyBorder="1" applyAlignment="1">
      <alignment horizontal="center" vertical="center" wrapText="1"/>
    </xf>
    <xf numFmtId="14" fontId="0" fillId="0" borderId="23" xfId="0" applyNumberFormat="1" applyBorder="1" applyAlignment="1">
      <alignment horizontal="center" vertical="center" wrapText="1"/>
    </xf>
    <xf numFmtId="0" fontId="49" fillId="0" borderId="7" xfId="0" applyFont="1" applyBorder="1" applyAlignment="1">
      <alignment horizontal="center" vertical="center" wrapText="1"/>
    </xf>
    <xf numFmtId="1" fontId="11" fillId="7" borderId="2" xfId="0" applyNumberFormat="1" applyFont="1" applyFill="1" applyBorder="1" applyAlignment="1">
      <alignment horizontal="center"/>
    </xf>
    <xf numFmtId="0" fontId="11" fillId="7" borderId="2" xfId="0" applyFont="1" applyFill="1" applyBorder="1" applyAlignment="1">
      <alignment horizontal="left"/>
    </xf>
    <xf numFmtId="165" fontId="11" fillId="7" borderId="0" xfId="0" applyNumberFormat="1" applyFont="1" applyFill="1" applyAlignment="1">
      <alignment horizontal="center"/>
    </xf>
    <xf numFmtId="1" fontId="11" fillId="7" borderId="0" xfId="0" applyNumberFormat="1" applyFont="1" applyFill="1" applyAlignment="1">
      <alignment horizontal="center"/>
    </xf>
    <xf numFmtId="1" fontId="11" fillId="7" borderId="3" xfId="0" applyNumberFormat="1" applyFont="1" applyFill="1" applyBorder="1" applyAlignment="1">
      <alignment horizontal="center"/>
    </xf>
    <xf numFmtId="0" fontId="11" fillId="7" borderId="0" xfId="0" applyFont="1" applyFill="1" applyAlignment="1">
      <alignment horizontal="center"/>
    </xf>
    <xf numFmtId="2" fontId="10" fillId="8" borderId="8" xfId="0" applyNumberFormat="1" applyFont="1" applyFill="1" applyBorder="1" applyAlignment="1">
      <alignment horizontal="center"/>
    </xf>
    <xf numFmtId="0" fontId="0" fillId="8" borderId="8" xfId="0" applyFill="1" applyBorder="1" applyAlignment="1">
      <alignment horizontal="right"/>
    </xf>
    <xf numFmtId="165" fontId="0" fillId="8" borderId="10" xfId="0" applyNumberFormat="1" applyFill="1" applyBorder="1" applyAlignment="1">
      <alignment horizontal="center"/>
    </xf>
    <xf numFmtId="1" fontId="0" fillId="8" borderId="8" xfId="0" applyNumberFormat="1" applyFill="1" applyBorder="1" applyAlignment="1">
      <alignment horizontal="center"/>
    </xf>
    <xf numFmtId="0" fontId="0" fillId="8" borderId="1"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1" fontId="10" fillId="8" borderId="2" xfId="0" applyNumberFormat="1" applyFont="1" applyFill="1" applyBorder="1" applyAlignment="1">
      <alignment horizontal="center"/>
    </xf>
    <xf numFmtId="0" fontId="0" fillId="8" borderId="2" xfId="0" applyFill="1" applyBorder="1" applyAlignment="1">
      <alignment horizontal="right"/>
    </xf>
    <xf numFmtId="165" fontId="0" fillId="8" borderId="11" xfId="0" applyNumberFormat="1" applyFill="1" applyBorder="1" applyAlignment="1">
      <alignment horizontal="center"/>
    </xf>
    <xf numFmtId="1" fontId="0" fillId="8" borderId="2" xfId="0" applyNumberFormat="1" applyFill="1" applyBorder="1" applyAlignment="1">
      <alignment horizontal="center"/>
    </xf>
    <xf numFmtId="0" fontId="0" fillId="8" borderId="0" xfId="0" applyFill="1" applyAlignment="1">
      <alignment horizontal="center"/>
    </xf>
    <xf numFmtId="0" fontId="0" fillId="8" borderId="2" xfId="0" applyFill="1" applyBorder="1" applyAlignment="1">
      <alignment horizontal="center"/>
    </xf>
    <xf numFmtId="0" fontId="0" fillId="8" borderId="3" xfId="0" applyFill="1" applyBorder="1" applyAlignment="1">
      <alignment horizontal="center"/>
    </xf>
    <xf numFmtId="165" fontId="10" fillId="8" borderId="2" xfId="0" applyNumberFormat="1" applyFont="1" applyFill="1" applyBorder="1" applyAlignment="1">
      <alignment horizontal="center"/>
    </xf>
    <xf numFmtId="1" fontId="0" fillId="8" borderId="11" xfId="0" applyNumberFormat="1" applyFill="1" applyBorder="1" applyAlignment="1">
      <alignment horizontal="center"/>
    </xf>
    <xf numFmtId="165" fontId="10" fillId="9" borderId="47" xfId="0" applyNumberFormat="1" applyFont="1" applyFill="1" applyBorder="1" applyAlignment="1">
      <alignment horizontal="center"/>
    </xf>
    <xf numFmtId="0" fontId="11" fillId="9" borderId="47" xfId="0" applyFont="1" applyFill="1" applyBorder="1" applyAlignment="1">
      <alignment horizontal="left"/>
    </xf>
    <xf numFmtId="165" fontId="0" fillId="9" borderId="48" xfId="0" applyNumberFormat="1" applyFill="1" applyBorder="1" applyAlignment="1">
      <alignment horizontal="center"/>
    </xf>
    <xf numFmtId="1" fontId="0" fillId="9" borderId="47" xfId="0" applyNumberFormat="1" applyFill="1" applyBorder="1" applyAlignment="1">
      <alignment horizontal="center"/>
    </xf>
    <xf numFmtId="0" fontId="0" fillId="9" borderId="46" xfId="0" applyFill="1" applyBorder="1" applyAlignment="1">
      <alignment horizontal="center"/>
    </xf>
    <xf numFmtId="0" fontId="0" fillId="9" borderId="47" xfId="0" applyFill="1" applyBorder="1" applyAlignment="1">
      <alignment horizontal="center"/>
    </xf>
    <xf numFmtId="0" fontId="0" fillId="9" borderId="49" xfId="0" applyFill="1" applyBorder="1" applyAlignment="1">
      <alignment horizontal="center"/>
    </xf>
    <xf numFmtId="165" fontId="10" fillId="10" borderId="2" xfId="0" applyNumberFormat="1" applyFont="1" applyFill="1" applyBorder="1" applyAlignment="1">
      <alignment horizontal="center"/>
    </xf>
    <xf numFmtId="0" fontId="0" fillId="10" borderId="2" xfId="0" applyFill="1" applyBorder="1" applyAlignment="1">
      <alignment horizontal="right"/>
    </xf>
    <xf numFmtId="165" fontId="0" fillId="10" borderId="11" xfId="0" applyNumberFormat="1" applyFill="1" applyBorder="1" applyAlignment="1">
      <alignment horizontal="center"/>
    </xf>
    <xf numFmtId="1" fontId="0" fillId="10" borderId="2" xfId="0" applyNumberFormat="1" applyFill="1" applyBorder="1" applyAlignment="1">
      <alignment horizontal="center"/>
    </xf>
    <xf numFmtId="0" fontId="0" fillId="10" borderId="0" xfId="0" applyFill="1" applyAlignment="1">
      <alignment horizontal="center"/>
    </xf>
    <xf numFmtId="0" fontId="0" fillId="10" borderId="2" xfId="0" applyFill="1" applyBorder="1" applyAlignment="1">
      <alignment horizontal="center"/>
    </xf>
    <xf numFmtId="0" fontId="0" fillId="10" borderId="3" xfId="0" applyFill="1" applyBorder="1" applyAlignment="1">
      <alignment horizontal="center"/>
    </xf>
    <xf numFmtId="1" fontId="10" fillId="10" borderId="2" xfId="0" applyNumberFormat="1" applyFont="1" applyFill="1" applyBorder="1" applyAlignment="1">
      <alignment horizontal="center"/>
    </xf>
    <xf numFmtId="0" fontId="0" fillId="10" borderId="11" xfId="0" applyFill="1" applyBorder="1" applyAlignment="1">
      <alignment horizontal="right"/>
    </xf>
    <xf numFmtId="2" fontId="10" fillId="11" borderId="47" xfId="0" applyNumberFormat="1" applyFont="1" applyFill="1" applyBorder="1" applyAlignment="1">
      <alignment horizontal="center"/>
    </xf>
    <xf numFmtId="0" fontId="11" fillId="11" borderId="47" xfId="0" applyFont="1" applyFill="1" applyBorder="1" applyAlignment="1">
      <alignment horizontal="left"/>
    </xf>
    <xf numFmtId="165" fontId="0" fillId="11" borderId="48" xfId="0" applyNumberFormat="1" applyFill="1" applyBorder="1" applyAlignment="1">
      <alignment horizontal="center"/>
    </xf>
    <xf numFmtId="1" fontId="0" fillId="11" borderId="47" xfId="0" applyNumberFormat="1" applyFill="1" applyBorder="1" applyAlignment="1">
      <alignment horizontal="center"/>
    </xf>
    <xf numFmtId="0" fontId="0" fillId="11" borderId="46" xfId="0" applyFill="1" applyBorder="1" applyAlignment="1">
      <alignment horizontal="center"/>
    </xf>
    <xf numFmtId="0" fontId="0" fillId="11" borderId="47" xfId="0" applyFill="1" applyBorder="1" applyAlignment="1">
      <alignment horizontal="center"/>
    </xf>
    <xf numFmtId="0" fontId="0" fillId="11" borderId="49" xfId="0" applyFill="1" applyBorder="1" applyAlignment="1">
      <alignment horizontal="center"/>
    </xf>
    <xf numFmtId="165" fontId="10" fillId="12" borderId="2" xfId="0" applyNumberFormat="1" applyFont="1" applyFill="1" applyBorder="1" applyAlignment="1">
      <alignment horizontal="center"/>
    </xf>
    <xf numFmtId="0" fontId="0" fillId="12" borderId="2" xfId="0" applyFill="1" applyBorder="1" applyAlignment="1">
      <alignment horizontal="right"/>
    </xf>
    <xf numFmtId="165" fontId="0" fillId="12" borderId="11" xfId="0" applyNumberFormat="1" applyFill="1" applyBorder="1" applyAlignment="1">
      <alignment horizontal="center"/>
    </xf>
    <xf numFmtId="1" fontId="0" fillId="12" borderId="2" xfId="0" applyNumberFormat="1" applyFill="1" applyBorder="1" applyAlignment="1">
      <alignment horizontal="center"/>
    </xf>
    <xf numFmtId="0" fontId="0" fillId="12" borderId="0" xfId="0" applyFill="1" applyAlignment="1">
      <alignment horizontal="center"/>
    </xf>
    <xf numFmtId="0" fontId="0" fillId="12" borderId="2" xfId="0" applyFill="1" applyBorder="1" applyAlignment="1">
      <alignment horizontal="center"/>
    </xf>
    <xf numFmtId="0" fontId="0" fillId="12" borderId="3" xfId="0" applyFill="1" applyBorder="1" applyAlignment="1">
      <alignment horizontal="center"/>
    </xf>
    <xf numFmtId="1" fontId="10" fillId="12" borderId="2" xfId="0" applyNumberFormat="1" applyFont="1" applyFill="1" applyBorder="1" applyAlignment="1">
      <alignment horizontal="center"/>
    </xf>
    <xf numFmtId="0" fontId="0" fillId="12" borderId="11" xfId="0" applyFill="1" applyBorder="1" applyAlignment="1">
      <alignment horizontal="right"/>
    </xf>
    <xf numFmtId="164" fontId="10" fillId="12" borderId="2" xfId="0" applyNumberFormat="1" applyFont="1" applyFill="1" applyBorder="1" applyAlignment="1">
      <alignment horizontal="center"/>
    </xf>
    <xf numFmtId="1" fontId="10" fillId="12" borderId="8" xfId="0" applyNumberFormat="1" applyFont="1" applyFill="1" applyBorder="1" applyAlignment="1">
      <alignment horizontal="center"/>
    </xf>
    <xf numFmtId="0" fontId="0" fillId="12" borderId="8" xfId="0" applyFill="1" applyBorder="1" applyAlignment="1">
      <alignment horizontal="right"/>
    </xf>
    <xf numFmtId="165" fontId="0" fillId="12" borderId="10" xfId="0" applyNumberFormat="1" applyFill="1" applyBorder="1" applyAlignment="1">
      <alignment horizontal="center"/>
    </xf>
    <xf numFmtId="1" fontId="0" fillId="12" borderId="8" xfId="0" applyNumberFormat="1" applyFill="1" applyBorder="1" applyAlignment="1">
      <alignment horizontal="center"/>
    </xf>
    <xf numFmtId="0" fontId="0" fillId="12" borderId="1" xfId="0" applyFill="1" applyBorder="1" applyAlignment="1">
      <alignment horizontal="center"/>
    </xf>
    <xf numFmtId="0" fontId="0" fillId="12" borderId="8" xfId="0" applyFill="1" applyBorder="1" applyAlignment="1">
      <alignment horizontal="center"/>
    </xf>
    <xf numFmtId="0" fontId="0" fillId="12" borderId="9" xfId="0" applyFill="1" applyBorder="1" applyAlignment="1">
      <alignment horizontal="center"/>
    </xf>
    <xf numFmtId="2" fontId="10" fillId="12" borderId="2" xfId="0" applyNumberFormat="1" applyFont="1" applyFill="1" applyBorder="1" applyAlignment="1">
      <alignment horizontal="center"/>
    </xf>
    <xf numFmtId="165" fontId="10" fillId="13" borderId="47" xfId="0" applyNumberFormat="1" applyFont="1" applyFill="1" applyBorder="1" applyAlignment="1">
      <alignment horizontal="center"/>
    </xf>
    <xf numFmtId="0" fontId="11" fillId="13" borderId="47" xfId="0" applyFont="1" applyFill="1" applyBorder="1" applyAlignment="1">
      <alignment horizontal="left"/>
    </xf>
    <xf numFmtId="165" fontId="0" fillId="13" borderId="48" xfId="0" applyNumberFormat="1" applyFill="1" applyBorder="1" applyAlignment="1">
      <alignment horizontal="center"/>
    </xf>
    <xf numFmtId="1" fontId="0" fillId="13" borderId="47" xfId="0" applyNumberFormat="1" applyFill="1" applyBorder="1" applyAlignment="1">
      <alignment horizontal="center"/>
    </xf>
    <xf numFmtId="0" fontId="0" fillId="13" borderId="46" xfId="0" applyFill="1" applyBorder="1" applyAlignment="1">
      <alignment horizontal="center"/>
    </xf>
    <xf numFmtId="0" fontId="0" fillId="13" borderId="47" xfId="0" applyFill="1" applyBorder="1" applyAlignment="1">
      <alignment horizontal="center"/>
    </xf>
    <xf numFmtId="0" fontId="0" fillId="13" borderId="49" xfId="0" applyFill="1" applyBorder="1" applyAlignment="1">
      <alignment horizontal="center"/>
    </xf>
    <xf numFmtId="0" fontId="0" fillId="4" borderId="2" xfId="0" applyFill="1" applyBorder="1" applyAlignment="1">
      <alignment horizontal="right"/>
    </xf>
    <xf numFmtId="165" fontId="0" fillId="4" borderId="11" xfId="0" applyNumberFormat="1" applyFill="1" applyBorder="1" applyAlignment="1">
      <alignment horizontal="center"/>
    </xf>
    <xf numFmtId="0" fontId="0" fillId="4" borderId="3" xfId="0" applyFill="1" applyBorder="1" applyAlignment="1">
      <alignment horizontal="center"/>
    </xf>
    <xf numFmtId="0" fontId="11" fillId="4" borderId="2" xfId="0" applyFont="1" applyFill="1" applyBorder="1" applyAlignment="1">
      <alignment horizontal="right"/>
    </xf>
    <xf numFmtId="165" fontId="10" fillId="4" borderId="2" xfId="0" applyNumberFormat="1" applyFont="1" applyFill="1" applyBorder="1" applyAlignment="1">
      <alignment horizontal="center"/>
    </xf>
    <xf numFmtId="2" fontId="10" fillId="4" borderId="8" xfId="0" applyNumberFormat="1" applyFont="1" applyFill="1" applyBorder="1" applyAlignment="1">
      <alignment horizontal="center"/>
    </xf>
    <xf numFmtId="0" fontId="0" fillId="4" borderId="10" xfId="0" applyFill="1" applyBorder="1" applyAlignment="1">
      <alignment horizontal="right"/>
    </xf>
    <xf numFmtId="165" fontId="0" fillId="4" borderId="10" xfId="0" applyNumberFormat="1" applyFill="1" applyBorder="1" applyAlignment="1">
      <alignment horizontal="center"/>
    </xf>
    <xf numFmtId="1" fontId="0" fillId="4" borderId="8" xfId="0" applyNumberFormat="1" applyFill="1" applyBorder="1" applyAlignment="1">
      <alignment horizontal="center"/>
    </xf>
    <xf numFmtId="0" fontId="0" fillId="4" borderId="1" xfId="0"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2" fontId="10" fillId="4" borderId="2" xfId="0" applyNumberFormat="1" applyFont="1" applyFill="1" applyBorder="1" applyAlignment="1">
      <alignment horizontal="center"/>
    </xf>
    <xf numFmtId="1" fontId="10" fillId="14" borderId="47" xfId="0" applyNumberFormat="1" applyFont="1" applyFill="1" applyBorder="1" applyAlignment="1">
      <alignment horizontal="center"/>
    </xf>
    <xf numFmtId="0" fontId="11" fillId="14" borderId="47" xfId="0" applyFont="1" applyFill="1" applyBorder="1" applyAlignment="1">
      <alignment horizontal="left"/>
    </xf>
    <xf numFmtId="165" fontId="0" fillId="14" borderId="48" xfId="0" applyNumberFormat="1" applyFill="1" applyBorder="1" applyAlignment="1">
      <alignment horizontal="center"/>
    </xf>
    <xf numFmtId="1" fontId="0" fillId="14" borderId="47" xfId="0" applyNumberFormat="1" applyFill="1" applyBorder="1" applyAlignment="1">
      <alignment horizontal="center"/>
    </xf>
    <xf numFmtId="0" fontId="0" fillId="14" borderId="46" xfId="0" applyFill="1" applyBorder="1" applyAlignment="1">
      <alignment horizontal="center"/>
    </xf>
    <xf numFmtId="0" fontId="0" fillId="14" borderId="47" xfId="0" applyFill="1" applyBorder="1" applyAlignment="1">
      <alignment horizontal="center"/>
    </xf>
    <xf numFmtId="0" fontId="0" fillId="14" borderId="49" xfId="0" applyFill="1" applyBorder="1" applyAlignment="1">
      <alignment horizontal="center"/>
    </xf>
    <xf numFmtId="1" fontId="10" fillId="15" borderId="2" xfId="0" applyNumberFormat="1" applyFont="1" applyFill="1" applyBorder="1" applyAlignment="1">
      <alignment horizontal="center"/>
    </xf>
    <xf numFmtId="0" fontId="0" fillId="15" borderId="2" xfId="0" applyFill="1" applyBorder="1" applyAlignment="1">
      <alignment horizontal="right"/>
    </xf>
    <xf numFmtId="165" fontId="0" fillId="15" borderId="11" xfId="0" applyNumberFormat="1" applyFill="1" applyBorder="1" applyAlignment="1">
      <alignment horizontal="center"/>
    </xf>
    <xf numFmtId="1" fontId="0" fillId="15" borderId="2" xfId="0" applyNumberFormat="1" applyFill="1" applyBorder="1" applyAlignment="1">
      <alignment horizontal="center"/>
    </xf>
    <xf numFmtId="0" fontId="0" fillId="15" borderId="0" xfId="0" applyFill="1" applyAlignment="1">
      <alignment horizontal="center"/>
    </xf>
    <xf numFmtId="0" fontId="0" fillId="15" borderId="2" xfId="0" applyFill="1" applyBorder="1" applyAlignment="1">
      <alignment horizontal="center"/>
    </xf>
    <xf numFmtId="0" fontId="0" fillId="15" borderId="3" xfId="0" applyFill="1" applyBorder="1" applyAlignment="1">
      <alignment horizontal="center"/>
    </xf>
    <xf numFmtId="165" fontId="10" fillId="15" borderId="2" xfId="0" applyNumberFormat="1" applyFont="1" applyFill="1" applyBorder="1" applyAlignment="1">
      <alignment horizontal="center"/>
    </xf>
    <xf numFmtId="0" fontId="10" fillId="15" borderId="2" xfId="0" applyFont="1" applyFill="1" applyBorder="1" applyAlignment="1">
      <alignment horizontal="right"/>
    </xf>
    <xf numFmtId="165" fontId="10" fillId="15" borderId="8" xfId="0" applyNumberFormat="1" applyFont="1" applyFill="1" applyBorder="1" applyAlignment="1">
      <alignment horizontal="center"/>
    </xf>
    <xf numFmtId="0" fontId="0" fillId="15" borderId="8" xfId="0" applyFill="1" applyBorder="1" applyAlignment="1">
      <alignment horizontal="right"/>
    </xf>
    <xf numFmtId="165" fontId="0" fillId="15" borderId="10" xfId="0" applyNumberFormat="1" applyFill="1" applyBorder="1" applyAlignment="1">
      <alignment horizontal="center"/>
    </xf>
    <xf numFmtId="1" fontId="0" fillId="15" borderId="8" xfId="0" applyNumberFormat="1" applyFill="1" applyBorder="1" applyAlignment="1">
      <alignment horizontal="center"/>
    </xf>
    <xf numFmtId="0" fontId="0" fillId="15" borderId="1" xfId="0" applyFill="1" applyBorder="1" applyAlignment="1">
      <alignment horizontal="center"/>
    </xf>
    <xf numFmtId="0" fontId="0" fillId="15" borderId="8" xfId="0" applyFill="1" applyBorder="1" applyAlignment="1">
      <alignment horizontal="center"/>
    </xf>
    <xf numFmtId="0" fontId="0" fillId="15" borderId="9" xfId="0" applyFill="1" applyBorder="1" applyAlignment="1">
      <alignment horizontal="center"/>
    </xf>
    <xf numFmtId="1" fontId="0" fillId="15" borderId="0" xfId="0" applyNumberFormat="1" applyFill="1" applyAlignment="1">
      <alignment horizontal="center"/>
    </xf>
    <xf numFmtId="2" fontId="10" fillId="15" borderId="2" xfId="0" applyNumberFormat="1" applyFont="1" applyFill="1" applyBorder="1" applyAlignment="1">
      <alignment horizontal="center"/>
    </xf>
    <xf numFmtId="1" fontId="10" fillId="16" borderId="47" xfId="0" applyNumberFormat="1" applyFont="1" applyFill="1" applyBorder="1" applyAlignment="1">
      <alignment horizontal="center"/>
    </xf>
    <xf numFmtId="0" fontId="11" fillId="16" borderId="47" xfId="0" applyFont="1" applyFill="1" applyBorder="1" applyAlignment="1">
      <alignment horizontal="left"/>
    </xf>
    <xf numFmtId="165" fontId="0" fillId="16" borderId="48" xfId="0" applyNumberFormat="1" applyFill="1" applyBorder="1" applyAlignment="1">
      <alignment horizontal="center"/>
    </xf>
    <xf numFmtId="1" fontId="0" fillId="16" borderId="47" xfId="0" applyNumberFormat="1" applyFill="1" applyBorder="1" applyAlignment="1">
      <alignment horizontal="center"/>
    </xf>
    <xf numFmtId="0" fontId="0" fillId="16" borderId="46" xfId="0" applyFill="1" applyBorder="1" applyAlignment="1">
      <alignment horizontal="center"/>
    </xf>
    <xf numFmtId="0" fontId="0" fillId="16" borderId="47" xfId="0" applyFill="1" applyBorder="1" applyAlignment="1">
      <alignment horizontal="center"/>
    </xf>
    <xf numFmtId="0" fontId="0" fillId="16" borderId="49" xfId="0" applyFill="1" applyBorder="1" applyAlignment="1">
      <alignment horizontal="center"/>
    </xf>
    <xf numFmtId="1" fontId="10" fillId="17" borderId="2" xfId="0" applyNumberFormat="1" applyFont="1" applyFill="1" applyBorder="1" applyAlignment="1">
      <alignment horizontal="center"/>
    </xf>
    <xf numFmtId="0" fontId="0" fillId="17" borderId="2" xfId="0" applyFill="1" applyBorder="1" applyAlignment="1">
      <alignment horizontal="right"/>
    </xf>
    <xf numFmtId="165" fontId="0" fillId="17" borderId="11" xfId="0" applyNumberFormat="1" applyFill="1" applyBorder="1" applyAlignment="1">
      <alignment horizontal="center"/>
    </xf>
    <xf numFmtId="1" fontId="0" fillId="17" borderId="2" xfId="0" applyNumberFormat="1" applyFill="1" applyBorder="1" applyAlignment="1">
      <alignment horizontal="center"/>
    </xf>
    <xf numFmtId="0" fontId="0" fillId="17" borderId="0" xfId="0" applyFill="1" applyAlignment="1">
      <alignment horizontal="center"/>
    </xf>
    <xf numFmtId="0" fontId="0" fillId="17" borderId="2" xfId="0" applyFill="1" applyBorder="1" applyAlignment="1">
      <alignment horizontal="center"/>
    </xf>
    <xf numFmtId="0" fontId="0" fillId="17" borderId="3" xfId="0" applyFill="1" applyBorder="1" applyAlignment="1">
      <alignment horizontal="center"/>
    </xf>
    <xf numFmtId="0" fontId="30" fillId="0" borderId="7" xfId="0" applyFont="1" applyBorder="1" applyAlignment="1">
      <alignment horizontal="center" vertical="center"/>
    </xf>
    <xf numFmtId="165" fontId="30" fillId="0" borderId="7" xfId="0" applyNumberFormat="1" applyFont="1" applyBorder="1" applyAlignment="1">
      <alignment horizontal="center" vertical="center"/>
    </xf>
    <xf numFmtId="1" fontId="30" fillId="0" borderId="7" xfId="0" applyNumberFormat="1" applyFont="1" applyBorder="1" applyAlignment="1">
      <alignment horizontal="center" vertical="center"/>
    </xf>
    <xf numFmtId="0" fontId="30" fillId="2" borderId="7" xfId="0" applyFont="1" applyFill="1" applyBorder="1" applyAlignment="1">
      <alignment horizontal="center" vertical="center"/>
    </xf>
    <xf numFmtId="0" fontId="30" fillId="2" borderId="7" xfId="0" applyFont="1" applyFill="1" applyBorder="1"/>
    <xf numFmtId="0" fontId="10" fillId="10" borderId="2" xfId="0" applyFont="1" applyFill="1" applyBorder="1" applyAlignment="1">
      <alignment horizontal="right"/>
    </xf>
    <xf numFmtId="165" fontId="10" fillId="10" borderId="8" xfId="0" applyNumberFormat="1" applyFont="1" applyFill="1" applyBorder="1" applyAlignment="1">
      <alignment horizontal="center"/>
    </xf>
    <xf numFmtId="0" fontId="0" fillId="10" borderId="8" xfId="0" applyFill="1" applyBorder="1" applyAlignment="1">
      <alignment horizontal="right"/>
    </xf>
    <xf numFmtId="165" fontId="0" fillId="10" borderId="10" xfId="0" applyNumberFormat="1" applyFill="1" applyBorder="1" applyAlignment="1">
      <alignment horizontal="center"/>
    </xf>
    <xf numFmtId="1" fontId="0" fillId="10" borderId="8" xfId="0" applyNumberFormat="1" applyFill="1" applyBorder="1" applyAlignment="1">
      <alignment horizontal="center"/>
    </xf>
    <xf numFmtId="0" fontId="0" fillId="10" borderId="1" xfId="0" applyFill="1" applyBorder="1" applyAlignment="1">
      <alignment horizontal="center"/>
    </xf>
    <xf numFmtId="0" fontId="0" fillId="10" borderId="8" xfId="0" applyFill="1" applyBorder="1" applyAlignment="1">
      <alignment horizontal="center"/>
    </xf>
    <xf numFmtId="0" fontId="0" fillId="10" borderId="9" xfId="0" applyFill="1" applyBorder="1" applyAlignment="1">
      <alignment horizontal="center"/>
    </xf>
    <xf numFmtId="1" fontId="10" fillId="4" borderId="8" xfId="0" applyNumberFormat="1" applyFont="1" applyFill="1" applyBorder="1" applyAlignment="1">
      <alignment horizontal="center"/>
    </xf>
    <xf numFmtId="0" fontId="0" fillId="4" borderId="8" xfId="0" applyFill="1" applyBorder="1" applyAlignment="1">
      <alignment horizontal="right"/>
    </xf>
    <xf numFmtId="0" fontId="0" fillId="17" borderId="1" xfId="0" applyFill="1" applyBorder="1" applyAlignment="1">
      <alignment horizontal="center"/>
    </xf>
    <xf numFmtId="0" fontId="0" fillId="17" borderId="31" xfId="0" applyFill="1" applyBorder="1" applyAlignment="1">
      <alignment horizontal="center"/>
    </xf>
    <xf numFmtId="0" fontId="10" fillId="10" borderId="8" xfId="0" applyFont="1" applyFill="1" applyBorder="1" applyAlignment="1">
      <alignment horizontal="right"/>
    </xf>
    <xf numFmtId="14" fontId="0" fillId="0" borderId="7" xfId="0" applyNumberFormat="1" applyBorder="1" applyAlignment="1">
      <alignment horizontal="center" vertical="center" wrapText="1"/>
    </xf>
    <xf numFmtId="0" fontId="0" fillId="0" borderId="19" xfId="0" applyBorder="1" applyAlignment="1">
      <alignment horizontal="center" vertical="center" wrapText="1"/>
    </xf>
    <xf numFmtId="165" fontId="30" fillId="2" borderId="7" xfId="0" applyNumberFormat="1" applyFont="1" applyFill="1" applyBorder="1" applyAlignment="1">
      <alignment horizontal="center" vertical="center"/>
    </xf>
    <xf numFmtId="1" fontId="30" fillId="2" borderId="7" xfId="0" applyNumberFormat="1" applyFont="1" applyFill="1" applyBorder="1" applyAlignment="1">
      <alignment horizontal="center" vertical="center"/>
    </xf>
    <xf numFmtId="1" fontId="10" fillId="17" borderId="50" xfId="0" applyNumberFormat="1" applyFont="1" applyFill="1" applyBorder="1" applyAlignment="1">
      <alignment horizontal="center"/>
    </xf>
    <xf numFmtId="0" fontId="0" fillId="17" borderId="50" xfId="0" applyFill="1" applyBorder="1" applyAlignment="1">
      <alignment horizontal="right"/>
    </xf>
    <xf numFmtId="165" fontId="0" fillId="17" borderId="51" xfId="0" applyNumberFormat="1" applyFill="1" applyBorder="1" applyAlignment="1">
      <alignment horizontal="center"/>
    </xf>
    <xf numFmtId="1" fontId="0" fillId="17" borderId="50" xfId="0" applyNumberFormat="1" applyFill="1" applyBorder="1" applyAlignment="1">
      <alignment horizontal="center"/>
    </xf>
    <xf numFmtId="0" fontId="0" fillId="17" borderId="50" xfId="0" applyFill="1" applyBorder="1" applyAlignment="1">
      <alignment horizontal="center"/>
    </xf>
    <xf numFmtId="0" fontId="0" fillId="17" borderId="52" xfId="0" applyFill="1" applyBorder="1" applyAlignment="1">
      <alignment horizontal="center"/>
    </xf>
    <xf numFmtId="165" fontId="10" fillId="10" borderId="6" xfId="0" applyNumberFormat="1" applyFont="1" applyFill="1" applyBorder="1" applyAlignment="1">
      <alignment horizontal="center"/>
    </xf>
    <xf numFmtId="0" fontId="0" fillId="10" borderId="6" xfId="0" applyFill="1" applyBorder="1" applyAlignment="1">
      <alignment horizontal="right"/>
    </xf>
    <xf numFmtId="165" fontId="0" fillId="10" borderId="23" xfId="0" applyNumberFormat="1" applyFill="1" applyBorder="1" applyAlignment="1">
      <alignment horizontal="center"/>
    </xf>
    <xf numFmtId="1" fontId="0" fillId="10" borderId="6" xfId="0" applyNumberFormat="1" applyFill="1" applyBorder="1" applyAlignment="1">
      <alignment horizontal="center"/>
    </xf>
    <xf numFmtId="0" fontId="0" fillId="10" borderId="5" xfId="0" applyFill="1" applyBorder="1" applyAlignment="1">
      <alignment horizontal="center"/>
    </xf>
    <xf numFmtId="0" fontId="0" fillId="10" borderId="6" xfId="0" applyFill="1" applyBorder="1" applyAlignment="1">
      <alignment horizontal="center"/>
    </xf>
    <xf numFmtId="0" fontId="0" fillId="10" borderId="4" xfId="0" applyFill="1" applyBorder="1" applyAlignment="1">
      <alignment horizontal="center"/>
    </xf>
    <xf numFmtId="0" fontId="43" fillId="0" borderId="39" xfId="0" applyFont="1" applyBorder="1" applyAlignment="1">
      <alignment vertical="center"/>
    </xf>
    <xf numFmtId="0" fontId="43" fillId="0" borderId="38" xfId="0" applyFont="1" applyBorder="1" applyAlignment="1">
      <alignment vertical="center"/>
    </xf>
    <xf numFmtId="0" fontId="43" fillId="0" borderId="37" xfId="0" applyFont="1" applyBorder="1" applyAlignment="1">
      <alignment vertical="center"/>
    </xf>
    <xf numFmtId="0" fontId="41" fillId="0" borderId="38" xfId="0" applyFont="1" applyBorder="1" applyAlignment="1">
      <alignment vertical="center"/>
    </xf>
    <xf numFmtId="0" fontId="41" fillId="0" borderId="37" xfId="0" applyFont="1" applyBorder="1" applyAlignment="1">
      <alignment vertical="center"/>
    </xf>
    <xf numFmtId="0" fontId="39" fillId="0" borderId="39" xfId="0" applyFont="1" applyBorder="1" applyAlignment="1">
      <alignment horizontal="center" vertical="center"/>
    </xf>
    <xf numFmtId="0" fontId="39" fillId="0" borderId="38" xfId="0" applyFont="1" applyBorder="1" applyAlignment="1">
      <alignment horizontal="center" vertical="center"/>
    </xf>
    <xf numFmtId="0" fontId="39" fillId="0" borderId="37" xfId="0" applyFont="1" applyBorder="1" applyAlignment="1">
      <alignment horizontal="center" vertical="center"/>
    </xf>
    <xf numFmtId="0" fontId="41" fillId="0" borderId="44" xfId="0" applyFont="1" applyBorder="1" applyAlignment="1">
      <alignment vertical="center"/>
    </xf>
    <xf numFmtId="0" fontId="41" fillId="0" borderId="43" xfId="0" applyFont="1" applyBorder="1" applyAlignment="1">
      <alignment vertical="center"/>
    </xf>
    <xf numFmtId="0" fontId="43" fillId="0" borderId="12" xfId="0" applyFont="1" applyBorder="1" applyAlignment="1">
      <alignment vertical="center"/>
    </xf>
    <xf numFmtId="0" fontId="43" fillId="0" borderId="42" xfId="0" applyFont="1" applyBorder="1" applyAlignment="1">
      <alignment vertical="center"/>
    </xf>
    <xf numFmtId="0" fontId="44" fillId="0" borderId="38" xfId="0" applyFont="1" applyBorder="1" applyAlignment="1">
      <alignment vertical="center" wrapText="1"/>
    </xf>
    <xf numFmtId="0" fontId="44" fillId="0" borderId="37" xfId="0" applyFont="1" applyBorder="1" applyAlignment="1">
      <alignment vertical="center" wrapText="1"/>
    </xf>
  </cellXfs>
  <cellStyles count="522">
    <cellStyle name="Date" xfId="518" xr:uid="{82FD0C87-DE96-4DD5-90E7-7EA42E45DBCE}"/>
    <cellStyle name="Followed Hyperlink" xfId="70" builtinId="9" hidden="1"/>
    <cellStyle name="Followed Hyperlink" xfId="74" builtinId="9" hidden="1"/>
    <cellStyle name="Followed Hyperlink" xfId="78" builtinId="9" hidden="1"/>
    <cellStyle name="Followed Hyperlink" xfId="82" builtinId="9" hidden="1"/>
    <cellStyle name="Followed Hyperlink" xfId="86" builtinId="9" hidden="1"/>
    <cellStyle name="Followed Hyperlink" xfId="90" builtinId="9" hidden="1"/>
    <cellStyle name="Followed Hyperlink" xfId="94" builtinId="9" hidden="1"/>
    <cellStyle name="Followed Hyperlink" xfId="98" builtinId="9" hidden="1"/>
    <cellStyle name="Followed Hyperlink" xfId="102" builtinId="9" hidden="1"/>
    <cellStyle name="Followed Hyperlink" xfId="106" builtinId="9" hidden="1"/>
    <cellStyle name="Followed Hyperlink" xfId="110" builtinId="9" hidden="1"/>
    <cellStyle name="Followed Hyperlink" xfId="114" builtinId="9" hidden="1"/>
    <cellStyle name="Followed Hyperlink" xfId="118" builtinId="9" hidden="1"/>
    <cellStyle name="Followed Hyperlink" xfId="122" builtinId="9" hidden="1"/>
    <cellStyle name="Followed Hyperlink" xfId="126" builtinId="9" hidden="1"/>
    <cellStyle name="Followed Hyperlink" xfId="130" builtinId="9" hidden="1"/>
    <cellStyle name="Followed Hyperlink" xfId="134" builtinId="9" hidden="1"/>
    <cellStyle name="Followed Hyperlink" xfId="138" builtinId="9" hidden="1"/>
    <cellStyle name="Followed Hyperlink" xfId="142" builtinId="9" hidden="1"/>
    <cellStyle name="Followed Hyperlink" xfId="146" builtinId="9" hidden="1"/>
    <cellStyle name="Followed Hyperlink" xfId="150" builtinId="9" hidden="1"/>
    <cellStyle name="Followed Hyperlink" xfId="154" builtinId="9" hidden="1"/>
    <cellStyle name="Followed Hyperlink" xfId="158" builtinId="9" hidden="1"/>
    <cellStyle name="Followed Hyperlink" xfId="162" builtinId="9" hidden="1"/>
    <cellStyle name="Followed Hyperlink" xfId="166" builtinId="9" hidden="1"/>
    <cellStyle name="Followed Hyperlink" xfId="170" builtinId="9" hidden="1"/>
    <cellStyle name="Followed Hyperlink" xfId="174" builtinId="9" hidden="1"/>
    <cellStyle name="Followed Hyperlink" xfId="178" builtinId="9" hidden="1"/>
    <cellStyle name="Followed Hyperlink" xfId="182" builtinId="9" hidden="1"/>
    <cellStyle name="Followed Hyperlink" xfId="186" builtinId="9" hidden="1"/>
    <cellStyle name="Followed Hyperlink" xfId="190" builtinId="9" hidden="1"/>
    <cellStyle name="Followed Hyperlink" xfId="194" builtinId="9" hidden="1"/>
    <cellStyle name="Followed Hyperlink" xfId="198" builtinId="9" hidden="1"/>
    <cellStyle name="Followed Hyperlink" xfId="202" builtinId="9" hidden="1"/>
    <cellStyle name="Followed Hyperlink" xfId="206" builtinId="9" hidden="1"/>
    <cellStyle name="Followed Hyperlink" xfId="210" builtinId="9" hidden="1"/>
    <cellStyle name="Followed Hyperlink" xfId="214" builtinId="9" hidden="1"/>
    <cellStyle name="Followed Hyperlink" xfId="218" builtinId="9" hidden="1"/>
    <cellStyle name="Followed Hyperlink" xfId="222" builtinId="9" hidden="1"/>
    <cellStyle name="Followed Hyperlink" xfId="226" builtinId="9" hidden="1"/>
    <cellStyle name="Followed Hyperlink" xfId="230" builtinId="9" hidden="1"/>
    <cellStyle name="Followed Hyperlink" xfId="234" builtinId="9" hidden="1"/>
    <cellStyle name="Followed Hyperlink" xfId="238" builtinId="9" hidden="1"/>
    <cellStyle name="Followed Hyperlink" xfId="242" builtinId="9" hidden="1"/>
    <cellStyle name="Followed Hyperlink" xfId="246" builtinId="9" hidden="1"/>
    <cellStyle name="Followed Hyperlink" xfId="250" builtinId="9" hidden="1"/>
    <cellStyle name="Followed Hyperlink" xfId="254" builtinId="9" hidden="1"/>
    <cellStyle name="Followed Hyperlink" xfId="258" builtinId="9" hidden="1"/>
    <cellStyle name="Followed Hyperlink" xfId="262" builtinId="9" hidden="1"/>
    <cellStyle name="Followed Hyperlink" xfId="266" builtinId="9" hidden="1"/>
    <cellStyle name="Followed Hyperlink" xfId="270" builtinId="9" hidden="1"/>
    <cellStyle name="Followed Hyperlink" xfId="274" builtinId="9" hidden="1"/>
    <cellStyle name="Followed Hyperlink" xfId="278" builtinId="9" hidden="1"/>
    <cellStyle name="Followed Hyperlink" xfId="282" builtinId="9" hidden="1"/>
    <cellStyle name="Followed Hyperlink" xfId="286" builtinId="9" hidden="1"/>
    <cellStyle name="Followed Hyperlink" xfId="290" builtinId="9" hidden="1"/>
    <cellStyle name="Followed Hyperlink" xfId="294" builtinId="9" hidden="1"/>
    <cellStyle name="Followed Hyperlink" xfId="298" builtinId="9" hidden="1"/>
    <cellStyle name="Followed Hyperlink" xfId="302" builtinId="9" hidden="1"/>
    <cellStyle name="Followed Hyperlink" xfId="306" builtinId="9" hidden="1"/>
    <cellStyle name="Followed Hyperlink" xfId="310" builtinId="9" hidden="1"/>
    <cellStyle name="Followed Hyperlink" xfId="314" builtinId="9" hidden="1"/>
    <cellStyle name="Followed Hyperlink" xfId="318" builtinId="9" hidden="1"/>
    <cellStyle name="Followed Hyperlink" xfId="322" builtinId="9" hidden="1"/>
    <cellStyle name="Followed Hyperlink" xfId="326" builtinId="9" hidden="1"/>
    <cellStyle name="Followed Hyperlink" xfId="330" builtinId="9" hidden="1"/>
    <cellStyle name="Followed Hyperlink" xfId="334" builtinId="9" hidden="1"/>
    <cellStyle name="Followed Hyperlink" xfId="338" builtinId="9" hidden="1"/>
    <cellStyle name="Followed Hyperlink" xfId="342" builtinId="9" hidden="1"/>
    <cellStyle name="Followed Hyperlink" xfId="346" builtinId="9" hidden="1"/>
    <cellStyle name="Followed Hyperlink" xfId="350" builtinId="9" hidden="1"/>
    <cellStyle name="Followed Hyperlink" xfId="354" builtinId="9" hidden="1"/>
    <cellStyle name="Followed Hyperlink" xfId="358" builtinId="9" hidden="1"/>
    <cellStyle name="Followed Hyperlink" xfId="362" builtinId="9" hidden="1"/>
    <cellStyle name="Followed Hyperlink" xfId="366" builtinId="9" hidden="1"/>
    <cellStyle name="Followed Hyperlink" xfId="370" builtinId="9" hidden="1"/>
    <cellStyle name="Followed Hyperlink" xfId="374" builtinId="9" hidden="1"/>
    <cellStyle name="Followed Hyperlink" xfId="378" builtinId="9" hidden="1"/>
    <cellStyle name="Followed Hyperlink" xfId="382" builtinId="9" hidden="1"/>
    <cellStyle name="Followed Hyperlink" xfId="386" builtinId="9" hidden="1"/>
    <cellStyle name="Followed Hyperlink" xfId="390" builtinId="9" hidden="1"/>
    <cellStyle name="Followed Hyperlink" xfId="394" builtinId="9" hidden="1"/>
    <cellStyle name="Followed Hyperlink" xfId="398" builtinId="9" hidden="1"/>
    <cellStyle name="Followed Hyperlink" xfId="402" builtinId="9" hidden="1"/>
    <cellStyle name="Followed Hyperlink" xfId="406" builtinId="9" hidden="1"/>
    <cellStyle name="Followed Hyperlink" xfId="410" builtinId="9" hidden="1"/>
    <cellStyle name="Followed Hyperlink" xfId="414" builtinId="9" hidden="1"/>
    <cellStyle name="Followed Hyperlink" xfId="418" builtinId="9" hidden="1"/>
    <cellStyle name="Followed Hyperlink" xfId="422" builtinId="9" hidden="1"/>
    <cellStyle name="Followed Hyperlink" xfId="426" builtinId="9" hidden="1"/>
    <cellStyle name="Followed Hyperlink" xfId="430" builtinId="9" hidden="1"/>
    <cellStyle name="Followed Hyperlink" xfId="434" builtinId="9" hidden="1"/>
    <cellStyle name="Followed Hyperlink" xfId="438" builtinId="9" hidden="1"/>
    <cellStyle name="Followed Hyperlink" xfId="442" builtinId="9" hidden="1"/>
    <cellStyle name="Followed Hyperlink" xfId="446" builtinId="9" hidden="1"/>
    <cellStyle name="Followed Hyperlink" xfId="450" builtinId="9" hidden="1"/>
    <cellStyle name="Followed Hyperlink" xfId="454" builtinId="9" hidden="1"/>
    <cellStyle name="Followed Hyperlink" xfId="458" builtinId="9" hidden="1"/>
    <cellStyle name="Followed Hyperlink" xfId="462" builtinId="9" hidden="1"/>
    <cellStyle name="Followed Hyperlink" xfId="466" builtinId="9" hidden="1"/>
    <cellStyle name="Followed Hyperlink" xfId="470" builtinId="9" hidden="1"/>
    <cellStyle name="Followed Hyperlink" xfId="474" builtinId="9" hidden="1"/>
    <cellStyle name="Followed Hyperlink" xfId="478" builtinId="9" hidden="1"/>
    <cellStyle name="Followed Hyperlink" xfId="482" builtinId="9" hidden="1"/>
    <cellStyle name="Followed Hyperlink" xfId="486" builtinId="9" hidden="1"/>
    <cellStyle name="Followed Hyperlink" xfId="490" builtinId="9" hidden="1"/>
    <cellStyle name="Followed Hyperlink" xfId="494" builtinId="9" hidden="1"/>
    <cellStyle name="Followed Hyperlink" xfId="498" builtinId="9" hidden="1"/>
    <cellStyle name="Followed Hyperlink" xfId="502" builtinId="9" hidden="1"/>
    <cellStyle name="Followed Hyperlink" xfId="506" builtinId="9" hidden="1"/>
    <cellStyle name="Followed Hyperlink" xfId="510" builtinId="9" hidden="1"/>
    <cellStyle name="Followed Hyperlink" xfId="514" builtinId="9" hidden="1"/>
    <cellStyle name="Followed Hyperlink" xfId="512" builtinId="9" hidden="1"/>
    <cellStyle name="Followed Hyperlink" xfId="508" builtinId="9" hidden="1"/>
    <cellStyle name="Followed Hyperlink" xfId="504" builtinId="9" hidden="1"/>
    <cellStyle name="Followed Hyperlink" xfId="500" builtinId="9" hidden="1"/>
    <cellStyle name="Followed Hyperlink" xfId="496" builtinId="9" hidden="1"/>
    <cellStyle name="Followed Hyperlink" xfId="492" builtinId="9" hidden="1"/>
    <cellStyle name="Followed Hyperlink" xfId="488" builtinId="9" hidden="1"/>
    <cellStyle name="Followed Hyperlink" xfId="484" builtinId="9" hidden="1"/>
    <cellStyle name="Followed Hyperlink" xfId="480" builtinId="9" hidden="1"/>
    <cellStyle name="Followed Hyperlink" xfId="476" builtinId="9" hidden="1"/>
    <cellStyle name="Followed Hyperlink" xfId="472" builtinId="9" hidden="1"/>
    <cellStyle name="Followed Hyperlink" xfId="468" builtinId="9" hidden="1"/>
    <cellStyle name="Followed Hyperlink" xfId="464" builtinId="9" hidden="1"/>
    <cellStyle name="Followed Hyperlink" xfId="460" builtinId="9" hidden="1"/>
    <cellStyle name="Followed Hyperlink" xfId="456" builtinId="9" hidden="1"/>
    <cellStyle name="Followed Hyperlink" xfId="452" builtinId="9" hidden="1"/>
    <cellStyle name="Followed Hyperlink" xfId="448" builtinId="9" hidden="1"/>
    <cellStyle name="Followed Hyperlink" xfId="444" builtinId="9" hidden="1"/>
    <cellStyle name="Followed Hyperlink" xfId="440" builtinId="9" hidden="1"/>
    <cellStyle name="Followed Hyperlink" xfId="436" builtinId="9" hidden="1"/>
    <cellStyle name="Followed Hyperlink" xfId="432" builtinId="9" hidden="1"/>
    <cellStyle name="Followed Hyperlink" xfId="428" builtinId="9" hidden="1"/>
    <cellStyle name="Followed Hyperlink" xfId="424" builtinId="9" hidden="1"/>
    <cellStyle name="Followed Hyperlink" xfId="420" builtinId="9" hidden="1"/>
    <cellStyle name="Followed Hyperlink" xfId="416" builtinId="9" hidden="1"/>
    <cellStyle name="Followed Hyperlink" xfId="412" builtinId="9" hidden="1"/>
    <cellStyle name="Followed Hyperlink" xfId="408" builtinId="9" hidden="1"/>
    <cellStyle name="Followed Hyperlink" xfId="404" builtinId="9" hidden="1"/>
    <cellStyle name="Followed Hyperlink" xfId="400" builtinId="9" hidden="1"/>
    <cellStyle name="Followed Hyperlink" xfId="396" builtinId="9" hidden="1"/>
    <cellStyle name="Followed Hyperlink" xfId="392" builtinId="9" hidden="1"/>
    <cellStyle name="Followed Hyperlink" xfId="388" builtinId="9" hidden="1"/>
    <cellStyle name="Followed Hyperlink" xfId="384" builtinId="9" hidden="1"/>
    <cellStyle name="Followed Hyperlink" xfId="380" builtinId="9" hidden="1"/>
    <cellStyle name="Followed Hyperlink" xfId="376" builtinId="9" hidden="1"/>
    <cellStyle name="Followed Hyperlink" xfId="372" builtinId="9" hidden="1"/>
    <cellStyle name="Followed Hyperlink" xfId="368" builtinId="9" hidden="1"/>
    <cellStyle name="Followed Hyperlink" xfId="364" builtinId="9" hidden="1"/>
    <cellStyle name="Followed Hyperlink" xfId="360" builtinId="9" hidden="1"/>
    <cellStyle name="Followed Hyperlink" xfId="356" builtinId="9" hidden="1"/>
    <cellStyle name="Followed Hyperlink" xfId="352" builtinId="9" hidden="1"/>
    <cellStyle name="Followed Hyperlink" xfId="348" builtinId="9" hidden="1"/>
    <cellStyle name="Followed Hyperlink" xfId="344" builtinId="9" hidden="1"/>
    <cellStyle name="Followed Hyperlink" xfId="340" builtinId="9" hidden="1"/>
    <cellStyle name="Followed Hyperlink" xfId="336" builtinId="9" hidden="1"/>
    <cellStyle name="Followed Hyperlink" xfId="332" builtinId="9" hidden="1"/>
    <cellStyle name="Followed Hyperlink" xfId="328" builtinId="9" hidden="1"/>
    <cellStyle name="Followed Hyperlink" xfId="324" builtinId="9" hidden="1"/>
    <cellStyle name="Followed Hyperlink" xfId="320" builtinId="9" hidden="1"/>
    <cellStyle name="Followed Hyperlink" xfId="316" builtinId="9" hidden="1"/>
    <cellStyle name="Followed Hyperlink" xfId="312" builtinId="9" hidden="1"/>
    <cellStyle name="Followed Hyperlink" xfId="308" builtinId="9" hidden="1"/>
    <cellStyle name="Followed Hyperlink" xfId="304" builtinId="9" hidden="1"/>
    <cellStyle name="Followed Hyperlink" xfId="300" builtinId="9" hidden="1"/>
    <cellStyle name="Followed Hyperlink" xfId="296" builtinId="9" hidden="1"/>
    <cellStyle name="Followed Hyperlink" xfId="292" builtinId="9" hidden="1"/>
    <cellStyle name="Followed Hyperlink" xfId="288" builtinId="9" hidden="1"/>
    <cellStyle name="Followed Hyperlink" xfId="284" builtinId="9" hidden="1"/>
    <cellStyle name="Followed Hyperlink" xfId="280" builtinId="9" hidden="1"/>
    <cellStyle name="Followed Hyperlink" xfId="276" builtinId="9" hidden="1"/>
    <cellStyle name="Followed Hyperlink" xfId="272" builtinId="9" hidden="1"/>
    <cellStyle name="Followed Hyperlink" xfId="268" builtinId="9" hidden="1"/>
    <cellStyle name="Followed Hyperlink" xfId="264" builtinId="9" hidden="1"/>
    <cellStyle name="Followed Hyperlink" xfId="260" builtinId="9" hidden="1"/>
    <cellStyle name="Followed Hyperlink" xfId="256" builtinId="9" hidden="1"/>
    <cellStyle name="Followed Hyperlink" xfId="252" builtinId="9" hidden="1"/>
    <cellStyle name="Followed Hyperlink" xfId="248" builtinId="9" hidden="1"/>
    <cellStyle name="Followed Hyperlink" xfId="244" builtinId="9" hidden="1"/>
    <cellStyle name="Followed Hyperlink" xfId="240" builtinId="9" hidden="1"/>
    <cellStyle name="Followed Hyperlink" xfId="236" builtinId="9" hidden="1"/>
    <cellStyle name="Followed Hyperlink" xfId="232" builtinId="9" hidden="1"/>
    <cellStyle name="Followed Hyperlink" xfId="228" builtinId="9" hidden="1"/>
    <cellStyle name="Followed Hyperlink" xfId="224" builtinId="9" hidden="1"/>
    <cellStyle name="Followed Hyperlink" xfId="220" builtinId="9" hidden="1"/>
    <cellStyle name="Followed Hyperlink" xfId="216" builtinId="9" hidden="1"/>
    <cellStyle name="Followed Hyperlink" xfId="212" builtinId="9" hidden="1"/>
    <cellStyle name="Followed Hyperlink" xfId="208" builtinId="9" hidden="1"/>
    <cellStyle name="Followed Hyperlink" xfId="204" builtinId="9" hidden="1"/>
    <cellStyle name="Followed Hyperlink" xfId="200" builtinId="9" hidden="1"/>
    <cellStyle name="Followed Hyperlink" xfId="196" builtinId="9" hidden="1"/>
    <cellStyle name="Followed Hyperlink" xfId="192" builtinId="9" hidden="1"/>
    <cellStyle name="Followed Hyperlink" xfId="188" builtinId="9" hidden="1"/>
    <cellStyle name="Followed Hyperlink" xfId="184" builtinId="9" hidden="1"/>
    <cellStyle name="Followed Hyperlink" xfId="180" builtinId="9" hidden="1"/>
    <cellStyle name="Followed Hyperlink" xfId="176" builtinId="9" hidden="1"/>
    <cellStyle name="Followed Hyperlink" xfId="172" builtinId="9" hidden="1"/>
    <cellStyle name="Followed Hyperlink" xfId="168" builtinId="9" hidden="1"/>
    <cellStyle name="Followed Hyperlink" xfId="164" builtinId="9" hidden="1"/>
    <cellStyle name="Followed Hyperlink" xfId="160" builtinId="9" hidden="1"/>
    <cellStyle name="Followed Hyperlink" xfId="156" builtinId="9" hidden="1"/>
    <cellStyle name="Followed Hyperlink" xfId="152" builtinId="9" hidden="1"/>
    <cellStyle name="Followed Hyperlink" xfId="148" builtinId="9" hidden="1"/>
    <cellStyle name="Followed Hyperlink" xfId="144" builtinId="9" hidden="1"/>
    <cellStyle name="Followed Hyperlink" xfId="140" builtinId="9" hidden="1"/>
    <cellStyle name="Followed Hyperlink" xfId="136" builtinId="9" hidden="1"/>
    <cellStyle name="Followed Hyperlink" xfId="132" builtinId="9" hidden="1"/>
    <cellStyle name="Followed Hyperlink" xfId="128" builtinId="9" hidden="1"/>
    <cellStyle name="Followed Hyperlink" xfId="124" builtinId="9" hidden="1"/>
    <cellStyle name="Followed Hyperlink" xfId="120" builtinId="9" hidden="1"/>
    <cellStyle name="Followed Hyperlink" xfId="116" builtinId="9" hidden="1"/>
    <cellStyle name="Followed Hyperlink" xfId="112" builtinId="9" hidden="1"/>
    <cellStyle name="Followed Hyperlink" xfId="108" builtinId="9" hidden="1"/>
    <cellStyle name="Followed Hyperlink" xfId="104" builtinId="9" hidden="1"/>
    <cellStyle name="Followed Hyperlink" xfId="100" builtinId="9" hidden="1"/>
    <cellStyle name="Followed Hyperlink" xfId="96" builtinId="9" hidden="1"/>
    <cellStyle name="Followed Hyperlink" xfId="92" builtinId="9" hidden="1"/>
    <cellStyle name="Followed Hyperlink" xfId="88" builtinId="9" hidden="1"/>
    <cellStyle name="Followed Hyperlink" xfId="84" builtinId="9" hidden="1"/>
    <cellStyle name="Followed Hyperlink" xfId="80" builtinId="9" hidden="1"/>
    <cellStyle name="Followed Hyperlink" xfId="76" builtinId="9" hidden="1"/>
    <cellStyle name="Followed Hyperlink" xfId="72" builtinId="9" hidden="1"/>
    <cellStyle name="Followed Hyperlink" xfId="68" builtinId="9" hidden="1"/>
    <cellStyle name="Followed Hyperlink" xfId="24" builtinId="9" hidden="1"/>
    <cellStyle name="Followed Hyperlink" xfId="26" builtinId="9" hidden="1"/>
    <cellStyle name="Followed Hyperlink" xfId="30" builtinId="9" hidden="1"/>
    <cellStyle name="Followed Hyperlink" xfId="32" builtinId="9" hidden="1"/>
    <cellStyle name="Followed Hyperlink" xfId="34" builtinId="9" hidden="1"/>
    <cellStyle name="Followed Hyperlink" xfId="38" builtinId="9" hidden="1"/>
    <cellStyle name="Followed Hyperlink" xfId="40" builtinId="9" hidden="1"/>
    <cellStyle name="Followed Hyperlink" xfId="42"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2" builtinId="9" hidden="1"/>
    <cellStyle name="Followed Hyperlink" xfId="64" builtinId="9" hidden="1"/>
    <cellStyle name="Followed Hyperlink" xfId="66" builtinId="9" hidden="1"/>
    <cellStyle name="Followed Hyperlink" xfId="60" builtinId="9" hidden="1"/>
    <cellStyle name="Followed Hyperlink" xfId="52" builtinId="9" hidden="1"/>
    <cellStyle name="Followed Hyperlink" xfId="44" builtinId="9" hidden="1"/>
    <cellStyle name="Followed Hyperlink" xfId="36" builtinId="9" hidden="1"/>
    <cellStyle name="Followed Hyperlink" xfId="28" builtinId="9" hidden="1"/>
    <cellStyle name="Followed Hyperlink" xfId="10"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12"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97" builtinId="8" hidden="1"/>
    <cellStyle name="Hyperlink" xfId="201" builtinId="8" hidden="1"/>
    <cellStyle name="Hyperlink" xfId="203" builtinId="8" hidden="1"/>
    <cellStyle name="Hyperlink" xfId="205" builtinId="8" hidden="1"/>
    <cellStyle name="Hyperlink" xfId="209" builtinId="8" hidden="1"/>
    <cellStyle name="Hyperlink" xfId="211" builtinId="8" hidden="1"/>
    <cellStyle name="Hyperlink" xfId="213" builtinId="8" hidden="1"/>
    <cellStyle name="Hyperlink" xfId="217" builtinId="8" hidden="1"/>
    <cellStyle name="Hyperlink" xfId="219" builtinId="8" hidden="1"/>
    <cellStyle name="Hyperlink" xfId="221" builtinId="8" hidden="1"/>
    <cellStyle name="Hyperlink" xfId="225" builtinId="8" hidden="1"/>
    <cellStyle name="Hyperlink" xfId="227" builtinId="8" hidden="1"/>
    <cellStyle name="Hyperlink" xfId="229" builtinId="8" hidden="1"/>
    <cellStyle name="Hyperlink" xfId="233" builtinId="8" hidden="1"/>
    <cellStyle name="Hyperlink" xfId="235" builtinId="8" hidden="1"/>
    <cellStyle name="Hyperlink" xfId="237" builtinId="8" hidden="1"/>
    <cellStyle name="Hyperlink" xfId="241" builtinId="8" hidden="1"/>
    <cellStyle name="Hyperlink" xfId="243" builtinId="8" hidden="1"/>
    <cellStyle name="Hyperlink" xfId="245" builtinId="8" hidden="1"/>
    <cellStyle name="Hyperlink" xfId="249" builtinId="8" hidden="1"/>
    <cellStyle name="Hyperlink" xfId="251" builtinId="8" hidden="1"/>
    <cellStyle name="Hyperlink" xfId="253" builtinId="8" hidden="1"/>
    <cellStyle name="Hyperlink" xfId="257" builtinId="8" hidden="1"/>
    <cellStyle name="Hyperlink" xfId="259" builtinId="8" hidden="1"/>
    <cellStyle name="Hyperlink" xfId="261" builtinId="8" hidden="1"/>
    <cellStyle name="Hyperlink" xfId="265" builtinId="8" hidden="1"/>
    <cellStyle name="Hyperlink" xfId="267" builtinId="8" hidden="1"/>
    <cellStyle name="Hyperlink" xfId="269" builtinId="8" hidden="1"/>
    <cellStyle name="Hyperlink" xfId="273" builtinId="8" hidden="1"/>
    <cellStyle name="Hyperlink" xfId="275" builtinId="8" hidden="1"/>
    <cellStyle name="Hyperlink" xfId="277" builtinId="8" hidden="1"/>
    <cellStyle name="Hyperlink" xfId="281" builtinId="8" hidden="1"/>
    <cellStyle name="Hyperlink" xfId="283" builtinId="8" hidden="1"/>
    <cellStyle name="Hyperlink" xfId="285" builtinId="8" hidden="1"/>
    <cellStyle name="Hyperlink" xfId="289" builtinId="8" hidden="1"/>
    <cellStyle name="Hyperlink" xfId="291" builtinId="8" hidden="1"/>
    <cellStyle name="Hyperlink" xfId="293" builtinId="8" hidden="1"/>
    <cellStyle name="Hyperlink" xfId="297" builtinId="8" hidden="1"/>
    <cellStyle name="Hyperlink" xfId="299" builtinId="8" hidden="1"/>
    <cellStyle name="Hyperlink" xfId="301" builtinId="8" hidden="1"/>
    <cellStyle name="Hyperlink" xfId="305" builtinId="8" hidden="1"/>
    <cellStyle name="Hyperlink" xfId="307" builtinId="8" hidden="1"/>
    <cellStyle name="Hyperlink" xfId="309" builtinId="8" hidden="1"/>
    <cellStyle name="Hyperlink" xfId="313" builtinId="8" hidden="1"/>
    <cellStyle name="Hyperlink" xfId="315" builtinId="8" hidden="1"/>
    <cellStyle name="Hyperlink" xfId="317" builtinId="8" hidden="1"/>
    <cellStyle name="Hyperlink" xfId="321" builtinId="8" hidden="1"/>
    <cellStyle name="Hyperlink" xfId="323" builtinId="8" hidden="1"/>
    <cellStyle name="Hyperlink" xfId="325" builtinId="8" hidden="1"/>
    <cellStyle name="Hyperlink" xfId="329" builtinId="8" hidden="1"/>
    <cellStyle name="Hyperlink" xfId="331" builtinId="8" hidden="1"/>
    <cellStyle name="Hyperlink" xfId="333" builtinId="8" hidden="1"/>
    <cellStyle name="Hyperlink" xfId="337" builtinId="8" hidden="1"/>
    <cellStyle name="Hyperlink" xfId="339" builtinId="8" hidden="1"/>
    <cellStyle name="Hyperlink" xfId="341" builtinId="8" hidden="1"/>
    <cellStyle name="Hyperlink" xfId="345" builtinId="8" hidden="1"/>
    <cellStyle name="Hyperlink" xfId="347" builtinId="8" hidden="1"/>
    <cellStyle name="Hyperlink" xfId="349" builtinId="8" hidden="1"/>
    <cellStyle name="Hyperlink" xfId="353" builtinId="8" hidden="1"/>
    <cellStyle name="Hyperlink" xfId="355" builtinId="8" hidden="1"/>
    <cellStyle name="Hyperlink" xfId="357" builtinId="8" hidden="1"/>
    <cellStyle name="Hyperlink" xfId="361" builtinId="8" hidden="1"/>
    <cellStyle name="Hyperlink" xfId="363" builtinId="8" hidden="1"/>
    <cellStyle name="Hyperlink" xfId="365" builtinId="8" hidden="1"/>
    <cellStyle name="Hyperlink" xfId="369" builtinId="8" hidden="1"/>
    <cellStyle name="Hyperlink" xfId="371" builtinId="8" hidden="1"/>
    <cellStyle name="Hyperlink" xfId="373" builtinId="8" hidden="1"/>
    <cellStyle name="Hyperlink" xfId="377" builtinId="8" hidden="1"/>
    <cellStyle name="Hyperlink" xfId="379" builtinId="8" hidden="1"/>
    <cellStyle name="Hyperlink" xfId="381" builtinId="8" hidden="1"/>
    <cellStyle name="Hyperlink" xfId="385" builtinId="8" hidden="1"/>
    <cellStyle name="Hyperlink" xfId="387" builtinId="8" hidden="1"/>
    <cellStyle name="Hyperlink" xfId="389" builtinId="8" hidden="1"/>
    <cellStyle name="Hyperlink" xfId="393" builtinId="8" hidden="1"/>
    <cellStyle name="Hyperlink" xfId="395" builtinId="8" hidden="1"/>
    <cellStyle name="Hyperlink" xfId="397" builtinId="8" hidden="1"/>
    <cellStyle name="Hyperlink" xfId="401" builtinId="8" hidden="1"/>
    <cellStyle name="Hyperlink" xfId="403" builtinId="8" hidden="1"/>
    <cellStyle name="Hyperlink" xfId="405" builtinId="8" hidden="1"/>
    <cellStyle name="Hyperlink" xfId="409" builtinId="8" hidden="1"/>
    <cellStyle name="Hyperlink" xfId="411" builtinId="8" hidden="1"/>
    <cellStyle name="Hyperlink" xfId="413" builtinId="8" hidden="1"/>
    <cellStyle name="Hyperlink" xfId="417" builtinId="8" hidden="1"/>
    <cellStyle name="Hyperlink" xfId="419" builtinId="8" hidden="1"/>
    <cellStyle name="Hyperlink" xfId="421" builtinId="8" hidden="1"/>
    <cellStyle name="Hyperlink" xfId="425" builtinId="8" hidden="1"/>
    <cellStyle name="Hyperlink" xfId="427" builtinId="8" hidden="1"/>
    <cellStyle name="Hyperlink" xfId="429" builtinId="8" hidden="1"/>
    <cellStyle name="Hyperlink" xfId="433" builtinId="8" hidden="1"/>
    <cellStyle name="Hyperlink" xfId="435" builtinId="8" hidden="1"/>
    <cellStyle name="Hyperlink" xfId="437" builtinId="8" hidden="1"/>
    <cellStyle name="Hyperlink" xfId="441" builtinId="8" hidden="1"/>
    <cellStyle name="Hyperlink" xfId="443" builtinId="8" hidden="1"/>
    <cellStyle name="Hyperlink" xfId="445" builtinId="8" hidden="1"/>
    <cellStyle name="Hyperlink" xfId="449" builtinId="8" hidden="1"/>
    <cellStyle name="Hyperlink" xfId="451" builtinId="8" hidden="1"/>
    <cellStyle name="Hyperlink" xfId="453" builtinId="8" hidden="1"/>
    <cellStyle name="Hyperlink" xfId="457" builtinId="8" hidden="1"/>
    <cellStyle name="Hyperlink" xfId="459" builtinId="8" hidden="1"/>
    <cellStyle name="Hyperlink" xfId="461" builtinId="8" hidden="1"/>
    <cellStyle name="Hyperlink" xfId="465" builtinId="8" hidden="1"/>
    <cellStyle name="Hyperlink" xfId="467" builtinId="8" hidden="1"/>
    <cellStyle name="Hyperlink" xfId="469" builtinId="8" hidden="1"/>
    <cellStyle name="Hyperlink" xfId="473" builtinId="8" hidden="1"/>
    <cellStyle name="Hyperlink" xfId="475" builtinId="8" hidden="1"/>
    <cellStyle name="Hyperlink" xfId="477" builtinId="8" hidden="1"/>
    <cellStyle name="Hyperlink" xfId="481" builtinId="8" hidden="1"/>
    <cellStyle name="Hyperlink" xfId="483" builtinId="8" hidden="1"/>
    <cellStyle name="Hyperlink" xfId="485" builtinId="8" hidden="1"/>
    <cellStyle name="Hyperlink" xfId="489" builtinId="8" hidden="1"/>
    <cellStyle name="Hyperlink" xfId="491" builtinId="8" hidden="1"/>
    <cellStyle name="Hyperlink" xfId="493" builtinId="8" hidden="1"/>
    <cellStyle name="Hyperlink" xfId="497" builtinId="8" hidden="1"/>
    <cellStyle name="Hyperlink" xfId="499" builtinId="8" hidden="1"/>
    <cellStyle name="Hyperlink" xfId="501" builtinId="8" hidden="1"/>
    <cellStyle name="Hyperlink" xfId="505" builtinId="8" hidden="1"/>
    <cellStyle name="Hyperlink" xfId="507" builtinId="8" hidden="1"/>
    <cellStyle name="Hyperlink" xfId="509" builtinId="8" hidden="1"/>
    <cellStyle name="Hyperlink" xfId="513" builtinId="8" hidden="1"/>
    <cellStyle name="Hyperlink" xfId="511" builtinId="8" hidden="1"/>
    <cellStyle name="Hyperlink" xfId="503" builtinId="8" hidden="1"/>
    <cellStyle name="Hyperlink" xfId="495" builtinId="8" hidden="1"/>
    <cellStyle name="Hyperlink" xfId="487" builtinId="8" hidden="1"/>
    <cellStyle name="Hyperlink" xfId="479" builtinId="8" hidden="1"/>
    <cellStyle name="Hyperlink" xfId="471" builtinId="8" hidden="1"/>
    <cellStyle name="Hyperlink" xfId="463" builtinId="8" hidden="1"/>
    <cellStyle name="Hyperlink" xfId="455" builtinId="8" hidden="1"/>
    <cellStyle name="Hyperlink" xfId="447" builtinId="8" hidden="1"/>
    <cellStyle name="Hyperlink" xfId="439" builtinId="8" hidden="1"/>
    <cellStyle name="Hyperlink" xfId="431" builtinId="8" hidden="1"/>
    <cellStyle name="Hyperlink" xfId="423" builtinId="8" hidden="1"/>
    <cellStyle name="Hyperlink" xfId="415" builtinId="8" hidden="1"/>
    <cellStyle name="Hyperlink" xfId="407" builtinId="8" hidden="1"/>
    <cellStyle name="Hyperlink" xfId="399" builtinId="8" hidden="1"/>
    <cellStyle name="Hyperlink" xfId="391" builtinId="8" hidden="1"/>
    <cellStyle name="Hyperlink" xfId="383" builtinId="8" hidden="1"/>
    <cellStyle name="Hyperlink" xfId="375" builtinId="8" hidden="1"/>
    <cellStyle name="Hyperlink" xfId="367" builtinId="8" hidden="1"/>
    <cellStyle name="Hyperlink" xfId="359" builtinId="8" hidden="1"/>
    <cellStyle name="Hyperlink" xfId="351" builtinId="8" hidden="1"/>
    <cellStyle name="Hyperlink" xfId="343" builtinId="8" hidden="1"/>
    <cellStyle name="Hyperlink" xfId="335" builtinId="8" hidden="1"/>
    <cellStyle name="Hyperlink" xfId="327" builtinId="8" hidden="1"/>
    <cellStyle name="Hyperlink" xfId="319" builtinId="8" hidden="1"/>
    <cellStyle name="Hyperlink" xfId="311" builtinId="8" hidden="1"/>
    <cellStyle name="Hyperlink" xfId="303" builtinId="8" hidden="1"/>
    <cellStyle name="Hyperlink" xfId="295" builtinId="8" hidden="1"/>
    <cellStyle name="Hyperlink" xfId="287" builtinId="8" hidden="1"/>
    <cellStyle name="Hyperlink" xfId="279" builtinId="8" hidden="1"/>
    <cellStyle name="Hyperlink" xfId="271" builtinId="8" hidden="1"/>
    <cellStyle name="Hyperlink" xfId="263" builtinId="8" hidden="1"/>
    <cellStyle name="Hyperlink" xfId="255" builtinId="8" hidden="1"/>
    <cellStyle name="Hyperlink" xfId="247" builtinId="8" hidden="1"/>
    <cellStyle name="Hyperlink" xfId="239" builtinId="8" hidden="1"/>
    <cellStyle name="Hyperlink" xfId="231" builtinId="8" hidden="1"/>
    <cellStyle name="Hyperlink" xfId="223" builtinId="8" hidden="1"/>
    <cellStyle name="Hyperlink" xfId="215" builtinId="8" hidden="1"/>
    <cellStyle name="Hyperlink" xfId="207" builtinId="8" hidden="1"/>
    <cellStyle name="Hyperlink" xfId="199"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3" builtinId="8" hidden="1"/>
    <cellStyle name="Hyperlink" xfId="195" builtinId="8" hidden="1"/>
    <cellStyle name="Hyperlink" xfId="191" builtinId="8" hidden="1"/>
    <cellStyle name="Hyperlink" xfId="175" builtinId="8" hidden="1"/>
    <cellStyle name="Hyperlink" xfId="159" builtinId="8" hidden="1"/>
    <cellStyle name="Hyperlink" xfId="143" builtinId="8" hidden="1"/>
    <cellStyle name="Hyperlink" xfId="127" builtinId="8" hidden="1"/>
    <cellStyle name="Hyperlink" xfId="111" builtinId="8" hidden="1"/>
    <cellStyle name="Hyperlink" xfId="95" builtinId="8" hidden="1"/>
    <cellStyle name="Hyperlink" xfId="39" builtinId="8" hidden="1"/>
    <cellStyle name="Hyperlink" xfId="41" builtinId="8" hidden="1"/>
    <cellStyle name="Hyperlink" xfId="43" builtinId="8" hidden="1"/>
    <cellStyle name="Hyperlink" xfId="45"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81" builtinId="8" hidden="1"/>
    <cellStyle name="Hyperlink" xfId="83" builtinId="8" hidden="1"/>
    <cellStyle name="Hyperlink" xfId="79" builtinId="8" hidden="1"/>
    <cellStyle name="Hyperlink" xfId="4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5" builtinId="8" hidden="1"/>
    <cellStyle name="Hyperlink" xfId="7" builtinId="8" hidden="1"/>
    <cellStyle name="Hyperlink" xfId="3" builtinId="8" hidden="1"/>
    <cellStyle name="Hyperlink" xfId="1" builtinId="8" hidden="1"/>
    <cellStyle name="Normal" xfId="0" builtinId="0"/>
    <cellStyle name="Normal 2" xfId="515" xr:uid="{95C9CCE2-4EF0-44D4-B852-7D210BB86AF9}"/>
    <cellStyle name="Normal 2 2" xfId="521" xr:uid="{8FAE676E-0C6E-48FB-AC38-45904B44FF53}"/>
    <cellStyle name="Normal 3" xfId="516" xr:uid="{777C93CA-7F35-47D5-9B0C-CAB392694137}"/>
    <cellStyle name="Normal 3 2" xfId="517" xr:uid="{54CB6F74-4D93-4DCB-8E49-F77531D713A1}"/>
    <cellStyle name="Normal 4" xfId="519" xr:uid="{6FDDE4F6-6475-475C-A292-8F08ADAE6D43}"/>
    <cellStyle name="Normal 4 2" xfId="520" xr:uid="{DC19FB25-2AEA-40DB-BCE4-7C7B948E18AC}"/>
  </cellStyles>
  <dxfs count="3">
    <dxf>
      <font>
        <b val="0"/>
        <i val="0"/>
        <strike val="0"/>
        <condense val="0"/>
        <extend val="0"/>
        <outline val="0"/>
        <shadow val="0"/>
        <u val="none"/>
        <vertAlign val="baseline"/>
        <sz val="12"/>
        <color rgb="FF92D050"/>
        <name val="Calibri"/>
        <family val="2"/>
        <charset val="134"/>
        <scheme val="minor"/>
      </font>
    </dxf>
    <dxf>
      <font>
        <b val="0"/>
        <i val="0"/>
        <strike val="0"/>
        <condense val="0"/>
        <extend val="0"/>
        <outline val="0"/>
        <shadow val="0"/>
        <u val="none"/>
        <vertAlign val="baseline"/>
        <sz val="12"/>
        <color rgb="FFFF0000"/>
        <name val="Calibri"/>
        <family val="2"/>
        <charset val="134"/>
        <scheme val="minor"/>
      </font>
    </dxf>
    <dxf>
      <fill>
        <patternFill patternType="solid">
          <fgColor rgb="FF1F497D"/>
          <bgColor rgb="FF000000"/>
        </patternFill>
      </fill>
    </dxf>
  </dxfs>
  <tableStyles count="0" defaultTableStyle="TableStyleMedium9" defaultPivotStyle="PivotStyleMedium4"/>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164B2-2B5F-485B-9FFF-8ACBC1F72617}">
  <sheetPr codeName="Sheet5">
    <tabColor theme="0"/>
  </sheetPr>
  <dimension ref="A1:N228"/>
  <sheetViews>
    <sheetView zoomScaleNormal="100" workbookViewId="0">
      <pane ySplit="1" topLeftCell="A2" activePane="bottomLeft" state="frozen"/>
      <selection activeCell="H21" sqref="H21"/>
      <selection pane="bottomLeft" activeCell="G113" sqref="G113"/>
    </sheetView>
  </sheetViews>
  <sheetFormatPr defaultColWidth="28.125" defaultRowHeight="15"/>
  <cols>
    <col min="1" max="1" width="11.375" style="94" customWidth="1"/>
    <col min="2" max="2" width="12.125" style="94" customWidth="1"/>
    <col min="3" max="3" width="33.5" style="94" customWidth="1"/>
    <col min="4" max="4" width="17.625" style="94" customWidth="1"/>
    <col min="5" max="6" width="10.625" style="95" customWidth="1"/>
    <col min="7" max="7" width="28.125" style="95" customWidth="1"/>
    <col min="8" max="8" width="14.125" style="95" customWidth="1"/>
    <col min="9" max="9" width="28.125" style="95"/>
    <col min="10" max="10" width="7.25" style="95" customWidth="1"/>
    <col min="11" max="11" width="13.625" style="95" customWidth="1"/>
    <col min="12" max="12" width="10.375" style="95" customWidth="1"/>
    <col min="13" max="13" width="19.75" style="95" customWidth="1"/>
    <col min="14" max="16384" width="28.125" style="95"/>
  </cols>
  <sheetData>
    <row r="1" spans="1:14">
      <c r="A1" s="94" t="s">
        <v>230</v>
      </c>
      <c r="B1" s="94" t="s">
        <v>231</v>
      </c>
      <c r="C1" s="94" t="s">
        <v>232</v>
      </c>
      <c r="D1" s="94" t="s">
        <v>233</v>
      </c>
      <c r="E1" s="95" t="s">
        <v>234</v>
      </c>
      <c r="F1" s="95" t="s">
        <v>235</v>
      </c>
    </row>
    <row r="2" spans="1:14" ht="15.75">
      <c r="A2" s="94" t="s">
        <v>655</v>
      </c>
      <c r="B2" s="94" t="s">
        <v>252</v>
      </c>
      <c r="C2" s="94" t="s">
        <v>2387</v>
      </c>
      <c r="D2" s="94" t="s">
        <v>2388</v>
      </c>
      <c r="E2" s="58"/>
      <c r="H2" s="96" t="s">
        <v>1233</v>
      </c>
      <c r="I2"/>
      <c r="J2"/>
      <c r="K2" s="2" t="s">
        <v>654</v>
      </c>
      <c r="L2" t="s">
        <v>236</v>
      </c>
      <c r="M2" t="s">
        <v>7</v>
      </c>
      <c r="N2" t="s">
        <v>238</v>
      </c>
    </row>
    <row r="3" spans="1:14" ht="15.75">
      <c r="A3" s="94" t="s">
        <v>655</v>
      </c>
      <c r="B3" s="94" t="s">
        <v>236</v>
      </c>
      <c r="C3" s="94" t="s">
        <v>273</v>
      </c>
      <c r="D3" s="94" t="s">
        <v>249</v>
      </c>
      <c r="E3" s="58"/>
      <c r="F3" s="18"/>
      <c r="H3" s="2" t="s">
        <v>1234</v>
      </c>
      <c r="I3" t="s">
        <v>1255</v>
      </c>
      <c r="J3"/>
      <c r="K3" s="2" t="s">
        <v>654</v>
      </c>
      <c r="L3" t="s">
        <v>236</v>
      </c>
      <c r="M3" t="s">
        <v>241</v>
      </c>
      <c r="N3" t="s">
        <v>238</v>
      </c>
    </row>
    <row r="4" spans="1:14" ht="15.75">
      <c r="A4" s="94" t="s">
        <v>655</v>
      </c>
      <c r="B4" s="94" t="s">
        <v>236</v>
      </c>
      <c r="C4" s="94" t="s">
        <v>275</v>
      </c>
      <c r="D4" s="94" t="s">
        <v>249</v>
      </c>
      <c r="E4" s="58"/>
      <c r="H4" s="2" t="s">
        <v>1235</v>
      </c>
      <c r="I4" t="s">
        <v>1258</v>
      </c>
      <c r="J4"/>
      <c r="K4" s="2" t="s">
        <v>654</v>
      </c>
      <c r="L4" t="s">
        <v>236</v>
      </c>
      <c r="M4" t="s">
        <v>237</v>
      </c>
      <c r="N4" t="s">
        <v>238</v>
      </c>
    </row>
    <row r="5" spans="1:14" ht="15.75">
      <c r="A5" s="94" t="s">
        <v>655</v>
      </c>
      <c r="B5" s="94" t="s">
        <v>236</v>
      </c>
      <c r="C5" s="94" t="s">
        <v>276</v>
      </c>
      <c r="D5" s="94" t="s">
        <v>249</v>
      </c>
      <c r="E5" s="58"/>
      <c r="H5" s="2" t="s">
        <v>1236</v>
      </c>
      <c r="I5" t="s">
        <v>1243</v>
      </c>
      <c r="J5"/>
      <c r="K5" s="2" t="s">
        <v>654</v>
      </c>
      <c r="L5" t="s">
        <v>236</v>
      </c>
      <c r="M5" t="s">
        <v>239</v>
      </c>
      <c r="N5" t="s">
        <v>238</v>
      </c>
    </row>
    <row r="6" spans="1:14" ht="15.75">
      <c r="A6" s="94" t="s">
        <v>655</v>
      </c>
      <c r="B6" s="94" t="s">
        <v>236</v>
      </c>
      <c r="C6" s="94" t="s">
        <v>277</v>
      </c>
      <c r="D6" s="94" t="s">
        <v>249</v>
      </c>
      <c r="E6" s="58"/>
      <c r="H6" s="2" t="s">
        <v>1237</v>
      </c>
      <c r="I6" t="s">
        <v>1244</v>
      </c>
      <c r="J6"/>
      <c r="K6" s="2" t="s">
        <v>654</v>
      </c>
      <c r="L6" t="s">
        <v>236</v>
      </c>
      <c r="M6" t="s">
        <v>242</v>
      </c>
      <c r="N6" t="s">
        <v>238</v>
      </c>
    </row>
    <row r="7" spans="1:14" ht="15.75">
      <c r="A7" s="94" t="s">
        <v>655</v>
      </c>
      <c r="B7" s="94" t="s">
        <v>236</v>
      </c>
      <c r="C7" s="94" t="s">
        <v>278</v>
      </c>
      <c r="D7" s="94" t="s">
        <v>249</v>
      </c>
      <c r="E7" s="58"/>
      <c r="H7" s="2" t="s">
        <v>1238</v>
      </c>
      <c r="I7" t="s">
        <v>1245</v>
      </c>
      <c r="J7"/>
      <c r="K7" s="2" t="s">
        <v>654</v>
      </c>
      <c r="L7" t="s">
        <v>236</v>
      </c>
      <c r="M7" t="s">
        <v>243</v>
      </c>
      <c r="N7" t="s">
        <v>238</v>
      </c>
    </row>
    <row r="8" spans="1:14" ht="15.75">
      <c r="A8" s="94" t="s">
        <v>655</v>
      </c>
      <c r="B8" s="94" t="s">
        <v>236</v>
      </c>
      <c r="C8" s="94" t="s">
        <v>280</v>
      </c>
      <c r="D8" s="94" t="s">
        <v>249</v>
      </c>
      <c r="E8" s="58"/>
      <c r="H8" s="2" t="s">
        <v>1239</v>
      </c>
      <c r="I8" t="s">
        <v>1246</v>
      </c>
      <c r="J8"/>
      <c r="K8" s="2" t="s">
        <v>654</v>
      </c>
      <c r="L8" t="s">
        <v>236</v>
      </c>
      <c r="M8" t="s">
        <v>240</v>
      </c>
      <c r="N8" t="s">
        <v>238</v>
      </c>
    </row>
    <row r="9" spans="1:14" ht="15.75">
      <c r="A9" s="94" t="s">
        <v>655</v>
      </c>
      <c r="B9" s="94" t="s">
        <v>236</v>
      </c>
      <c r="C9" s="94" t="s">
        <v>1262</v>
      </c>
      <c r="D9" s="94" t="s">
        <v>249</v>
      </c>
      <c r="E9" s="58"/>
      <c r="H9" s="2"/>
      <c r="I9"/>
      <c r="J9"/>
      <c r="K9" s="2" t="s">
        <v>654</v>
      </c>
      <c r="L9" t="s">
        <v>236</v>
      </c>
      <c r="M9" t="s">
        <v>1229</v>
      </c>
      <c r="N9" t="s">
        <v>238</v>
      </c>
    </row>
    <row r="10" spans="1:14" ht="15.75">
      <c r="A10" s="94" t="s">
        <v>655</v>
      </c>
      <c r="B10" s="94" t="s">
        <v>236</v>
      </c>
      <c r="C10" s="94" t="s">
        <v>1264</v>
      </c>
      <c r="D10" s="94" t="s">
        <v>249</v>
      </c>
      <c r="E10" s="58"/>
      <c r="H10" s="96" t="s">
        <v>1240</v>
      </c>
      <c r="I10"/>
      <c r="J10"/>
      <c r="K10" s="2" t="s">
        <v>654</v>
      </c>
      <c r="L10" t="s">
        <v>236</v>
      </c>
      <c r="M10" t="s">
        <v>425</v>
      </c>
      <c r="N10" t="s">
        <v>238</v>
      </c>
    </row>
    <row r="11" spans="1:14" ht="15.75">
      <c r="A11" s="94" t="s">
        <v>655</v>
      </c>
      <c r="B11" s="19" t="s">
        <v>236</v>
      </c>
      <c r="C11" s="19" t="s">
        <v>281</v>
      </c>
      <c r="D11" s="94" t="s">
        <v>249</v>
      </c>
      <c r="E11" s="58"/>
      <c r="H11" s="2" t="s">
        <v>1234</v>
      </c>
      <c r="I11" t="s">
        <v>1255</v>
      </c>
      <c r="J11"/>
      <c r="K11" s="2" t="s">
        <v>1256</v>
      </c>
      <c r="L11" t="s">
        <v>236</v>
      </c>
      <c r="M11" t="s">
        <v>247</v>
      </c>
      <c r="N11" t="s">
        <v>245</v>
      </c>
    </row>
    <row r="12" spans="1:14" ht="15.75">
      <c r="A12" s="94" t="s">
        <v>655</v>
      </c>
      <c r="B12" s="94" t="s">
        <v>282</v>
      </c>
      <c r="C12" s="94" t="s">
        <v>283</v>
      </c>
      <c r="D12" s="94" t="s">
        <v>249</v>
      </c>
      <c r="E12" s="58"/>
      <c r="H12" s="2" t="s">
        <v>1235</v>
      </c>
      <c r="I12" t="s">
        <v>1247</v>
      </c>
      <c r="J12"/>
      <c r="K12" s="2" t="s">
        <v>1256</v>
      </c>
      <c r="L12" t="s">
        <v>236</v>
      </c>
      <c r="M12" t="s">
        <v>244</v>
      </c>
      <c r="N12" t="s">
        <v>245</v>
      </c>
    </row>
    <row r="13" spans="1:14" ht="15.75">
      <c r="A13" s="94" t="s">
        <v>655</v>
      </c>
      <c r="B13" s="94" t="s">
        <v>282</v>
      </c>
      <c r="C13" s="94" t="s">
        <v>284</v>
      </c>
      <c r="D13" s="94" t="s">
        <v>249</v>
      </c>
      <c r="E13" s="58"/>
      <c r="H13" s="2" t="s">
        <v>1236</v>
      </c>
      <c r="I13" t="s">
        <v>1248</v>
      </c>
      <c r="J13"/>
      <c r="K13" s="2" t="s">
        <v>1256</v>
      </c>
      <c r="L13" t="s">
        <v>236</v>
      </c>
      <c r="M13" t="s">
        <v>251</v>
      </c>
      <c r="N13" t="s">
        <v>249</v>
      </c>
    </row>
    <row r="14" spans="1:14" ht="15.75">
      <c r="A14" s="94" t="s">
        <v>655</v>
      </c>
      <c r="B14" s="94" t="s">
        <v>282</v>
      </c>
      <c r="C14" s="94" t="s">
        <v>285</v>
      </c>
      <c r="D14" s="94" t="s">
        <v>249</v>
      </c>
      <c r="E14" s="58"/>
      <c r="H14" s="2" t="s">
        <v>1237</v>
      </c>
      <c r="I14" t="s">
        <v>1249</v>
      </c>
      <c r="J14"/>
      <c r="K14" s="2" t="s">
        <v>1256</v>
      </c>
      <c r="L14" t="s">
        <v>236</v>
      </c>
      <c r="M14" t="s">
        <v>248</v>
      </c>
      <c r="N14" t="s">
        <v>249</v>
      </c>
    </row>
    <row r="15" spans="1:14" ht="15.75">
      <c r="A15" s="94" t="s">
        <v>655</v>
      </c>
      <c r="B15" s="94" t="s">
        <v>252</v>
      </c>
      <c r="C15" s="94" t="s">
        <v>253</v>
      </c>
      <c r="D15" s="94" t="s">
        <v>249</v>
      </c>
      <c r="E15" s="58"/>
      <c r="H15" s="2" t="s">
        <v>1238</v>
      </c>
      <c r="I15" t="s">
        <v>1261</v>
      </c>
      <c r="J15"/>
      <c r="K15" s="2" t="s">
        <v>1256</v>
      </c>
      <c r="L15" t="s">
        <v>236</v>
      </c>
      <c r="M15" t="s">
        <v>250</v>
      </c>
      <c r="N15" t="s">
        <v>249</v>
      </c>
    </row>
    <row r="16" spans="1:14" ht="15.75">
      <c r="A16" s="94" t="s">
        <v>655</v>
      </c>
      <c r="B16" s="94" t="s">
        <v>252</v>
      </c>
      <c r="C16" s="94" t="s">
        <v>286</v>
      </c>
      <c r="D16" s="94" t="s">
        <v>249</v>
      </c>
      <c r="E16" s="58"/>
      <c r="H16" s="2" t="s">
        <v>1239</v>
      </c>
      <c r="I16" t="s">
        <v>1246</v>
      </c>
      <c r="J16"/>
      <c r="K16" s="2" t="s">
        <v>1256</v>
      </c>
      <c r="L16" t="s">
        <v>236</v>
      </c>
      <c r="M16" t="s">
        <v>254</v>
      </c>
      <c r="N16" t="s">
        <v>255</v>
      </c>
    </row>
    <row r="17" spans="1:14" ht="15.75">
      <c r="A17" s="94" t="s">
        <v>655</v>
      </c>
      <c r="B17" s="94" t="s">
        <v>5166</v>
      </c>
      <c r="C17" s="94" t="s">
        <v>5167</v>
      </c>
      <c r="D17" s="94" t="s">
        <v>249</v>
      </c>
      <c r="E17" s="58"/>
      <c r="H17" s="2"/>
      <c r="I17"/>
      <c r="J17"/>
      <c r="K17" s="2" t="s">
        <v>1256</v>
      </c>
      <c r="L17" t="s">
        <v>236</v>
      </c>
      <c r="M17" t="s">
        <v>256</v>
      </c>
      <c r="N17" t="s">
        <v>255</v>
      </c>
    </row>
    <row r="18" spans="1:14" ht="15.75">
      <c r="A18" s="94" t="s">
        <v>655</v>
      </c>
      <c r="B18" s="94" t="s">
        <v>252</v>
      </c>
      <c r="C18" s="94" t="s">
        <v>1263</v>
      </c>
      <c r="D18" s="94" t="s">
        <v>255</v>
      </c>
      <c r="E18" s="58"/>
      <c r="H18" s="96" t="s">
        <v>1241</v>
      </c>
      <c r="I18"/>
      <c r="J18"/>
      <c r="K18" s="2" t="s">
        <v>1256</v>
      </c>
      <c r="L18" t="s">
        <v>236</v>
      </c>
      <c r="M18" t="s">
        <v>257</v>
      </c>
      <c r="N18" t="s">
        <v>255</v>
      </c>
    </row>
    <row r="19" spans="1:14" ht="15.75">
      <c r="A19" s="94" t="s">
        <v>655</v>
      </c>
      <c r="B19" s="94" t="s">
        <v>252</v>
      </c>
      <c r="C19" s="94" t="s">
        <v>290</v>
      </c>
      <c r="D19" s="19" t="s">
        <v>291</v>
      </c>
      <c r="E19" s="58"/>
      <c r="H19" s="2" t="s">
        <v>1234</v>
      </c>
      <c r="I19" t="s">
        <v>1255</v>
      </c>
      <c r="J19"/>
      <c r="K19" s="2" t="s">
        <v>1256</v>
      </c>
      <c r="L19" t="s">
        <v>236</v>
      </c>
      <c r="M19" t="s">
        <v>258</v>
      </c>
      <c r="N19" t="s">
        <v>255</v>
      </c>
    </row>
    <row r="20" spans="1:14" ht="15.75">
      <c r="A20" s="94" t="s">
        <v>655</v>
      </c>
      <c r="B20" s="94" t="s">
        <v>252</v>
      </c>
      <c r="C20" s="94" t="s">
        <v>294</v>
      </c>
      <c r="D20" s="94" t="s">
        <v>293</v>
      </c>
      <c r="E20" s="58"/>
      <c r="H20" s="2" t="s">
        <v>1235</v>
      </c>
      <c r="I20" t="s">
        <v>1257</v>
      </c>
      <c r="J20"/>
      <c r="K20" s="2" t="s">
        <v>1256</v>
      </c>
      <c r="L20" t="s">
        <v>236</v>
      </c>
      <c r="M20" t="s">
        <v>259</v>
      </c>
      <c r="N20" t="s">
        <v>255</v>
      </c>
    </row>
    <row r="21" spans="1:14" ht="15.75">
      <c r="A21" s="94" t="s">
        <v>655</v>
      </c>
      <c r="B21" s="94" t="s">
        <v>236</v>
      </c>
      <c r="C21" s="94" t="s">
        <v>295</v>
      </c>
      <c r="D21" s="94" t="s">
        <v>296</v>
      </c>
      <c r="E21" s="58"/>
      <c r="H21" s="2" t="s">
        <v>1236</v>
      </c>
      <c r="I21" t="s">
        <v>1243</v>
      </c>
      <c r="J21"/>
      <c r="K21" s="2" t="s">
        <v>1256</v>
      </c>
      <c r="L21" t="s">
        <v>252</v>
      </c>
      <c r="M21" t="s">
        <v>264</v>
      </c>
      <c r="N21" t="s">
        <v>260</v>
      </c>
    </row>
    <row r="22" spans="1:14" ht="15.75">
      <c r="A22" s="94" t="s">
        <v>655</v>
      </c>
      <c r="B22" s="94" t="s">
        <v>236</v>
      </c>
      <c r="C22" s="94" t="s">
        <v>125</v>
      </c>
      <c r="D22" s="94" t="s">
        <v>296</v>
      </c>
      <c r="E22" s="58"/>
      <c r="H22" s="2" t="s">
        <v>1237</v>
      </c>
      <c r="I22" t="s">
        <v>1244</v>
      </c>
      <c r="J22"/>
      <c r="K22" s="2" t="s">
        <v>1256</v>
      </c>
      <c r="L22" t="s">
        <v>236</v>
      </c>
      <c r="M22" t="s">
        <v>265</v>
      </c>
      <c r="N22" t="s">
        <v>266</v>
      </c>
    </row>
    <row r="23" spans="1:14" ht="15.75">
      <c r="A23" s="94" t="s">
        <v>655</v>
      </c>
      <c r="B23" s="94" t="s">
        <v>236</v>
      </c>
      <c r="C23" s="94" t="s">
        <v>297</v>
      </c>
      <c r="D23" s="94" t="s">
        <v>296</v>
      </c>
      <c r="E23" s="58"/>
      <c r="H23" s="2" t="s">
        <v>1238</v>
      </c>
      <c r="I23" t="s">
        <v>1245</v>
      </c>
      <c r="J23"/>
      <c r="K23" s="2" t="s">
        <v>1256</v>
      </c>
      <c r="L23" t="s">
        <v>236</v>
      </c>
      <c r="M23" t="s">
        <v>267</v>
      </c>
      <c r="N23" t="s">
        <v>266</v>
      </c>
    </row>
    <row r="24" spans="1:14" ht="15.75">
      <c r="A24" s="94" t="s">
        <v>655</v>
      </c>
      <c r="B24" s="94" t="s">
        <v>298</v>
      </c>
      <c r="C24" s="94" t="s">
        <v>299</v>
      </c>
      <c r="D24" s="94" t="s">
        <v>296</v>
      </c>
      <c r="E24" s="58"/>
      <c r="H24" s="2" t="s">
        <v>1239</v>
      </c>
      <c r="I24" t="s">
        <v>1246</v>
      </c>
      <c r="J24"/>
      <c r="K24" s="2" t="s">
        <v>1256</v>
      </c>
      <c r="L24" t="s">
        <v>236</v>
      </c>
      <c r="M24" t="s">
        <v>1232</v>
      </c>
      <c r="N24" t="s">
        <v>268</v>
      </c>
    </row>
    <row r="25" spans="1:14" ht="15.75">
      <c r="A25" s="94" t="s">
        <v>655</v>
      </c>
      <c r="B25" s="94" t="s">
        <v>298</v>
      </c>
      <c r="C25" s="94" t="s">
        <v>300</v>
      </c>
      <c r="D25" s="94" t="s">
        <v>296</v>
      </c>
      <c r="E25" s="58"/>
      <c r="H25" s="2"/>
      <c r="I25"/>
      <c r="J25"/>
      <c r="K25" s="2" t="s">
        <v>1256</v>
      </c>
      <c r="L25" t="s">
        <v>252</v>
      </c>
      <c r="M25" t="s">
        <v>269</v>
      </c>
      <c r="N25" t="s">
        <v>268</v>
      </c>
    </row>
    <row r="26" spans="1:14" ht="15.75">
      <c r="A26" s="94" t="s">
        <v>655</v>
      </c>
      <c r="B26" s="94" t="s">
        <v>298</v>
      </c>
      <c r="C26" s="94" t="s">
        <v>301</v>
      </c>
      <c r="D26" s="94" t="s">
        <v>296</v>
      </c>
      <c r="E26" s="58"/>
      <c r="H26" s="96" t="s">
        <v>1242</v>
      </c>
      <c r="I26"/>
      <c r="J26"/>
      <c r="K26" s="2" t="s">
        <v>1256</v>
      </c>
      <c r="L26" t="s">
        <v>236</v>
      </c>
      <c r="M26" t="s">
        <v>261</v>
      </c>
      <c r="N26" t="s">
        <v>1231</v>
      </c>
    </row>
    <row r="27" spans="1:14" ht="15.75">
      <c r="A27" s="94" t="s">
        <v>655</v>
      </c>
      <c r="B27" s="94" t="s">
        <v>128</v>
      </c>
      <c r="D27" s="94" t="s">
        <v>296</v>
      </c>
      <c r="E27" s="58"/>
      <c r="H27" s="2" t="s">
        <v>1234</v>
      </c>
      <c r="I27" t="s">
        <v>1255</v>
      </c>
      <c r="J27"/>
      <c r="K27" s="2" t="s">
        <v>1256</v>
      </c>
      <c r="L27" t="s">
        <v>236</v>
      </c>
      <c r="M27" t="s">
        <v>262</v>
      </c>
      <c r="N27" t="s">
        <v>1231</v>
      </c>
    </row>
    <row r="28" spans="1:14" ht="15.75">
      <c r="A28" s="94" t="s">
        <v>655</v>
      </c>
      <c r="B28" s="94" t="s">
        <v>128</v>
      </c>
      <c r="D28" s="94" t="s">
        <v>302</v>
      </c>
      <c r="E28" s="58"/>
      <c r="H28" s="2" t="s">
        <v>1235</v>
      </c>
      <c r="I28" t="s">
        <v>1247</v>
      </c>
      <c r="J28"/>
      <c r="K28" s="2" t="s">
        <v>1256</v>
      </c>
      <c r="L28" t="s">
        <v>236</v>
      </c>
      <c r="M28" t="s">
        <v>1230</v>
      </c>
      <c r="N28" t="s">
        <v>1231</v>
      </c>
    </row>
    <row r="29" spans="1:14" ht="15.75">
      <c r="A29" s="94" t="s">
        <v>655</v>
      </c>
      <c r="B29" s="94" t="s">
        <v>236</v>
      </c>
      <c r="C29" s="94" t="s">
        <v>307</v>
      </c>
      <c r="D29" s="94" t="s">
        <v>308</v>
      </c>
      <c r="E29" s="58"/>
      <c r="H29" s="2" t="s">
        <v>1236</v>
      </c>
      <c r="I29" t="s">
        <v>1254</v>
      </c>
      <c r="J29"/>
      <c r="K29" s="2" t="s">
        <v>1256</v>
      </c>
      <c r="L29" t="s">
        <v>236</v>
      </c>
      <c r="M29" t="s">
        <v>263</v>
      </c>
      <c r="N29" t="s">
        <v>1231</v>
      </c>
    </row>
    <row r="30" spans="1:14" ht="15.75">
      <c r="A30" s="94" t="s">
        <v>655</v>
      </c>
      <c r="B30" s="94" t="s">
        <v>236</v>
      </c>
      <c r="C30" s="94" t="s">
        <v>309</v>
      </c>
      <c r="D30" s="94" t="s">
        <v>308</v>
      </c>
      <c r="E30" s="58"/>
      <c r="H30" s="2" t="s">
        <v>1237</v>
      </c>
      <c r="I30" t="s">
        <v>1260</v>
      </c>
      <c r="J30"/>
      <c r="K30" s="2"/>
      <c r="L30"/>
      <c r="M30"/>
      <c r="N30"/>
    </row>
    <row r="31" spans="1:14" ht="15.75">
      <c r="A31" s="94" t="s">
        <v>655</v>
      </c>
      <c r="B31" s="94" t="s">
        <v>236</v>
      </c>
      <c r="C31" s="94" t="s">
        <v>310</v>
      </c>
      <c r="D31" s="94" t="s">
        <v>308</v>
      </c>
      <c r="E31" s="58"/>
      <c r="H31" s="2" t="s">
        <v>1238</v>
      </c>
      <c r="I31" t="s">
        <v>1259</v>
      </c>
      <c r="J31"/>
      <c r="K31" s="2"/>
      <c r="L31"/>
      <c r="M31"/>
      <c r="N31"/>
    </row>
    <row r="32" spans="1:14" s="18" customFormat="1" ht="15.75">
      <c r="A32" s="94" t="s">
        <v>655</v>
      </c>
      <c r="B32" s="94" t="s">
        <v>236</v>
      </c>
      <c r="C32" s="94"/>
      <c r="D32" s="94" t="s">
        <v>311</v>
      </c>
      <c r="E32" s="58"/>
      <c r="F32" s="95"/>
      <c r="H32" s="2" t="s">
        <v>1239</v>
      </c>
      <c r="I32" t="s">
        <v>1246</v>
      </c>
      <c r="J32"/>
      <c r="K32" s="2"/>
      <c r="L32"/>
      <c r="M32"/>
      <c r="N32"/>
    </row>
    <row r="33" spans="1:14" s="18" customFormat="1" ht="15.75">
      <c r="A33" s="94" t="s">
        <v>655</v>
      </c>
      <c r="B33" s="94" t="s">
        <v>252</v>
      </c>
      <c r="C33" s="94"/>
      <c r="D33" s="94" t="s">
        <v>311</v>
      </c>
      <c r="E33" s="58"/>
      <c r="F33" s="95"/>
      <c r="H33" s="2"/>
      <c r="I33"/>
      <c r="J33"/>
      <c r="K33" s="2"/>
      <c r="L33"/>
      <c r="M33"/>
      <c r="N33"/>
    </row>
    <row r="34" spans="1:14">
      <c r="A34" s="94" t="s">
        <v>655</v>
      </c>
      <c r="B34" s="94" t="s">
        <v>252</v>
      </c>
      <c r="C34" s="94" t="s">
        <v>1265</v>
      </c>
      <c r="D34" s="94" t="s">
        <v>312</v>
      </c>
      <c r="E34" s="58"/>
    </row>
    <row r="35" spans="1:14">
      <c r="A35" s="94" t="s">
        <v>1250</v>
      </c>
      <c r="B35" s="94" t="s">
        <v>282</v>
      </c>
      <c r="C35" s="94" t="s">
        <v>247</v>
      </c>
      <c r="D35" s="94" t="s">
        <v>245</v>
      </c>
      <c r="E35" s="58"/>
    </row>
    <row r="36" spans="1:14">
      <c r="A36" s="94" t="s">
        <v>1250</v>
      </c>
      <c r="B36" s="94" t="s">
        <v>236</v>
      </c>
      <c r="C36" s="94" t="s">
        <v>272</v>
      </c>
      <c r="D36" s="94" t="s">
        <v>249</v>
      </c>
      <c r="E36" s="58"/>
    </row>
    <row r="37" spans="1:14">
      <c r="A37" s="94" t="s">
        <v>1250</v>
      </c>
      <c r="B37" s="94" t="s">
        <v>875</v>
      </c>
      <c r="C37" s="94" t="s">
        <v>876</v>
      </c>
      <c r="D37" s="94" t="s">
        <v>266</v>
      </c>
      <c r="E37" s="58"/>
    </row>
    <row r="38" spans="1:14">
      <c r="A38" s="94" t="s">
        <v>1250</v>
      </c>
      <c r="B38" s="94" t="s">
        <v>236</v>
      </c>
      <c r="C38" s="94" t="s">
        <v>287</v>
      </c>
      <c r="D38" s="94" t="s">
        <v>268</v>
      </c>
      <c r="E38" s="58"/>
    </row>
    <row r="39" spans="1:14">
      <c r="A39" s="94" t="s">
        <v>1250</v>
      </c>
      <c r="B39" s="94" t="s">
        <v>236</v>
      </c>
      <c r="C39" s="94" t="s">
        <v>494</v>
      </c>
      <c r="D39" s="94" t="s">
        <v>268</v>
      </c>
      <c r="E39" s="58"/>
    </row>
    <row r="40" spans="1:14">
      <c r="A40" s="94" t="s">
        <v>1250</v>
      </c>
      <c r="B40" s="94" t="s">
        <v>252</v>
      </c>
      <c r="C40" s="94" t="s">
        <v>317</v>
      </c>
      <c r="D40" s="94" t="s">
        <v>289</v>
      </c>
      <c r="E40" s="58"/>
    </row>
    <row r="41" spans="1:14">
      <c r="A41" s="94" t="s">
        <v>1250</v>
      </c>
      <c r="B41" s="94" t="s">
        <v>252</v>
      </c>
      <c r="C41" s="94" t="s">
        <v>318</v>
      </c>
      <c r="D41" s="94" t="s">
        <v>289</v>
      </c>
      <c r="E41" s="58"/>
    </row>
    <row r="42" spans="1:14">
      <c r="A42" s="94" t="s">
        <v>1250</v>
      </c>
      <c r="B42" s="94" t="s">
        <v>298</v>
      </c>
      <c r="C42" s="94" t="s">
        <v>322</v>
      </c>
      <c r="D42" s="94" t="s">
        <v>320</v>
      </c>
      <c r="E42" s="58"/>
    </row>
    <row r="43" spans="1:14">
      <c r="A43" s="94" t="s">
        <v>1250</v>
      </c>
      <c r="B43" s="94" t="s">
        <v>298</v>
      </c>
      <c r="C43" s="94" t="s">
        <v>323</v>
      </c>
      <c r="D43" s="94" t="s">
        <v>320</v>
      </c>
      <c r="E43" s="58"/>
    </row>
    <row r="44" spans="1:14">
      <c r="A44" s="94" t="s">
        <v>1250</v>
      </c>
      <c r="B44" s="94" t="s">
        <v>252</v>
      </c>
      <c r="C44" s="94" t="s">
        <v>336</v>
      </c>
      <c r="D44" s="19" t="s">
        <v>291</v>
      </c>
      <c r="E44" s="58"/>
    </row>
    <row r="45" spans="1:14">
      <c r="A45" s="94" t="s">
        <v>1250</v>
      </c>
      <c r="B45" s="94" t="s">
        <v>236</v>
      </c>
      <c r="C45" s="94" t="s">
        <v>874</v>
      </c>
      <c r="D45" s="94" t="s">
        <v>293</v>
      </c>
      <c r="E45" s="58"/>
    </row>
    <row r="46" spans="1:14">
      <c r="A46" s="94" t="s">
        <v>1250</v>
      </c>
      <c r="B46" s="94" t="s">
        <v>298</v>
      </c>
      <c r="C46" s="94" t="s">
        <v>341</v>
      </c>
      <c r="D46" s="94" t="s">
        <v>302</v>
      </c>
      <c r="E46" s="58"/>
    </row>
    <row r="47" spans="1:14">
      <c r="A47" s="94" t="s">
        <v>1250</v>
      </c>
      <c r="B47" s="94" t="s">
        <v>298</v>
      </c>
      <c r="C47" s="94" t="s">
        <v>342</v>
      </c>
      <c r="D47" s="94" t="s">
        <v>302</v>
      </c>
      <c r="E47" s="58"/>
    </row>
    <row r="48" spans="1:14">
      <c r="A48" s="94" t="s">
        <v>1253</v>
      </c>
      <c r="B48" s="94" t="s">
        <v>236</v>
      </c>
      <c r="C48" s="94" t="s">
        <v>279</v>
      </c>
      <c r="D48" s="94" t="s">
        <v>249</v>
      </c>
      <c r="E48" s="58"/>
    </row>
    <row r="49" spans="1:5">
      <c r="A49" s="94" t="s">
        <v>1253</v>
      </c>
      <c r="B49" s="94" t="s">
        <v>252</v>
      </c>
      <c r="C49" s="94" t="s">
        <v>314</v>
      </c>
      <c r="D49" s="94" t="s">
        <v>268</v>
      </c>
      <c r="E49" s="58"/>
    </row>
    <row r="50" spans="1:5">
      <c r="A50" s="94" t="s">
        <v>1253</v>
      </c>
      <c r="B50" s="94" t="s">
        <v>298</v>
      </c>
      <c r="C50" s="94" t="s">
        <v>324</v>
      </c>
      <c r="D50" s="94" t="s">
        <v>320</v>
      </c>
      <c r="E50" s="58"/>
    </row>
    <row r="51" spans="1:5">
      <c r="A51" s="94" t="s">
        <v>1253</v>
      </c>
      <c r="B51" s="94" t="s">
        <v>298</v>
      </c>
      <c r="C51" s="94" t="s">
        <v>325</v>
      </c>
      <c r="D51" s="94" t="s">
        <v>320</v>
      </c>
      <c r="E51" s="58"/>
    </row>
    <row r="52" spans="1:5">
      <c r="A52" s="94" t="s">
        <v>1253</v>
      </c>
      <c r="B52" s="94" t="s">
        <v>298</v>
      </c>
      <c r="C52" s="94" t="s">
        <v>326</v>
      </c>
      <c r="D52" s="94" t="s">
        <v>320</v>
      </c>
      <c r="E52" s="58"/>
    </row>
    <row r="53" spans="1:5">
      <c r="A53" s="94" t="s">
        <v>1253</v>
      </c>
      <c r="B53" s="94" t="s">
        <v>298</v>
      </c>
      <c r="C53" s="94" t="s">
        <v>327</v>
      </c>
      <c r="D53" s="94" t="s">
        <v>320</v>
      </c>
      <c r="E53" s="58"/>
    </row>
    <row r="54" spans="1:5">
      <c r="A54" s="94" t="s">
        <v>1253</v>
      </c>
      <c r="B54" s="94" t="s">
        <v>298</v>
      </c>
      <c r="C54" s="94" t="s">
        <v>328</v>
      </c>
      <c r="D54" s="94" t="s">
        <v>320</v>
      </c>
      <c r="E54" s="58"/>
    </row>
    <row r="55" spans="1:5">
      <c r="A55" s="94" t="s">
        <v>1253</v>
      </c>
      <c r="B55" s="94" t="s">
        <v>298</v>
      </c>
      <c r="C55" s="94" t="s">
        <v>329</v>
      </c>
      <c r="D55" s="94" t="s">
        <v>320</v>
      </c>
      <c r="E55" s="58"/>
    </row>
    <row r="56" spans="1:5">
      <c r="A56" s="94" t="s">
        <v>1253</v>
      </c>
      <c r="B56" s="94" t="s">
        <v>298</v>
      </c>
      <c r="C56" s="94" t="s">
        <v>330</v>
      </c>
      <c r="D56" s="94" t="s">
        <v>320</v>
      </c>
      <c r="E56" s="58"/>
    </row>
    <row r="57" spans="1:5">
      <c r="A57" s="94" t="s">
        <v>1253</v>
      </c>
      <c r="B57" s="94" t="s">
        <v>298</v>
      </c>
      <c r="C57" s="94" t="s">
        <v>333</v>
      </c>
      <c r="D57" s="19" t="s">
        <v>291</v>
      </c>
      <c r="E57" s="58"/>
    </row>
    <row r="58" spans="1:5">
      <c r="A58" s="94" t="s">
        <v>1253</v>
      </c>
      <c r="B58" s="94" t="s">
        <v>298</v>
      </c>
      <c r="C58" s="94" t="s">
        <v>334</v>
      </c>
      <c r="D58" s="19" t="s">
        <v>291</v>
      </c>
      <c r="E58" s="58"/>
    </row>
    <row r="59" spans="1:5">
      <c r="A59" s="94" t="s">
        <v>1253</v>
      </c>
      <c r="B59" s="94" t="s">
        <v>252</v>
      </c>
      <c r="C59" s="94" t="s">
        <v>335</v>
      </c>
      <c r="D59" s="19" t="s">
        <v>291</v>
      </c>
      <c r="E59" s="58"/>
    </row>
    <row r="60" spans="1:5">
      <c r="A60" s="94" t="s">
        <v>1253</v>
      </c>
      <c r="B60" s="94" t="s">
        <v>338</v>
      </c>
      <c r="D60" s="94" t="s">
        <v>337</v>
      </c>
      <c r="E60" s="58"/>
    </row>
    <row r="61" spans="1:5">
      <c r="A61" s="94" t="s">
        <v>1253</v>
      </c>
      <c r="B61" s="94" t="s">
        <v>303</v>
      </c>
      <c r="C61" s="94" t="s">
        <v>304</v>
      </c>
      <c r="D61" s="94" t="s">
        <v>305</v>
      </c>
      <c r="E61" s="58"/>
    </row>
    <row r="62" spans="1:5">
      <c r="A62" s="94" t="s">
        <v>1253</v>
      </c>
      <c r="B62" s="94" t="s">
        <v>303</v>
      </c>
      <c r="C62" s="94" t="s">
        <v>306</v>
      </c>
      <c r="D62" s="94" t="s">
        <v>305</v>
      </c>
      <c r="E62" s="58"/>
    </row>
    <row r="63" spans="1:5">
      <c r="A63" s="94" t="s">
        <v>1253</v>
      </c>
      <c r="B63" s="94" t="s">
        <v>298</v>
      </c>
      <c r="C63" s="94" t="s">
        <v>343</v>
      </c>
      <c r="D63" s="94" t="s">
        <v>308</v>
      </c>
      <c r="E63" s="58"/>
    </row>
    <row r="64" spans="1:5">
      <c r="A64" s="94" t="s">
        <v>1253</v>
      </c>
      <c r="B64" s="94" t="s">
        <v>298</v>
      </c>
      <c r="C64" s="94" t="s">
        <v>344</v>
      </c>
      <c r="D64" s="94" t="s">
        <v>308</v>
      </c>
      <c r="E64" s="58"/>
    </row>
    <row r="65" spans="1:5">
      <c r="A65" s="94" t="s">
        <v>1251</v>
      </c>
      <c r="B65" s="94" t="s">
        <v>236</v>
      </c>
      <c r="C65" s="94" t="s">
        <v>270</v>
      </c>
      <c r="D65" s="94" t="s">
        <v>238</v>
      </c>
      <c r="E65" s="58"/>
    </row>
    <row r="66" spans="1:5">
      <c r="A66" s="94" t="s">
        <v>1251</v>
      </c>
      <c r="B66" s="94" t="s">
        <v>236</v>
      </c>
      <c r="C66" s="94" t="s">
        <v>271</v>
      </c>
      <c r="D66" s="94" t="s">
        <v>238</v>
      </c>
      <c r="E66" s="58"/>
    </row>
    <row r="67" spans="1:5">
      <c r="A67" s="94" t="s">
        <v>1251</v>
      </c>
      <c r="B67" s="94" t="s">
        <v>236</v>
      </c>
      <c r="C67" s="94" t="s">
        <v>313</v>
      </c>
      <c r="D67" s="94" t="s">
        <v>238</v>
      </c>
      <c r="E67" s="58"/>
    </row>
    <row r="68" spans="1:5">
      <c r="A68" s="94" t="s">
        <v>1251</v>
      </c>
      <c r="B68" s="94" t="s">
        <v>236</v>
      </c>
      <c r="C68" s="94" t="s">
        <v>415</v>
      </c>
      <c r="D68" s="94" t="s">
        <v>238</v>
      </c>
      <c r="E68" s="58"/>
    </row>
    <row r="69" spans="1:5">
      <c r="A69" s="94" t="s">
        <v>1251</v>
      </c>
      <c r="B69" s="94" t="s">
        <v>236</v>
      </c>
      <c r="C69" s="94" t="s">
        <v>416</v>
      </c>
      <c r="D69" s="94" t="s">
        <v>238</v>
      </c>
      <c r="E69" s="58"/>
    </row>
    <row r="70" spans="1:5">
      <c r="A70" s="94" t="s">
        <v>1251</v>
      </c>
      <c r="B70" s="94" t="s">
        <v>236</v>
      </c>
      <c r="C70" s="94" t="s">
        <v>417</v>
      </c>
      <c r="D70" s="94" t="s">
        <v>238</v>
      </c>
      <c r="E70" s="58"/>
    </row>
    <row r="71" spans="1:5">
      <c r="A71" s="94" t="s">
        <v>1251</v>
      </c>
      <c r="B71" s="94" t="s">
        <v>236</v>
      </c>
      <c r="C71" s="94" t="s">
        <v>418</v>
      </c>
      <c r="D71" s="94" t="s">
        <v>238</v>
      </c>
      <c r="E71" s="58"/>
    </row>
    <row r="72" spans="1:5">
      <c r="A72" s="94" t="s">
        <v>1251</v>
      </c>
      <c r="B72" s="94" t="s">
        <v>236</v>
      </c>
      <c r="C72" s="94" t="s">
        <v>419</v>
      </c>
      <c r="D72" s="94" t="s">
        <v>238</v>
      </c>
      <c r="E72" s="58"/>
    </row>
    <row r="73" spans="1:5">
      <c r="A73" s="94" t="s">
        <v>1251</v>
      </c>
      <c r="B73" s="94" t="s">
        <v>236</v>
      </c>
      <c r="C73" s="94" t="s">
        <v>420</v>
      </c>
      <c r="D73" s="94" t="s">
        <v>238</v>
      </c>
      <c r="E73" s="58"/>
    </row>
    <row r="74" spans="1:5">
      <c r="A74" s="94" t="s">
        <v>1251</v>
      </c>
      <c r="B74" s="94" t="s">
        <v>236</v>
      </c>
      <c r="C74" s="94" t="s">
        <v>421</v>
      </c>
      <c r="D74" s="94" t="s">
        <v>238</v>
      </c>
      <c r="E74" s="58"/>
    </row>
    <row r="75" spans="1:5">
      <c r="A75" s="94" t="s">
        <v>1251</v>
      </c>
      <c r="B75" s="94" t="s">
        <v>236</v>
      </c>
      <c r="C75" s="94" t="s">
        <v>422</v>
      </c>
      <c r="D75" s="94" t="s">
        <v>238</v>
      </c>
      <c r="E75" s="58"/>
    </row>
    <row r="76" spans="1:5">
      <c r="A76" s="94" t="s">
        <v>1251</v>
      </c>
      <c r="B76" s="94" t="s">
        <v>236</v>
      </c>
      <c r="C76" s="94" t="s">
        <v>423</v>
      </c>
      <c r="D76" s="94" t="s">
        <v>238</v>
      </c>
      <c r="E76" s="58"/>
    </row>
    <row r="77" spans="1:5">
      <c r="A77" s="94" t="s">
        <v>1251</v>
      </c>
      <c r="B77" s="94" t="s">
        <v>236</v>
      </c>
      <c r="C77" s="94" t="s">
        <v>424</v>
      </c>
      <c r="D77" s="94" t="s">
        <v>238</v>
      </c>
      <c r="E77" s="58"/>
    </row>
    <row r="78" spans="1:5">
      <c r="A78" s="94" t="s">
        <v>1251</v>
      </c>
      <c r="B78" s="94" t="s">
        <v>236</v>
      </c>
      <c r="C78" s="94" t="s">
        <v>425</v>
      </c>
      <c r="D78" s="94" t="s">
        <v>238</v>
      </c>
      <c r="E78" s="58"/>
    </row>
    <row r="79" spans="1:5">
      <c r="A79" s="94" t="s">
        <v>1251</v>
      </c>
      <c r="B79" s="94" t="s">
        <v>236</v>
      </c>
      <c r="C79" s="94" t="s">
        <v>426</v>
      </c>
      <c r="D79" s="94" t="s">
        <v>238</v>
      </c>
      <c r="E79" s="58"/>
    </row>
    <row r="80" spans="1:5">
      <c r="A80" s="94" t="s">
        <v>1251</v>
      </c>
      <c r="B80" s="94" t="s">
        <v>236</v>
      </c>
      <c r="C80" s="94" t="s">
        <v>427</v>
      </c>
      <c r="D80" s="94" t="s">
        <v>238</v>
      </c>
      <c r="E80" s="58"/>
    </row>
    <row r="81" spans="1:6">
      <c r="A81" s="94" t="s">
        <v>1251</v>
      </c>
      <c r="B81" s="94" t="s">
        <v>236</v>
      </c>
      <c r="C81" s="94" t="s">
        <v>428</v>
      </c>
      <c r="D81" s="94" t="s">
        <v>238</v>
      </c>
      <c r="E81" s="58"/>
    </row>
    <row r="82" spans="1:6">
      <c r="A82" s="94" t="s">
        <v>1251</v>
      </c>
      <c r="B82" s="94" t="s">
        <v>236</v>
      </c>
      <c r="C82" s="94" t="s">
        <v>429</v>
      </c>
      <c r="D82" s="94" t="s">
        <v>238</v>
      </c>
      <c r="E82" s="58"/>
      <c r="F82" s="18"/>
    </row>
    <row r="83" spans="1:6">
      <c r="A83" s="94" t="s">
        <v>1251</v>
      </c>
      <c r="B83" s="94" t="s">
        <v>236</v>
      </c>
      <c r="C83" s="94" t="s">
        <v>430</v>
      </c>
      <c r="D83" s="94" t="s">
        <v>238</v>
      </c>
      <c r="E83" s="58"/>
    </row>
    <row r="84" spans="1:6">
      <c r="A84" s="94" t="s">
        <v>1251</v>
      </c>
      <c r="B84" s="94" t="s">
        <v>236</v>
      </c>
      <c r="C84" s="94" t="s">
        <v>431</v>
      </c>
      <c r="D84" s="94" t="s">
        <v>238</v>
      </c>
      <c r="E84" s="58"/>
    </row>
    <row r="85" spans="1:6">
      <c r="A85" s="94" t="s">
        <v>1251</v>
      </c>
      <c r="B85" s="94" t="s">
        <v>236</v>
      </c>
      <c r="C85" s="94" t="s">
        <v>432</v>
      </c>
      <c r="D85" s="94" t="s">
        <v>238</v>
      </c>
      <c r="E85" s="58"/>
    </row>
    <row r="86" spans="1:6">
      <c r="A86" s="94" t="s">
        <v>1251</v>
      </c>
      <c r="B86" s="94" t="s">
        <v>236</v>
      </c>
      <c r="C86" s="94" t="s">
        <v>433</v>
      </c>
      <c r="D86" s="94" t="s">
        <v>238</v>
      </c>
      <c r="E86" s="58"/>
    </row>
    <row r="87" spans="1:6">
      <c r="A87" s="94" t="s">
        <v>1251</v>
      </c>
      <c r="B87" s="94" t="s">
        <v>298</v>
      </c>
      <c r="C87" s="94" t="s">
        <v>434</v>
      </c>
      <c r="D87" s="94" t="s">
        <v>238</v>
      </c>
      <c r="E87" s="58"/>
    </row>
    <row r="88" spans="1:6">
      <c r="A88" s="94" t="s">
        <v>1251</v>
      </c>
      <c r="B88" s="94" t="s">
        <v>298</v>
      </c>
      <c r="C88" s="94" t="s">
        <v>435</v>
      </c>
      <c r="D88" s="94" t="s">
        <v>238</v>
      </c>
      <c r="E88" s="58"/>
    </row>
    <row r="89" spans="1:6">
      <c r="A89" s="94" t="s">
        <v>1251</v>
      </c>
      <c r="B89" s="94" t="s">
        <v>298</v>
      </c>
      <c r="C89" s="94" t="s">
        <v>436</v>
      </c>
      <c r="D89" s="94" t="s">
        <v>238</v>
      </c>
      <c r="E89" s="58"/>
    </row>
    <row r="90" spans="1:6">
      <c r="A90" s="94" t="s">
        <v>1251</v>
      </c>
      <c r="B90" s="94" t="s">
        <v>338</v>
      </c>
      <c r="C90" s="94" t="s">
        <v>437</v>
      </c>
      <c r="D90" s="94" t="s">
        <v>238</v>
      </c>
      <c r="E90" s="58"/>
    </row>
    <row r="91" spans="1:6">
      <c r="A91" s="94" t="s">
        <v>1251</v>
      </c>
      <c r="B91" s="94" t="s">
        <v>252</v>
      </c>
      <c r="C91" s="94" t="s">
        <v>438</v>
      </c>
      <c r="D91" s="94" t="s">
        <v>238</v>
      </c>
      <c r="E91" s="58"/>
    </row>
    <row r="92" spans="1:6">
      <c r="A92" s="94" t="s">
        <v>1251</v>
      </c>
      <c r="B92" s="94" t="s">
        <v>252</v>
      </c>
      <c r="C92" s="94" t="s">
        <v>439</v>
      </c>
      <c r="D92" s="94" t="s">
        <v>238</v>
      </c>
      <c r="E92" s="58"/>
    </row>
    <row r="93" spans="1:6">
      <c r="A93" s="94" t="s">
        <v>1251</v>
      </c>
      <c r="B93" s="94" t="s">
        <v>252</v>
      </c>
      <c r="C93" s="94" t="s">
        <v>440</v>
      </c>
      <c r="D93" s="94" t="s">
        <v>238</v>
      </c>
      <c r="E93" s="58"/>
    </row>
    <row r="94" spans="1:6">
      <c r="A94" s="94" t="s">
        <v>1251</v>
      </c>
      <c r="B94" s="94" t="s">
        <v>252</v>
      </c>
      <c r="C94" s="94" t="s">
        <v>441</v>
      </c>
      <c r="D94" s="94" t="s">
        <v>238</v>
      </c>
      <c r="E94" s="58"/>
    </row>
    <row r="95" spans="1:6">
      <c r="A95" s="94" t="s">
        <v>1251</v>
      </c>
      <c r="B95" s="94" t="s">
        <v>252</v>
      </c>
      <c r="C95" s="94" t="s">
        <v>442</v>
      </c>
      <c r="D95" s="94" t="s">
        <v>238</v>
      </c>
      <c r="E95" s="58"/>
    </row>
    <row r="96" spans="1:6">
      <c r="A96" s="94" t="s">
        <v>1251</v>
      </c>
      <c r="B96" s="94" t="s">
        <v>252</v>
      </c>
      <c r="C96" s="94" t="s">
        <v>434</v>
      </c>
      <c r="D96" s="94" t="s">
        <v>238</v>
      </c>
      <c r="E96" s="58"/>
    </row>
    <row r="97" spans="1:5">
      <c r="A97" s="94" t="s">
        <v>1251</v>
      </c>
      <c r="B97" s="94" t="s">
        <v>252</v>
      </c>
      <c r="C97" s="94" t="s">
        <v>423</v>
      </c>
      <c r="D97" s="94" t="s">
        <v>238</v>
      </c>
      <c r="E97" s="58"/>
    </row>
    <row r="98" spans="1:5">
      <c r="A98" s="94" t="s">
        <v>1251</v>
      </c>
      <c r="B98" s="94" t="s">
        <v>408</v>
      </c>
      <c r="C98" s="94" t="s">
        <v>443</v>
      </c>
      <c r="D98" s="94" t="s">
        <v>238</v>
      </c>
      <c r="E98" s="58"/>
    </row>
    <row r="99" spans="1:5">
      <c r="A99" s="94" t="s">
        <v>1251</v>
      </c>
      <c r="B99" s="94" t="s">
        <v>408</v>
      </c>
      <c r="C99" s="94" t="s">
        <v>444</v>
      </c>
      <c r="D99" s="94" t="s">
        <v>238</v>
      </c>
      <c r="E99" s="58"/>
    </row>
    <row r="100" spans="1:5">
      <c r="A100" s="94" t="s">
        <v>1251</v>
      </c>
      <c r="B100" s="94" t="s">
        <v>236</v>
      </c>
      <c r="C100" s="94" t="s">
        <v>345</v>
      </c>
      <c r="D100" s="94" t="s">
        <v>245</v>
      </c>
      <c r="E100" s="58"/>
    </row>
    <row r="101" spans="1:5">
      <c r="A101" s="94" t="s">
        <v>1251</v>
      </c>
      <c r="B101" s="94" t="s">
        <v>236</v>
      </c>
      <c r="C101" s="94" t="s">
        <v>346</v>
      </c>
      <c r="D101" s="94" t="s">
        <v>245</v>
      </c>
      <c r="E101" s="58"/>
    </row>
    <row r="102" spans="1:5">
      <c r="A102" s="94" t="s">
        <v>1251</v>
      </c>
      <c r="B102" s="94" t="s">
        <v>236</v>
      </c>
      <c r="C102" s="94" t="s">
        <v>445</v>
      </c>
      <c r="D102" s="94" t="s">
        <v>245</v>
      </c>
      <c r="E102" s="58"/>
    </row>
    <row r="103" spans="1:5">
      <c r="A103" s="94" t="s">
        <v>1251</v>
      </c>
      <c r="B103" s="94" t="s">
        <v>298</v>
      </c>
      <c r="C103" s="94" t="s">
        <v>446</v>
      </c>
      <c r="D103" s="94" t="s">
        <v>245</v>
      </c>
      <c r="E103" s="58"/>
    </row>
    <row r="104" spans="1:5">
      <c r="A104" s="94" t="s">
        <v>1251</v>
      </c>
      <c r="B104" s="94" t="s">
        <v>338</v>
      </c>
      <c r="C104" s="94" t="s">
        <v>347</v>
      </c>
      <c r="D104" s="94" t="s">
        <v>245</v>
      </c>
      <c r="E104" s="58"/>
    </row>
    <row r="105" spans="1:5">
      <c r="A105" s="94" t="s">
        <v>1251</v>
      </c>
      <c r="B105" s="94" t="s">
        <v>282</v>
      </c>
      <c r="C105" s="94" t="s">
        <v>246</v>
      </c>
      <c r="D105" s="94" t="s">
        <v>245</v>
      </c>
      <c r="E105" s="58"/>
    </row>
    <row r="106" spans="1:5">
      <c r="A106" s="94" t="s">
        <v>1251</v>
      </c>
      <c r="B106" s="94" t="s">
        <v>236</v>
      </c>
      <c r="C106" s="94" t="s">
        <v>1252</v>
      </c>
      <c r="D106" s="94" t="s">
        <v>249</v>
      </c>
      <c r="E106" s="58"/>
    </row>
    <row r="107" spans="1:5">
      <c r="A107" s="94" t="s">
        <v>1251</v>
      </c>
      <c r="B107" s="94" t="s">
        <v>236</v>
      </c>
      <c r="C107" s="94" t="s">
        <v>348</v>
      </c>
      <c r="D107" s="94" t="s">
        <v>249</v>
      </c>
      <c r="E107" s="58"/>
    </row>
    <row r="108" spans="1:5">
      <c r="A108" s="94" t="s">
        <v>1251</v>
      </c>
      <c r="B108" s="94" t="s">
        <v>252</v>
      </c>
      <c r="C108" s="94" t="s">
        <v>6233</v>
      </c>
      <c r="D108" s="94" t="s">
        <v>249</v>
      </c>
      <c r="E108" s="58"/>
    </row>
    <row r="109" spans="1:5">
      <c r="A109" s="94" t="s">
        <v>1251</v>
      </c>
      <c r="B109" s="94" t="s">
        <v>252</v>
      </c>
      <c r="C109" s="94" t="s">
        <v>6234</v>
      </c>
      <c r="D109" s="94" t="s">
        <v>249</v>
      </c>
      <c r="E109" s="58"/>
    </row>
    <row r="110" spans="1:5">
      <c r="A110" s="94" t="s">
        <v>1251</v>
      </c>
      <c r="B110" s="94" t="s">
        <v>236</v>
      </c>
      <c r="C110" s="94" t="s">
        <v>349</v>
      </c>
      <c r="D110" s="94" t="s">
        <v>249</v>
      </c>
      <c r="E110" s="58"/>
    </row>
    <row r="111" spans="1:5">
      <c r="A111" s="94" t="s">
        <v>1251</v>
      </c>
      <c r="B111" s="94" t="s">
        <v>236</v>
      </c>
      <c r="C111" s="94" t="s">
        <v>350</v>
      </c>
      <c r="D111" s="94" t="s">
        <v>249</v>
      </c>
      <c r="E111" s="58"/>
    </row>
    <row r="112" spans="1:5">
      <c r="A112" s="94" t="s">
        <v>1251</v>
      </c>
      <c r="B112" s="94" t="s">
        <v>236</v>
      </c>
      <c r="C112" s="94" t="s">
        <v>351</v>
      </c>
      <c r="D112" s="94" t="s">
        <v>249</v>
      </c>
      <c r="E112" s="58"/>
    </row>
    <row r="113" spans="1:5">
      <c r="A113" s="94" t="s">
        <v>1251</v>
      </c>
      <c r="B113" s="94" t="s">
        <v>236</v>
      </c>
      <c r="C113" s="94" t="s">
        <v>352</v>
      </c>
      <c r="D113" s="94" t="s">
        <v>249</v>
      </c>
      <c r="E113" s="58"/>
    </row>
    <row r="114" spans="1:5">
      <c r="A114" s="94" t="s">
        <v>1251</v>
      </c>
      <c r="B114" s="94" t="s">
        <v>298</v>
      </c>
      <c r="C114" s="94" t="s">
        <v>447</v>
      </c>
      <c r="D114" s="94" t="s">
        <v>249</v>
      </c>
      <c r="E114" s="58"/>
    </row>
    <row r="115" spans="1:5">
      <c r="A115" s="94" t="s">
        <v>1251</v>
      </c>
      <c r="B115" s="94" t="s">
        <v>252</v>
      </c>
      <c r="C115" s="94" t="s">
        <v>353</v>
      </c>
      <c r="D115" s="94" t="s">
        <v>249</v>
      </c>
      <c r="E115" s="58"/>
    </row>
    <row r="116" spans="1:5">
      <c r="A116" s="94" t="s">
        <v>1251</v>
      </c>
      <c r="B116" s="94" t="s">
        <v>252</v>
      </c>
      <c r="C116" s="94" t="s">
        <v>448</v>
      </c>
      <c r="D116" s="94" t="s">
        <v>249</v>
      </c>
      <c r="E116" s="58"/>
    </row>
    <row r="117" spans="1:5">
      <c r="A117" s="94" t="s">
        <v>1251</v>
      </c>
      <c r="B117" s="94" t="s">
        <v>252</v>
      </c>
      <c r="C117" s="94" t="s">
        <v>449</v>
      </c>
      <c r="D117" s="94" t="s">
        <v>249</v>
      </c>
      <c r="E117" s="58"/>
    </row>
    <row r="118" spans="1:5">
      <c r="A118" s="94" t="s">
        <v>1251</v>
      </c>
      <c r="B118" s="94" t="s">
        <v>252</v>
      </c>
      <c r="C118" s="94" t="s">
        <v>276</v>
      </c>
      <c r="D118" s="94" t="s">
        <v>249</v>
      </c>
      <c r="E118" s="58"/>
    </row>
    <row r="119" spans="1:5">
      <c r="A119" s="94" t="s">
        <v>1251</v>
      </c>
      <c r="B119" s="94" t="s">
        <v>252</v>
      </c>
      <c r="C119" s="94" t="s">
        <v>251</v>
      </c>
      <c r="D119" s="94" t="s">
        <v>249</v>
      </c>
      <c r="E119" s="58"/>
    </row>
    <row r="120" spans="1:5">
      <c r="A120" s="94" t="s">
        <v>1251</v>
      </c>
      <c r="B120" s="94" t="s">
        <v>236</v>
      </c>
      <c r="C120" s="94" t="s">
        <v>450</v>
      </c>
      <c r="D120" s="94" t="s">
        <v>255</v>
      </c>
      <c r="E120" s="58"/>
    </row>
    <row r="121" spans="1:5">
      <c r="A121" s="94" t="s">
        <v>1251</v>
      </c>
      <c r="B121" s="94" t="s">
        <v>236</v>
      </c>
      <c r="C121" s="94" t="s">
        <v>354</v>
      </c>
      <c r="D121" s="94" t="s">
        <v>260</v>
      </c>
      <c r="E121" s="58"/>
    </row>
    <row r="122" spans="1:5">
      <c r="A122" s="94" t="s">
        <v>1251</v>
      </c>
      <c r="B122" s="94" t="s">
        <v>252</v>
      </c>
      <c r="C122" s="94" t="s">
        <v>451</v>
      </c>
      <c r="D122" s="94" t="s">
        <v>260</v>
      </c>
      <c r="E122" s="58"/>
    </row>
    <row r="123" spans="1:5">
      <c r="A123" s="94" t="s">
        <v>1251</v>
      </c>
      <c r="B123" s="94" t="s">
        <v>252</v>
      </c>
      <c r="C123" s="94" t="s">
        <v>274</v>
      </c>
      <c r="D123" s="94" t="s">
        <v>260</v>
      </c>
      <c r="E123" s="58"/>
    </row>
    <row r="124" spans="1:5">
      <c r="A124" s="94" t="s">
        <v>1251</v>
      </c>
      <c r="B124" s="94" t="s">
        <v>298</v>
      </c>
      <c r="C124" s="94" t="s">
        <v>452</v>
      </c>
      <c r="D124" s="94" t="s">
        <v>266</v>
      </c>
      <c r="E124" s="58"/>
    </row>
    <row r="125" spans="1:5">
      <c r="A125" s="94" t="s">
        <v>1251</v>
      </c>
      <c r="B125" s="94" t="s">
        <v>282</v>
      </c>
      <c r="C125" s="94" t="s">
        <v>246</v>
      </c>
      <c r="D125" s="94" t="s">
        <v>266</v>
      </c>
      <c r="E125" s="58"/>
    </row>
    <row r="126" spans="1:5">
      <c r="A126" s="94" t="s">
        <v>1251</v>
      </c>
      <c r="B126" s="94" t="s">
        <v>236</v>
      </c>
      <c r="C126" s="94" t="s">
        <v>355</v>
      </c>
      <c r="D126" s="94" t="s">
        <v>268</v>
      </c>
      <c r="E126" s="58"/>
    </row>
    <row r="127" spans="1:5">
      <c r="A127" s="94" t="s">
        <v>1251</v>
      </c>
      <c r="B127" s="94" t="s">
        <v>252</v>
      </c>
      <c r="C127" s="94" t="s">
        <v>453</v>
      </c>
      <c r="D127" s="94" t="s">
        <v>268</v>
      </c>
      <c r="E127" s="58"/>
    </row>
    <row r="128" spans="1:5">
      <c r="A128" s="94" t="s">
        <v>1251</v>
      </c>
      <c r="B128" s="94" t="s">
        <v>339</v>
      </c>
      <c r="C128" s="94" t="s">
        <v>454</v>
      </c>
      <c r="D128" s="94" t="s">
        <v>268</v>
      </c>
      <c r="E128" s="58"/>
    </row>
    <row r="129" spans="1:5">
      <c r="A129" s="94" t="s">
        <v>1251</v>
      </c>
      <c r="B129" s="94" t="s">
        <v>236</v>
      </c>
      <c r="C129" s="94" t="s">
        <v>288</v>
      </c>
      <c r="D129" s="94" t="s">
        <v>289</v>
      </c>
      <c r="E129" s="58"/>
    </row>
    <row r="130" spans="1:5">
      <c r="A130" s="94" t="s">
        <v>1251</v>
      </c>
      <c r="B130" s="94" t="s">
        <v>236</v>
      </c>
      <c r="C130" s="94" t="s">
        <v>315</v>
      </c>
      <c r="D130" s="94" t="s">
        <v>289</v>
      </c>
      <c r="E130" s="58"/>
    </row>
    <row r="131" spans="1:5">
      <c r="A131" s="94" t="s">
        <v>1251</v>
      </c>
      <c r="B131" s="94" t="s">
        <v>236</v>
      </c>
      <c r="C131" s="94" t="s">
        <v>316</v>
      </c>
      <c r="D131" s="94" t="s">
        <v>289</v>
      </c>
      <c r="E131" s="58"/>
    </row>
    <row r="132" spans="1:5">
      <c r="A132" s="94" t="s">
        <v>1251</v>
      </c>
      <c r="B132" s="94" t="s">
        <v>298</v>
      </c>
      <c r="C132" s="94" t="s">
        <v>455</v>
      </c>
      <c r="D132" s="94" t="s">
        <v>289</v>
      </c>
      <c r="E132" s="58"/>
    </row>
    <row r="133" spans="1:5">
      <c r="A133" s="94" t="s">
        <v>1251</v>
      </c>
      <c r="B133" s="94" t="s">
        <v>252</v>
      </c>
      <c r="C133" s="94" t="s">
        <v>356</v>
      </c>
      <c r="D133" s="94" t="s">
        <v>289</v>
      </c>
      <c r="E133" s="58"/>
    </row>
    <row r="134" spans="1:5">
      <c r="A134" s="94" t="s">
        <v>1251</v>
      </c>
      <c r="B134" s="94" t="s">
        <v>252</v>
      </c>
      <c r="C134" s="94" t="s">
        <v>357</v>
      </c>
      <c r="D134" s="94" t="s">
        <v>289</v>
      </c>
      <c r="E134" s="58"/>
    </row>
    <row r="135" spans="1:5">
      <c r="A135" s="94" t="s">
        <v>1251</v>
      </c>
      <c r="B135" s="94" t="s">
        <v>252</v>
      </c>
      <c r="C135" s="94" t="s">
        <v>456</v>
      </c>
      <c r="D135" s="94" t="s">
        <v>289</v>
      </c>
      <c r="E135" s="58"/>
    </row>
    <row r="136" spans="1:5">
      <c r="A136" s="94" t="s">
        <v>1251</v>
      </c>
      <c r="B136" s="94" t="s">
        <v>252</v>
      </c>
      <c r="C136" s="94" t="s">
        <v>457</v>
      </c>
      <c r="D136" s="94" t="s">
        <v>289</v>
      </c>
      <c r="E136" s="58"/>
    </row>
    <row r="137" spans="1:5">
      <c r="A137" s="94" t="s">
        <v>1251</v>
      </c>
      <c r="B137" s="94" t="s">
        <v>252</v>
      </c>
      <c r="C137" s="94" t="s">
        <v>458</v>
      </c>
      <c r="D137" s="94" t="s">
        <v>289</v>
      </c>
      <c r="E137" s="58"/>
    </row>
    <row r="138" spans="1:5">
      <c r="A138" s="94" t="s">
        <v>1251</v>
      </c>
      <c r="B138" s="94" t="s">
        <v>408</v>
      </c>
      <c r="C138" s="94" t="s">
        <v>459</v>
      </c>
      <c r="D138" s="94" t="s">
        <v>289</v>
      </c>
      <c r="E138" s="58"/>
    </row>
    <row r="139" spans="1:5">
      <c r="A139" s="94" t="s">
        <v>1251</v>
      </c>
      <c r="B139" s="94" t="s">
        <v>408</v>
      </c>
      <c r="C139" s="94" t="s">
        <v>460</v>
      </c>
      <c r="D139" s="94" t="s">
        <v>289</v>
      </c>
      <c r="E139" s="58"/>
    </row>
    <row r="140" spans="1:5">
      <c r="A140" s="94" t="s">
        <v>1251</v>
      </c>
      <c r="B140" s="94" t="s">
        <v>236</v>
      </c>
      <c r="C140" s="94" t="s">
        <v>319</v>
      </c>
      <c r="D140" s="94" t="s">
        <v>320</v>
      </c>
      <c r="E140" s="58"/>
    </row>
    <row r="141" spans="1:5">
      <c r="A141" s="94" t="s">
        <v>1251</v>
      </c>
      <c r="B141" s="94" t="s">
        <v>236</v>
      </c>
      <c r="C141" s="94" t="s">
        <v>321</v>
      </c>
      <c r="D141" s="94" t="s">
        <v>320</v>
      </c>
      <c r="E141" s="58"/>
    </row>
    <row r="142" spans="1:5">
      <c r="A142" s="94" t="s">
        <v>1251</v>
      </c>
      <c r="B142" s="94" t="s">
        <v>252</v>
      </c>
      <c r="C142" s="94" t="s">
        <v>358</v>
      </c>
      <c r="D142" s="94" t="s">
        <v>320</v>
      </c>
      <c r="E142" s="58"/>
    </row>
    <row r="143" spans="1:5">
      <c r="A143" s="94" t="s">
        <v>1251</v>
      </c>
      <c r="B143" s="19" t="s">
        <v>236</v>
      </c>
      <c r="C143" s="19" t="s">
        <v>331</v>
      </c>
      <c r="D143" s="19" t="s">
        <v>291</v>
      </c>
      <c r="E143" s="58"/>
    </row>
    <row r="144" spans="1:5">
      <c r="A144" s="94" t="s">
        <v>1251</v>
      </c>
      <c r="B144" s="94" t="s">
        <v>236</v>
      </c>
      <c r="C144" s="94" t="s">
        <v>332</v>
      </c>
      <c r="D144" s="19" t="s">
        <v>291</v>
      </c>
      <c r="E144" s="58"/>
    </row>
    <row r="145" spans="1:7">
      <c r="A145" s="94" t="s">
        <v>1251</v>
      </c>
      <c r="B145" s="94" t="s">
        <v>298</v>
      </c>
      <c r="C145" s="94" t="s">
        <v>461</v>
      </c>
      <c r="D145" s="19" t="s">
        <v>291</v>
      </c>
      <c r="E145" s="58"/>
    </row>
    <row r="146" spans="1:7">
      <c r="A146" s="94" t="s">
        <v>1251</v>
      </c>
      <c r="B146" s="94" t="s">
        <v>252</v>
      </c>
      <c r="C146" s="94" t="s">
        <v>462</v>
      </c>
      <c r="D146" s="19" t="s">
        <v>291</v>
      </c>
      <c r="E146" s="58"/>
    </row>
    <row r="147" spans="1:7">
      <c r="A147" s="94" t="s">
        <v>1251</v>
      </c>
      <c r="B147" s="94" t="s">
        <v>252</v>
      </c>
      <c r="C147" s="94" t="s">
        <v>463</v>
      </c>
      <c r="D147" s="19" t="s">
        <v>291</v>
      </c>
      <c r="E147" s="58"/>
    </row>
    <row r="148" spans="1:7">
      <c r="A148" s="94" t="s">
        <v>1251</v>
      </c>
      <c r="B148" s="94" t="s">
        <v>252</v>
      </c>
      <c r="C148" s="94" t="s">
        <v>464</v>
      </c>
      <c r="D148" s="19" t="s">
        <v>291</v>
      </c>
      <c r="E148" s="58"/>
    </row>
    <row r="149" spans="1:7">
      <c r="A149" s="94" t="s">
        <v>1251</v>
      </c>
      <c r="B149" s="94" t="s">
        <v>252</v>
      </c>
      <c r="C149" s="94" t="s">
        <v>465</v>
      </c>
      <c r="D149" s="19" t="s">
        <v>291</v>
      </c>
      <c r="E149" s="58"/>
    </row>
    <row r="150" spans="1:7">
      <c r="A150" s="94" t="s">
        <v>1251</v>
      </c>
      <c r="B150" s="94" t="s">
        <v>408</v>
      </c>
      <c r="C150" s="94" t="s">
        <v>466</v>
      </c>
      <c r="D150" s="19" t="s">
        <v>291</v>
      </c>
      <c r="E150" s="58"/>
    </row>
    <row r="151" spans="1:7">
      <c r="A151" s="94" t="s">
        <v>1251</v>
      </c>
      <c r="B151" s="94" t="s">
        <v>236</v>
      </c>
      <c r="C151" s="94" t="s">
        <v>292</v>
      </c>
      <c r="D151" s="94" t="s">
        <v>293</v>
      </c>
      <c r="E151" s="58"/>
      <c r="G151" s="95" t="s">
        <v>1554</v>
      </c>
    </row>
    <row r="152" spans="1:7">
      <c r="A152" s="94" t="s">
        <v>1251</v>
      </c>
      <c r="B152" s="94" t="s">
        <v>298</v>
      </c>
      <c r="C152" s="94" t="s">
        <v>359</v>
      </c>
      <c r="D152" s="94" t="s">
        <v>360</v>
      </c>
      <c r="E152" s="58"/>
    </row>
    <row r="153" spans="1:7">
      <c r="A153" s="94" t="s">
        <v>1251</v>
      </c>
      <c r="B153" s="94" t="s">
        <v>298</v>
      </c>
      <c r="C153" s="94" t="s">
        <v>299</v>
      </c>
      <c r="D153" s="94" t="s">
        <v>360</v>
      </c>
      <c r="E153" s="58"/>
    </row>
    <row r="154" spans="1:7">
      <c r="A154" s="94" t="s">
        <v>1251</v>
      </c>
      <c r="B154" s="94" t="s">
        <v>298</v>
      </c>
      <c r="C154" s="94" t="s">
        <v>300</v>
      </c>
      <c r="D154" s="94" t="s">
        <v>360</v>
      </c>
      <c r="E154" s="58"/>
    </row>
    <row r="155" spans="1:7">
      <c r="A155" s="94" t="s">
        <v>1251</v>
      </c>
      <c r="B155" s="94" t="s">
        <v>298</v>
      </c>
      <c r="C155" s="94" t="s">
        <v>361</v>
      </c>
      <c r="D155" s="94" t="s">
        <v>360</v>
      </c>
      <c r="E155" s="58"/>
    </row>
    <row r="156" spans="1:7">
      <c r="A156" s="94" t="s">
        <v>1251</v>
      </c>
      <c r="B156" s="94" t="s">
        <v>298</v>
      </c>
      <c r="C156" s="94" t="s">
        <v>362</v>
      </c>
      <c r="D156" s="94" t="s">
        <v>360</v>
      </c>
      <c r="E156" s="58"/>
    </row>
    <row r="157" spans="1:7">
      <c r="A157" s="94" t="s">
        <v>1251</v>
      </c>
      <c r="B157" s="94" t="s">
        <v>298</v>
      </c>
      <c r="C157" s="94" t="s">
        <v>363</v>
      </c>
      <c r="D157" s="94" t="s">
        <v>360</v>
      </c>
      <c r="E157" s="58"/>
    </row>
    <row r="158" spans="1:7">
      <c r="A158" s="94" t="s">
        <v>1251</v>
      </c>
      <c r="B158" s="94" t="s">
        <v>128</v>
      </c>
      <c r="D158" s="94" t="s">
        <v>360</v>
      </c>
      <c r="E158" s="58"/>
    </row>
    <row r="159" spans="1:7">
      <c r="A159" s="94" t="s">
        <v>1251</v>
      </c>
      <c r="B159" s="94" t="s">
        <v>236</v>
      </c>
      <c r="D159" s="94" t="s">
        <v>337</v>
      </c>
      <c r="E159" s="58"/>
    </row>
    <row r="160" spans="1:7">
      <c r="A160" s="94" t="s">
        <v>1251</v>
      </c>
      <c r="B160" s="94" t="s">
        <v>339</v>
      </c>
      <c r="C160" s="94" t="s">
        <v>340</v>
      </c>
      <c r="D160" s="94" t="s">
        <v>337</v>
      </c>
      <c r="E160" s="58"/>
    </row>
    <row r="161" spans="1:5">
      <c r="A161" s="94" t="s">
        <v>1251</v>
      </c>
      <c r="B161" s="94" t="s">
        <v>236</v>
      </c>
      <c r="D161" s="94" t="s">
        <v>302</v>
      </c>
      <c r="E161" s="58"/>
    </row>
    <row r="162" spans="1:5">
      <c r="A162" s="94" t="s">
        <v>1251</v>
      </c>
      <c r="B162" s="94" t="s">
        <v>236</v>
      </c>
      <c r="C162" s="94" t="s">
        <v>364</v>
      </c>
      <c r="D162" s="94" t="s">
        <v>305</v>
      </c>
      <c r="E162" s="58"/>
    </row>
    <row r="163" spans="1:5">
      <c r="A163" s="94" t="s">
        <v>1251</v>
      </c>
      <c r="B163" s="94" t="s">
        <v>236</v>
      </c>
      <c r="C163" s="94" t="s">
        <v>365</v>
      </c>
      <c r="D163" s="94" t="s">
        <v>305</v>
      </c>
      <c r="E163" s="58"/>
    </row>
    <row r="164" spans="1:5">
      <c r="A164" s="94" t="s">
        <v>1251</v>
      </c>
      <c r="B164" s="94" t="s">
        <v>236</v>
      </c>
      <c r="C164" s="94" t="s">
        <v>366</v>
      </c>
      <c r="D164" s="94" t="s">
        <v>305</v>
      </c>
      <c r="E164" s="58"/>
    </row>
    <row r="165" spans="1:5">
      <c r="A165" s="94" t="s">
        <v>1251</v>
      </c>
      <c r="B165" s="94" t="s">
        <v>236</v>
      </c>
      <c r="C165" s="94" t="s">
        <v>367</v>
      </c>
      <c r="D165" s="94" t="s">
        <v>305</v>
      </c>
      <c r="E165" s="58"/>
    </row>
    <row r="166" spans="1:5">
      <c r="A166" s="94" t="s">
        <v>1251</v>
      </c>
      <c r="B166" s="94" t="s">
        <v>236</v>
      </c>
      <c r="C166" s="94" t="s">
        <v>124</v>
      </c>
      <c r="D166" s="94" t="s">
        <v>305</v>
      </c>
      <c r="E166" s="58"/>
    </row>
    <row r="167" spans="1:5">
      <c r="A167" s="94" t="s">
        <v>1251</v>
      </c>
      <c r="B167" s="94" t="s">
        <v>236</v>
      </c>
      <c r="C167" s="94" t="s">
        <v>368</v>
      </c>
      <c r="D167" s="94" t="s">
        <v>305</v>
      </c>
      <c r="E167" s="58"/>
    </row>
    <row r="168" spans="1:5">
      <c r="A168" s="94" t="s">
        <v>1251</v>
      </c>
      <c r="B168" s="94" t="s">
        <v>236</v>
      </c>
      <c r="C168" s="94" t="s">
        <v>369</v>
      </c>
      <c r="D168" s="94" t="s">
        <v>305</v>
      </c>
      <c r="E168" s="58"/>
    </row>
    <row r="169" spans="1:5">
      <c r="A169" s="94" t="s">
        <v>1251</v>
      </c>
      <c r="B169" s="94" t="s">
        <v>236</v>
      </c>
      <c r="C169" s="94" t="s">
        <v>370</v>
      </c>
      <c r="D169" s="94" t="s">
        <v>305</v>
      </c>
      <c r="E169" s="58"/>
    </row>
    <row r="170" spans="1:5">
      <c r="A170" s="94" t="s">
        <v>1251</v>
      </c>
      <c r="B170" s="94" t="s">
        <v>236</v>
      </c>
      <c r="C170" s="94" t="s">
        <v>478</v>
      </c>
      <c r="D170" s="94" t="s">
        <v>305</v>
      </c>
      <c r="E170" s="58"/>
    </row>
    <row r="171" spans="1:5">
      <c r="A171" s="94" t="s">
        <v>1251</v>
      </c>
      <c r="B171" s="94" t="s">
        <v>303</v>
      </c>
      <c r="C171" s="94" t="s">
        <v>371</v>
      </c>
      <c r="D171" s="94" t="s">
        <v>305</v>
      </c>
      <c r="E171" s="58"/>
    </row>
    <row r="172" spans="1:5">
      <c r="A172" s="94" t="s">
        <v>1251</v>
      </c>
      <c r="B172" s="94" t="s">
        <v>303</v>
      </c>
      <c r="C172" s="94" t="s">
        <v>467</v>
      </c>
      <c r="D172" s="94" t="s">
        <v>305</v>
      </c>
      <c r="E172" s="58"/>
    </row>
    <row r="173" spans="1:5">
      <c r="A173" s="94" t="s">
        <v>1251</v>
      </c>
      <c r="B173" s="94" t="s">
        <v>298</v>
      </c>
      <c r="C173" s="94" t="s">
        <v>372</v>
      </c>
      <c r="D173" s="94" t="s">
        <v>305</v>
      </c>
      <c r="E173" s="58"/>
    </row>
    <row r="174" spans="1:5">
      <c r="A174" s="94" t="s">
        <v>1251</v>
      </c>
      <c r="B174" s="94" t="s">
        <v>298</v>
      </c>
      <c r="C174" s="94" t="s">
        <v>373</v>
      </c>
      <c r="D174" s="94" t="s">
        <v>305</v>
      </c>
      <c r="E174" s="58"/>
    </row>
    <row r="175" spans="1:5">
      <c r="A175" s="94" t="s">
        <v>1251</v>
      </c>
      <c r="B175" s="94" t="s">
        <v>298</v>
      </c>
      <c r="C175" s="94" t="s">
        <v>374</v>
      </c>
      <c r="D175" s="94" t="s">
        <v>305</v>
      </c>
      <c r="E175" s="58"/>
    </row>
    <row r="176" spans="1:5">
      <c r="A176" s="94" t="s">
        <v>1251</v>
      </c>
      <c r="B176" s="94" t="s">
        <v>298</v>
      </c>
      <c r="C176" s="94" t="s">
        <v>375</v>
      </c>
      <c r="D176" s="94" t="s">
        <v>305</v>
      </c>
      <c r="E176" s="58"/>
    </row>
    <row r="177" spans="1:5">
      <c r="A177" s="94" t="s">
        <v>1251</v>
      </c>
      <c r="B177" s="94" t="s">
        <v>128</v>
      </c>
      <c r="C177" s="94" t="s">
        <v>376</v>
      </c>
      <c r="D177" s="94" t="s">
        <v>305</v>
      </c>
      <c r="E177" s="59"/>
    </row>
    <row r="178" spans="1:5">
      <c r="A178" s="94" t="s">
        <v>1251</v>
      </c>
      <c r="B178" s="94" t="s">
        <v>128</v>
      </c>
      <c r="C178" s="94" t="s">
        <v>377</v>
      </c>
      <c r="D178" s="94" t="s">
        <v>305</v>
      </c>
      <c r="E178" s="58"/>
    </row>
    <row r="179" spans="1:5">
      <c r="A179" s="94" t="s">
        <v>1251</v>
      </c>
      <c r="B179" s="94" t="s">
        <v>282</v>
      </c>
      <c r="C179" s="94" t="s">
        <v>378</v>
      </c>
      <c r="D179" s="94" t="s">
        <v>305</v>
      </c>
      <c r="E179" s="58"/>
    </row>
    <row r="180" spans="1:5">
      <c r="A180" s="94" t="s">
        <v>1251</v>
      </c>
      <c r="B180" s="94" t="s">
        <v>282</v>
      </c>
      <c r="C180" s="94" t="s">
        <v>379</v>
      </c>
      <c r="D180" s="94" t="s">
        <v>305</v>
      </c>
      <c r="E180" s="58"/>
    </row>
    <row r="181" spans="1:5">
      <c r="A181" s="94" t="s">
        <v>1251</v>
      </c>
      <c r="B181" s="94" t="s">
        <v>252</v>
      </c>
      <c r="C181" s="94" t="s">
        <v>468</v>
      </c>
      <c r="D181" s="94" t="s">
        <v>305</v>
      </c>
      <c r="E181" s="58"/>
    </row>
    <row r="182" spans="1:5">
      <c r="A182" s="94" t="s">
        <v>1251</v>
      </c>
      <c r="B182" s="94" t="s">
        <v>252</v>
      </c>
      <c r="C182" s="94" t="s">
        <v>479</v>
      </c>
      <c r="D182" s="94" t="s">
        <v>305</v>
      </c>
      <c r="E182" s="58"/>
    </row>
    <row r="183" spans="1:5">
      <c r="A183" s="94" t="s">
        <v>1251</v>
      </c>
      <c r="B183" s="94" t="s">
        <v>298</v>
      </c>
      <c r="C183" s="94" t="s">
        <v>380</v>
      </c>
      <c r="D183" s="94" t="s">
        <v>381</v>
      </c>
      <c r="E183" s="58"/>
    </row>
    <row r="184" spans="1:5">
      <c r="A184" s="94" t="s">
        <v>1251</v>
      </c>
      <c r="B184" s="94" t="s">
        <v>298</v>
      </c>
      <c r="C184" s="94" t="s">
        <v>382</v>
      </c>
      <c r="D184" s="94" t="s">
        <v>381</v>
      </c>
      <c r="E184" s="58"/>
    </row>
    <row r="185" spans="1:5">
      <c r="A185" s="94" t="s">
        <v>1251</v>
      </c>
      <c r="B185" s="94" t="s">
        <v>298</v>
      </c>
      <c r="C185" s="94" t="s">
        <v>383</v>
      </c>
      <c r="D185" s="94" t="s">
        <v>384</v>
      </c>
      <c r="E185" s="58"/>
    </row>
    <row r="186" spans="1:5">
      <c r="A186" s="94" t="s">
        <v>1251</v>
      </c>
      <c r="B186" s="94" t="s">
        <v>236</v>
      </c>
      <c r="C186" s="94" t="s">
        <v>367</v>
      </c>
      <c r="D186" s="94" t="s">
        <v>385</v>
      </c>
      <c r="E186" s="58"/>
    </row>
    <row r="187" spans="1:5">
      <c r="A187" s="94" t="s">
        <v>1251</v>
      </c>
      <c r="B187" s="94" t="s">
        <v>236</v>
      </c>
      <c r="C187" s="94" t="s">
        <v>386</v>
      </c>
      <c r="D187" s="94" t="s">
        <v>385</v>
      </c>
      <c r="E187" s="58"/>
    </row>
    <row r="188" spans="1:5">
      <c r="A188" s="94" t="s">
        <v>1251</v>
      </c>
      <c r="B188" s="94" t="s">
        <v>298</v>
      </c>
      <c r="C188" s="94" t="s">
        <v>387</v>
      </c>
      <c r="D188" s="94" t="s">
        <v>385</v>
      </c>
      <c r="E188" s="58"/>
    </row>
    <row r="189" spans="1:5">
      <c r="A189" s="94" t="s">
        <v>1251</v>
      </c>
      <c r="B189" s="94" t="s">
        <v>298</v>
      </c>
      <c r="C189" s="94" t="s">
        <v>388</v>
      </c>
      <c r="D189" s="94" t="s">
        <v>385</v>
      </c>
      <c r="E189" s="58"/>
    </row>
    <row r="190" spans="1:5">
      <c r="A190" s="94" t="s">
        <v>1251</v>
      </c>
      <c r="B190" s="94" t="s">
        <v>298</v>
      </c>
      <c r="C190" s="94" t="s">
        <v>389</v>
      </c>
      <c r="D190" s="94" t="s">
        <v>385</v>
      </c>
      <c r="E190" s="58"/>
    </row>
    <row r="191" spans="1:5">
      <c r="A191" s="94" t="s">
        <v>1251</v>
      </c>
      <c r="B191" s="94" t="s">
        <v>252</v>
      </c>
      <c r="C191" s="94" t="s">
        <v>390</v>
      </c>
      <c r="D191" s="94" t="s">
        <v>385</v>
      </c>
      <c r="E191" s="58"/>
    </row>
    <row r="192" spans="1:5">
      <c r="A192" s="94" t="s">
        <v>1251</v>
      </c>
      <c r="B192" s="94" t="s">
        <v>252</v>
      </c>
      <c r="C192" s="94" t="s">
        <v>391</v>
      </c>
      <c r="D192" s="94" t="s">
        <v>385</v>
      </c>
      <c r="E192" s="58"/>
    </row>
    <row r="193" spans="1:6">
      <c r="A193" s="94" t="s">
        <v>1251</v>
      </c>
      <c r="B193" s="94" t="s">
        <v>236</v>
      </c>
      <c r="C193" s="94" t="s">
        <v>392</v>
      </c>
      <c r="D193" s="94" t="s">
        <v>393</v>
      </c>
      <c r="E193" s="58"/>
    </row>
    <row r="194" spans="1:6">
      <c r="A194" s="94" t="s">
        <v>1251</v>
      </c>
      <c r="B194" s="94" t="s">
        <v>236</v>
      </c>
      <c r="C194" s="94" t="s">
        <v>394</v>
      </c>
      <c r="D194" s="94" t="s">
        <v>393</v>
      </c>
      <c r="E194" s="58"/>
    </row>
    <row r="195" spans="1:6">
      <c r="A195" s="94" t="s">
        <v>1251</v>
      </c>
      <c r="B195" s="94" t="s">
        <v>236</v>
      </c>
      <c r="C195" s="94" t="s">
        <v>386</v>
      </c>
      <c r="D195" s="94" t="s">
        <v>393</v>
      </c>
      <c r="E195" s="58"/>
    </row>
    <row r="196" spans="1:6">
      <c r="A196" s="94" t="s">
        <v>1251</v>
      </c>
      <c r="B196" s="94" t="s">
        <v>298</v>
      </c>
      <c r="C196" s="94" t="s">
        <v>395</v>
      </c>
      <c r="D196" s="94" t="s">
        <v>393</v>
      </c>
      <c r="E196" s="58"/>
    </row>
    <row r="197" spans="1:6">
      <c r="A197" s="94" t="s">
        <v>1251</v>
      </c>
      <c r="B197" s="94" t="s">
        <v>298</v>
      </c>
      <c r="C197" s="94" t="s">
        <v>396</v>
      </c>
      <c r="D197" s="94" t="s">
        <v>393</v>
      </c>
      <c r="E197" s="58"/>
    </row>
    <row r="198" spans="1:6" s="18" customFormat="1">
      <c r="A198" s="94" t="s">
        <v>1251</v>
      </c>
      <c r="B198" s="94" t="s">
        <v>298</v>
      </c>
      <c r="C198" s="94" t="s">
        <v>397</v>
      </c>
      <c r="D198" s="94" t="s">
        <v>393</v>
      </c>
      <c r="E198" s="58"/>
      <c r="F198" s="95"/>
    </row>
    <row r="199" spans="1:6">
      <c r="A199" s="94" t="s">
        <v>1251</v>
      </c>
      <c r="B199" s="94" t="s">
        <v>408</v>
      </c>
      <c r="C199" s="94" t="s">
        <v>469</v>
      </c>
      <c r="D199" s="94" t="s">
        <v>393</v>
      </c>
      <c r="E199" s="58"/>
    </row>
    <row r="200" spans="1:6">
      <c r="A200" s="94" t="s">
        <v>1251</v>
      </c>
      <c r="B200" s="94" t="s">
        <v>408</v>
      </c>
      <c r="C200" s="94" t="s">
        <v>470</v>
      </c>
      <c r="D200" s="94" t="s">
        <v>393</v>
      </c>
      <c r="E200" s="58"/>
    </row>
    <row r="201" spans="1:6">
      <c r="A201" s="94" t="s">
        <v>1251</v>
      </c>
      <c r="B201" s="94" t="s">
        <v>252</v>
      </c>
      <c r="C201" s="94" t="s">
        <v>398</v>
      </c>
      <c r="D201" s="94" t="s">
        <v>308</v>
      </c>
      <c r="E201" s="58"/>
    </row>
    <row r="202" spans="1:6">
      <c r="A202" s="94" t="s">
        <v>1251</v>
      </c>
      <c r="B202" s="94" t="s">
        <v>252</v>
      </c>
      <c r="C202" s="94" t="s">
        <v>399</v>
      </c>
      <c r="D202" s="94" t="s">
        <v>308</v>
      </c>
      <c r="E202" s="58"/>
    </row>
    <row r="203" spans="1:6">
      <c r="A203" s="94" t="s">
        <v>1251</v>
      </c>
      <c r="B203" s="94" t="s">
        <v>252</v>
      </c>
      <c r="C203" s="94" t="s">
        <v>400</v>
      </c>
      <c r="D203" s="94" t="s">
        <v>308</v>
      </c>
      <c r="E203" s="58"/>
    </row>
    <row r="204" spans="1:6">
      <c r="A204" s="94" t="s">
        <v>1251</v>
      </c>
      <c r="B204" s="94" t="s">
        <v>252</v>
      </c>
      <c r="C204" s="94" t="s">
        <v>471</v>
      </c>
      <c r="D204" s="94" t="s">
        <v>308</v>
      </c>
      <c r="E204" s="58"/>
    </row>
    <row r="205" spans="1:6">
      <c r="A205" s="94" t="s">
        <v>1251</v>
      </c>
      <c r="B205" s="94" t="s">
        <v>339</v>
      </c>
      <c r="C205" s="94" t="s">
        <v>472</v>
      </c>
      <c r="D205" s="94" t="s">
        <v>308</v>
      </c>
      <c r="E205" s="58"/>
    </row>
    <row r="206" spans="1:6">
      <c r="A206" s="94" t="s">
        <v>1251</v>
      </c>
      <c r="B206" s="94" t="s">
        <v>339</v>
      </c>
      <c r="C206" s="94" t="s">
        <v>473</v>
      </c>
      <c r="D206" s="94" t="s">
        <v>308</v>
      </c>
      <c r="E206" s="58"/>
    </row>
    <row r="207" spans="1:6">
      <c r="A207" s="94" t="s">
        <v>1251</v>
      </c>
      <c r="B207" s="94" t="s">
        <v>408</v>
      </c>
      <c r="C207" s="94" t="s">
        <v>474</v>
      </c>
      <c r="D207" s="94" t="s">
        <v>308</v>
      </c>
      <c r="E207" s="58"/>
    </row>
    <row r="208" spans="1:6">
      <c r="A208" s="94" t="s">
        <v>1251</v>
      </c>
      <c r="B208" s="94" t="s">
        <v>408</v>
      </c>
      <c r="D208" s="94" t="s">
        <v>311</v>
      </c>
      <c r="E208" s="58"/>
    </row>
    <row r="209" spans="1:5">
      <c r="A209" s="94" t="s">
        <v>1251</v>
      </c>
      <c r="B209" s="94" t="s">
        <v>236</v>
      </c>
      <c r="C209" s="94" t="s">
        <v>401</v>
      </c>
      <c r="D209" s="94" t="s">
        <v>402</v>
      </c>
      <c r="E209" s="58"/>
    </row>
    <row r="210" spans="1:5">
      <c r="A210" s="94" t="s">
        <v>1251</v>
      </c>
      <c r="B210" s="94" t="s">
        <v>236</v>
      </c>
      <c r="C210" s="94" t="s">
        <v>403</v>
      </c>
      <c r="D210" s="94" t="s">
        <v>402</v>
      </c>
      <c r="E210" s="58"/>
    </row>
    <row r="211" spans="1:5">
      <c r="A211" s="94" t="s">
        <v>1251</v>
      </c>
      <c r="B211" s="94" t="s">
        <v>298</v>
      </c>
      <c r="C211" s="94" t="s">
        <v>378</v>
      </c>
      <c r="D211" s="94" t="s">
        <v>402</v>
      </c>
      <c r="E211" s="58"/>
    </row>
    <row r="212" spans="1:5">
      <c r="A212" s="94" t="s">
        <v>1251</v>
      </c>
      <c r="B212" s="94" t="s">
        <v>298</v>
      </c>
      <c r="C212" s="94" t="s">
        <v>404</v>
      </c>
      <c r="D212" s="94" t="s">
        <v>402</v>
      </c>
      <c r="E212" s="58"/>
    </row>
    <row r="213" spans="1:5">
      <c r="A213" s="94" t="s">
        <v>1251</v>
      </c>
      <c r="B213" s="94" t="s">
        <v>298</v>
      </c>
      <c r="C213" s="94" t="s">
        <v>405</v>
      </c>
      <c r="D213" s="94" t="s">
        <v>402</v>
      </c>
      <c r="E213" s="58"/>
    </row>
    <row r="214" spans="1:5">
      <c r="A214" s="94" t="s">
        <v>1251</v>
      </c>
      <c r="B214" s="94" t="s">
        <v>282</v>
      </c>
      <c r="C214" s="94" t="s">
        <v>406</v>
      </c>
      <c r="D214" s="94" t="s">
        <v>402</v>
      </c>
      <c r="E214" s="58"/>
    </row>
    <row r="215" spans="1:5">
      <c r="A215" s="94" t="s">
        <v>1251</v>
      </c>
      <c r="B215" s="94" t="s">
        <v>339</v>
      </c>
      <c r="C215" s="94" t="s">
        <v>121</v>
      </c>
      <c r="D215" s="94" t="s">
        <v>402</v>
      </c>
      <c r="E215" s="58"/>
    </row>
    <row r="216" spans="1:5">
      <c r="A216" s="94" t="s">
        <v>1251</v>
      </c>
      <c r="B216" s="94" t="s">
        <v>339</v>
      </c>
      <c r="C216" s="94" t="s">
        <v>401</v>
      </c>
      <c r="D216" s="94" t="s">
        <v>402</v>
      </c>
      <c r="E216" s="58"/>
    </row>
    <row r="217" spans="1:5">
      <c r="A217" s="94" t="s">
        <v>1251</v>
      </c>
      <c r="B217" s="94" t="s">
        <v>236</v>
      </c>
      <c r="D217" s="94" t="s">
        <v>407</v>
      </c>
      <c r="E217" s="58"/>
    </row>
    <row r="218" spans="1:5">
      <c r="A218" s="94" t="s">
        <v>1251</v>
      </c>
      <c r="B218" s="94" t="s">
        <v>252</v>
      </c>
      <c r="D218" s="94" t="s">
        <v>407</v>
      </c>
      <c r="E218" s="58"/>
    </row>
    <row r="219" spans="1:5">
      <c r="A219" s="94" t="s">
        <v>1251</v>
      </c>
      <c r="B219" s="94" t="s">
        <v>408</v>
      </c>
      <c r="D219" s="94" t="s">
        <v>407</v>
      </c>
      <c r="E219" s="58"/>
    </row>
    <row r="220" spans="1:5">
      <c r="A220" s="94" t="s">
        <v>1251</v>
      </c>
      <c r="B220" s="94" t="s">
        <v>252</v>
      </c>
      <c r="C220" s="94" t="s">
        <v>409</v>
      </c>
      <c r="D220" s="94" t="s">
        <v>410</v>
      </c>
      <c r="E220" s="58"/>
    </row>
    <row r="221" spans="1:5">
      <c r="A221" s="94" t="s">
        <v>1251</v>
      </c>
      <c r="B221" s="94" t="s">
        <v>252</v>
      </c>
      <c r="C221" s="94" t="s">
        <v>411</v>
      </c>
      <c r="D221" s="94" t="s">
        <v>410</v>
      </c>
      <c r="E221" s="58"/>
    </row>
    <row r="222" spans="1:5">
      <c r="A222" s="94" t="s">
        <v>1251</v>
      </c>
      <c r="B222" s="94" t="s">
        <v>252</v>
      </c>
      <c r="C222" s="94" t="s">
        <v>412</v>
      </c>
      <c r="D222" s="94" t="s">
        <v>410</v>
      </c>
      <c r="E222" s="58"/>
    </row>
    <row r="223" spans="1:5">
      <c r="A223" s="94" t="s">
        <v>1251</v>
      </c>
      <c r="B223" s="94" t="s">
        <v>252</v>
      </c>
      <c r="C223" s="94" t="s">
        <v>413</v>
      </c>
      <c r="D223" s="94" t="s">
        <v>410</v>
      </c>
      <c r="E223" s="58"/>
    </row>
    <row r="224" spans="1:5">
      <c r="A224" s="94" t="s">
        <v>1251</v>
      </c>
      <c r="B224" s="94" t="s">
        <v>252</v>
      </c>
      <c r="C224" s="94" t="s">
        <v>127</v>
      </c>
      <c r="D224" s="94" t="s">
        <v>410</v>
      </c>
      <c r="E224" s="58"/>
    </row>
    <row r="225" spans="1:5">
      <c r="A225" s="94" t="s">
        <v>1251</v>
      </c>
      <c r="B225" s="94" t="s">
        <v>252</v>
      </c>
      <c r="C225" s="94" t="s">
        <v>414</v>
      </c>
      <c r="D225" s="94" t="s">
        <v>410</v>
      </c>
      <c r="E225" s="58"/>
    </row>
    <row r="226" spans="1:5">
      <c r="A226" s="94" t="s">
        <v>1251</v>
      </c>
      <c r="B226" s="94" t="s">
        <v>408</v>
      </c>
      <c r="C226" s="94" t="s">
        <v>475</v>
      </c>
      <c r="D226" s="94" t="s">
        <v>410</v>
      </c>
      <c r="E226" s="58"/>
    </row>
    <row r="227" spans="1:5">
      <c r="A227" s="94" t="s">
        <v>1251</v>
      </c>
      <c r="B227" s="94" t="s">
        <v>408</v>
      </c>
      <c r="C227" s="94" t="s">
        <v>476</v>
      </c>
      <c r="D227" s="94" t="s">
        <v>410</v>
      </c>
      <c r="E227" s="58"/>
    </row>
    <row r="228" spans="1:5">
      <c r="A228" s="94" t="s">
        <v>1251</v>
      </c>
      <c r="B228" s="94" t="s">
        <v>408</v>
      </c>
      <c r="C228" s="94" t="s">
        <v>477</v>
      </c>
      <c r="D228" s="94" t="s">
        <v>410</v>
      </c>
      <c r="E228" s="58"/>
    </row>
  </sheetData>
  <autoFilter ref="D1:D228" xr:uid="{42E164B2-2B5F-485B-9FFF-8ACBC1F72617}">
    <sortState xmlns:xlrd2="http://schemas.microsoft.com/office/spreadsheetml/2017/richdata2" ref="A2:I228">
      <sortCondition ref="D1:D228"/>
    </sortState>
  </autoFilter>
  <sortState xmlns:xlrd2="http://schemas.microsoft.com/office/spreadsheetml/2017/richdata2" ref="A2:F228">
    <sortCondition ref="A2:A228"/>
    <sortCondition ref="D2:D228"/>
    <sortCondition ref="B2:B228"/>
  </sortState>
  <phoneticPr fontId="6" type="noConversion"/>
  <pageMargins left="0.25" right="0.25"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D64D0-E969-4CBA-8E0D-7E0AF10166FB}">
  <sheetPr>
    <tabColor theme="2"/>
    <pageSetUpPr fitToPage="1"/>
  </sheetPr>
  <dimension ref="A1:EX547"/>
  <sheetViews>
    <sheetView zoomScale="81" zoomScaleNormal="80" workbookViewId="0">
      <pane ySplit="1" topLeftCell="A49" activePane="bottomLeft" state="frozen"/>
      <selection activeCell="D37" sqref="D37:G37"/>
      <selection pane="bottomLeft" activeCell="J63" sqref="J63"/>
    </sheetView>
  </sheetViews>
  <sheetFormatPr defaultColWidth="10.625" defaultRowHeight="15.6" customHeight="1"/>
  <cols>
    <col min="1" max="1" width="10.375" style="211" customWidth="1"/>
    <col min="2" max="2" width="31.25" style="212" customWidth="1"/>
    <col min="3" max="3" width="51.375" style="5" customWidth="1"/>
    <col min="4" max="4" width="10.625" style="195"/>
    <col min="5" max="5" width="10.625" style="1"/>
    <col min="6" max="6" width="11.625" style="215" customWidth="1"/>
    <col min="7" max="7" width="25.625" style="5" customWidth="1"/>
    <col min="8" max="34" width="10.625" style="1" customWidth="1"/>
    <col min="35" max="35" width="10.625" style="1"/>
    <col min="36" max="36" width="11.25" style="1" customWidth="1"/>
    <col min="37" max="38" width="10.625" style="1" customWidth="1"/>
    <col min="39" max="41" width="10.625" style="1"/>
    <col min="42" max="42" width="12.25" style="1" bestFit="1" customWidth="1"/>
    <col min="43" max="45" width="10.625" style="1"/>
    <col min="46" max="75" width="10.625" style="2"/>
    <col min="76" max="16384" width="10.625" style="5"/>
  </cols>
  <sheetData>
    <row r="1" spans="1:154" s="2" customFormat="1" ht="51.95" customHeight="1">
      <c r="A1" s="200" t="s">
        <v>2595</v>
      </c>
      <c r="B1" s="99" t="s">
        <v>2596</v>
      </c>
      <c r="C1" s="201" t="s">
        <v>2597</v>
      </c>
      <c r="D1" s="202" t="s">
        <v>2598</v>
      </c>
      <c r="E1" s="203" t="s">
        <v>2157</v>
      </c>
      <c r="F1" s="200" t="s">
        <v>2599</v>
      </c>
      <c r="G1" s="204" t="s">
        <v>3299</v>
      </c>
      <c r="H1" s="205" t="s">
        <v>11</v>
      </c>
      <c r="I1" s="205"/>
      <c r="J1" s="205"/>
      <c r="K1" s="205"/>
      <c r="L1" s="205"/>
      <c r="M1" s="205"/>
      <c r="N1" s="205"/>
      <c r="O1" s="205"/>
      <c r="P1" s="205"/>
      <c r="Q1" s="205"/>
      <c r="R1" s="205"/>
      <c r="S1" s="205"/>
      <c r="T1" s="205"/>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205"/>
      <c r="BF1" s="205"/>
      <c r="BG1" s="205"/>
      <c r="BH1" s="205"/>
      <c r="BI1" s="205"/>
      <c r="BJ1" s="205"/>
      <c r="BK1" s="205"/>
      <c r="BL1" s="205"/>
      <c r="BM1" s="197"/>
      <c r="BN1" s="197"/>
      <c r="BO1" s="197"/>
      <c r="BP1" s="197"/>
      <c r="BQ1" s="197"/>
      <c r="BR1" s="197"/>
      <c r="BS1" s="197"/>
      <c r="BT1" s="197"/>
      <c r="BU1" s="197"/>
      <c r="BV1" s="197"/>
      <c r="BW1" s="197"/>
    </row>
    <row r="2" spans="1:154" s="2" customFormat="1" ht="30" customHeight="1">
      <c r="A2" s="200"/>
      <c r="B2" s="99"/>
      <c r="C2" s="201"/>
      <c r="D2" s="202"/>
      <c r="E2" s="203"/>
      <c r="F2" s="200"/>
      <c r="G2" s="204"/>
      <c r="H2" s="205"/>
      <c r="I2" s="205"/>
      <c r="J2" s="205"/>
      <c r="K2" s="205"/>
      <c r="L2" s="205"/>
      <c r="M2" s="205"/>
      <c r="N2" s="205"/>
      <c r="O2" s="205"/>
      <c r="P2" s="205"/>
      <c r="Q2" s="205"/>
      <c r="R2" s="205"/>
      <c r="S2" s="205"/>
      <c r="T2" s="205"/>
      <c r="U2" s="205"/>
      <c r="V2" s="205"/>
      <c r="W2" s="205"/>
      <c r="X2" s="205"/>
      <c r="Y2" s="205"/>
      <c r="Z2" s="205"/>
      <c r="AA2" s="205"/>
      <c r="AB2" s="205"/>
      <c r="AC2" s="205"/>
      <c r="AD2" s="205"/>
      <c r="AE2" s="205"/>
      <c r="AF2" s="205"/>
      <c r="AG2" s="205"/>
      <c r="AH2" s="205"/>
      <c r="AI2" s="205"/>
      <c r="AJ2" s="205"/>
      <c r="AK2" s="205"/>
      <c r="AL2" s="205"/>
      <c r="AM2" s="205"/>
      <c r="AN2" s="205"/>
      <c r="AO2" s="205"/>
      <c r="AP2" s="205"/>
      <c r="AQ2" s="205"/>
      <c r="AR2" s="205"/>
      <c r="AS2" s="205"/>
      <c r="AT2" s="205"/>
      <c r="AU2" s="205"/>
      <c r="AV2" s="205"/>
      <c r="AW2" s="205"/>
      <c r="AX2" s="205"/>
      <c r="AY2" s="205"/>
      <c r="AZ2" s="205"/>
      <c r="BA2" s="205"/>
      <c r="BB2" s="205"/>
      <c r="BC2" s="205"/>
      <c r="BD2" s="205"/>
      <c r="BE2" s="205"/>
      <c r="BF2" s="205"/>
      <c r="BG2" s="205"/>
      <c r="BH2" s="205"/>
      <c r="BI2" s="205"/>
      <c r="BJ2" s="205"/>
      <c r="BK2" s="205"/>
      <c r="BL2" s="205"/>
      <c r="BM2" s="197"/>
      <c r="BN2" s="197"/>
      <c r="BO2" s="197"/>
      <c r="BP2" s="197"/>
      <c r="BQ2" s="197"/>
      <c r="BR2" s="197"/>
      <c r="BS2" s="197"/>
      <c r="BT2" s="197"/>
      <c r="BU2" s="197"/>
      <c r="BV2" s="197"/>
      <c r="BW2" s="197"/>
    </row>
    <row r="3" spans="1:154" s="15" customFormat="1" ht="15.6" customHeight="1">
      <c r="A3" s="2">
        <v>2023</v>
      </c>
      <c r="B3" s="194"/>
      <c r="C3" s="5" t="s">
        <v>3244</v>
      </c>
      <c r="D3" s="195">
        <f t="shared" ref="D3:D16" si="0">AVERAGE(H3:ND3)</f>
        <v>8.2727272727272734</v>
      </c>
      <c r="E3" s="1" t="s">
        <v>80</v>
      </c>
      <c r="F3" s="196" t="s">
        <v>3298</v>
      </c>
      <c r="G3" s="15" t="s">
        <v>6274</v>
      </c>
      <c r="H3" s="6" t="s">
        <v>11</v>
      </c>
      <c r="I3" s="6" t="s">
        <v>11</v>
      </c>
      <c r="J3" s="6"/>
      <c r="K3" s="6"/>
      <c r="L3" s="6"/>
      <c r="M3" s="6"/>
      <c r="N3" s="6"/>
      <c r="O3" s="6"/>
      <c r="P3" s="6"/>
      <c r="Q3" s="6"/>
      <c r="R3" s="6"/>
      <c r="S3" s="6"/>
      <c r="T3" s="6"/>
      <c r="U3" s="6"/>
      <c r="V3" s="6"/>
      <c r="W3" s="6"/>
      <c r="X3" s="6"/>
      <c r="Y3" s="6"/>
      <c r="Z3" s="6"/>
      <c r="AA3" s="6"/>
      <c r="AB3" s="6"/>
      <c r="AC3" s="6"/>
      <c r="AD3" s="6"/>
      <c r="AE3" s="6"/>
      <c r="AF3" s="6"/>
      <c r="AG3" s="6"/>
      <c r="AH3" s="6"/>
      <c r="AI3" s="1"/>
      <c r="AJ3" s="1"/>
      <c r="AK3" s="1"/>
      <c r="AL3" s="1"/>
      <c r="AM3" s="6"/>
      <c r="AN3" s="6"/>
      <c r="AO3" s="6"/>
      <c r="AP3" s="6"/>
      <c r="AQ3" s="6"/>
      <c r="AR3" s="6"/>
      <c r="AS3" s="6"/>
      <c r="AT3" s="197">
        <v>8</v>
      </c>
      <c r="AU3" s="197"/>
      <c r="AV3" s="197"/>
      <c r="AW3" s="197"/>
      <c r="AX3" s="197"/>
      <c r="AY3" s="197"/>
      <c r="AZ3" s="197"/>
      <c r="BA3" s="197"/>
      <c r="BB3" s="197">
        <v>8</v>
      </c>
      <c r="BC3" s="197">
        <v>7</v>
      </c>
      <c r="BD3" s="197">
        <v>8</v>
      </c>
      <c r="BE3" s="197">
        <v>8</v>
      </c>
      <c r="BF3" s="197">
        <v>8</v>
      </c>
      <c r="BG3" s="197">
        <v>8</v>
      </c>
      <c r="BH3" s="197">
        <v>9</v>
      </c>
      <c r="BI3" s="197">
        <v>8</v>
      </c>
      <c r="BJ3" s="197">
        <v>9</v>
      </c>
      <c r="BK3" s="197">
        <v>10</v>
      </c>
      <c r="BL3" s="197"/>
      <c r="BM3" s="197"/>
      <c r="BN3" s="197"/>
      <c r="BO3" s="197"/>
      <c r="BP3" s="197"/>
      <c r="BQ3" s="197"/>
      <c r="BR3" s="197"/>
      <c r="BS3" s="197"/>
      <c r="BT3" s="197"/>
      <c r="BU3" s="197"/>
      <c r="BV3" s="197"/>
      <c r="BW3" s="197"/>
    </row>
    <row r="4" spans="1:154" s="15" customFormat="1" ht="15.6" customHeight="1">
      <c r="A4" s="2">
        <v>2023</v>
      </c>
      <c r="B4" s="194"/>
      <c r="C4" s="5" t="s">
        <v>3247</v>
      </c>
      <c r="D4" s="195">
        <f t="shared" si="0"/>
        <v>7.875</v>
      </c>
      <c r="E4" s="1" t="s">
        <v>80</v>
      </c>
      <c r="F4" s="196" t="s">
        <v>3298</v>
      </c>
      <c r="G4" s="15" t="s">
        <v>6274</v>
      </c>
      <c r="H4" s="6" t="s">
        <v>11</v>
      </c>
      <c r="I4" s="6"/>
      <c r="J4" s="6"/>
      <c r="K4" s="6"/>
      <c r="L4" s="6"/>
      <c r="M4" s="6"/>
      <c r="N4" s="6"/>
      <c r="O4" s="6"/>
      <c r="P4" s="6"/>
      <c r="Q4" s="6"/>
      <c r="R4" s="6"/>
      <c r="S4" s="6"/>
      <c r="T4" s="6"/>
      <c r="U4" s="6"/>
      <c r="V4" s="6"/>
      <c r="W4" s="6"/>
      <c r="X4" s="6"/>
      <c r="Y4" s="6"/>
      <c r="Z4" s="6"/>
      <c r="AA4" s="6"/>
      <c r="AB4" s="6"/>
      <c r="AC4" s="6"/>
      <c r="AD4" s="6"/>
      <c r="AE4" s="6"/>
      <c r="AF4" s="6"/>
      <c r="AG4" s="6"/>
      <c r="AH4" s="6">
        <v>8</v>
      </c>
      <c r="AI4" s="1">
        <v>8</v>
      </c>
      <c r="AJ4" s="1">
        <v>6</v>
      </c>
      <c r="AK4" s="1">
        <v>7</v>
      </c>
      <c r="AL4" s="1">
        <v>8</v>
      </c>
      <c r="AM4" s="6">
        <v>8</v>
      </c>
      <c r="AN4" s="6">
        <v>8</v>
      </c>
      <c r="AO4" s="6">
        <v>10</v>
      </c>
      <c r="AP4" s="6"/>
      <c r="AQ4" s="6"/>
      <c r="AR4" s="6"/>
      <c r="AS4" s="6"/>
      <c r="AT4" s="197"/>
      <c r="AU4" s="197"/>
      <c r="AV4" s="197"/>
      <c r="AW4" s="197"/>
      <c r="AX4" s="197"/>
      <c r="AY4" s="197"/>
      <c r="AZ4" s="197"/>
      <c r="BA4" s="197"/>
      <c r="BB4" s="197"/>
      <c r="BC4" s="197"/>
      <c r="BD4" s="197"/>
      <c r="BE4" s="197"/>
      <c r="BF4" s="197"/>
      <c r="BG4" s="197"/>
      <c r="BH4" s="197"/>
      <c r="BI4" s="197"/>
      <c r="BJ4" s="197"/>
      <c r="BK4" s="197"/>
      <c r="BL4" s="197"/>
      <c r="BM4" s="197"/>
      <c r="BN4" s="197"/>
      <c r="BO4" s="197"/>
      <c r="BP4" s="197"/>
      <c r="BQ4" s="197"/>
      <c r="BR4" s="197"/>
      <c r="BS4" s="197"/>
      <c r="BT4" s="197"/>
      <c r="BU4" s="197"/>
      <c r="BV4" s="197"/>
      <c r="BW4" s="197"/>
    </row>
    <row r="5" spans="1:154" s="15" customFormat="1" ht="15.6" customHeight="1">
      <c r="A5" s="2">
        <v>2022</v>
      </c>
      <c r="B5" s="194"/>
      <c r="C5" s="5" t="s">
        <v>3250</v>
      </c>
      <c r="D5" s="195">
        <f t="shared" si="0"/>
        <v>7.3571428571428568</v>
      </c>
      <c r="E5" s="1" t="s">
        <v>80</v>
      </c>
      <c r="F5" s="196" t="s">
        <v>3298</v>
      </c>
      <c r="G5" s="15" t="s">
        <v>6274</v>
      </c>
      <c r="H5" s="6" t="s">
        <v>11</v>
      </c>
      <c r="I5" s="6"/>
      <c r="J5" s="6">
        <v>6</v>
      </c>
      <c r="K5" s="6"/>
      <c r="L5" s="6"/>
      <c r="M5" s="6"/>
      <c r="N5" s="6"/>
      <c r="O5" s="6">
        <v>8</v>
      </c>
      <c r="P5" s="6"/>
      <c r="Q5" s="6"/>
      <c r="R5" s="6">
        <v>10</v>
      </c>
      <c r="S5" s="6"/>
      <c r="T5" s="6"/>
      <c r="U5" s="6"/>
      <c r="V5" s="6"/>
      <c r="W5" s="6">
        <v>8</v>
      </c>
      <c r="X5" s="6"/>
      <c r="Y5" s="6"/>
      <c r="Z5" s="6"/>
      <c r="AA5" s="6"/>
      <c r="AB5" s="6">
        <v>9</v>
      </c>
      <c r="AC5" s="6"/>
      <c r="AD5" s="6"/>
      <c r="AE5" s="6"/>
      <c r="AF5" s="6"/>
      <c r="AG5" s="6">
        <v>6</v>
      </c>
      <c r="AH5" s="6"/>
      <c r="AI5" s="1"/>
      <c r="AJ5" s="1">
        <v>8</v>
      </c>
      <c r="AK5" s="1"/>
      <c r="AL5" s="1"/>
      <c r="AM5" s="6"/>
      <c r="AN5" s="6">
        <v>6</v>
      </c>
      <c r="AO5" s="6"/>
      <c r="AP5" s="6"/>
      <c r="AQ5" s="6"/>
      <c r="AR5" s="6">
        <v>8</v>
      </c>
      <c r="AS5" s="6"/>
      <c r="AT5" s="197"/>
      <c r="AU5" s="197"/>
      <c r="AV5" s="197">
        <v>5</v>
      </c>
      <c r="AW5" s="197"/>
      <c r="AX5" s="197"/>
      <c r="AY5" s="197"/>
      <c r="AZ5" s="197"/>
      <c r="BA5" s="197"/>
      <c r="BB5" s="197"/>
      <c r="BC5" s="197"/>
      <c r="BD5" s="197"/>
      <c r="BE5" s="197"/>
      <c r="BF5" s="197"/>
      <c r="BG5" s="197"/>
      <c r="BH5" s="197"/>
      <c r="BI5" s="197">
        <v>9</v>
      </c>
      <c r="BJ5" s="197">
        <v>7</v>
      </c>
      <c r="BK5" s="197">
        <v>7</v>
      </c>
      <c r="BL5" s="197">
        <v>6</v>
      </c>
      <c r="BM5" s="197"/>
      <c r="BN5" s="197"/>
      <c r="BO5" s="197"/>
      <c r="BP5" s="197"/>
      <c r="BQ5" s="197"/>
      <c r="BR5" s="197"/>
      <c r="BS5" s="197"/>
      <c r="BT5" s="197"/>
      <c r="BU5" s="197"/>
      <c r="BV5" s="197"/>
      <c r="BW5" s="197"/>
    </row>
    <row r="6" spans="1:154" s="15" customFormat="1" ht="15.6" customHeight="1">
      <c r="A6" s="2">
        <v>2023</v>
      </c>
      <c r="B6" s="194"/>
      <c r="C6" s="5" t="s">
        <v>3238</v>
      </c>
      <c r="D6" s="195">
        <f t="shared" si="0"/>
        <v>7.25</v>
      </c>
      <c r="E6" s="1" t="s">
        <v>80</v>
      </c>
      <c r="F6" s="196" t="s">
        <v>3298</v>
      </c>
      <c r="G6" s="15" t="s">
        <v>6274</v>
      </c>
      <c r="H6" s="6" t="s">
        <v>11</v>
      </c>
      <c r="I6" s="6"/>
      <c r="J6" s="6"/>
      <c r="K6" s="6">
        <v>5</v>
      </c>
      <c r="L6" s="6"/>
      <c r="M6" s="6"/>
      <c r="N6" s="6">
        <v>6</v>
      </c>
      <c r="O6" s="6"/>
      <c r="P6" s="6"/>
      <c r="Q6" s="6"/>
      <c r="R6" s="6">
        <v>9</v>
      </c>
      <c r="S6" s="6"/>
      <c r="T6" s="6"/>
      <c r="U6" s="6"/>
      <c r="V6" s="6"/>
      <c r="W6" s="6"/>
      <c r="X6" s="6"/>
      <c r="Y6" s="6"/>
      <c r="Z6" s="6"/>
      <c r="AA6" s="6"/>
      <c r="AB6" s="6">
        <v>9</v>
      </c>
      <c r="AC6" s="6"/>
      <c r="AD6" s="6"/>
      <c r="AE6" s="6"/>
      <c r="AF6" s="6"/>
      <c r="AG6" s="6"/>
      <c r="AH6" s="6"/>
      <c r="AI6" s="1"/>
      <c r="AJ6" s="1"/>
      <c r="AK6" s="1"/>
      <c r="AL6" s="1"/>
      <c r="AM6" s="6"/>
      <c r="AN6" s="6"/>
      <c r="AO6" s="6"/>
      <c r="AP6" s="6"/>
      <c r="AQ6" s="6"/>
      <c r="AR6" s="6"/>
      <c r="AS6" s="6"/>
      <c r="AT6" s="197"/>
      <c r="AU6" s="197"/>
      <c r="AV6" s="197"/>
      <c r="AW6" s="197"/>
      <c r="AX6" s="197"/>
      <c r="AY6" s="197"/>
      <c r="AZ6" s="197"/>
      <c r="BA6" s="197"/>
      <c r="BB6" s="197"/>
      <c r="BC6" s="197"/>
      <c r="BD6" s="197"/>
      <c r="BE6" s="197"/>
      <c r="BF6" s="197"/>
      <c r="BG6" s="197"/>
      <c r="BH6" s="197"/>
      <c r="BI6" s="197"/>
      <c r="BJ6" s="197"/>
      <c r="BK6" s="197"/>
      <c r="BL6" s="197"/>
      <c r="BM6" s="197"/>
      <c r="BN6" s="197"/>
      <c r="BO6" s="197"/>
      <c r="BP6" s="197"/>
      <c r="BQ6" s="197"/>
      <c r="BR6" s="197"/>
      <c r="BS6" s="197"/>
      <c r="BT6" s="197"/>
      <c r="BU6" s="197"/>
      <c r="BV6" s="197"/>
      <c r="BW6" s="197"/>
    </row>
    <row r="7" spans="1:154" s="15" customFormat="1" ht="15.6" customHeight="1">
      <c r="A7" s="2">
        <v>2023</v>
      </c>
      <c r="B7" s="194"/>
      <c r="C7" s="5" t="s">
        <v>3245</v>
      </c>
      <c r="D7" s="195">
        <f t="shared" si="0"/>
        <v>7.25</v>
      </c>
      <c r="E7" s="1" t="s">
        <v>80</v>
      </c>
      <c r="F7" s="196" t="s">
        <v>3298</v>
      </c>
      <c r="G7" s="15" t="s">
        <v>6274</v>
      </c>
      <c r="H7" s="6" t="s">
        <v>11</v>
      </c>
      <c r="I7" s="6"/>
      <c r="J7" s="6"/>
      <c r="K7" s="6"/>
      <c r="L7" s="6">
        <v>5</v>
      </c>
      <c r="M7" s="6"/>
      <c r="N7" s="6"/>
      <c r="O7" s="6"/>
      <c r="P7" s="6"/>
      <c r="Q7" s="6"/>
      <c r="R7" s="6"/>
      <c r="S7" s="6"/>
      <c r="T7" s="6"/>
      <c r="U7" s="6"/>
      <c r="V7" s="6"/>
      <c r="W7" s="6">
        <v>6</v>
      </c>
      <c r="X7" s="6"/>
      <c r="Y7" s="6"/>
      <c r="Z7" s="6"/>
      <c r="AA7" s="6"/>
      <c r="AB7" s="6"/>
      <c r="AC7" s="6"/>
      <c r="AD7" s="6"/>
      <c r="AE7" s="6"/>
      <c r="AF7" s="6"/>
      <c r="AG7" s="6"/>
      <c r="AH7" s="6"/>
      <c r="AI7" s="1">
        <v>10</v>
      </c>
      <c r="AJ7" s="1">
        <v>8</v>
      </c>
      <c r="AK7" s="1"/>
      <c r="AL7" s="1"/>
      <c r="AM7" s="6"/>
      <c r="AN7" s="6"/>
      <c r="AO7" s="6"/>
      <c r="AP7" s="6"/>
      <c r="AQ7" s="6"/>
      <c r="AR7" s="6"/>
      <c r="AS7" s="6"/>
      <c r="AT7" s="197"/>
      <c r="AU7" s="197"/>
      <c r="AV7" s="197"/>
      <c r="AW7" s="197"/>
      <c r="AX7" s="197"/>
      <c r="AY7" s="197"/>
      <c r="AZ7" s="197"/>
      <c r="BA7" s="197"/>
      <c r="BB7" s="197"/>
      <c r="BC7" s="197"/>
      <c r="BD7" s="197"/>
      <c r="BE7" s="197"/>
      <c r="BF7" s="197"/>
      <c r="BG7" s="197"/>
      <c r="BH7" s="197"/>
      <c r="BI7" s="197"/>
      <c r="BJ7" s="197"/>
      <c r="BK7" s="197"/>
      <c r="BL7" s="197"/>
      <c r="BM7" s="197"/>
      <c r="BN7" s="197"/>
      <c r="BO7" s="197"/>
      <c r="BP7" s="197"/>
      <c r="BQ7" s="197"/>
      <c r="BR7" s="197"/>
      <c r="BS7" s="197"/>
      <c r="BT7" s="197"/>
      <c r="BU7" s="197"/>
      <c r="BV7" s="197"/>
      <c r="BW7" s="197"/>
    </row>
    <row r="8" spans="1:154" s="15" customFormat="1" ht="15.6" customHeight="1">
      <c r="A8" s="2">
        <v>2023</v>
      </c>
      <c r="B8" s="194"/>
      <c r="C8" s="5" t="s">
        <v>4964</v>
      </c>
      <c r="D8" s="195">
        <f t="shared" si="0"/>
        <v>6</v>
      </c>
      <c r="E8" s="1" t="s">
        <v>80</v>
      </c>
      <c r="F8" s="196" t="s">
        <v>3298</v>
      </c>
      <c r="G8" s="15" t="s">
        <v>6274</v>
      </c>
      <c r="H8" s="6" t="s">
        <v>11</v>
      </c>
      <c r="I8" s="6"/>
      <c r="J8" s="6">
        <v>4</v>
      </c>
      <c r="K8" s="6"/>
      <c r="L8" s="6"/>
      <c r="M8" s="6"/>
      <c r="N8" s="6"/>
      <c r="O8" s="6"/>
      <c r="P8" s="6"/>
      <c r="Q8" s="6"/>
      <c r="R8" s="6">
        <v>6</v>
      </c>
      <c r="S8" s="6"/>
      <c r="T8" s="6"/>
      <c r="U8" s="6"/>
      <c r="V8" s="6"/>
      <c r="W8" s="6">
        <v>8</v>
      </c>
      <c r="X8" s="6"/>
      <c r="Y8" s="6"/>
      <c r="Z8" s="6"/>
      <c r="AA8" s="6"/>
      <c r="AB8" s="6"/>
      <c r="AC8" s="6"/>
      <c r="AD8" s="6"/>
      <c r="AE8" s="6"/>
      <c r="AF8" s="6"/>
      <c r="AG8" s="6"/>
      <c r="AH8" s="6"/>
      <c r="AI8" s="206"/>
      <c r="AJ8" s="206"/>
      <c r="AK8" s="206"/>
      <c r="AL8" s="206"/>
      <c r="AM8" s="6"/>
      <c r="AN8" s="6"/>
      <c r="AO8" s="6"/>
      <c r="AP8" s="6"/>
      <c r="AQ8" s="6"/>
      <c r="AR8" s="6"/>
      <c r="AS8" s="6"/>
      <c r="AT8" s="197"/>
      <c r="AU8" s="197"/>
      <c r="AV8" s="197"/>
      <c r="AW8" s="197"/>
      <c r="AX8" s="197"/>
      <c r="AY8" s="197"/>
      <c r="AZ8" s="197"/>
      <c r="BA8" s="197"/>
      <c r="BB8" s="197"/>
      <c r="BC8" s="197"/>
      <c r="BD8" s="197"/>
      <c r="BE8" s="197"/>
      <c r="BF8" s="197"/>
      <c r="BG8" s="197"/>
      <c r="BH8" s="197"/>
      <c r="BI8" s="197"/>
      <c r="BJ8" s="197"/>
      <c r="BK8" s="197"/>
      <c r="BL8" s="197"/>
      <c r="BM8" s="197"/>
      <c r="BN8" s="197"/>
      <c r="BO8" s="197"/>
      <c r="BP8" s="197"/>
      <c r="BQ8" s="197"/>
      <c r="BR8" s="197"/>
      <c r="BS8" s="197"/>
      <c r="BT8" s="197"/>
      <c r="BU8" s="197"/>
      <c r="BV8" s="197"/>
      <c r="BW8" s="197"/>
      <c r="BX8" s="207"/>
      <c r="BY8" s="207"/>
      <c r="BZ8" s="207"/>
      <c r="CA8" s="207"/>
      <c r="CB8" s="207"/>
      <c r="CC8" s="207"/>
      <c r="CD8" s="207"/>
      <c r="CE8" s="207"/>
      <c r="CF8" s="207"/>
      <c r="CG8" s="207"/>
      <c r="CH8" s="207"/>
      <c r="CI8" s="207"/>
      <c r="CJ8" s="207"/>
      <c r="CK8" s="207"/>
      <c r="CL8" s="207"/>
      <c r="CM8" s="207"/>
      <c r="CN8" s="207"/>
      <c r="CO8" s="207"/>
      <c r="CP8" s="207"/>
      <c r="CQ8" s="207"/>
      <c r="CR8" s="207"/>
      <c r="CS8" s="207"/>
      <c r="CT8" s="207"/>
      <c r="CU8" s="207"/>
      <c r="CV8" s="207"/>
      <c r="CW8" s="207"/>
      <c r="CX8" s="207"/>
      <c r="CY8" s="207"/>
      <c r="CZ8" s="207"/>
      <c r="DA8" s="207"/>
      <c r="DB8" s="207"/>
      <c r="DC8" s="207"/>
      <c r="DD8" s="207"/>
      <c r="DE8" s="207"/>
      <c r="DF8" s="207"/>
      <c r="DG8" s="207"/>
      <c r="DH8" s="207"/>
      <c r="DI8" s="207"/>
      <c r="DJ8" s="207"/>
      <c r="DK8" s="207"/>
      <c r="DL8" s="207"/>
      <c r="DM8" s="207"/>
      <c r="DN8" s="207"/>
      <c r="DO8" s="207"/>
      <c r="DP8" s="207"/>
      <c r="DQ8" s="207"/>
      <c r="DR8" s="207"/>
      <c r="DS8" s="207"/>
      <c r="DT8" s="207"/>
      <c r="DU8" s="207"/>
      <c r="DV8" s="207"/>
      <c r="DW8" s="207"/>
      <c r="DX8" s="207"/>
      <c r="DY8" s="207"/>
      <c r="DZ8" s="207"/>
      <c r="EA8" s="207"/>
      <c r="EB8" s="207"/>
      <c r="EC8" s="207"/>
      <c r="ED8" s="207"/>
      <c r="EE8" s="207"/>
      <c r="EF8" s="207"/>
      <c r="EG8" s="207"/>
      <c r="EH8" s="207"/>
      <c r="EI8" s="207"/>
      <c r="EJ8" s="207"/>
      <c r="EK8" s="207"/>
      <c r="EL8" s="207"/>
      <c r="EM8" s="207"/>
      <c r="EN8" s="207"/>
      <c r="EO8" s="207"/>
      <c r="EP8" s="207"/>
      <c r="EQ8" s="207"/>
      <c r="ER8" s="207"/>
      <c r="ES8" s="207"/>
      <c r="ET8" s="207"/>
      <c r="EU8" s="207"/>
      <c r="EV8" s="207"/>
      <c r="EW8" s="207"/>
      <c r="EX8" s="207"/>
    </row>
    <row r="9" spans="1:154" s="15" customFormat="1" ht="15.6" customHeight="1">
      <c r="A9" s="2">
        <v>2022</v>
      </c>
      <c r="B9" s="194"/>
      <c r="C9" s="5" t="s">
        <v>3251</v>
      </c>
      <c r="D9" s="195">
        <f t="shared" si="0"/>
        <v>6.8648648648648649</v>
      </c>
      <c r="E9" s="1" t="s">
        <v>80</v>
      </c>
      <c r="F9" s="196" t="s">
        <v>3298</v>
      </c>
      <c r="G9" s="15" t="s">
        <v>6274</v>
      </c>
      <c r="H9" s="6" t="s">
        <v>11</v>
      </c>
      <c r="I9" s="6"/>
      <c r="J9" s="6"/>
      <c r="K9" s="6"/>
      <c r="L9" s="6"/>
      <c r="M9" s="6"/>
      <c r="N9" s="6"/>
      <c r="O9" s="6">
        <v>10</v>
      </c>
      <c r="P9" s="6">
        <v>9</v>
      </c>
      <c r="Q9" s="6">
        <v>10</v>
      </c>
      <c r="R9" s="6">
        <v>7</v>
      </c>
      <c r="S9" s="6"/>
      <c r="T9" s="6"/>
      <c r="U9" s="6"/>
      <c r="V9" s="6"/>
      <c r="W9" s="6">
        <v>7</v>
      </c>
      <c r="X9" s="6"/>
      <c r="Y9" s="6"/>
      <c r="Z9" s="6"/>
      <c r="AA9" s="6">
        <v>6</v>
      </c>
      <c r="AB9" s="6"/>
      <c r="AC9" s="6">
        <v>3</v>
      </c>
      <c r="AD9" s="6"/>
      <c r="AE9" s="6"/>
      <c r="AF9" s="6"/>
      <c r="AG9" s="6">
        <v>7</v>
      </c>
      <c r="AH9" s="6">
        <v>4</v>
      </c>
      <c r="AI9" s="1">
        <v>4</v>
      </c>
      <c r="AJ9" s="1">
        <v>6</v>
      </c>
      <c r="AK9" s="1"/>
      <c r="AL9" s="1"/>
      <c r="AM9" s="6"/>
      <c r="AN9" s="6"/>
      <c r="AO9" s="6"/>
      <c r="AP9" s="6"/>
      <c r="AQ9" s="6">
        <v>4</v>
      </c>
      <c r="AR9" s="6"/>
      <c r="AS9" s="6"/>
      <c r="AT9" s="197"/>
      <c r="AU9" s="197">
        <v>6</v>
      </c>
      <c r="AV9" s="197"/>
      <c r="AW9" s="197"/>
      <c r="AX9" s="197"/>
      <c r="AY9" s="197"/>
      <c r="AZ9" s="197"/>
      <c r="BA9" s="197">
        <v>8</v>
      </c>
      <c r="BB9" s="197"/>
      <c r="BC9" s="197"/>
      <c r="BD9" s="197"/>
      <c r="BE9" s="197">
        <v>7</v>
      </c>
      <c r="BF9" s="197"/>
      <c r="BG9" s="197"/>
      <c r="BH9" s="197">
        <v>4</v>
      </c>
      <c r="BI9" s="197">
        <v>9</v>
      </c>
      <c r="BJ9" s="197">
        <v>9</v>
      </c>
      <c r="BK9" s="197">
        <v>10</v>
      </c>
      <c r="BL9" s="197">
        <v>6</v>
      </c>
      <c r="BM9" s="197">
        <v>3</v>
      </c>
      <c r="BN9" s="197">
        <v>8</v>
      </c>
      <c r="BO9" s="197">
        <v>6</v>
      </c>
      <c r="BP9" s="197">
        <v>6</v>
      </c>
      <c r="BQ9" s="197">
        <v>7</v>
      </c>
      <c r="BR9" s="197">
        <v>8</v>
      </c>
      <c r="BS9" s="197">
        <v>6</v>
      </c>
      <c r="BT9" s="197">
        <v>10</v>
      </c>
      <c r="BU9" s="197">
        <v>10</v>
      </c>
      <c r="BV9" s="197">
        <v>3</v>
      </c>
      <c r="BW9" s="197">
        <v>10</v>
      </c>
      <c r="BX9" s="15">
        <v>4</v>
      </c>
      <c r="BY9" s="15">
        <v>7</v>
      </c>
      <c r="BZ9" s="15">
        <v>7</v>
      </c>
      <c r="CA9" s="15">
        <v>3</v>
      </c>
      <c r="CB9" s="15">
        <v>10</v>
      </c>
      <c r="CC9" s="15">
        <v>10</v>
      </c>
    </row>
    <row r="10" spans="1:154" s="15" customFormat="1" ht="15.6" customHeight="1">
      <c r="A10" s="2">
        <v>2022</v>
      </c>
      <c r="B10" s="194"/>
      <c r="C10" s="5" t="s">
        <v>3252</v>
      </c>
      <c r="D10" s="195">
        <f t="shared" si="0"/>
        <v>6.8571428571428568</v>
      </c>
      <c r="E10" s="1" t="s">
        <v>80</v>
      </c>
      <c r="F10" s="196" t="s">
        <v>3298</v>
      </c>
      <c r="G10" s="15" t="s">
        <v>6274</v>
      </c>
      <c r="H10" s="6" t="s">
        <v>11</v>
      </c>
      <c r="I10" s="6"/>
      <c r="J10" s="6"/>
      <c r="K10" s="6"/>
      <c r="L10" s="6"/>
      <c r="M10" s="6"/>
      <c r="N10" s="6"/>
      <c r="O10" s="6"/>
      <c r="P10" s="6"/>
      <c r="Q10" s="6"/>
      <c r="R10" s="6"/>
      <c r="S10" s="6"/>
      <c r="T10" s="6"/>
      <c r="U10" s="6"/>
      <c r="V10" s="6"/>
      <c r="W10" s="6">
        <v>10</v>
      </c>
      <c r="X10" s="6"/>
      <c r="Y10" s="6"/>
      <c r="Z10" s="6"/>
      <c r="AA10" s="6"/>
      <c r="AB10" s="6">
        <v>4</v>
      </c>
      <c r="AC10" s="6"/>
      <c r="AD10" s="6"/>
      <c r="AE10" s="6"/>
      <c r="AF10" s="6"/>
      <c r="AG10" s="6"/>
      <c r="AH10" s="6"/>
      <c r="AI10" s="1"/>
      <c r="AJ10" s="1"/>
      <c r="AK10" s="1"/>
      <c r="AL10" s="1"/>
      <c r="AM10" s="6">
        <v>6</v>
      </c>
      <c r="AN10" s="6"/>
      <c r="AO10" s="6"/>
      <c r="AP10" s="6"/>
      <c r="AQ10" s="6">
        <v>5</v>
      </c>
      <c r="AR10" s="6"/>
      <c r="AS10" s="6"/>
      <c r="AT10" s="197"/>
      <c r="AU10" s="197"/>
      <c r="AV10" s="197"/>
      <c r="AW10" s="197"/>
      <c r="AX10" s="197"/>
      <c r="AY10" s="197"/>
      <c r="AZ10" s="197"/>
      <c r="BA10" s="197"/>
      <c r="BB10" s="197"/>
      <c r="BC10" s="197"/>
      <c r="BD10" s="197">
        <v>3</v>
      </c>
      <c r="BE10" s="197">
        <v>10</v>
      </c>
      <c r="BF10" s="197">
        <v>10</v>
      </c>
      <c r="BG10" s="197"/>
      <c r="BH10" s="197"/>
      <c r="BI10" s="197"/>
      <c r="BJ10" s="197"/>
      <c r="BK10" s="197"/>
      <c r="BL10" s="197"/>
      <c r="BM10" s="197"/>
      <c r="BN10" s="197"/>
      <c r="BO10" s="197"/>
      <c r="BP10" s="197"/>
      <c r="BQ10" s="197"/>
      <c r="BR10" s="197"/>
      <c r="BS10" s="197"/>
      <c r="BT10" s="197"/>
      <c r="BU10" s="197"/>
      <c r="BV10" s="197"/>
      <c r="BW10" s="197"/>
    </row>
    <row r="11" spans="1:154" s="15" customFormat="1" ht="15.6" customHeight="1">
      <c r="A11" s="2">
        <v>2022</v>
      </c>
      <c r="B11" s="194"/>
      <c r="C11" s="5" t="s">
        <v>2739</v>
      </c>
      <c r="D11" s="195">
        <f t="shared" si="0"/>
        <v>6.4897959183673466</v>
      </c>
      <c r="E11" s="1" t="s">
        <v>80</v>
      </c>
      <c r="F11" s="196" t="s">
        <v>3298</v>
      </c>
      <c r="G11" s="15" t="s">
        <v>6274</v>
      </c>
      <c r="H11" s="6" t="s">
        <v>11</v>
      </c>
      <c r="I11" s="6">
        <v>6</v>
      </c>
      <c r="J11" s="6"/>
      <c r="K11" s="6"/>
      <c r="L11" s="6"/>
      <c r="M11" s="6"/>
      <c r="N11" s="6"/>
      <c r="O11" s="6"/>
      <c r="P11" s="6"/>
      <c r="Q11" s="6"/>
      <c r="R11" s="6">
        <v>10</v>
      </c>
      <c r="S11" s="6"/>
      <c r="T11" s="6"/>
      <c r="U11" s="6">
        <v>10</v>
      </c>
      <c r="V11" s="6"/>
      <c r="W11" s="6">
        <v>5</v>
      </c>
      <c r="X11" s="6"/>
      <c r="Y11" s="6"/>
      <c r="Z11" s="6"/>
      <c r="AA11" s="6"/>
      <c r="AB11" s="6"/>
      <c r="AC11" s="6">
        <v>3</v>
      </c>
      <c r="AD11" s="6">
        <v>6</v>
      </c>
      <c r="AE11" s="6"/>
      <c r="AF11" s="6"/>
      <c r="AG11" s="6"/>
      <c r="AH11" s="6">
        <v>9</v>
      </c>
      <c r="AI11" s="1">
        <v>8</v>
      </c>
      <c r="AJ11" s="1"/>
      <c r="AK11" s="1"/>
      <c r="AL11" s="1"/>
      <c r="AM11" s="6"/>
      <c r="AN11" s="6">
        <v>4</v>
      </c>
      <c r="AO11" s="6"/>
      <c r="AP11" s="6"/>
      <c r="AQ11" s="6">
        <v>6</v>
      </c>
      <c r="AR11" s="6"/>
      <c r="AS11" s="6">
        <v>4</v>
      </c>
      <c r="AT11" s="197">
        <v>10</v>
      </c>
      <c r="AU11" s="197">
        <v>6</v>
      </c>
      <c r="AV11" s="197">
        <v>10</v>
      </c>
      <c r="AW11" s="197"/>
      <c r="AX11" s="197"/>
      <c r="AY11" s="197"/>
      <c r="AZ11" s="197"/>
      <c r="BA11" s="197"/>
      <c r="BB11" s="197"/>
      <c r="BC11" s="197"/>
      <c r="BD11" s="197"/>
      <c r="BE11" s="197">
        <v>8</v>
      </c>
      <c r="BF11" s="197">
        <v>7</v>
      </c>
      <c r="BG11" s="197">
        <v>7</v>
      </c>
      <c r="BH11" s="197">
        <v>6</v>
      </c>
      <c r="BI11" s="197">
        <v>8</v>
      </c>
      <c r="BJ11" s="197">
        <v>10</v>
      </c>
      <c r="BK11" s="197">
        <v>5</v>
      </c>
      <c r="BL11" s="197">
        <v>5</v>
      </c>
      <c r="BM11" s="197">
        <v>10</v>
      </c>
      <c r="BN11" s="197">
        <v>7</v>
      </c>
      <c r="BO11" s="197">
        <v>1</v>
      </c>
      <c r="BP11" s="197">
        <v>6</v>
      </c>
      <c r="BQ11" s="197">
        <v>5</v>
      </c>
      <c r="BR11" s="197">
        <v>5</v>
      </c>
      <c r="BS11" s="197">
        <v>4</v>
      </c>
      <c r="BT11" s="197">
        <v>7</v>
      </c>
      <c r="BU11" s="197">
        <v>9</v>
      </c>
      <c r="BV11" s="197">
        <v>6</v>
      </c>
      <c r="BW11" s="197">
        <v>5</v>
      </c>
      <c r="BX11" s="15">
        <v>9</v>
      </c>
      <c r="BY11" s="15">
        <v>5</v>
      </c>
      <c r="BZ11" s="15">
        <v>5</v>
      </c>
      <c r="CA11" s="15">
        <v>4</v>
      </c>
      <c r="CB11" s="15">
        <v>6</v>
      </c>
      <c r="CC11" s="15">
        <v>5</v>
      </c>
      <c r="CD11" s="15">
        <v>6</v>
      </c>
      <c r="CE11" s="15">
        <v>6</v>
      </c>
      <c r="CF11" s="15">
        <v>4</v>
      </c>
      <c r="CG11" s="15">
        <v>5</v>
      </c>
      <c r="CH11" s="15">
        <v>6</v>
      </c>
      <c r="CI11" s="15">
        <v>5</v>
      </c>
      <c r="CJ11" s="15">
        <v>8</v>
      </c>
      <c r="CK11" s="15">
        <v>7</v>
      </c>
      <c r="CL11" s="15">
        <v>10</v>
      </c>
      <c r="CM11" s="15">
        <v>9</v>
      </c>
    </row>
    <row r="12" spans="1:154" s="15" customFormat="1" ht="15.6" customHeight="1">
      <c r="A12" s="2">
        <v>2023</v>
      </c>
      <c r="B12" s="194"/>
      <c r="C12" s="5" t="s">
        <v>3236</v>
      </c>
      <c r="D12" s="195">
        <f t="shared" si="0"/>
        <v>6</v>
      </c>
      <c r="E12" s="1" t="s">
        <v>80</v>
      </c>
      <c r="F12" s="196" t="s">
        <v>3298</v>
      </c>
      <c r="G12" s="15" t="s">
        <v>6274</v>
      </c>
      <c r="H12" s="6" t="s">
        <v>11</v>
      </c>
      <c r="I12" s="6"/>
      <c r="J12" s="6"/>
      <c r="K12" s="6"/>
      <c r="L12" s="6"/>
      <c r="M12" s="6"/>
      <c r="N12" s="6"/>
      <c r="O12" s="6"/>
      <c r="P12" s="6"/>
      <c r="Q12" s="6"/>
      <c r="R12" s="6">
        <v>7</v>
      </c>
      <c r="S12" s="6"/>
      <c r="T12" s="6"/>
      <c r="U12" s="6"/>
      <c r="V12" s="6"/>
      <c r="W12" s="6"/>
      <c r="X12" s="6"/>
      <c r="Y12" s="6"/>
      <c r="Z12" s="6"/>
      <c r="AA12" s="6"/>
      <c r="AB12" s="6"/>
      <c r="AC12" s="6"/>
      <c r="AD12" s="6"/>
      <c r="AE12" s="6">
        <v>5</v>
      </c>
      <c r="AF12" s="6"/>
      <c r="AG12" s="6"/>
      <c r="AH12" s="6"/>
      <c r="AI12" s="1"/>
      <c r="AJ12" s="1"/>
      <c r="AK12" s="1"/>
      <c r="AL12" s="1"/>
      <c r="AM12" s="6"/>
      <c r="AN12" s="6"/>
      <c r="AO12" s="6"/>
      <c r="AP12" s="6"/>
      <c r="AQ12" s="6"/>
      <c r="AR12" s="6"/>
      <c r="AS12" s="6"/>
      <c r="AT12" s="197"/>
      <c r="AU12" s="197"/>
      <c r="AV12" s="197"/>
      <c r="AW12" s="197"/>
      <c r="AX12" s="197"/>
      <c r="AY12" s="197"/>
      <c r="AZ12" s="197"/>
      <c r="BA12" s="197"/>
      <c r="BB12" s="197"/>
      <c r="BC12" s="197"/>
      <c r="BD12" s="197"/>
      <c r="BE12" s="197"/>
      <c r="BF12" s="197"/>
      <c r="BG12" s="197"/>
      <c r="BH12" s="197"/>
      <c r="BI12" s="197"/>
      <c r="BJ12" s="197"/>
      <c r="BK12" s="197"/>
      <c r="BL12" s="197"/>
      <c r="BM12" s="197"/>
      <c r="BN12" s="197"/>
      <c r="BO12" s="197"/>
      <c r="BP12" s="197"/>
      <c r="BQ12" s="197"/>
      <c r="BR12" s="197"/>
      <c r="BS12" s="197"/>
      <c r="BT12" s="197"/>
      <c r="BU12" s="197"/>
      <c r="BV12" s="197"/>
      <c r="BW12" s="197"/>
    </row>
    <row r="13" spans="1:154" s="15" customFormat="1" ht="15.6" customHeight="1">
      <c r="A13" s="2">
        <v>2022</v>
      </c>
      <c r="B13" s="194"/>
      <c r="C13" s="5" t="s">
        <v>3263</v>
      </c>
      <c r="D13" s="195">
        <f t="shared" si="0"/>
        <v>5.7631578947368425</v>
      </c>
      <c r="E13" s="1" t="s">
        <v>80</v>
      </c>
      <c r="F13" s="196" t="s">
        <v>3298</v>
      </c>
      <c r="G13" s="15" t="s">
        <v>6274</v>
      </c>
      <c r="H13" s="6" t="s">
        <v>11</v>
      </c>
      <c r="I13" s="6"/>
      <c r="J13" s="6"/>
      <c r="K13" s="6">
        <v>8</v>
      </c>
      <c r="L13" s="6"/>
      <c r="M13" s="6"/>
      <c r="N13" s="6"/>
      <c r="O13" s="6">
        <v>10</v>
      </c>
      <c r="P13" s="6">
        <v>8</v>
      </c>
      <c r="Q13" s="6"/>
      <c r="R13" s="6"/>
      <c r="S13" s="6"/>
      <c r="T13" s="6"/>
      <c r="U13" s="6"/>
      <c r="V13" s="6"/>
      <c r="W13" s="6">
        <v>6</v>
      </c>
      <c r="X13" s="6"/>
      <c r="Y13" s="6"/>
      <c r="Z13" s="6"/>
      <c r="AA13" s="6"/>
      <c r="AB13" s="6">
        <v>6</v>
      </c>
      <c r="AC13" s="6"/>
      <c r="AD13" s="6"/>
      <c r="AE13" s="6"/>
      <c r="AF13" s="6"/>
      <c r="AG13" s="6">
        <v>8</v>
      </c>
      <c r="AH13" s="6"/>
      <c r="AI13" s="1"/>
      <c r="AJ13" s="1">
        <v>4</v>
      </c>
      <c r="AK13" s="1"/>
      <c r="AL13" s="1"/>
      <c r="AM13" s="6"/>
      <c r="AN13" s="6">
        <v>7</v>
      </c>
      <c r="AO13" s="6"/>
      <c r="AP13" s="6"/>
      <c r="AQ13" s="6"/>
      <c r="AR13" s="6">
        <v>6</v>
      </c>
      <c r="AS13" s="6"/>
      <c r="AT13" s="197"/>
      <c r="AU13" s="197"/>
      <c r="AV13" s="197"/>
      <c r="AW13" s="197"/>
      <c r="AX13" s="197">
        <v>6</v>
      </c>
      <c r="AY13" s="197"/>
      <c r="AZ13" s="197"/>
      <c r="BA13" s="197"/>
      <c r="BB13" s="197">
        <v>10</v>
      </c>
      <c r="BC13" s="197"/>
      <c r="BD13" s="197"/>
      <c r="BE13" s="197"/>
      <c r="BF13" s="197"/>
      <c r="BG13" s="197"/>
      <c r="BH13" s="197"/>
      <c r="BI13" s="197">
        <v>5</v>
      </c>
      <c r="BJ13" s="197">
        <v>3</v>
      </c>
      <c r="BK13" s="197">
        <v>7</v>
      </c>
      <c r="BL13" s="197">
        <v>8</v>
      </c>
      <c r="BM13" s="197">
        <v>6</v>
      </c>
      <c r="BN13" s="197">
        <v>2</v>
      </c>
      <c r="BO13" s="197">
        <v>1</v>
      </c>
      <c r="BP13" s="197">
        <v>5</v>
      </c>
      <c r="BQ13" s="197">
        <v>4</v>
      </c>
      <c r="BR13" s="197">
        <v>5</v>
      </c>
      <c r="BS13" s="197">
        <v>6</v>
      </c>
      <c r="BT13" s="197">
        <v>6</v>
      </c>
      <c r="BU13" s="197">
        <v>2</v>
      </c>
      <c r="BV13" s="197">
        <v>5</v>
      </c>
      <c r="BW13" s="197">
        <v>10</v>
      </c>
      <c r="BX13" s="15">
        <v>5</v>
      </c>
      <c r="BY13" s="15">
        <v>8</v>
      </c>
      <c r="BZ13" s="15">
        <v>3</v>
      </c>
      <c r="CA13" s="15">
        <v>0</v>
      </c>
      <c r="CB13" s="15">
        <v>7</v>
      </c>
      <c r="CC13" s="15">
        <v>8</v>
      </c>
      <c r="CD13" s="15">
        <v>3</v>
      </c>
      <c r="CE13" s="15">
        <v>2</v>
      </c>
      <c r="CF13" s="15">
        <v>4</v>
      </c>
      <c r="CG13" s="15">
        <v>10</v>
      </c>
      <c r="CH13" s="15">
        <v>7</v>
      </c>
      <c r="CI13" s="15">
        <v>8</v>
      </c>
    </row>
    <row r="14" spans="1:154" s="15" customFormat="1" ht="15.6" customHeight="1">
      <c r="A14" s="2">
        <v>2023</v>
      </c>
      <c r="B14" s="194"/>
      <c r="C14" s="5" t="s">
        <v>4027</v>
      </c>
      <c r="D14" s="195">
        <f t="shared" si="0"/>
        <v>5</v>
      </c>
      <c r="E14" s="1" t="s">
        <v>80</v>
      </c>
      <c r="F14" s="196" t="s">
        <v>3298</v>
      </c>
      <c r="G14" s="15" t="s">
        <v>6274</v>
      </c>
      <c r="H14" s="6" t="s">
        <v>11</v>
      </c>
      <c r="I14" s="6"/>
      <c r="J14" s="6"/>
      <c r="K14" s="6"/>
      <c r="L14" s="6"/>
      <c r="M14" s="6"/>
      <c r="N14" s="6"/>
      <c r="O14" s="6"/>
      <c r="P14" s="6"/>
      <c r="Q14" s="6"/>
      <c r="R14" s="6"/>
      <c r="S14" s="6"/>
      <c r="T14" s="6"/>
      <c r="U14" s="6"/>
      <c r="V14" s="6"/>
      <c r="W14" s="6">
        <v>7</v>
      </c>
      <c r="X14" s="6"/>
      <c r="Y14" s="6"/>
      <c r="Z14" s="6"/>
      <c r="AA14" s="6"/>
      <c r="AB14" s="6"/>
      <c r="AC14" s="6">
        <v>3</v>
      </c>
      <c r="AD14" s="6"/>
      <c r="AE14" s="6"/>
      <c r="AF14" s="6"/>
      <c r="AG14" s="6"/>
      <c r="AH14" s="6"/>
      <c r="AI14" s="1"/>
      <c r="AJ14" s="1"/>
      <c r="AK14" s="1"/>
      <c r="AL14" s="1"/>
      <c r="AM14" s="6"/>
      <c r="AN14" s="6"/>
      <c r="AO14" s="6"/>
      <c r="AP14" s="6"/>
      <c r="AQ14" s="6"/>
      <c r="AR14" s="6"/>
      <c r="AS14" s="6"/>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7"/>
      <c r="BU14" s="197"/>
      <c r="BV14" s="197"/>
      <c r="BW14" s="197"/>
    </row>
    <row r="15" spans="1:154" s="15" customFormat="1" ht="15.6" customHeight="1">
      <c r="A15" s="2">
        <v>2022</v>
      </c>
      <c r="B15" s="194"/>
      <c r="C15" s="5" t="s">
        <v>3266</v>
      </c>
      <c r="D15" s="195">
        <f t="shared" si="0"/>
        <v>5</v>
      </c>
      <c r="E15" s="1" t="s">
        <v>80</v>
      </c>
      <c r="F15" s="196" t="s">
        <v>3298</v>
      </c>
      <c r="G15" s="15" t="s">
        <v>6274</v>
      </c>
      <c r="H15" s="6" t="s">
        <v>11</v>
      </c>
      <c r="I15" s="6"/>
      <c r="J15" s="6"/>
      <c r="K15" s="6"/>
      <c r="L15" s="6"/>
      <c r="M15" s="6"/>
      <c r="N15" s="6"/>
      <c r="O15" s="6"/>
      <c r="P15" s="6"/>
      <c r="Q15" s="6"/>
      <c r="R15" s="6"/>
      <c r="S15" s="6"/>
      <c r="T15" s="6"/>
      <c r="U15" s="6"/>
      <c r="V15" s="6"/>
      <c r="W15" s="6"/>
      <c r="X15" s="6"/>
      <c r="Y15" s="6"/>
      <c r="Z15" s="6"/>
      <c r="AA15" s="6"/>
      <c r="AB15" s="6">
        <v>6</v>
      </c>
      <c r="AC15" s="6">
        <v>3</v>
      </c>
      <c r="AD15" s="6">
        <v>6</v>
      </c>
      <c r="AE15" s="6">
        <v>4</v>
      </c>
      <c r="AF15" s="6">
        <v>8</v>
      </c>
      <c r="AG15" s="6">
        <v>3</v>
      </c>
      <c r="AH15" s="6"/>
      <c r="AI15" s="1"/>
      <c r="AJ15" s="1"/>
      <c r="AK15" s="1"/>
      <c r="AL15" s="1"/>
      <c r="AM15" s="6"/>
      <c r="AN15" s="6"/>
      <c r="AO15" s="6"/>
      <c r="AP15" s="6"/>
      <c r="AQ15" s="6"/>
      <c r="AR15" s="6"/>
      <c r="AS15" s="6"/>
      <c r="AT15" s="197"/>
      <c r="AU15" s="197"/>
      <c r="AV15" s="197"/>
      <c r="AW15" s="197"/>
      <c r="AX15" s="197"/>
      <c r="AY15" s="197"/>
      <c r="AZ15" s="197"/>
      <c r="BA15" s="197"/>
      <c r="BB15" s="197"/>
      <c r="BC15" s="197"/>
      <c r="BD15" s="197"/>
      <c r="BE15" s="197"/>
      <c r="BF15" s="197"/>
      <c r="BG15" s="197"/>
      <c r="BH15" s="197"/>
      <c r="BI15" s="197"/>
      <c r="BJ15" s="197"/>
      <c r="BK15" s="197"/>
      <c r="BL15" s="197"/>
      <c r="BM15" s="197"/>
      <c r="BN15" s="197"/>
      <c r="BO15" s="197"/>
      <c r="BP15" s="197"/>
      <c r="BQ15" s="197"/>
      <c r="BR15" s="197"/>
      <c r="BS15" s="197"/>
      <c r="BT15" s="197"/>
      <c r="BU15" s="197"/>
      <c r="BV15" s="197"/>
      <c r="BW15" s="197"/>
    </row>
    <row r="16" spans="1:154" s="15" customFormat="1" ht="15.6" customHeight="1">
      <c r="A16" s="2">
        <v>2022</v>
      </c>
      <c r="B16" s="194"/>
      <c r="C16" s="5" t="s">
        <v>2742</v>
      </c>
      <c r="D16" s="195">
        <f t="shared" si="0"/>
        <v>4.8</v>
      </c>
      <c r="E16" s="1" t="s">
        <v>80</v>
      </c>
      <c r="F16" s="196" t="s">
        <v>3298</v>
      </c>
      <c r="G16" s="15" t="s">
        <v>6274</v>
      </c>
      <c r="H16" s="6" t="s">
        <v>11</v>
      </c>
      <c r="I16" s="6"/>
      <c r="J16" s="6"/>
      <c r="K16" s="6"/>
      <c r="L16" s="6"/>
      <c r="M16" s="6"/>
      <c r="N16" s="6"/>
      <c r="O16" s="6"/>
      <c r="P16" s="6"/>
      <c r="Q16" s="6"/>
      <c r="R16" s="6"/>
      <c r="S16" s="6"/>
      <c r="T16" s="6"/>
      <c r="U16" s="6"/>
      <c r="V16" s="6"/>
      <c r="W16" s="6"/>
      <c r="X16" s="6"/>
      <c r="Y16" s="6"/>
      <c r="Z16" s="6"/>
      <c r="AA16" s="6"/>
      <c r="AB16" s="6"/>
      <c r="AC16" s="6"/>
      <c r="AD16" s="6"/>
      <c r="AE16" s="6">
        <v>2</v>
      </c>
      <c r="AF16" s="6"/>
      <c r="AG16" s="6"/>
      <c r="AH16" s="6"/>
      <c r="AI16" s="1"/>
      <c r="AJ16" s="1"/>
      <c r="AK16" s="1">
        <v>5</v>
      </c>
      <c r="AL16" s="1"/>
      <c r="AM16" s="6"/>
      <c r="AN16" s="6">
        <v>4</v>
      </c>
      <c r="AO16" s="6"/>
      <c r="AP16" s="6"/>
      <c r="AQ16" s="6"/>
      <c r="AR16" s="6"/>
      <c r="AS16" s="6"/>
      <c r="AT16" s="197"/>
      <c r="AU16" s="197"/>
      <c r="AV16" s="197"/>
      <c r="AW16" s="197"/>
      <c r="AX16" s="197"/>
      <c r="AY16" s="197"/>
      <c r="AZ16" s="197"/>
      <c r="BA16" s="197"/>
      <c r="BB16" s="197"/>
      <c r="BC16" s="197"/>
      <c r="BD16" s="197"/>
      <c r="BE16" s="197"/>
      <c r="BF16" s="197"/>
      <c r="BG16" s="197">
        <v>7</v>
      </c>
      <c r="BH16" s="197">
        <v>6</v>
      </c>
      <c r="BI16" s="197"/>
      <c r="BJ16" s="197"/>
      <c r="BK16" s="197"/>
      <c r="BL16" s="197"/>
      <c r="BM16" s="197"/>
      <c r="BN16" s="197"/>
      <c r="BO16" s="197"/>
      <c r="BP16" s="197"/>
      <c r="BQ16" s="197"/>
      <c r="BR16" s="197"/>
      <c r="BS16" s="197"/>
      <c r="BT16" s="197"/>
      <c r="BU16" s="197"/>
      <c r="BV16" s="197"/>
      <c r="BW16" s="197"/>
    </row>
    <row r="17" spans="1:75" s="15" customFormat="1" ht="15.6" customHeight="1">
      <c r="A17" s="2"/>
      <c r="B17" s="194"/>
      <c r="C17" s="5"/>
      <c r="D17" s="195"/>
      <c r="E17" s="1"/>
      <c r="F17" s="19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1"/>
      <c r="AJ17" s="1"/>
      <c r="AK17" s="1"/>
      <c r="AL17" s="1"/>
      <c r="AM17" s="6"/>
      <c r="AN17" s="6"/>
      <c r="AO17" s="6"/>
      <c r="AP17" s="6"/>
      <c r="AQ17" s="6"/>
      <c r="AR17" s="6"/>
      <c r="AS17" s="6"/>
      <c r="AT17" s="197"/>
      <c r="AU17" s="197"/>
      <c r="AV17" s="197"/>
      <c r="AW17" s="197"/>
      <c r="AX17" s="197"/>
      <c r="AY17" s="197"/>
      <c r="AZ17" s="197"/>
      <c r="BA17" s="197"/>
      <c r="BB17" s="197"/>
      <c r="BC17" s="197"/>
      <c r="BD17" s="197"/>
      <c r="BE17" s="197"/>
      <c r="BF17" s="197"/>
      <c r="BG17" s="197"/>
      <c r="BH17" s="197"/>
      <c r="BI17" s="197"/>
      <c r="BJ17" s="197"/>
      <c r="BK17" s="197"/>
      <c r="BL17" s="197"/>
      <c r="BM17" s="197"/>
      <c r="BN17" s="197"/>
      <c r="BO17" s="197"/>
      <c r="BP17" s="197"/>
      <c r="BQ17" s="197"/>
      <c r="BR17" s="197"/>
      <c r="BS17" s="197"/>
      <c r="BT17" s="197"/>
      <c r="BU17" s="197"/>
      <c r="BV17" s="197"/>
      <c r="BW17" s="197"/>
    </row>
    <row r="18" spans="1:75" s="15" customFormat="1" ht="15.6" customHeight="1">
      <c r="A18" s="2">
        <v>2023</v>
      </c>
      <c r="B18" s="194"/>
      <c r="C18" s="5" t="s">
        <v>3241</v>
      </c>
      <c r="D18" s="195">
        <f t="shared" ref="D18:D32" si="1">AVERAGE(H18:ND18)</f>
        <v>10</v>
      </c>
      <c r="E18" s="1" t="s">
        <v>80</v>
      </c>
      <c r="F18" s="196" t="s">
        <v>3298</v>
      </c>
      <c r="G18" s="15" t="s">
        <v>6273</v>
      </c>
      <c r="H18" s="6" t="s">
        <v>11</v>
      </c>
      <c r="I18" s="6">
        <v>10</v>
      </c>
      <c r="J18" s="6"/>
      <c r="K18" s="6"/>
      <c r="L18" s="6"/>
      <c r="M18" s="6"/>
      <c r="N18" s="6"/>
      <c r="O18" s="6"/>
      <c r="P18" s="6"/>
      <c r="Q18" s="6"/>
      <c r="R18" s="6"/>
      <c r="S18" s="6"/>
      <c r="T18" s="6"/>
      <c r="U18" s="6"/>
      <c r="V18" s="6"/>
      <c r="W18" s="6"/>
      <c r="X18" s="6"/>
      <c r="Y18" s="6"/>
      <c r="Z18" s="6"/>
      <c r="AA18" s="6"/>
      <c r="AB18" s="6"/>
      <c r="AC18" s="6"/>
      <c r="AD18" s="6"/>
      <c r="AE18" s="6"/>
      <c r="AF18" s="6"/>
      <c r="AG18" s="6"/>
      <c r="AH18" s="6"/>
      <c r="AI18" s="1"/>
      <c r="AJ18" s="1"/>
      <c r="AK18" s="1"/>
      <c r="AL18" s="1"/>
      <c r="AM18" s="6"/>
      <c r="AN18" s="6"/>
      <c r="AO18" s="6"/>
      <c r="AP18" s="6"/>
      <c r="AQ18" s="6"/>
      <c r="AR18" s="6"/>
      <c r="AS18" s="6"/>
      <c r="AT18" s="197"/>
      <c r="AU18" s="197"/>
      <c r="AV18" s="197"/>
      <c r="AW18" s="197"/>
      <c r="AX18" s="197"/>
      <c r="AY18" s="197"/>
      <c r="AZ18" s="197"/>
      <c r="BA18" s="197"/>
      <c r="BB18" s="197"/>
      <c r="BC18" s="197"/>
      <c r="BD18" s="197"/>
      <c r="BE18" s="197"/>
      <c r="BF18" s="197"/>
      <c r="BG18" s="197"/>
      <c r="BH18" s="197"/>
      <c r="BI18" s="197"/>
      <c r="BJ18" s="197"/>
      <c r="BK18" s="197"/>
      <c r="BL18" s="197"/>
      <c r="BM18" s="197"/>
      <c r="BN18" s="197"/>
      <c r="BO18" s="197"/>
      <c r="BP18" s="197"/>
      <c r="BQ18" s="197"/>
      <c r="BR18" s="197"/>
      <c r="BS18" s="197"/>
      <c r="BT18" s="197"/>
      <c r="BU18" s="197"/>
      <c r="BV18" s="197"/>
      <c r="BW18" s="197"/>
    </row>
    <row r="19" spans="1:75" s="15" customFormat="1" ht="15.6" customHeight="1">
      <c r="A19" s="2">
        <v>2023</v>
      </c>
      <c r="B19" s="194"/>
      <c r="C19" s="5" t="s">
        <v>3242</v>
      </c>
      <c r="D19" s="195" t="e">
        <f t="shared" si="1"/>
        <v>#DIV/0!</v>
      </c>
      <c r="E19" s="1" t="s">
        <v>80</v>
      </c>
      <c r="F19" s="196" t="s">
        <v>3298</v>
      </c>
      <c r="G19" s="15" t="s">
        <v>6273</v>
      </c>
      <c r="H19" s="6" t="s">
        <v>11</v>
      </c>
      <c r="I19" s="6"/>
      <c r="J19" s="6"/>
      <c r="K19" s="6"/>
      <c r="L19" s="6"/>
      <c r="M19" s="6"/>
      <c r="N19" s="6"/>
      <c r="O19" s="6"/>
      <c r="P19" s="6"/>
      <c r="Q19" s="6"/>
      <c r="R19" s="6"/>
      <c r="S19" s="6"/>
      <c r="T19" s="6"/>
      <c r="U19" s="6"/>
      <c r="V19" s="6"/>
      <c r="W19" s="6"/>
      <c r="X19" s="6"/>
      <c r="Y19" s="6"/>
      <c r="Z19" s="6"/>
      <c r="AA19" s="6"/>
      <c r="AB19" s="6"/>
      <c r="AC19" s="6"/>
      <c r="AD19" s="6"/>
      <c r="AE19" s="6"/>
      <c r="AF19" s="6"/>
      <c r="AG19" s="6"/>
      <c r="AH19" s="6"/>
      <c r="AI19" s="1"/>
      <c r="AJ19" s="1"/>
      <c r="AK19" s="1"/>
      <c r="AL19" s="1"/>
      <c r="AM19" s="6"/>
      <c r="AN19" s="6"/>
      <c r="AO19" s="6"/>
      <c r="AP19" s="6"/>
      <c r="AQ19" s="6"/>
      <c r="AR19" s="6"/>
      <c r="AS19" s="6"/>
      <c r="AT19" s="197"/>
      <c r="AU19" s="197"/>
      <c r="AV19" s="197"/>
      <c r="AW19" s="197"/>
      <c r="AX19" s="197"/>
      <c r="AY19" s="197"/>
      <c r="AZ19" s="197"/>
      <c r="BA19" s="197"/>
      <c r="BB19" s="197"/>
      <c r="BC19" s="197"/>
      <c r="BD19" s="197"/>
      <c r="BE19" s="197"/>
      <c r="BF19" s="197"/>
      <c r="BG19" s="197"/>
      <c r="BH19" s="197"/>
      <c r="BI19" s="197"/>
      <c r="BJ19" s="197"/>
      <c r="BK19" s="197"/>
      <c r="BL19" s="197"/>
      <c r="BM19" s="197"/>
      <c r="BN19" s="197"/>
      <c r="BO19" s="197"/>
      <c r="BP19" s="197"/>
      <c r="BQ19" s="197"/>
      <c r="BR19" s="197"/>
      <c r="BS19" s="197"/>
      <c r="BT19" s="197"/>
      <c r="BU19" s="197"/>
      <c r="BV19" s="197"/>
      <c r="BW19" s="197"/>
    </row>
    <row r="20" spans="1:75" s="15" customFormat="1" ht="15.6" customHeight="1">
      <c r="A20" s="2">
        <v>2023</v>
      </c>
      <c r="B20" s="194"/>
      <c r="C20" s="5" t="s">
        <v>3249</v>
      </c>
      <c r="D20" s="195">
        <f t="shared" si="1"/>
        <v>7.9090909090909092</v>
      </c>
      <c r="E20" s="1" t="s">
        <v>80</v>
      </c>
      <c r="F20" s="196" t="s">
        <v>3298</v>
      </c>
      <c r="G20" s="15" t="s">
        <v>6273</v>
      </c>
      <c r="H20" s="6" t="s">
        <v>11</v>
      </c>
      <c r="I20" s="6">
        <v>10</v>
      </c>
      <c r="J20" s="6"/>
      <c r="K20" s="6"/>
      <c r="L20" s="6"/>
      <c r="M20" s="6"/>
      <c r="N20" s="6"/>
      <c r="O20" s="6">
        <v>10</v>
      </c>
      <c r="P20" s="6"/>
      <c r="Q20" s="6"/>
      <c r="R20" s="6"/>
      <c r="S20" s="6"/>
      <c r="T20" s="6"/>
      <c r="U20" s="6"/>
      <c r="V20" s="6"/>
      <c r="W20" s="6"/>
      <c r="X20" s="6"/>
      <c r="Y20" s="6"/>
      <c r="Z20" s="6"/>
      <c r="AA20" s="6"/>
      <c r="AB20" s="6"/>
      <c r="AC20" s="6"/>
      <c r="AD20" s="6"/>
      <c r="AE20" s="6"/>
      <c r="AF20" s="6"/>
      <c r="AG20" s="6"/>
      <c r="AH20" s="6">
        <v>10</v>
      </c>
      <c r="AI20" s="1">
        <v>9</v>
      </c>
      <c r="AJ20" s="1">
        <v>10</v>
      </c>
      <c r="AK20" s="1"/>
      <c r="AL20" s="1"/>
      <c r="AM20" s="6"/>
      <c r="AN20" s="6"/>
      <c r="AO20" s="6"/>
      <c r="AP20" s="6"/>
      <c r="AQ20" s="6"/>
      <c r="AR20" s="6"/>
      <c r="AS20" s="6">
        <v>7</v>
      </c>
      <c r="AT20" s="197"/>
      <c r="AU20" s="197"/>
      <c r="AV20" s="197"/>
      <c r="AW20" s="197"/>
      <c r="AX20" s="197"/>
      <c r="AY20" s="197"/>
      <c r="AZ20" s="197"/>
      <c r="BA20" s="197"/>
      <c r="BB20" s="197">
        <v>9</v>
      </c>
      <c r="BC20" s="197">
        <v>4</v>
      </c>
      <c r="BD20" s="197">
        <v>5</v>
      </c>
      <c r="BE20" s="197">
        <v>7</v>
      </c>
      <c r="BF20" s="197">
        <v>6</v>
      </c>
      <c r="BG20" s="197"/>
      <c r="BH20" s="197"/>
      <c r="BI20" s="197"/>
      <c r="BJ20" s="197"/>
      <c r="BK20" s="197"/>
      <c r="BL20" s="197"/>
      <c r="BM20" s="197"/>
      <c r="BN20" s="197"/>
      <c r="BO20" s="197"/>
      <c r="BP20" s="197"/>
      <c r="BQ20" s="197"/>
      <c r="BR20" s="197"/>
      <c r="BS20" s="197"/>
      <c r="BT20" s="197"/>
      <c r="BU20" s="197"/>
      <c r="BV20" s="197"/>
      <c r="BW20" s="197"/>
    </row>
    <row r="21" spans="1:75" s="15" customFormat="1" ht="15.6" customHeight="1">
      <c r="A21" s="2">
        <v>2022</v>
      </c>
      <c r="B21" s="194"/>
      <c r="C21" s="5" t="s">
        <v>3246</v>
      </c>
      <c r="D21" s="195">
        <f t="shared" si="1"/>
        <v>7.9</v>
      </c>
      <c r="E21" s="1" t="s">
        <v>80</v>
      </c>
      <c r="F21" s="196" t="s">
        <v>3298</v>
      </c>
      <c r="G21" s="15" t="s">
        <v>6273</v>
      </c>
      <c r="H21" s="6" t="s">
        <v>11</v>
      </c>
      <c r="I21" s="6"/>
      <c r="J21" s="6"/>
      <c r="K21" s="6"/>
      <c r="L21" s="6"/>
      <c r="M21" s="6">
        <v>8</v>
      </c>
      <c r="N21" s="6"/>
      <c r="O21" s="6"/>
      <c r="P21" s="6"/>
      <c r="Q21" s="6"/>
      <c r="R21" s="6"/>
      <c r="S21" s="6"/>
      <c r="T21" s="6"/>
      <c r="U21" s="6"/>
      <c r="V21" s="6"/>
      <c r="W21" s="6"/>
      <c r="X21" s="6"/>
      <c r="Y21" s="6"/>
      <c r="Z21" s="6"/>
      <c r="AA21" s="6"/>
      <c r="AB21" s="6"/>
      <c r="AC21" s="6"/>
      <c r="AD21" s="6"/>
      <c r="AE21" s="6"/>
      <c r="AF21" s="6"/>
      <c r="AG21" s="6"/>
      <c r="AH21" s="6"/>
      <c r="AI21" s="1"/>
      <c r="AJ21" s="1"/>
      <c r="AK21" s="1"/>
      <c r="AL21" s="1"/>
      <c r="AM21" s="6"/>
      <c r="AN21" s="6"/>
      <c r="AO21" s="6"/>
      <c r="AP21" s="6"/>
      <c r="AQ21" s="6"/>
      <c r="AR21" s="6"/>
      <c r="AS21" s="6"/>
      <c r="AT21" s="197"/>
      <c r="AU21" s="197"/>
      <c r="AV21" s="197"/>
      <c r="AW21" s="197"/>
      <c r="AX21" s="197"/>
      <c r="AY21" s="197"/>
      <c r="AZ21" s="197"/>
      <c r="BA21" s="197"/>
      <c r="BB21" s="197"/>
      <c r="BC21" s="197">
        <v>6</v>
      </c>
      <c r="BD21" s="197">
        <v>6</v>
      </c>
      <c r="BE21" s="197">
        <v>7</v>
      </c>
      <c r="BF21" s="197">
        <v>9</v>
      </c>
      <c r="BG21" s="197">
        <v>10</v>
      </c>
      <c r="BH21" s="197">
        <v>8</v>
      </c>
      <c r="BI21" s="197">
        <v>9</v>
      </c>
      <c r="BJ21" s="197">
        <v>7</v>
      </c>
      <c r="BK21" s="197">
        <v>9</v>
      </c>
      <c r="BL21" s="197"/>
      <c r="BM21" s="197"/>
      <c r="BN21" s="197"/>
      <c r="BO21" s="197"/>
      <c r="BP21" s="197"/>
      <c r="BQ21" s="197"/>
      <c r="BR21" s="197"/>
      <c r="BS21" s="197"/>
      <c r="BT21" s="197"/>
      <c r="BU21" s="197"/>
      <c r="BV21" s="197"/>
      <c r="BW21" s="197"/>
    </row>
    <row r="22" spans="1:75" s="15" customFormat="1" ht="15.6" customHeight="1">
      <c r="A22" s="2">
        <v>2023</v>
      </c>
      <c r="B22" s="194"/>
      <c r="C22" s="5" t="s">
        <v>3248</v>
      </c>
      <c r="D22" s="195">
        <f t="shared" si="1"/>
        <v>7.625</v>
      </c>
      <c r="E22" s="1" t="s">
        <v>80</v>
      </c>
      <c r="F22" s="196" t="s">
        <v>3298</v>
      </c>
      <c r="G22" s="15" t="s">
        <v>6273</v>
      </c>
      <c r="H22" s="6" t="s">
        <v>11</v>
      </c>
      <c r="I22" s="6"/>
      <c r="J22" s="6"/>
      <c r="K22" s="6">
        <v>6</v>
      </c>
      <c r="L22" s="6"/>
      <c r="M22" s="6"/>
      <c r="N22" s="6"/>
      <c r="O22" s="6"/>
      <c r="P22" s="6"/>
      <c r="Q22" s="6"/>
      <c r="R22" s="6"/>
      <c r="S22" s="6">
        <v>8</v>
      </c>
      <c r="T22" s="6"/>
      <c r="U22" s="6"/>
      <c r="V22" s="6"/>
      <c r="W22" s="6"/>
      <c r="X22" s="6"/>
      <c r="Y22" s="6"/>
      <c r="Z22" s="6"/>
      <c r="AA22" s="6">
        <v>8</v>
      </c>
      <c r="AB22" s="6"/>
      <c r="AC22" s="6">
        <v>7</v>
      </c>
      <c r="AD22" s="6"/>
      <c r="AE22" s="6"/>
      <c r="AF22" s="6"/>
      <c r="AG22" s="6"/>
      <c r="AH22" s="6"/>
      <c r="AI22" s="1">
        <v>9</v>
      </c>
      <c r="AJ22" s="1">
        <v>10</v>
      </c>
      <c r="AK22" s="1">
        <v>6</v>
      </c>
      <c r="AL22" s="1">
        <v>7</v>
      </c>
      <c r="AM22" s="6"/>
      <c r="AN22" s="6"/>
      <c r="AO22" s="6"/>
      <c r="AP22" s="6"/>
      <c r="AQ22" s="6"/>
      <c r="AR22" s="6"/>
      <c r="AS22" s="6"/>
      <c r="AT22" s="197"/>
      <c r="AU22" s="197"/>
      <c r="AV22" s="197"/>
      <c r="AW22" s="197"/>
      <c r="AX22" s="197"/>
      <c r="AY22" s="197"/>
      <c r="AZ22" s="197"/>
      <c r="BA22" s="197"/>
      <c r="BB22" s="197"/>
      <c r="BC22" s="197"/>
      <c r="BD22" s="197"/>
      <c r="BE22" s="197"/>
      <c r="BF22" s="197"/>
      <c r="BG22" s="197"/>
      <c r="BH22" s="197"/>
      <c r="BI22" s="197"/>
      <c r="BJ22" s="197"/>
      <c r="BK22" s="197"/>
      <c r="BL22" s="197"/>
      <c r="BM22" s="197"/>
      <c r="BN22" s="197"/>
      <c r="BO22" s="197"/>
      <c r="BP22" s="197"/>
      <c r="BQ22" s="197"/>
      <c r="BR22" s="197"/>
      <c r="BS22" s="197"/>
      <c r="BT22" s="197"/>
      <c r="BU22" s="197"/>
      <c r="BV22" s="197"/>
      <c r="BW22" s="197"/>
    </row>
    <row r="23" spans="1:75" s="15" customFormat="1" ht="15.6" customHeight="1">
      <c r="A23" s="2">
        <v>2023</v>
      </c>
      <c r="B23" s="194"/>
      <c r="C23" s="5" t="s">
        <v>3260</v>
      </c>
      <c r="D23" s="195">
        <f t="shared" si="1"/>
        <v>7.5555555555555554</v>
      </c>
      <c r="E23" s="1" t="s">
        <v>80</v>
      </c>
      <c r="F23" s="196" t="s">
        <v>3298</v>
      </c>
      <c r="G23" s="15" t="s">
        <v>6273</v>
      </c>
      <c r="H23" s="6" t="s">
        <v>11</v>
      </c>
      <c r="I23" s="6"/>
      <c r="J23" s="6"/>
      <c r="K23" s="6">
        <v>10</v>
      </c>
      <c r="L23" s="6"/>
      <c r="M23" s="6"/>
      <c r="N23" s="6"/>
      <c r="O23" s="6"/>
      <c r="P23" s="6"/>
      <c r="Q23" s="6"/>
      <c r="R23" s="6">
        <v>6</v>
      </c>
      <c r="S23" s="6"/>
      <c r="T23" s="6"/>
      <c r="U23" s="6">
        <v>9</v>
      </c>
      <c r="V23" s="6"/>
      <c r="W23" s="6"/>
      <c r="X23" s="6"/>
      <c r="Y23" s="6"/>
      <c r="Z23" s="6"/>
      <c r="AA23" s="6"/>
      <c r="AB23" s="6">
        <v>10</v>
      </c>
      <c r="AC23" s="6">
        <v>10</v>
      </c>
      <c r="AD23" s="6">
        <v>6</v>
      </c>
      <c r="AE23" s="6"/>
      <c r="AF23" s="6"/>
      <c r="AG23" s="6">
        <v>6</v>
      </c>
      <c r="AH23" s="6"/>
      <c r="AI23" s="1"/>
      <c r="AJ23" s="1"/>
      <c r="AK23" s="1"/>
      <c r="AL23" s="1">
        <v>5</v>
      </c>
      <c r="AM23" s="6"/>
      <c r="AN23" s="6"/>
      <c r="AO23" s="6">
        <v>6</v>
      </c>
      <c r="AP23" s="6"/>
      <c r="AQ23" s="6"/>
      <c r="AR23" s="6"/>
      <c r="AS23" s="6"/>
      <c r="AT23" s="197"/>
      <c r="AU23" s="197"/>
      <c r="AV23" s="197"/>
      <c r="AW23" s="197"/>
      <c r="AX23" s="197"/>
      <c r="AY23" s="197"/>
      <c r="AZ23" s="197"/>
      <c r="BA23" s="197"/>
      <c r="BB23" s="197"/>
      <c r="BC23" s="197"/>
      <c r="BD23" s="197"/>
      <c r="BE23" s="197"/>
      <c r="BF23" s="197"/>
      <c r="BG23" s="197"/>
      <c r="BH23" s="197"/>
      <c r="BI23" s="197"/>
      <c r="BJ23" s="197"/>
      <c r="BK23" s="197"/>
      <c r="BL23" s="197"/>
      <c r="BM23" s="197"/>
      <c r="BN23" s="197"/>
      <c r="BO23" s="197"/>
      <c r="BP23" s="197"/>
      <c r="BQ23" s="197"/>
      <c r="BR23" s="197"/>
      <c r="BS23" s="197"/>
      <c r="BT23" s="197"/>
      <c r="BU23" s="197"/>
      <c r="BV23" s="197"/>
      <c r="BW23" s="197"/>
    </row>
    <row r="24" spans="1:75" s="15" customFormat="1" ht="15.6" customHeight="1">
      <c r="A24" s="2">
        <v>2023</v>
      </c>
      <c r="B24" s="194"/>
      <c r="C24" s="5" t="s">
        <v>4023</v>
      </c>
      <c r="D24" s="195">
        <f t="shared" si="1"/>
        <v>7.5</v>
      </c>
      <c r="E24" s="1" t="s">
        <v>80</v>
      </c>
      <c r="F24" s="196" t="s">
        <v>3298</v>
      </c>
      <c r="G24" s="15" t="s">
        <v>6273</v>
      </c>
      <c r="H24" s="6" t="s">
        <v>11</v>
      </c>
      <c r="I24" s="6"/>
      <c r="J24" s="6"/>
      <c r="K24" s="6"/>
      <c r="L24" s="6">
        <v>6</v>
      </c>
      <c r="M24" s="6"/>
      <c r="N24" s="6"/>
      <c r="O24" s="6">
        <v>7</v>
      </c>
      <c r="P24" s="6"/>
      <c r="Q24" s="6"/>
      <c r="R24" s="6">
        <v>9</v>
      </c>
      <c r="S24" s="6"/>
      <c r="T24" s="6"/>
      <c r="U24" s="6"/>
      <c r="V24" s="6"/>
      <c r="W24" s="6"/>
      <c r="X24" s="6"/>
      <c r="Y24" s="6"/>
      <c r="Z24" s="6"/>
      <c r="AA24" s="6"/>
      <c r="AB24" s="6"/>
      <c r="AC24" s="6">
        <v>8</v>
      </c>
      <c r="AD24" s="6"/>
      <c r="AE24" s="6"/>
      <c r="AF24" s="6"/>
      <c r="AG24" s="6"/>
      <c r="AH24" s="6"/>
      <c r="AI24" s="1"/>
      <c r="AJ24" s="1"/>
      <c r="AK24" s="1"/>
      <c r="AL24" s="1"/>
      <c r="AM24" s="6"/>
      <c r="AN24" s="6"/>
      <c r="AO24" s="6"/>
      <c r="AP24" s="6"/>
      <c r="AQ24" s="6"/>
      <c r="AR24" s="6"/>
      <c r="AS24" s="6"/>
      <c r="AT24" s="197"/>
      <c r="AU24" s="197"/>
      <c r="AV24" s="197"/>
      <c r="AW24" s="197"/>
      <c r="AX24" s="197"/>
      <c r="AY24" s="197"/>
      <c r="AZ24" s="197"/>
      <c r="BA24" s="197"/>
      <c r="BB24" s="197"/>
      <c r="BC24" s="197"/>
      <c r="BD24" s="197"/>
      <c r="BE24" s="197"/>
      <c r="BF24" s="197"/>
      <c r="BG24" s="197"/>
      <c r="BH24" s="197"/>
      <c r="BI24" s="197"/>
      <c r="BJ24" s="197"/>
      <c r="BK24" s="197"/>
      <c r="BL24" s="197"/>
      <c r="BM24" s="197"/>
      <c r="BN24" s="197"/>
      <c r="BO24" s="197"/>
      <c r="BP24" s="197"/>
      <c r="BQ24" s="197"/>
      <c r="BR24" s="197"/>
      <c r="BS24" s="197"/>
      <c r="BT24" s="197"/>
      <c r="BU24" s="197"/>
      <c r="BV24" s="197"/>
      <c r="BW24" s="197"/>
    </row>
    <row r="25" spans="1:75" s="15" customFormat="1" ht="15.6" customHeight="1">
      <c r="A25" s="2">
        <v>2023</v>
      </c>
      <c r="B25" s="194"/>
      <c r="C25" s="5" t="s">
        <v>3235</v>
      </c>
      <c r="D25" s="195">
        <f t="shared" si="1"/>
        <v>7</v>
      </c>
      <c r="E25" s="1" t="s">
        <v>80</v>
      </c>
      <c r="F25" s="196" t="s">
        <v>3298</v>
      </c>
      <c r="G25" s="15" t="s">
        <v>6273</v>
      </c>
      <c r="H25" s="6" t="s">
        <v>11</v>
      </c>
      <c r="I25" s="6"/>
      <c r="J25" s="6">
        <v>10</v>
      </c>
      <c r="K25" s="6"/>
      <c r="L25" s="6"/>
      <c r="M25" s="6"/>
      <c r="N25" s="6"/>
      <c r="O25" s="6"/>
      <c r="P25" s="6"/>
      <c r="Q25" s="6"/>
      <c r="R25" s="6"/>
      <c r="S25" s="6">
        <v>9</v>
      </c>
      <c r="T25" s="6"/>
      <c r="U25" s="6"/>
      <c r="V25" s="6"/>
      <c r="W25" s="6"/>
      <c r="X25" s="6"/>
      <c r="Y25" s="6">
        <v>10</v>
      </c>
      <c r="Z25" s="6"/>
      <c r="AA25" s="6"/>
      <c r="AB25" s="6">
        <v>4</v>
      </c>
      <c r="AC25" s="6">
        <v>5</v>
      </c>
      <c r="AD25" s="6">
        <v>4</v>
      </c>
      <c r="AE25" s="6"/>
      <c r="AF25" s="6"/>
      <c r="AG25" s="6"/>
      <c r="AH25" s="6"/>
      <c r="AI25" s="1"/>
      <c r="AJ25" s="1"/>
      <c r="AK25" s="1"/>
      <c r="AL25" s="1"/>
      <c r="AM25" s="6"/>
      <c r="AN25" s="6"/>
      <c r="AO25" s="6"/>
      <c r="AP25" s="6"/>
      <c r="AQ25" s="6"/>
      <c r="AR25" s="6"/>
      <c r="AS25" s="6"/>
      <c r="AT25" s="197"/>
      <c r="AU25" s="197"/>
      <c r="AV25" s="197"/>
      <c r="AW25" s="197"/>
      <c r="AX25" s="197"/>
      <c r="AY25" s="197"/>
      <c r="AZ25" s="197"/>
      <c r="BA25" s="197"/>
      <c r="BB25" s="197"/>
      <c r="BC25" s="197"/>
      <c r="BD25" s="197"/>
      <c r="BE25" s="197"/>
      <c r="BF25" s="197"/>
      <c r="BG25" s="197"/>
      <c r="BH25" s="197"/>
      <c r="BI25" s="197"/>
      <c r="BJ25" s="197"/>
      <c r="BK25" s="197"/>
      <c r="BL25" s="197"/>
      <c r="BM25" s="197"/>
      <c r="BN25" s="197"/>
      <c r="BO25" s="197"/>
      <c r="BP25" s="197"/>
      <c r="BQ25" s="197"/>
      <c r="BR25" s="197"/>
      <c r="BS25" s="197"/>
      <c r="BT25" s="197"/>
      <c r="BU25" s="197"/>
      <c r="BV25" s="197"/>
      <c r="BW25" s="197"/>
    </row>
    <row r="26" spans="1:75" s="15" customFormat="1" ht="15.6" customHeight="1">
      <c r="A26" s="2">
        <v>2022</v>
      </c>
      <c r="B26" s="194"/>
      <c r="C26" s="5" t="s">
        <v>2896</v>
      </c>
      <c r="D26" s="195">
        <f t="shared" si="1"/>
        <v>6.9</v>
      </c>
      <c r="E26" s="1" t="s">
        <v>80</v>
      </c>
      <c r="F26" s="196" t="s">
        <v>3298</v>
      </c>
      <c r="G26" s="15" t="s">
        <v>6273</v>
      </c>
      <c r="H26" s="6" t="s">
        <v>11</v>
      </c>
      <c r="I26" s="6"/>
      <c r="J26" s="6"/>
      <c r="K26" s="6"/>
      <c r="L26" s="6"/>
      <c r="M26" s="6"/>
      <c r="N26" s="6"/>
      <c r="O26" s="6"/>
      <c r="P26" s="6"/>
      <c r="Q26" s="6"/>
      <c r="R26" s="6"/>
      <c r="S26" s="6">
        <v>8</v>
      </c>
      <c r="T26" s="6"/>
      <c r="U26" s="6"/>
      <c r="V26" s="6"/>
      <c r="W26" s="6"/>
      <c r="X26" s="6"/>
      <c r="Y26" s="6"/>
      <c r="Z26" s="6"/>
      <c r="AA26" s="6">
        <v>10</v>
      </c>
      <c r="AB26" s="6"/>
      <c r="AC26" s="6">
        <v>7</v>
      </c>
      <c r="AD26" s="206"/>
      <c r="AE26" s="206"/>
      <c r="AF26" s="206"/>
      <c r="AG26" s="206">
        <v>3</v>
      </c>
      <c r="AH26" s="206"/>
      <c r="AI26" s="206"/>
      <c r="AJ26" s="206"/>
      <c r="AK26" s="206"/>
      <c r="AL26" s="206"/>
      <c r="AM26" s="206">
        <v>6</v>
      </c>
      <c r="AN26" s="206"/>
      <c r="AO26" s="206"/>
      <c r="AP26" s="206"/>
      <c r="AQ26" s="206">
        <v>7</v>
      </c>
      <c r="AR26" s="206"/>
      <c r="AS26" s="206"/>
      <c r="AT26" s="206"/>
      <c r="AU26" s="206"/>
      <c r="AV26" s="206"/>
      <c r="AW26" s="206"/>
      <c r="AX26" s="206"/>
      <c r="AY26" s="206"/>
      <c r="AZ26" s="206"/>
      <c r="BA26" s="206"/>
      <c r="BB26" s="206"/>
      <c r="BC26" s="206"/>
      <c r="BD26" s="206"/>
      <c r="BE26" s="206">
        <v>7</v>
      </c>
      <c r="BF26" s="206">
        <v>6</v>
      </c>
      <c r="BG26" s="206">
        <v>6</v>
      </c>
      <c r="BH26" s="206">
        <v>9</v>
      </c>
      <c r="BI26" s="206"/>
      <c r="BJ26" s="206"/>
      <c r="BK26" s="206"/>
      <c r="BL26" s="206"/>
      <c r="BM26" s="206"/>
      <c r="BN26" s="206"/>
      <c r="BO26" s="206"/>
      <c r="BP26" s="206"/>
      <c r="BQ26" s="206"/>
      <c r="BR26" s="197"/>
      <c r="BS26" s="197"/>
      <c r="BT26" s="197"/>
      <c r="BU26" s="197"/>
      <c r="BV26" s="197"/>
      <c r="BW26" s="197"/>
    </row>
    <row r="27" spans="1:75" s="15" customFormat="1" ht="15.6" customHeight="1">
      <c r="A27" s="2">
        <v>2023</v>
      </c>
      <c r="B27" s="194"/>
      <c r="C27" s="5" t="s">
        <v>3253</v>
      </c>
      <c r="D27" s="195">
        <f t="shared" si="1"/>
        <v>6.5</v>
      </c>
      <c r="E27" s="1" t="s">
        <v>80</v>
      </c>
      <c r="F27" s="196" t="s">
        <v>3298</v>
      </c>
      <c r="G27" s="15" t="s">
        <v>6273</v>
      </c>
      <c r="H27" s="6" t="s">
        <v>11</v>
      </c>
      <c r="I27" s="6"/>
      <c r="J27" s="6"/>
      <c r="K27" s="6"/>
      <c r="L27" s="6"/>
      <c r="M27" s="6"/>
      <c r="N27" s="6"/>
      <c r="O27" s="6"/>
      <c r="P27" s="6"/>
      <c r="Q27" s="6"/>
      <c r="R27" s="6"/>
      <c r="S27" s="6"/>
      <c r="T27" s="6"/>
      <c r="U27" s="6"/>
      <c r="V27" s="6"/>
      <c r="W27" s="6"/>
      <c r="X27" s="6"/>
      <c r="Y27" s="6"/>
      <c r="Z27" s="6"/>
      <c r="AA27" s="6"/>
      <c r="AB27" s="6"/>
      <c r="AC27" s="6"/>
      <c r="AD27" s="6"/>
      <c r="AE27" s="6">
        <v>4</v>
      </c>
      <c r="AF27" s="6"/>
      <c r="AG27" s="6"/>
      <c r="AH27" s="6"/>
      <c r="AI27" s="1"/>
      <c r="AJ27" s="1"/>
      <c r="AK27" s="1"/>
      <c r="AL27" s="1"/>
      <c r="AM27" s="6"/>
      <c r="AN27" s="6">
        <v>9</v>
      </c>
      <c r="AO27" s="6"/>
      <c r="AP27" s="6"/>
      <c r="AQ27" s="6"/>
      <c r="AR27" s="6"/>
      <c r="AS27" s="6"/>
      <c r="AT27" s="197"/>
      <c r="AU27" s="197"/>
      <c r="AV27" s="197"/>
      <c r="AW27" s="197"/>
      <c r="AX27" s="197"/>
      <c r="AY27" s="197"/>
      <c r="AZ27" s="197"/>
      <c r="BA27" s="197"/>
      <c r="BB27" s="197"/>
      <c r="BC27" s="197"/>
      <c r="BD27" s="197"/>
      <c r="BE27" s="197"/>
      <c r="BF27" s="197"/>
      <c r="BG27" s="197"/>
      <c r="BH27" s="197"/>
      <c r="BI27" s="197"/>
      <c r="BJ27" s="197"/>
      <c r="BK27" s="197"/>
      <c r="BL27" s="197"/>
      <c r="BM27" s="197"/>
      <c r="BN27" s="197"/>
      <c r="BO27" s="197"/>
      <c r="BP27" s="197"/>
      <c r="BQ27" s="197"/>
      <c r="BR27" s="197"/>
      <c r="BS27" s="197"/>
      <c r="BT27" s="197"/>
      <c r="BU27" s="197"/>
      <c r="BV27" s="197"/>
      <c r="BW27" s="197"/>
    </row>
    <row r="28" spans="1:75" s="15" customFormat="1" ht="15.6" customHeight="1">
      <c r="A28" s="2">
        <v>2023</v>
      </c>
      <c r="B28" s="194"/>
      <c r="C28" s="5" t="s">
        <v>3256</v>
      </c>
      <c r="D28" s="195">
        <f t="shared" si="1"/>
        <v>6.333333333333333</v>
      </c>
      <c r="E28" s="1" t="s">
        <v>80</v>
      </c>
      <c r="F28" s="196" t="s">
        <v>3298</v>
      </c>
      <c r="G28" s="15" t="s">
        <v>6273</v>
      </c>
      <c r="H28" s="6" t="s">
        <v>11</v>
      </c>
      <c r="I28" s="6"/>
      <c r="J28" s="6"/>
      <c r="K28" s="6"/>
      <c r="L28" s="6"/>
      <c r="M28" s="6"/>
      <c r="N28" s="6"/>
      <c r="O28" s="6"/>
      <c r="P28" s="6"/>
      <c r="Q28" s="6"/>
      <c r="R28" s="6"/>
      <c r="S28" s="6"/>
      <c r="T28" s="6"/>
      <c r="U28" s="6"/>
      <c r="V28" s="6"/>
      <c r="W28" s="6"/>
      <c r="X28" s="6"/>
      <c r="Y28" s="6"/>
      <c r="Z28" s="6"/>
      <c r="AA28" s="6"/>
      <c r="AB28" s="6"/>
      <c r="AC28" s="6"/>
      <c r="AD28" s="6"/>
      <c r="AE28" s="6"/>
      <c r="AF28" s="6"/>
      <c r="AG28" s="6"/>
      <c r="AH28" s="6"/>
      <c r="AI28" s="1"/>
      <c r="AJ28" s="1"/>
      <c r="AK28" s="1"/>
      <c r="AL28" s="1"/>
      <c r="AM28" s="6"/>
      <c r="AN28" s="6"/>
      <c r="AO28" s="6"/>
      <c r="AP28" s="6"/>
      <c r="AQ28" s="6"/>
      <c r="AR28" s="6"/>
      <c r="AS28" s="6"/>
      <c r="AT28" s="197"/>
      <c r="AU28" s="197">
        <v>6</v>
      </c>
      <c r="AV28" s="197"/>
      <c r="AW28" s="197"/>
      <c r="AX28" s="197"/>
      <c r="AY28" s="197"/>
      <c r="AZ28" s="197"/>
      <c r="BA28" s="197"/>
      <c r="BB28" s="197">
        <v>4</v>
      </c>
      <c r="BC28" s="197">
        <v>9</v>
      </c>
      <c r="BD28" s="197"/>
      <c r="BE28" s="197"/>
      <c r="BF28" s="197"/>
      <c r="BG28" s="197"/>
      <c r="BH28" s="197"/>
      <c r="BI28" s="197"/>
      <c r="BJ28" s="197"/>
      <c r="BK28" s="197"/>
      <c r="BL28" s="197"/>
      <c r="BM28" s="197"/>
      <c r="BN28" s="197"/>
      <c r="BO28" s="197"/>
      <c r="BP28" s="197"/>
      <c r="BQ28" s="197"/>
      <c r="BR28" s="197"/>
      <c r="BS28" s="197"/>
      <c r="BT28" s="197"/>
      <c r="BU28" s="197"/>
      <c r="BV28" s="197"/>
      <c r="BW28" s="197"/>
    </row>
    <row r="29" spans="1:75" s="15" customFormat="1" ht="15.6" customHeight="1">
      <c r="A29" s="2">
        <v>2022</v>
      </c>
      <c r="B29" s="194"/>
      <c r="C29" s="5" t="s">
        <v>2881</v>
      </c>
      <c r="D29" s="195">
        <f t="shared" si="1"/>
        <v>6.1428571428571432</v>
      </c>
      <c r="E29" s="1" t="s">
        <v>80</v>
      </c>
      <c r="F29" s="196" t="s">
        <v>3298</v>
      </c>
      <c r="G29" s="15" t="s">
        <v>6273</v>
      </c>
      <c r="H29" s="6" t="s">
        <v>11</v>
      </c>
      <c r="I29" s="6"/>
      <c r="J29" s="6"/>
      <c r="K29" s="6"/>
      <c r="L29" s="6"/>
      <c r="M29" s="6"/>
      <c r="N29" s="6"/>
      <c r="O29" s="6"/>
      <c r="P29" s="6"/>
      <c r="Q29" s="6"/>
      <c r="R29" s="6"/>
      <c r="S29" s="6">
        <v>6</v>
      </c>
      <c r="T29" s="6"/>
      <c r="U29" s="6"/>
      <c r="V29" s="6"/>
      <c r="W29" s="6"/>
      <c r="X29" s="6"/>
      <c r="Y29" s="6"/>
      <c r="Z29" s="6"/>
      <c r="AA29" s="6"/>
      <c r="AB29" s="6"/>
      <c r="AC29" s="6">
        <v>4</v>
      </c>
      <c r="AD29" s="6"/>
      <c r="AE29" s="6"/>
      <c r="AF29" s="6"/>
      <c r="AG29" s="6"/>
      <c r="AH29" s="6"/>
      <c r="AI29" s="1"/>
      <c r="AJ29" s="1"/>
      <c r="AK29" s="1"/>
      <c r="AL29" s="1"/>
      <c r="AM29" s="6">
        <v>5</v>
      </c>
      <c r="AN29" s="6"/>
      <c r="AO29" s="6"/>
      <c r="AP29" s="6"/>
      <c r="AQ29" s="6"/>
      <c r="AR29" s="6"/>
      <c r="AS29" s="6"/>
      <c r="AT29" s="197"/>
      <c r="AU29" s="197"/>
      <c r="AV29" s="197"/>
      <c r="AW29" s="197"/>
      <c r="AX29" s="197"/>
      <c r="AY29" s="197"/>
      <c r="AZ29" s="197"/>
      <c r="BA29" s="197"/>
      <c r="BB29" s="197"/>
      <c r="BC29" s="197"/>
      <c r="BD29" s="197"/>
      <c r="BE29" s="197">
        <v>9</v>
      </c>
      <c r="BF29" s="197">
        <v>7</v>
      </c>
      <c r="BG29" s="197">
        <v>6</v>
      </c>
      <c r="BH29" s="197">
        <v>6</v>
      </c>
      <c r="BI29" s="197"/>
      <c r="BJ29" s="197"/>
      <c r="BK29" s="197"/>
      <c r="BL29" s="197"/>
      <c r="BM29" s="197"/>
      <c r="BN29" s="197"/>
      <c r="BO29" s="197"/>
      <c r="BP29" s="197"/>
      <c r="BQ29" s="197"/>
      <c r="BR29" s="197"/>
      <c r="BS29" s="197"/>
      <c r="BT29" s="197"/>
      <c r="BU29" s="197"/>
      <c r="BV29" s="197"/>
      <c r="BW29" s="197"/>
    </row>
    <row r="30" spans="1:75" s="15" customFormat="1" ht="15.6" customHeight="1">
      <c r="A30" s="2">
        <v>2023</v>
      </c>
      <c r="B30" s="194"/>
      <c r="C30" s="5" t="s">
        <v>4026</v>
      </c>
      <c r="D30" s="195">
        <f t="shared" si="1"/>
        <v>6</v>
      </c>
      <c r="E30" s="1" t="s">
        <v>80</v>
      </c>
      <c r="F30" s="196" t="s">
        <v>3298</v>
      </c>
      <c r="G30" s="15" t="s">
        <v>6273</v>
      </c>
      <c r="H30" s="6" t="s">
        <v>11</v>
      </c>
      <c r="I30" s="6"/>
      <c r="J30" s="6"/>
      <c r="K30" s="6"/>
      <c r="L30" s="6"/>
      <c r="M30" s="6"/>
      <c r="N30" s="6"/>
      <c r="O30" s="6"/>
      <c r="P30" s="6"/>
      <c r="Q30" s="6"/>
      <c r="R30" s="6"/>
      <c r="S30" s="6"/>
      <c r="T30" s="6"/>
      <c r="U30" s="6"/>
      <c r="V30" s="6"/>
      <c r="W30" s="6"/>
      <c r="X30" s="6"/>
      <c r="Y30" s="6">
        <v>8</v>
      </c>
      <c r="Z30" s="6"/>
      <c r="AA30" s="6"/>
      <c r="AB30" s="6"/>
      <c r="AC30" s="6">
        <v>4</v>
      </c>
      <c r="AD30" s="6"/>
      <c r="AE30" s="6"/>
      <c r="AF30" s="6"/>
      <c r="AG30" s="6"/>
      <c r="AH30" s="6"/>
      <c r="AI30" s="1"/>
      <c r="AJ30" s="1"/>
      <c r="AK30" s="1"/>
      <c r="AL30" s="1"/>
      <c r="AM30" s="6"/>
      <c r="AN30" s="6"/>
      <c r="AO30" s="6"/>
      <c r="AP30" s="6"/>
      <c r="AQ30" s="6"/>
      <c r="AR30" s="6"/>
      <c r="AS30" s="6"/>
      <c r="AT30" s="197"/>
      <c r="AU30" s="197"/>
      <c r="AV30" s="197"/>
      <c r="AW30" s="197"/>
      <c r="AX30" s="197"/>
      <c r="AY30" s="197"/>
      <c r="AZ30" s="197"/>
      <c r="BA30" s="197"/>
      <c r="BB30" s="197"/>
      <c r="BC30" s="197"/>
      <c r="BD30" s="197"/>
      <c r="BE30" s="197"/>
      <c r="BF30" s="197"/>
      <c r="BG30" s="197"/>
      <c r="BH30" s="197"/>
      <c r="BI30" s="197"/>
      <c r="BJ30" s="197"/>
      <c r="BK30" s="197"/>
      <c r="BL30" s="197"/>
      <c r="BM30" s="197"/>
      <c r="BN30" s="197"/>
      <c r="BO30" s="197"/>
      <c r="BP30" s="197"/>
      <c r="BQ30" s="197"/>
      <c r="BR30" s="197"/>
      <c r="BS30" s="197"/>
      <c r="BT30" s="197"/>
      <c r="BU30" s="197"/>
      <c r="BV30" s="197"/>
      <c r="BW30" s="197"/>
    </row>
    <row r="31" spans="1:75" s="15" customFormat="1" ht="15.6" customHeight="1">
      <c r="A31" s="2">
        <v>2023</v>
      </c>
      <c r="B31" s="194"/>
      <c r="C31" s="5" t="s">
        <v>2890</v>
      </c>
      <c r="D31" s="195">
        <f t="shared" si="1"/>
        <v>6</v>
      </c>
      <c r="E31" s="1" t="s">
        <v>80</v>
      </c>
      <c r="F31" s="196" t="s">
        <v>3298</v>
      </c>
      <c r="G31" s="15" t="s">
        <v>6273</v>
      </c>
      <c r="H31" s="6" t="s">
        <v>11</v>
      </c>
      <c r="I31" s="6"/>
      <c r="J31" s="6"/>
      <c r="K31" s="6"/>
      <c r="L31" s="6"/>
      <c r="M31" s="6"/>
      <c r="N31" s="6"/>
      <c r="O31" s="6">
        <v>8</v>
      </c>
      <c r="P31" s="6"/>
      <c r="Q31" s="6"/>
      <c r="R31" s="6"/>
      <c r="S31" s="6">
        <v>8</v>
      </c>
      <c r="T31" s="6"/>
      <c r="U31" s="6"/>
      <c r="V31" s="6"/>
      <c r="W31" s="6">
        <v>8</v>
      </c>
      <c r="X31" s="6"/>
      <c r="Y31" s="6"/>
      <c r="Z31" s="6"/>
      <c r="AA31" s="6"/>
      <c r="AB31" s="6"/>
      <c r="AC31" s="6">
        <v>3</v>
      </c>
      <c r="AD31" s="6"/>
      <c r="AE31" s="6"/>
      <c r="AF31" s="6"/>
      <c r="AG31" s="6">
        <v>6</v>
      </c>
      <c r="AH31" s="6"/>
      <c r="AI31" s="1"/>
      <c r="AJ31" s="1">
        <v>5</v>
      </c>
      <c r="AK31" s="1"/>
      <c r="AL31" s="1"/>
      <c r="AM31" s="6"/>
      <c r="AN31" s="6">
        <v>6</v>
      </c>
      <c r="AO31" s="6"/>
      <c r="AP31" s="6"/>
      <c r="AQ31" s="6"/>
      <c r="AR31" s="6">
        <v>5</v>
      </c>
      <c r="AS31" s="6"/>
      <c r="AT31" s="197"/>
      <c r="AU31" s="197"/>
      <c r="AV31" s="197"/>
      <c r="AW31" s="197"/>
      <c r="AX31" s="197">
        <v>6</v>
      </c>
      <c r="AY31" s="197"/>
      <c r="AZ31" s="197"/>
      <c r="BA31" s="197"/>
      <c r="BB31" s="197">
        <v>6</v>
      </c>
      <c r="BC31" s="197"/>
      <c r="BD31" s="197"/>
      <c r="BE31" s="197"/>
      <c r="BF31" s="197"/>
      <c r="BG31" s="197"/>
      <c r="BH31" s="197"/>
      <c r="BI31" s="197">
        <v>8</v>
      </c>
      <c r="BJ31" s="197">
        <v>3</v>
      </c>
      <c r="BK31" s="197"/>
      <c r="BL31" s="197"/>
      <c r="BM31" s="197"/>
      <c r="BN31" s="197"/>
      <c r="BO31" s="197"/>
      <c r="BP31" s="197"/>
      <c r="BQ31" s="197"/>
      <c r="BR31" s="197"/>
      <c r="BS31" s="197"/>
      <c r="BT31" s="197"/>
      <c r="BU31" s="197"/>
      <c r="BV31" s="197"/>
      <c r="BW31" s="197"/>
    </row>
    <row r="32" spans="1:75" s="15" customFormat="1" ht="15.6" customHeight="1">
      <c r="A32" s="2">
        <v>2022</v>
      </c>
      <c r="B32" s="194"/>
      <c r="C32" s="5" t="s">
        <v>3262</v>
      </c>
      <c r="D32" s="195">
        <f t="shared" si="1"/>
        <v>5.4545454545454541</v>
      </c>
      <c r="E32" s="1" t="s">
        <v>80</v>
      </c>
      <c r="F32" s="196" t="s">
        <v>3298</v>
      </c>
      <c r="G32" s="15" t="s">
        <v>6273</v>
      </c>
      <c r="H32" s="6" t="s">
        <v>11</v>
      </c>
      <c r="I32" s="6"/>
      <c r="J32" s="6"/>
      <c r="K32" s="6"/>
      <c r="L32" s="6"/>
      <c r="M32" s="6"/>
      <c r="N32" s="6"/>
      <c r="O32" s="6"/>
      <c r="P32" s="6"/>
      <c r="Q32" s="6"/>
      <c r="R32" s="6"/>
      <c r="S32" s="6"/>
      <c r="T32" s="6"/>
      <c r="U32" s="6"/>
      <c r="V32" s="6"/>
      <c r="W32" s="6"/>
      <c r="X32" s="6"/>
      <c r="Y32" s="6"/>
      <c r="Z32" s="6"/>
      <c r="AA32" s="6">
        <v>5</v>
      </c>
      <c r="AB32" s="6"/>
      <c r="AC32" s="6"/>
      <c r="AD32" s="6">
        <v>6</v>
      </c>
      <c r="AE32" s="6"/>
      <c r="AF32" s="6"/>
      <c r="AG32" s="6"/>
      <c r="AH32" s="6"/>
      <c r="AI32" s="1">
        <v>6</v>
      </c>
      <c r="AJ32" s="1"/>
      <c r="AK32" s="1">
        <v>8</v>
      </c>
      <c r="AL32" s="1"/>
      <c r="AM32" s="6"/>
      <c r="AN32" s="6"/>
      <c r="AO32" s="6"/>
      <c r="AP32" s="6"/>
      <c r="AQ32" s="6"/>
      <c r="AR32" s="6"/>
      <c r="AS32" s="6"/>
      <c r="AT32" s="197"/>
      <c r="AU32" s="197"/>
      <c r="AV32" s="197"/>
      <c r="AW32" s="197"/>
      <c r="AX32" s="197"/>
      <c r="AY32" s="197"/>
      <c r="AZ32" s="197">
        <v>4</v>
      </c>
      <c r="BA32" s="197"/>
      <c r="BB32" s="197"/>
      <c r="BC32" s="197"/>
      <c r="BD32" s="197"/>
      <c r="BE32" s="197"/>
      <c r="BF32" s="197">
        <v>5</v>
      </c>
      <c r="BG32" s="197">
        <v>7</v>
      </c>
      <c r="BH32" s="197">
        <v>8</v>
      </c>
      <c r="BI32" s="197">
        <v>5</v>
      </c>
      <c r="BJ32" s="197">
        <v>3</v>
      </c>
      <c r="BK32" s="197">
        <v>3</v>
      </c>
      <c r="BL32" s="197"/>
      <c r="BM32" s="197"/>
      <c r="BN32" s="197"/>
      <c r="BO32" s="197"/>
      <c r="BP32" s="197"/>
      <c r="BQ32" s="197"/>
      <c r="BR32" s="197"/>
      <c r="BS32" s="197"/>
      <c r="BT32" s="197"/>
      <c r="BU32" s="197"/>
      <c r="BV32" s="197"/>
      <c r="BW32" s="197"/>
    </row>
    <row r="33" spans="1:154" s="15" customFormat="1" ht="15.6" customHeight="1">
      <c r="A33" s="2"/>
      <c r="B33" s="194"/>
      <c r="C33" s="5"/>
      <c r="D33" s="195"/>
      <c r="E33" s="1"/>
      <c r="F33" s="19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1"/>
      <c r="AJ33" s="1"/>
      <c r="AK33" s="1"/>
      <c r="AL33" s="1"/>
      <c r="AM33" s="6"/>
      <c r="AN33" s="6"/>
      <c r="AO33" s="6"/>
      <c r="AP33" s="6"/>
      <c r="AQ33" s="6"/>
      <c r="AR33" s="6"/>
      <c r="AS33" s="6"/>
      <c r="AT33" s="197"/>
      <c r="AU33" s="197"/>
      <c r="AV33" s="197"/>
      <c r="AW33" s="197"/>
      <c r="AX33" s="197"/>
      <c r="AY33" s="197"/>
      <c r="AZ33" s="197"/>
      <c r="BA33" s="197"/>
      <c r="BB33" s="197"/>
      <c r="BC33" s="197"/>
      <c r="BD33" s="197"/>
      <c r="BE33" s="197"/>
      <c r="BF33" s="197"/>
      <c r="BG33" s="197"/>
      <c r="BH33" s="197"/>
      <c r="BI33" s="197"/>
      <c r="BJ33" s="197"/>
      <c r="BK33" s="197"/>
      <c r="BL33" s="197"/>
      <c r="BM33" s="197"/>
      <c r="BN33" s="197"/>
      <c r="BO33" s="197"/>
      <c r="BP33" s="197"/>
      <c r="BQ33" s="197"/>
      <c r="BR33" s="197"/>
      <c r="BS33" s="197"/>
      <c r="BT33" s="197"/>
      <c r="BU33" s="197"/>
      <c r="BV33" s="197"/>
      <c r="BW33" s="197"/>
    </row>
    <row r="34" spans="1:154" s="15" customFormat="1" ht="15.6" customHeight="1">
      <c r="A34" s="2">
        <v>2023</v>
      </c>
      <c r="B34" s="194"/>
      <c r="C34" s="5" t="s">
        <v>3240</v>
      </c>
      <c r="D34" s="195" t="e">
        <f t="shared" ref="D34:D42" si="2">AVERAGE(H34:ND34)</f>
        <v>#DIV/0!</v>
      </c>
      <c r="E34" s="1" t="s">
        <v>80</v>
      </c>
      <c r="F34" s="196" t="s">
        <v>3298</v>
      </c>
      <c r="G34" s="15" t="s">
        <v>6272</v>
      </c>
      <c r="H34" s="6" t="s">
        <v>11</v>
      </c>
      <c r="I34" s="6" t="s">
        <v>11</v>
      </c>
      <c r="J34" s="6"/>
      <c r="K34" s="6"/>
      <c r="L34" s="6"/>
      <c r="M34" s="6"/>
      <c r="N34" s="6"/>
      <c r="O34" s="6"/>
      <c r="P34" s="6"/>
      <c r="Q34" s="6"/>
      <c r="R34" s="6"/>
      <c r="S34" s="6"/>
      <c r="T34" s="6"/>
      <c r="U34" s="6"/>
      <c r="V34" s="6"/>
      <c r="W34" s="6"/>
      <c r="X34" s="6"/>
      <c r="Y34" s="6"/>
      <c r="Z34" s="6"/>
      <c r="AA34" s="6"/>
      <c r="AB34" s="6"/>
      <c r="AC34" s="6"/>
      <c r="AD34" s="6"/>
      <c r="AE34" s="6"/>
      <c r="AF34" s="6"/>
      <c r="AG34" s="6"/>
      <c r="AH34" s="6"/>
      <c r="AI34" s="1"/>
      <c r="AJ34" s="1"/>
      <c r="AK34" s="1"/>
      <c r="AL34" s="1"/>
      <c r="AM34" s="6"/>
      <c r="AN34" s="6"/>
      <c r="AO34" s="6"/>
      <c r="AP34" s="6"/>
      <c r="AQ34" s="6"/>
      <c r="AR34" s="6"/>
      <c r="AS34" s="6"/>
      <c r="AT34" s="197"/>
      <c r="AU34" s="197"/>
      <c r="AV34" s="197"/>
      <c r="AW34" s="197"/>
      <c r="AX34" s="197"/>
      <c r="AY34" s="197"/>
      <c r="AZ34" s="197"/>
      <c r="BA34" s="197"/>
      <c r="BB34" s="197"/>
      <c r="BC34" s="197"/>
      <c r="BD34" s="197"/>
      <c r="BE34" s="197"/>
      <c r="BF34" s="197"/>
      <c r="BG34" s="197"/>
      <c r="BH34" s="197"/>
      <c r="BI34" s="197"/>
      <c r="BJ34" s="197"/>
      <c r="BK34" s="197"/>
      <c r="BL34" s="197"/>
      <c r="BM34" s="197"/>
      <c r="BN34" s="197"/>
      <c r="BO34" s="197"/>
      <c r="BP34" s="197"/>
      <c r="BQ34" s="197"/>
      <c r="BR34" s="197"/>
      <c r="BS34" s="197"/>
      <c r="BT34" s="197"/>
      <c r="BU34" s="197"/>
      <c r="BV34" s="197"/>
      <c r="BW34" s="197"/>
    </row>
    <row r="35" spans="1:154" s="15" customFormat="1" ht="15.6" customHeight="1">
      <c r="A35" s="2">
        <v>2023</v>
      </c>
      <c r="B35" s="194"/>
      <c r="C35" s="5" t="s">
        <v>5265</v>
      </c>
      <c r="D35" s="195">
        <f t="shared" si="2"/>
        <v>10</v>
      </c>
      <c r="E35" s="1" t="s">
        <v>80</v>
      </c>
      <c r="F35" s="196" t="s">
        <v>3298</v>
      </c>
      <c r="G35" s="15" t="s">
        <v>6272</v>
      </c>
      <c r="H35" s="6" t="s">
        <v>11</v>
      </c>
      <c r="I35" s="6"/>
      <c r="J35" s="6"/>
      <c r="K35" s="6"/>
      <c r="L35" s="6"/>
      <c r="M35" s="6"/>
      <c r="N35" s="6"/>
      <c r="O35" s="6"/>
      <c r="P35" s="6"/>
      <c r="Q35" s="6"/>
      <c r="R35" s="6">
        <v>10</v>
      </c>
      <c r="S35" s="6"/>
      <c r="T35" s="6"/>
      <c r="U35" s="6"/>
      <c r="V35" s="6"/>
      <c r="W35" s="6"/>
      <c r="X35" s="6"/>
      <c r="Y35" s="6"/>
      <c r="Z35" s="6"/>
      <c r="AA35" s="6"/>
      <c r="AB35" s="6"/>
      <c r="AC35" s="6"/>
      <c r="AD35" s="6"/>
      <c r="AE35" s="6"/>
      <c r="AF35" s="6"/>
      <c r="AG35" s="6"/>
      <c r="AH35" s="6"/>
      <c r="AI35" s="206"/>
      <c r="AJ35" s="206"/>
      <c r="AK35" s="206"/>
      <c r="AL35" s="206"/>
      <c r="AM35" s="6"/>
      <c r="AN35" s="6"/>
      <c r="AO35" s="6"/>
      <c r="AP35" s="6"/>
      <c r="AQ35" s="6"/>
      <c r="AR35" s="6"/>
      <c r="AS35" s="6"/>
      <c r="AT35" s="197"/>
      <c r="AU35" s="197"/>
      <c r="AV35" s="197"/>
      <c r="AW35" s="197"/>
      <c r="AX35" s="197"/>
      <c r="AY35" s="197"/>
      <c r="AZ35" s="197"/>
      <c r="BA35" s="197"/>
      <c r="BB35" s="197"/>
      <c r="BC35" s="197"/>
      <c r="BD35" s="197"/>
      <c r="BE35" s="197"/>
      <c r="BF35" s="197"/>
      <c r="BG35" s="197"/>
      <c r="BH35" s="197"/>
      <c r="BI35" s="197"/>
      <c r="BJ35" s="197"/>
      <c r="BK35" s="197"/>
      <c r="BL35" s="197"/>
      <c r="BM35" s="197"/>
      <c r="BN35" s="197"/>
      <c r="BO35" s="197"/>
      <c r="BP35" s="197"/>
      <c r="BQ35" s="197"/>
      <c r="BR35" s="197"/>
      <c r="BS35" s="197"/>
      <c r="BT35" s="197"/>
      <c r="BU35" s="197"/>
      <c r="BV35" s="197"/>
      <c r="BW35" s="197"/>
      <c r="BX35" s="207"/>
      <c r="BY35" s="207"/>
      <c r="BZ35" s="207"/>
      <c r="CA35" s="207"/>
      <c r="CB35" s="207"/>
      <c r="CC35" s="207"/>
      <c r="CD35" s="207"/>
      <c r="CE35" s="207"/>
      <c r="CF35" s="207"/>
      <c r="CG35" s="207"/>
      <c r="CH35" s="207"/>
      <c r="CI35" s="207"/>
      <c r="CJ35" s="207"/>
      <c r="CK35" s="207"/>
      <c r="CL35" s="207"/>
      <c r="CM35" s="207"/>
      <c r="CN35" s="207"/>
      <c r="CO35" s="207"/>
      <c r="CP35" s="207"/>
      <c r="CQ35" s="207"/>
      <c r="CR35" s="207"/>
      <c r="CS35" s="207"/>
      <c r="CT35" s="207"/>
      <c r="CU35" s="207"/>
      <c r="CV35" s="207"/>
      <c r="CW35" s="207"/>
      <c r="CX35" s="207"/>
      <c r="CY35" s="207"/>
      <c r="CZ35" s="207"/>
      <c r="DA35" s="207"/>
      <c r="DB35" s="207"/>
      <c r="DC35" s="207"/>
      <c r="DD35" s="207"/>
      <c r="DE35" s="207"/>
      <c r="DF35" s="207"/>
      <c r="DG35" s="207"/>
      <c r="DH35" s="207"/>
      <c r="DI35" s="207"/>
      <c r="DJ35" s="207"/>
      <c r="DK35" s="207"/>
      <c r="DL35" s="207"/>
      <c r="DM35" s="207"/>
      <c r="DN35" s="207"/>
      <c r="DO35" s="207"/>
      <c r="DP35" s="207"/>
      <c r="DQ35" s="207"/>
      <c r="DR35" s="207"/>
      <c r="DS35" s="207"/>
      <c r="DT35" s="207"/>
      <c r="DU35" s="207"/>
      <c r="DV35" s="207"/>
      <c r="DW35" s="207"/>
      <c r="DX35" s="207"/>
      <c r="DY35" s="207"/>
      <c r="DZ35" s="207"/>
      <c r="EA35" s="207"/>
      <c r="EB35" s="207"/>
      <c r="EC35" s="207"/>
      <c r="ED35" s="207"/>
      <c r="EE35" s="207"/>
      <c r="EF35" s="207"/>
      <c r="EG35" s="207"/>
      <c r="EH35" s="207"/>
      <c r="EI35" s="207"/>
      <c r="EJ35" s="207"/>
      <c r="EK35" s="207"/>
      <c r="EL35" s="207"/>
      <c r="EM35" s="207"/>
      <c r="EN35" s="207"/>
      <c r="EO35" s="207"/>
      <c r="EP35" s="207"/>
      <c r="EQ35" s="207"/>
      <c r="ER35" s="207"/>
      <c r="ES35" s="207"/>
      <c r="ET35" s="207"/>
      <c r="EU35" s="207"/>
      <c r="EV35" s="207"/>
      <c r="EW35" s="207"/>
      <c r="EX35" s="207"/>
    </row>
    <row r="36" spans="1:154" s="15" customFormat="1" ht="15.6" customHeight="1">
      <c r="A36" s="2">
        <v>2022</v>
      </c>
      <c r="B36" s="194"/>
      <c r="C36" s="5" t="s">
        <v>6431</v>
      </c>
      <c r="D36" s="195">
        <f t="shared" si="2"/>
        <v>6.5555555555555554</v>
      </c>
      <c r="E36" s="1" t="s">
        <v>80</v>
      </c>
      <c r="F36" s="196" t="s">
        <v>3298</v>
      </c>
      <c r="G36" s="15" t="s">
        <v>6272</v>
      </c>
      <c r="H36" s="6" t="s">
        <v>11</v>
      </c>
      <c r="I36" s="6"/>
      <c r="J36" s="6"/>
      <c r="K36" s="6">
        <v>8</v>
      </c>
      <c r="L36" s="6"/>
      <c r="M36" s="6"/>
      <c r="N36" s="6"/>
      <c r="O36" s="6"/>
      <c r="P36" s="6"/>
      <c r="Q36" s="6"/>
      <c r="R36" s="6"/>
      <c r="S36" s="6"/>
      <c r="T36" s="6"/>
      <c r="U36" s="6"/>
      <c r="V36" s="6"/>
      <c r="W36" s="6"/>
      <c r="X36" s="6"/>
      <c r="Y36" s="6"/>
      <c r="Z36" s="6"/>
      <c r="AA36" s="6"/>
      <c r="AB36" s="6"/>
      <c r="AC36" s="6"/>
      <c r="AD36" s="6"/>
      <c r="AE36" s="6">
        <v>4</v>
      </c>
      <c r="AF36" s="6"/>
      <c r="AG36" s="6"/>
      <c r="AH36" s="6"/>
      <c r="AI36" s="1">
        <v>3</v>
      </c>
      <c r="AJ36" s="1">
        <v>6</v>
      </c>
      <c r="AK36" s="1">
        <v>5</v>
      </c>
      <c r="AL36" s="1">
        <v>8</v>
      </c>
      <c r="AM36" s="6">
        <v>10</v>
      </c>
      <c r="AN36" s="6">
        <v>9</v>
      </c>
      <c r="AO36" s="6">
        <v>6</v>
      </c>
      <c r="AP36" s="6"/>
      <c r="AQ36" s="6"/>
      <c r="AR36" s="6"/>
      <c r="AS36" s="6"/>
      <c r="AT36" s="197"/>
      <c r="AU36" s="197"/>
      <c r="AV36" s="197"/>
      <c r="AW36" s="197"/>
      <c r="AX36" s="197"/>
      <c r="AY36" s="197"/>
      <c r="AZ36" s="197"/>
      <c r="BA36" s="197"/>
      <c r="BB36" s="197"/>
      <c r="BC36" s="197"/>
      <c r="BD36" s="197"/>
      <c r="BE36" s="197"/>
      <c r="BF36" s="197"/>
      <c r="BG36" s="197"/>
      <c r="BH36" s="197"/>
      <c r="BI36" s="197"/>
      <c r="BJ36" s="197"/>
      <c r="BK36" s="197"/>
      <c r="BL36" s="197"/>
      <c r="BM36" s="197"/>
      <c r="BN36" s="197"/>
      <c r="BO36" s="197"/>
      <c r="BP36" s="197"/>
      <c r="BQ36" s="197"/>
      <c r="BR36" s="197"/>
      <c r="BS36" s="197"/>
      <c r="BT36" s="197"/>
      <c r="BU36" s="197"/>
      <c r="BV36" s="197"/>
      <c r="BW36" s="197"/>
    </row>
    <row r="37" spans="1:154" s="15" customFormat="1" ht="15.6" customHeight="1">
      <c r="A37" s="2">
        <v>2022</v>
      </c>
      <c r="B37" s="194"/>
      <c r="C37" s="5" t="s">
        <v>3254</v>
      </c>
      <c r="D37" s="195">
        <f t="shared" si="2"/>
        <v>6.3431372549019605</v>
      </c>
      <c r="E37" s="1" t="s">
        <v>80</v>
      </c>
      <c r="F37" s="196" t="s">
        <v>3298</v>
      </c>
      <c r="G37" s="15" t="s">
        <v>6272</v>
      </c>
      <c r="H37" s="6" t="s">
        <v>11</v>
      </c>
      <c r="I37" s="6">
        <v>7</v>
      </c>
      <c r="J37" s="6">
        <v>4</v>
      </c>
      <c r="K37" s="6">
        <v>4</v>
      </c>
      <c r="L37" s="6"/>
      <c r="M37" s="6"/>
      <c r="N37" s="6"/>
      <c r="O37" s="6"/>
      <c r="P37" s="6"/>
      <c r="Q37" s="6"/>
      <c r="R37" s="6"/>
      <c r="S37" s="6"/>
      <c r="T37" s="6"/>
      <c r="U37" s="6"/>
      <c r="V37" s="6"/>
      <c r="W37" s="6"/>
      <c r="X37" s="6"/>
      <c r="Y37" s="6"/>
      <c r="Z37" s="6"/>
      <c r="AA37" s="6">
        <v>3</v>
      </c>
      <c r="AB37" s="6">
        <v>5</v>
      </c>
      <c r="AC37" s="6"/>
      <c r="AD37" s="6"/>
      <c r="AE37" s="6"/>
      <c r="AF37" s="6"/>
      <c r="AG37" s="6"/>
      <c r="AH37" s="6"/>
      <c r="AI37" s="1">
        <v>10</v>
      </c>
      <c r="AJ37" s="1"/>
      <c r="AK37" s="1"/>
      <c r="AL37" s="1">
        <v>8</v>
      </c>
      <c r="AM37" s="6"/>
      <c r="AN37" s="6">
        <v>10</v>
      </c>
      <c r="AO37" s="6">
        <v>10</v>
      </c>
      <c r="AP37" s="6">
        <v>10</v>
      </c>
      <c r="AQ37" s="6"/>
      <c r="AR37" s="6">
        <v>10</v>
      </c>
      <c r="AS37" s="6">
        <v>8</v>
      </c>
      <c r="AT37" s="197"/>
      <c r="AU37" s="197">
        <v>8</v>
      </c>
      <c r="AV37" s="197">
        <v>4</v>
      </c>
      <c r="AW37" s="197">
        <v>6</v>
      </c>
      <c r="AX37" s="197"/>
      <c r="AY37" s="197">
        <v>2</v>
      </c>
      <c r="AZ37" s="197"/>
      <c r="BA37" s="197"/>
      <c r="BB37" s="197">
        <v>7</v>
      </c>
      <c r="BC37" s="197"/>
      <c r="BD37" s="197">
        <v>3</v>
      </c>
      <c r="BE37" s="197"/>
      <c r="BF37" s="197"/>
      <c r="BG37" s="197"/>
      <c r="BH37" s="197">
        <v>5</v>
      </c>
      <c r="BI37" s="197">
        <v>10</v>
      </c>
      <c r="BJ37" s="197">
        <v>6</v>
      </c>
      <c r="BK37" s="197">
        <v>9</v>
      </c>
      <c r="BL37" s="197">
        <v>6</v>
      </c>
      <c r="BM37" s="197">
        <v>8</v>
      </c>
      <c r="BN37" s="197">
        <v>6</v>
      </c>
      <c r="BO37" s="197">
        <v>7</v>
      </c>
      <c r="BP37" s="197">
        <v>5</v>
      </c>
      <c r="BQ37" s="197">
        <v>5</v>
      </c>
      <c r="BR37" s="197">
        <v>5</v>
      </c>
      <c r="BS37" s="197">
        <v>4</v>
      </c>
      <c r="BT37" s="197">
        <v>8</v>
      </c>
      <c r="BU37" s="197">
        <v>5</v>
      </c>
      <c r="BV37" s="197">
        <v>3</v>
      </c>
      <c r="BW37" s="197">
        <v>6</v>
      </c>
      <c r="BX37" s="15">
        <v>6</v>
      </c>
      <c r="BY37" s="15">
        <v>6</v>
      </c>
      <c r="BZ37" s="15">
        <v>6</v>
      </c>
      <c r="CA37" s="15">
        <v>6</v>
      </c>
      <c r="CB37" s="15">
        <v>6</v>
      </c>
      <c r="CC37" s="15">
        <v>6</v>
      </c>
      <c r="CD37" s="15">
        <v>3</v>
      </c>
      <c r="CE37" s="15">
        <v>8</v>
      </c>
      <c r="CF37" s="15">
        <v>10</v>
      </c>
      <c r="CG37" s="15">
        <v>4</v>
      </c>
      <c r="CH37" s="15">
        <v>5</v>
      </c>
      <c r="CI37" s="15">
        <v>9</v>
      </c>
      <c r="CJ37" s="15">
        <v>4</v>
      </c>
      <c r="CK37" s="15">
        <v>5</v>
      </c>
      <c r="CL37" s="15">
        <v>6</v>
      </c>
      <c r="CM37" s="15">
        <v>7</v>
      </c>
      <c r="CN37" s="15">
        <v>5</v>
      </c>
      <c r="CO37" s="15">
        <v>10</v>
      </c>
      <c r="CP37" s="15">
        <v>5</v>
      </c>
      <c r="CQ37" s="15">
        <v>8</v>
      </c>
      <c r="CR37" s="15">
        <v>10</v>
      </c>
      <c r="CS37" s="15">
        <v>5</v>
      </c>
      <c r="CT37" s="15">
        <v>6</v>
      </c>
      <c r="CU37" s="15">
        <v>6</v>
      </c>
      <c r="CV37" s="15">
        <v>4</v>
      </c>
      <c r="CW37" s="15">
        <v>4</v>
      </c>
      <c r="CX37" s="15">
        <v>8</v>
      </c>
      <c r="CY37" s="15">
        <v>7</v>
      </c>
      <c r="CZ37" s="15">
        <v>5</v>
      </c>
      <c r="DA37" s="15">
        <v>6</v>
      </c>
      <c r="DB37" s="15">
        <v>6</v>
      </c>
      <c r="DC37" s="15">
        <v>4</v>
      </c>
      <c r="DD37" s="15">
        <v>6</v>
      </c>
      <c r="DE37" s="15">
        <v>7</v>
      </c>
      <c r="DF37" s="15">
        <v>6</v>
      </c>
      <c r="DG37" s="15">
        <v>6</v>
      </c>
      <c r="DH37" s="15">
        <v>5</v>
      </c>
      <c r="DI37" s="15">
        <v>6</v>
      </c>
      <c r="DJ37" s="15">
        <v>10</v>
      </c>
      <c r="DK37" s="15">
        <v>5</v>
      </c>
      <c r="DL37" s="15">
        <v>7</v>
      </c>
      <c r="DM37" s="15">
        <v>6</v>
      </c>
      <c r="DN37" s="15">
        <v>7</v>
      </c>
      <c r="DO37" s="15">
        <v>7</v>
      </c>
      <c r="DP37" s="15">
        <v>6</v>
      </c>
      <c r="DQ37" s="15">
        <v>8</v>
      </c>
      <c r="DR37" s="15">
        <v>8</v>
      </c>
      <c r="DS37" s="15">
        <v>6</v>
      </c>
      <c r="DT37" s="15">
        <v>5</v>
      </c>
      <c r="DU37" s="15">
        <v>5</v>
      </c>
      <c r="DV37" s="15">
        <v>5</v>
      </c>
      <c r="DW37" s="15">
        <v>6</v>
      </c>
      <c r="DX37" s="15">
        <v>6</v>
      </c>
      <c r="DY37" s="15">
        <v>5</v>
      </c>
      <c r="DZ37" s="15">
        <v>6</v>
      </c>
      <c r="EA37" s="15">
        <v>5</v>
      </c>
      <c r="EB37" s="15">
        <v>5</v>
      </c>
      <c r="EC37" s="15">
        <v>5</v>
      </c>
      <c r="ED37" s="15">
        <v>6</v>
      </c>
      <c r="EE37" s="15">
        <v>5</v>
      </c>
      <c r="EF37" s="15">
        <v>10</v>
      </c>
      <c r="EG37" s="15">
        <v>10</v>
      </c>
      <c r="EH37" s="15">
        <v>7</v>
      </c>
      <c r="EI37" s="15">
        <v>9</v>
      </c>
      <c r="EJ37" s="15">
        <v>10</v>
      </c>
      <c r="EK37" s="15">
        <v>8</v>
      </c>
      <c r="EL37" s="15">
        <v>6</v>
      </c>
      <c r="EM37" s="15">
        <v>4</v>
      </c>
    </row>
    <row r="38" spans="1:154" s="15" customFormat="1" ht="15.6" customHeight="1">
      <c r="A38" s="2">
        <v>2022</v>
      </c>
      <c r="B38" s="194"/>
      <c r="C38" s="5" t="s">
        <v>3243</v>
      </c>
      <c r="D38" s="195">
        <f t="shared" si="2"/>
        <v>6</v>
      </c>
      <c r="E38" s="1" t="s">
        <v>80</v>
      </c>
      <c r="F38" s="196" t="s">
        <v>3298</v>
      </c>
      <c r="G38" s="15" t="s">
        <v>6272</v>
      </c>
      <c r="H38" s="6" t="s">
        <v>11</v>
      </c>
      <c r="I38" s="6"/>
      <c r="J38" s="6"/>
      <c r="K38" s="6"/>
      <c r="L38" s="6"/>
      <c r="M38" s="6"/>
      <c r="N38" s="6"/>
      <c r="O38" s="6"/>
      <c r="P38" s="6"/>
      <c r="Q38" s="6"/>
      <c r="R38" s="6"/>
      <c r="S38" s="6"/>
      <c r="T38" s="6"/>
      <c r="U38" s="6">
        <v>9</v>
      </c>
      <c r="V38" s="6"/>
      <c r="W38" s="6"/>
      <c r="X38" s="6"/>
      <c r="Y38" s="6"/>
      <c r="Z38" s="6"/>
      <c r="AA38" s="6"/>
      <c r="AB38" s="6">
        <v>3</v>
      </c>
      <c r="AC38" s="6"/>
      <c r="AD38" s="6"/>
      <c r="AE38" s="6"/>
      <c r="AF38" s="6"/>
      <c r="AG38" s="6"/>
      <c r="AH38" s="6"/>
      <c r="AI38" s="1">
        <v>1</v>
      </c>
      <c r="AJ38" s="1">
        <v>10</v>
      </c>
      <c r="AK38" s="1">
        <v>7</v>
      </c>
      <c r="AL38" s="1"/>
      <c r="AM38" s="6"/>
      <c r="AN38" s="6"/>
      <c r="AO38" s="6"/>
      <c r="AP38" s="6"/>
      <c r="AQ38" s="6"/>
      <c r="AR38" s="6"/>
      <c r="AS38" s="6"/>
      <c r="AT38" s="197"/>
      <c r="AU38" s="197"/>
      <c r="AV38" s="197"/>
      <c r="AW38" s="197"/>
      <c r="AX38" s="197"/>
      <c r="AY38" s="197"/>
      <c r="AZ38" s="197"/>
      <c r="BA38" s="197"/>
      <c r="BB38" s="197"/>
      <c r="BC38" s="197"/>
      <c r="BD38" s="197"/>
      <c r="BE38" s="197"/>
      <c r="BF38" s="197"/>
      <c r="BG38" s="197"/>
      <c r="BH38" s="197"/>
      <c r="BI38" s="197"/>
      <c r="BJ38" s="197"/>
      <c r="BK38" s="197"/>
      <c r="BL38" s="197"/>
      <c r="BM38" s="197"/>
      <c r="BN38" s="197"/>
      <c r="BO38" s="197"/>
      <c r="BP38" s="197"/>
      <c r="BQ38" s="197"/>
      <c r="BR38" s="197"/>
      <c r="BS38" s="197"/>
      <c r="BT38" s="197"/>
      <c r="BU38" s="197"/>
      <c r="BV38" s="197"/>
      <c r="BW38" s="197"/>
    </row>
    <row r="39" spans="1:154" s="15" customFormat="1" ht="15.6" customHeight="1">
      <c r="A39" s="2">
        <v>2023</v>
      </c>
      <c r="B39" s="194"/>
      <c r="C39" s="5" t="s">
        <v>3234</v>
      </c>
      <c r="D39" s="195">
        <f t="shared" si="2"/>
        <v>6</v>
      </c>
      <c r="E39" s="1" t="s">
        <v>80</v>
      </c>
      <c r="F39" s="196" t="s">
        <v>3298</v>
      </c>
      <c r="G39" s="15" t="s">
        <v>6272</v>
      </c>
      <c r="H39" s="6" t="s">
        <v>11</v>
      </c>
      <c r="I39" s="6"/>
      <c r="J39" s="6"/>
      <c r="K39" s="6"/>
      <c r="L39" s="6"/>
      <c r="M39" s="6"/>
      <c r="N39" s="6"/>
      <c r="O39" s="6"/>
      <c r="P39" s="6"/>
      <c r="Q39" s="6"/>
      <c r="R39" s="6"/>
      <c r="S39" s="6"/>
      <c r="T39" s="6"/>
      <c r="U39" s="6"/>
      <c r="V39" s="6">
        <v>6</v>
      </c>
      <c r="W39" s="6"/>
      <c r="X39" s="6"/>
      <c r="Y39" s="6"/>
      <c r="Z39" s="6"/>
      <c r="AA39" s="6"/>
      <c r="AB39" s="6"/>
      <c r="AC39" s="6"/>
      <c r="AD39" s="6"/>
      <c r="AE39" s="6"/>
      <c r="AF39" s="6"/>
      <c r="AG39" s="6"/>
      <c r="AH39" s="6"/>
      <c r="AI39" s="1"/>
      <c r="AJ39" s="1"/>
      <c r="AK39" s="1"/>
      <c r="AL39" s="1"/>
      <c r="AM39" s="6"/>
      <c r="AN39" s="6"/>
      <c r="AO39" s="6"/>
      <c r="AP39" s="6"/>
      <c r="AQ39" s="6"/>
      <c r="AR39" s="6"/>
      <c r="AS39" s="6"/>
      <c r="AT39" s="197"/>
      <c r="AU39" s="197"/>
      <c r="AV39" s="197"/>
      <c r="AW39" s="197"/>
      <c r="AX39" s="197"/>
      <c r="AY39" s="197"/>
      <c r="AZ39" s="197"/>
      <c r="BA39" s="197"/>
      <c r="BB39" s="197"/>
      <c r="BC39" s="197"/>
      <c r="BD39" s="197"/>
      <c r="BE39" s="197"/>
      <c r="BF39" s="197"/>
      <c r="BG39" s="197"/>
      <c r="BH39" s="197"/>
      <c r="BI39" s="197"/>
      <c r="BJ39" s="197"/>
      <c r="BK39" s="197"/>
      <c r="BL39" s="197"/>
      <c r="BM39" s="197"/>
      <c r="BN39" s="197"/>
      <c r="BO39" s="197"/>
      <c r="BP39" s="197"/>
      <c r="BQ39" s="197"/>
      <c r="BR39" s="197"/>
      <c r="BS39" s="197"/>
      <c r="BT39" s="197"/>
      <c r="BU39" s="197"/>
      <c r="BV39" s="197"/>
      <c r="BW39" s="197"/>
    </row>
    <row r="40" spans="1:154" s="15" customFormat="1" ht="15.6" customHeight="1">
      <c r="A40" s="2">
        <v>2023</v>
      </c>
      <c r="B40" s="194"/>
      <c r="C40" s="5" t="s">
        <v>3264</v>
      </c>
      <c r="D40" s="195">
        <f t="shared" si="2"/>
        <v>6</v>
      </c>
      <c r="E40" s="1" t="s">
        <v>80</v>
      </c>
      <c r="F40" s="196" t="s">
        <v>3298</v>
      </c>
      <c r="G40" s="15" t="s">
        <v>6272</v>
      </c>
      <c r="H40" s="6" t="s">
        <v>11</v>
      </c>
      <c r="I40" s="6"/>
      <c r="J40" s="6"/>
      <c r="K40" s="6"/>
      <c r="L40" s="6"/>
      <c r="M40" s="6"/>
      <c r="N40" s="6"/>
      <c r="O40" s="6"/>
      <c r="P40" s="6"/>
      <c r="Q40" s="6"/>
      <c r="R40" s="6"/>
      <c r="S40" s="6"/>
      <c r="T40" s="6"/>
      <c r="U40" s="6"/>
      <c r="V40" s="6"/>
      <c r="W40" s="6"/>
      <c r="X40" s="6"/>
      <c r="Y40" s="6"/>
      <c r="Z40" s="6"/>
      <c r="AA40" s="6"/>
      <c r="AB40" s="6"/>
      <c r="AC40" s="6"/>
      <c r="AD40" s="6"/>
      <c r="AE40" s="6">
        <v>7</v>
      </c>
      <c r="AF40" s="6">
        <v>6</v>
      </c>
      <c r="AG40" s="6">
        <v>5</v>
      </c>
      <c r="AH40" s="6"/>
      <c r="AI40" s="1"/>
      <c r="AJ40" s="1"/>
      <c r="AK40" s="1"/>
      <c r="AL40" s="1"/>
      <c r="AM40" s="6"/>
      <c r="AN40" s="6"/>
      <c r="AO40" s="6"/>
      <c r="AP40" s="6"/>
      <c r="AQ40" s="6"/>
      <c r="AR40" s="6"/>
      <c r="AS40" s="6"/>
      <c r="AT40" s="197"/>
      <c r="AU40" s="197"/>
      <c r="AV40" s="197"/>
      <c r="AW40" s="197"/>
      <c r="AX40" s="197"/>
      <c r="AY40" s="197"/>
      <c r="AZ40" s="197"/>
      <c r="BA40" s="197"/>
      <c r="BB40" s="197"/>
      <c r="BC40" s="197"/>
      <c r="BD40" s="197"/>
      <c r="BE40" s="197"/>
      <c r="BF40" s="197"/>
      <c r="BG40" s="197"/>
      <c r="BH40" s="197"/>
      <c r="BI40" s="197"/>
      <c r="BJ40" s="197"/>
      <c r="BK40" s="197"/>
      <c r="BL40" s="197"/>
      <c r="BM40" s="197"/>
      <c r="BN40" s="197"/>
      <c r="BO40" s="197"/>
      <c r="BP40" s="197"/>
      <c r="BQ40" s="197"/>
      <c r="BR40" s="197"/>
      <c r="BS40" s="197"/>
      <c r="BT40" s="197"/>
      <c r="BU40" s="197"/>
      <c r="BV40" s="197"/>
      <c r="BW40" s="197"/>
    </row>
    <row r="41" spans="1:154" s="15" customFormat="1" ht="15.6" customHeight="1">
      <c r="A41" s="2">
        <v>2022</v>
      </c>
      <c r="B41" s="194"/>
      <c r="C41" s="5" t="s">
        <v>3265</v>
      </c>
      <c r="D41" s="195">
        <f t="shared" si="2"/>
        <v>5.666666666666667</v>
      </c>
      <c r="E41" s="1" t="s">
        <v>80</v>
      </c>
      <c r="F41" s="196" t="s">
        <v>3298</v>
      </c>
      <c r="G41" s="15" t="s">
        <v>6272</v>
      </c>
      <c r="H41" s="6" t="s">
        <v>11</v>
      </c>
      <c r="I41" s="6"/>
      <c r="J41" s="6"/>
      <c r="K41" s="6"/>
      <c r="L41" s="6"/>
      <c r="M41" s="6"/>
      <c r="N41" s="6"/>
      <c r="O41" s="6"/>
      <c r="P41" s="6"/>
      <c r="Q41" s="6"/>
      <c r="R41" s="6"/>
      <c r="S41" s="6"/>
      <c r="T41" s="6"/>
      <c r="U41" s="6"/>
      <c r="V41" s="6"/>
      <c r="W41" s="6"/>
      <c r="X41" s="6"/>
      <c r="Y41" s="6"/>
      <c r="Z41" s="6"/>
      <c r="AA41" s="6"/>
      <c r="AB41" s="6"/>
      <c r="AC41" s="6">
        <v>7</v>
      </c>
      <c r="AD41" s="6">
        <v>6</v>
      </c>
      <c r="AE41" s="6">
        <v>4</v>
      </c>
      <c r="AF41" s="6"/>
      <c r="AG41" s="6"/>
      <c r="AH41" s="6"/>
      <c r="AI41" s="1"/>
      <c r="AJ41" s="1"/>
      <c r="AK41" s="1"/>
      <c r="AL41" s="1"/>
      <c r="AM41" s="6"/>
      <c r="AN41" s="6"/>
      <c r="AO41" s="6"/>
      <c r="AP41" s="6"/>
      <c r="AQ41" s="6"/>
      <c r="AR41" s="6"/>
      <c r="AS41" s="6"/>
      <c r="AT41" s="197"/>
      <c r="AU41" s="197"/>
      <c r="AV41" s="197"/>
      <c r="AW41" s="197"/>
      <c r="AX41" s="197"/>
      <c r="AY41" s="197"/>
      <c r="AZ41" s="197"/>
      <c r="BA41" s="197"/>
      <c r="BB41" s="197"/>
      <c r="BC41" s="197"/>
      <c r="BD41" s="197"/>
      <c r="BE41" s="197"/>
      <c r="BF41" s="197"/>
      <c r="BG41" s="197"/>
      <c r="BH41" s="197"/>
      <c r="BI41" s="197"/>
      <c r="BJ41" s="197"/>
      <c r="BK41" s="197"/>
      <c r="BL41" s="197"/>
      <c r="BM41" s="197"/>
      <c r="BN41" s="197"/>
      <c r="BO41" s="197"/>
      <c r="BP41" s="197"/>
      <c r="BQ41" s="197"/>
      <c r="BR41" s="197"/>
      <c r="BS41" s="197"/>
      <c r="BT41" s="197"/>
      <c r="BU41" s="197"/>
      <c r="BV41" s="197"/>
      <c r="BW41" s="197"/>
    </row>
    <row r="42" spans="1:154" s="15" customFormat="1" ht="15.6" customHeight="1">
      <c r="A42" s="2">
        <v>2022</v>
      </c>
      <c r="B42" s="194"/>
      <c r="C42" s="5" t="s">
        <v>3268</v>
      </c>
      <c r="D42" s="195">
        <f t="shared" si="2"/>
        <v>4.833333333333333</v>
      </c>
      <c r="E42" s="1" t="s">
        <v>80</v>
      </c>
      <c r="F42" s="196" t="s">
        <v>3298</v>
      </c>
      <c r="G42" s="15" t="s">
        <v>6272</v>
      </c>
      <c r="H42" s="6" t="s">
        <v>11</v>
      </c>
      <c r="I42" s="6"/>
      <c r="J42" s="6"/>
      <c r="K42" s="6"/>
      <c r="L42" s="6"/>
      <c r="M42" s="6"/>
      <c r="N42" s="6"/>
      <c r="O42" s="6"/>
      <c r="P42" s="6"/>
      <c r="Q42" s="6"/>
      <c r="R42" s="6"/>
      <c r="S42" s="6"/>
      <c r="T42" s="6"/>
      <c r="U42" s="6"/>
      <c r="V42" s="6"/>
      <c r="W42" s="6">
        <v>6</v>
      </c>
      <c r="X42" s="6"/>
      <c r="Y42" s="6"/>
      <c r="Z42" s="6"/>
      <c r="AA42" s="6"/>
      <c r="AB42" s="6">
        <v>5</v>
      </c>
      <c r="AC42" s="6"/>
      <c r="AD42" s="6"/>
      <c r="AE42" s="6"/>
      <c r="AF42" s="6"/>
      <c r="AG42" s="6"/>
      <c r="AH42" s="6"/>
      <c r="AI42" s="1"/>
      <c r="AJ42" s="1"/>
      <c r="AK42" s="1"/>
      <c r="AL42" s="1"/>
      <c r="AM42" s="6"/>
      <c r="AN42" s="6"/>
      <c r="AO42" s="6"/>
      <c r="AP42" s="6"/>
      <c r="AQ42" s="6"/>
      <c r="AR42" s="6"/>
      <c r="AS42" s="6"/>
      <c r="AT42" s="197"/>
      <c r="AU42" s="197"/>
      <c r="AV42" s="197"/>
      <c r="AW42" s="197"/>
      <c r="AX42" s="197"/>
      <c r="AY42" s="197"/>
      <c r="AZ42" s="197"/>
      <c r="BA42" s="197"/>
      <c r="BB42" s="197"/>
      <c r="BC42" s="197"/>
      <c r="BD42" s="197">
        <v>6</v>
      </c>
      <c r="BE42" s="197">
        <v>3</v>
      </c>
      <c r="BF42" s="197">
        <v>4</v>
      </c>
      <c r="BG42" s="197">
        <v>5</v>
      </c>
      <c r="BH42" s="197"/>
      <c r="BI42" s="197"/>
      <c r="BJ42" s="197"/>
      <c r="BK42" s="197"/>
      <c r="BL42" s="197"/>
      <c r="BM42" s="197"/>
      <c r="BN42" s="197"/>
      <c r="BO42" s="197"/>
      <c r="BP42" s="197"/>
      <c r="BQ42" s="197"/>
      <c r="BR42" s="197"/>
      <c r="BS42" s="197"/>
      <c r="BT42" s="197"/>
      <c r="BU42" s="197"/>
      <c r="BV42" s="197"/>
      <c r="BW42" s="197"/>
    </row>
    <row r="43" spans="1:154" s="15" customFormat="1" ht="15.6" customHeight="1">
      <c r="A43" s="2"/>
      <c r="B43" s="194"/>
      <c r="C43" s="5"/>
      <c r="D43" s="195"/>
      <c r="E43" s="1"/>
      <c r="F43" s="19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1"/>
      <c r="AJ43" s="1"/>
      <c r="AK43" s="1"/>
      <c r="AL43" s="1"/>
      <c r="AM43" s="6"/>
      <c r="AN43" s="6"/>
      <c r="AO43" s="6"/>
      <c r="AP43" s="6"/>
      <c r="AQ43" s="6"/>
      <c r="AR43" s="6"/>
      <c r="AS43" s="6"/>
      <c r="AT43" s="197"/>
      <c r="AU43" s="197"/>
      <c r="AV43" s="197"/>
      <c r="AW43" s="197"/>
      <c r="AX43" s="197"/>
      <c r="AY43" s="197"/>
      <c r="AZ43" s="197"/>
      <c r="BA43" s="197"/>
      <c r="BB43" s="197"/>
      <c r="BC43" s="197"/>
      <c r="BD43" s="197"/>
      <c r="BE43" s="197"/>
      <c r="BF43" s="197"/>
      <c r="BG43" s="197"/>
      <c r="BH43" s="197"/>
      <c r="BI43" s="197"/>
      <c r="BJ43" s="197"/>
      <c r="BK43" s="197"/>
      <c r="BL43" s="197"/>
      <c r="BM43" s="197"/>
      <c r="BN43" s="197"/>
      <c r="BO43" s="197"/>
      <c r="BP43" s="197"/>
      <c r="BQ43" s="197"/>
      <c r="BR43" s="197"/>
      <c r="BS43" s="197"/>
      <c r="BT43" s="197"/>
      <c r="BU43" s="197"/>
      <c r="BV43" s="197"/>
      <c r="BW43" s="197"/>
    </row>
    <row r="44" spans="1:154" s="15" customFormat="1" ht="15.6" customHeight="1">
      <c r="A44" s="2">
        <v>2023</v>
      </c>
      <c r="B44" s="194"/>
      <c r="C44" s="5" t="s">
        <v>3239</v>
      </c>
      <c r="D44" s="195">
        <f t="shared" ref="D44:D54" si="3">AVERAGE(H44:ND44)</f>
        <v>10</v>
      </c>
      <c r="E44" s="1" t="s">
        <v>80</v>
      </c>
      <c r="F44" s="196" t="s">
        <v>3298</v>
      </c>
      <c r="G44" s="15" t="s">
        <v>6275</v>
      </c>
      <c r="H44" s="6" t="s">
        <v>11</v>
      </c>
      <c r="I44" s="6">
        <v>10</v>
      </c>
      <c r="J44" s="6"/>
      <c r="K44" s="6"/>
      <c r="L44" s="6"/>
      <c r="M44" s="6"/>
      <c r="N44" s="6"/>
      <c r="O44" s="6"/>
      <c r="P44" s="6"/>
      <c r="Q44" s="6"/>
      <c r="R44" s="6"/>
      <c r="S44" s="6"/>
      <c r="T44" s="6"/>
      <c r="U44" s="6"/>
      <c r="V44" s="6"/>
      <c r="W44" s="6"/>
      <c r="X44" s="6"/>
      <c r="Y44" s="6"/>
      <c r="Z44" s="6"/>
      <c r="AA44" s="6"/>
      <c r="AB44" s="6"/>
      <c r="AC44" s="6"/>
      <c r="AD44" s="6"/>
      <c r="AE44" s="6"/>
      <c r="AF44" s="6"/>
      <c r="AG44" s="6"/>
      <c r="AH44" s="6"/>
      <c r="AI44" s="1"/>
      <c r="AJ44" s="1"/>
      <c r="AK44" s="1"/>
      <c r="AL44" s="1"/>
      <c r="AM44" s="6"/>
      <c r="AN44" s="6"/>
      <c r="AO44" s="6"/>
      <c r="AP44" s="6"/>
      <c r="AQ44" s="6"/>
      <c r="AR44" s="6"/>
      <c r="AS44" s="6"/>
      <c r="AT44" s="197"/>
      <c r="AU44" s="197"/>
      <c r="AV44" s="197"/>
      <c r="AW44" s="197"/>
      <c r="AX44" s="197"/>
      <c r="AY44" s="197"/>
      <c r="AZ44" s="197"/>
      <c r="BA44" s="197"/>
      <c r="BB44" s="197"/>
      <c r="BC44" s="197"/>
      <c r="BD44" s="197"/>
      <c r="BE44" s="197"/>
      <c r="BF44" s="197"/>
      <c r="BG44" s="197"/>
      <c r="BH44" s="197"/>
      <c r="BI44" s="197"/>
      <c r="BJ44" s="197"/>
      <c r="BK44" s="197"/>
      <c r="BL44" s="197"/>
      <c r="BM44" s="197"/>
      <c r="BN44" s="197"/>
      <c r="BO44" s="197"/>
      <c r="BP44" s="197"/>
      <c r="BQ44" s="197"/>
      <c r="BR44" s="197"/>
      <c r="BS44" s="197"/>
      <c r="BT44" s="197"/>
      <c r="BU44" s="197"/>
      <c r="BV44" s="197"/>
      <c r="BW44" s="197"/>
    </row>
    <row r="45" spans="1:154" s="15" customFormat="1" ht="15.6" customHeight="1">
      <c r="A45" s="2">
        <v>2023</v>
      </c>
      <c r="B45" s="194"/>
      <c r="C45" s="5" t="s">
        <v>6469</v>
      </c>
      <c r="D45" s="195">
        <f t="shared" si="3"/>
        <v>0</v>
      </c>
      <c r="E45" s="1" t="s">
        <v>80</v>
      </c>
      <c r="F45" s="196" t="s">
        <v>3298</v>
      </c>
      <c r="G45" s="15" t="s">
        <v>6275</v>
      </c>
      <c r="H45" s="6" t="s">
        <v>11</v>
      </c>
      <c r="I45" s="6">
        <v>0</v>
      </c>
      <c r="J45" s="6"/>
      <c r="K45" s="6"/>
      <c r="L45" s="6"/>
      <c r="M45" s="6"/>
      <c r="N45" s="6"/>
      <c r="O45" s="6"/>
      <c r="P45" s="6"/>
      <c r="Q45" s="6"/>
      <c r="R45" s="6"/>
      <c r="S45" s="6"/>
      <c r="T45" s="6"/>
      <c r="U45" s="6"/>
      <c r="V45" s="6"/>
      <c r="W45" s="6"/>
      <c r="X45" s="6"/>
      <c r="Y45" s="6"/>
      <c r="Z45" s="6"/>
      <c r="AA45" s="6"/>
      <c r="AB45" s="6"/>
      <c r="AC45" s="6"/>
      <c r="AD45" s="6"/>
      <c r="AE45" s="6"/>
      <c r="AF45" s="6"/>
      <c r="AG45" s="6"/>
      <c r="AH45" s="6"/>
      <c r="AI45" s="1"/>
      <c r="AJ45" s="1"/>
      <c r="AK45" s="1"/>
      <c r="AL45" s="1"/>
      <c r="AM45" s="6"/>
      <c r="AN45" s="6"/>
      <c r="AO45" s="6"/>
      <c r="AP45" s="6"/>
      <c r="AQ45" s="6"/>
      <c r="AR45" s="6"/>
      <c r="AS45" s="6"/>
      <c r="AT45" s="197"/>
      <c r="AU45" s="197"/>
      <c r="AV45" s="197"/>
      <c r="AW45" s="197"/>
      <c r="AX45" s="197"/>
      <c r="AY45" s="197"/>
      <c r="AZ45" s="197"/>
      <c r="BA45" s="197"/>
      <c r="BB45" s="197"/>
      <c r="BC45" s="197"/>
      <c r="BD45" s="197"/>
      <c r="BE45" s="197"/>
      <c r="BF45" s="197"/>
      <c r="BG45" s="197"/>
      <c r="BH45" s="197"/>
      <c r="BI45" s="197"/>
      <c r="BJ45" s="197"/>
      <c r="BK45" s="197"/>
      <c r="BL45" s="197"/>
      <c r="BM45" s="197"/>
      <c r="BN45" s="197"/>
      <c r="BO45" s="197"/>
      <c r="BP45" s="197"/>
      <c r="BQ45" s="197"/>
      <c r="BR45" s="197"/>
      <c r="BS45" s="197"/>
      <c r="BT45" s="197"/>
      <c r="BU45" s="197"/>
      <c r="BV45" s="197"/>
      <c r="BW45" s="197"/>
    </row>
    <row r="46" spans="1:154" s="15" customFormat="1" ht="15.6" customHeight="1">
      <c r="A46" s="2">
        <v>2022</v>
      </c>
      <c r="B46" s="194"/>
      <c r="C46" s="5" t="s">
        <v>3259</v>
      </c>
      <c r="D46" s="195">
        <f t="shared" si="3"/>
        <v>7.4444444444444446</v>
      </c>
      <c r="E46" s="1" t="s">
        <v>80</v>
      </c>
      <c r="F46" s="196" t="s">
        <v>3298</v>
      </c>
      <c r="G46" s="15" t="s">
        <v>6275</v>
      </c>
      <c r="H46" s="6" t="s">
        <v>11</v>
      </c>
      <c r="I46" s="6">
        <v>10</v>
      </c>
      <c r="J46" s="6">
        <v>7</v>
      </c>
      <c r="K46" s="6">
        <v>6</v>
      </c>
      <c r="L46" s="6"/>
      <c r="M46" s="6"/>
      <c r="N46" s="6"/>
      <c r="O46" s="6"/>
      <c r="P46" s="6"/>
      <c r="Q46" s="6"/>
      <c r="R46" s="6"/>
      <c r="S46" s="6"/>
      <c r="T46" s="6"/>
      <c r="U46" s="6"/>
      <c r="V46" s="6"/>
      <c r="W46" s="6"/>
      <c r="X46" s="6"/>
      <c r="Y46" s="6"/>
      <c r="Z46" s="6">
        <v>10</v>
      </c>
      <c r="AA46" s="6"/>
      <c r="AB46" s="6"/>
      <c r="AC46" s="6"/>
      <c r="AD46" s="6"/>
      <c r="AE46" s="6"/>
      <c r="AF46" s="6"/>
      <c r="AG46" s="6"/>
      <c r="AH46" s="6">
        <v>10</v>
      </c>
      <c r="AI46" s="1">
        <v>10</v>
      </c>
      <c r="AJ46" s="1">
        <v>6</v>
      </c>
      <c r="AK46" s="1">
        <v>5</v>
      </c>
      <c r="AL46" s="1">
        <v>3</v>
      </c>
      <c r="AM46" s="6"/>
      <c r="AN46" s="6"/>
      <c r="AO46" s="6"/>
      <c r="AP46" s="6"/>
      <c r="AQ46" s="6"/>
      <c r="AR46" s="6"/>
      <c r="AS46" s="6"/>
      <c r="AT46" s="197"/>
      <c r="AU46" s="197"/>
      <c r="AV46" s="197"/>
      <c r="AW46" s="197"/>
      <c r="AX46" s="197"/>
      <c r="AY46" s="197"/>
      <c r="AZ46" s="197"/>
      <c r="BA46" s="197"/>
      <c r="BB46" s="197"/>
      <c r="BC46" s="197"/>
      <c r="BD46" s="197"/>
      <c r="BE46" s="197"/>
      <c r="BF46" s="197"/>
      <c r="BG46" s="197"/>
      <c r="BH46" s="197"/>
      <c r="BI46" s="197"/>
      <c r="BJ46" s="197"/>
      <c r="BK46" s="197"/>
      <c r="BL46" s="197"/>
      <c r="BM46" s="197"/>
      <c r="BN46" s="197"/>
      <c r="BO46" s="197"/>
      <c r="BP46" s="197"/>
      <c r="BQ46" s="197"/>
      <c r="BR46" s="197"/>
      <c r="BS46" s="197"/>
      <c r="BT46" s="197"/>
      <c r="BU46" s="197"/>
      <c r="BV46" s="197"/>
      <c r="BW46" s="197"/>
    </row>
    <row r="47" spans="1:154" s="15" customFormat="1" ht="15.6" customHeight="1">
      <c r="A47" s="2">
        <v>2023</v>
      </c>
      <c r="B47" s="194"/>
      <c r="C47" s="5" t="s">
        <v>3237</v>
      </c>
      <c r="D47" s="195">
        <f t="shared" si="3"/>
        <v>7</v>
      </c>
      <c r="E47" s="1" t="s">
        <v>80</v>
      </c>
      <c r="F47" s="196" t="s">
        <v>3298</v>
      </c>
      <c r="G47" s="15" t="s">
        <v>6275</v>
      </c>
      <c r="H47" s="6" t="s">
        <v>11</v>
      </c>
      <c r="I47" s="6"/>
      <c r="J47" s="6"/>
      <c r="K47" s="6"/>
      <c r="L47" s="6">
        <v>7</v>
      </c>
      <c r="M47" s="6"/>
      <c r="N47" s="6"/>
      <c r="O47" s="6"/>
      <c r="P47" s="6"/>
      <c r="Q47" s="6"/>
      <c r="R47" s="6">
        <v>8</v>
      </c>
      <c r="S47" s="6"/>
      <c r="T47" s="6"/>
      <c r="U47" s="6"/>
      <c r="V47" s="6"/>
      <c r="W47" s="6"/>
      <c r="X47" s="6"/>
      <c r="Y47" s="6"/>
      <c r="Z47" s="6"/>
      <c r="AA47" s="6"/>
      <c r="AB47" s="6"/>
      <c r="AC47" s="6">
        <v>6</v>
      </c>
      <c r="AD47" s="6"/>
      <c r="AE47" s="6"/>
      <c r="AF47" s="6"/>
      <c r="AG47" s="6"/>
      <c r="AH47" s="6"/>
      <c r="AI47" s="1"/>
      <c r="AJ47" s="1"/>
      <c r="AK47" s="1"/>
      <c r="AL47" s="1"/>
      <c r="AM47" s="6"/>
      <c r="AN47" s="6"/>
      <c r="AO47" s="6"/>
      <c r="AP47" s="6"/>
      <c r="AQ47" s="6"/>
      <c r="AR47" s="6"/>
      <c r="AS47" s="6"/>
      <c r="AT47" s="197"/>
      <c r="AU47" s="197"/>
      <c r="AV47" s="197"/>
      <c r="AW47" s="197"/>
      <c r="AX47" s="197"/>
      <c r="AY47" s="197"/>
      <c r="AZ47" s="197"/>
      <c r="BA47" s="197"/>
      <c r="BB47" s="197"/>
      <c r="BC47" s="197"/>
      <c r="BD47" s="197"/>
      <c r="BE47" s="197"/>
      <c r="BF47" s="197"/>
      <c r="BG47" s="197"/>
      <c r="BH47" s="197"/>
      <c r="BI47" s="197"/>
      <c r="BJ47" s="197"/>
      <c r="BK47" s="197"/>
      <c r="BL47" s="197"/>
      <c r="BM47" s="197"/>
      <c r="BN47" s="197"/>
      <c r="BO47" s="197"/>
      <c r="BP47" s="197"/>
      <c r="BQ47" s="197"/>
      <c r="BR47" s="197"/>
      <c r="BS47" s="197"/>
      <c r="BT47" s="197"/>
      <c r="BU47" s="197"/>
      <c r="BV47" s="197"/>
      <c r="BW47" s="197"/>
    </row>
    <row r="48" spans="1:154" s="15" customFormat="1" ht="15.6" customHeight="1">
      <c r="A48" s="2">
        <v>2023</v>
      </c>
      <c r="B48" s="194"/>
      <c r="C48" s="5" t="s">
        <v>3257</v>
      </c>
      <c r="D48" s="195">
        <f t="shared" si="3"/>
        <v>6.666666666666667</v>
      </c>
      <c r="E48" s="1" t="s">
        <v>80</v>
      </c>
      <c r="F48" s="196" t="s">
        <v>3298</v>
      </c>
      <c r="G48" s="15" t="s">
        <v>6275</v>
      </c>
      <c r="H48" s="6" t="s">
        <v>11</v>
      </c>
      <c r="I48" s="6"/>
      <c r="J48" s="6"/>
      <c r="K48" s="6"/>
      <c r="L48" s="6"/>
      <c r="M48" s="6"/>
      <c r="N48" s="6"/>
      <c r="O48" s="6"/>
      <c r="P48" s="6"/>
      <c r="Q48" s="6"/>
      <c r="R48" s="6"/>
      <c r="S48" s="6"/>
      <c r="T48" s="6"/>
      <c r="U48" s="6"/>
      <c r="V48" s="6"/>
      <c r="W48" s="6">
        <v>8</v>
      </c>
      <c r="X48" s="6"/>
      <c r="Y48" s="6"/>
      <c r="Z48" s="6"/>
      <c r="AA48" s="6"/>
      <c r="AB48" s="6"/>
      <c r="AC48" s="6"/>
      <c r="AD48" s="6"/>
      <c r="AE48" s="6"/>
      <c r="AF48" s="6"/>
      <c r="AG48" s="6"/>
      <c r="AH48" s="6"/>
      <c r="AI48" s="1"/>
      <c r="AJ48" s="1">
        <v>5</v>
      </c>
      <c r="AK48" s="1"/>
      <c r="AL48" s="1"/>
      <c r="AM48" s="6"/>
      <c r="AN48" s="6"/>
      <c r="AO48" s="6"/>
      <c r="AP48" s="6"/>
      <c r="AQ48" s="6">
        <v>7</v>
      </c>
      <c r="AR48" s="6"/>
      <c r="AS48" s="6"/>
      <c r="AT48" s="197"/>
      <c r="AU48" s="197"/>
      <c r="AV48" s="197"/>
      <c r="AW48" s="197"/>
      <c r="AX48" s="197"/>
      <c r="AY48" s="197"/>
      <c r="AZ48" s="197"/>
      <c r="BA48" s="197"/>
      <c r="BB48" s="197"/>
      <c r="BC48" s="197"/>
      <c r="BD48" s="197"/>
      <c r="BE48" s="197"/>
      <c r="BF48" s="197"/>
      <c r="BG48" s="197"/>
      <c r="BH48" s="197"/>
      <c r="BI48" s="197"/>
      <c r="BJ48" s="197"/>
      <c r="BK48" s="197"/>
      <c r="BL48" s="197"/>
      <c r="BM48" s="197"/>
      <c r="BN48" s="197"/>
      <c r="BO48" s="197"/>
      <c r="BP48" s="197"/>
      <c r="BQ48" s="197"/>
      <c r="BR48" s="197"/>
      <c r="BS48" s="197"/>
      <c r="BT48" s="197"/>
      <c r="BU48" s="197"/>
      <c r="BV48" s="197"/>
      <c r="BW48" s="197"/>
    </row>
    <row r="49" spans="1:90" s="15" customFormat="1" ht="15.6" customHeight="1">
      <c r="A49" s="2">
        <v>2022</v>
      </c>
      <c r="B49" s="194"/>
      <c r="C49" s="5" t="s">
        <v>3255</v>
      </c>
      <c r="D49" s="195">
        <f t="shared" si="3"/>
        <v>6</v>
      </c>
      <c r="E49" s="1" t="s">
        <v>80</v>
      </c>
      <c r="F49" s="196" t="s">
        <v>3298</v>
      </c>
      <c r="G49" s="15" t="s">
        <v>6275</v>
      </c>
      <c r="H49" s="6" t="s">
        <v>11</v>
      </c>
      <c r="I49" s="6"/>
      <c r="J49" s="6"/>
      <c r="K49" s="6"/>
      <c r="L49" s="6"/>
      <c r="M49" s="6"/>
      <c r="N49" s="6"/>
      <c r="O49" s="6">
        <v>7</v>
      </c>
      <c r="P49" s="6"/>
      <c r="Q49" s="6"/>
      <c r="R49" s="6"/>
      <c r="S49" s="6"/>
      <c r="T49" s="6"/>
      <c r="U49" s="6"/>
      <c r="V49" s="6"/>
      <c r="W49" s="6"/>
      <c r="X49" s="6"/>
      <c r="Y49" s="6"/>
      <c r="Z49" s="6"/>
      <c r="AA49" s="6">
        <v>5</v>
      </c>
      <c r="AB49" s="6">
        <v>6</v>
      </c>
      <c r="AC49" s="6">
        <v>4</v>
      </c>
      <c r="AD49" s="6"/>
      <c r="AE49" s="6"/>
      <c r="AF49" s="6"/>
      <c r="AG49" s="6"/>
      <c r="AH49" s="6"/>
      <c r="AI49" s="1"/>
      <c r="AJ49" s="1">
        <v>4</v>
      </c>
      <c r="AK49" s="1"/>
      <c r="AL49" s="1"/>
      <c r="AM49" s="6"/>
      <c r="AN49" s="6">
        <v>3</v>
      </c>
      <c r="AO49" s="6">
        <v>9</v>
      </c>
      <c r="AP49" s="6"/>
      <c r="AQ49" s="6"/>
      <c r="AR49" s="6"/>
      <c r="AS49" s="6"/>
      <c r="AT49" s="197"/>
      <c r="AU49" s="197"/>
      <c r="AV49" s="197"/>
      <c r="AW49" s="197"/>
      <c r="AX49" s="197"/>
      <c r="AY49" s="197"/>
      <c r="AZ49" s="197"/>
      <c r="BA49" s="197"/>
      <c r="BB49" s="197">
        <v>6</v>
      </c>
      <c r="BC49" s="197">
        <v>10</v>
      </c>
      <c r="BD49" s="197"/>
      <c r="BE49" s="197"/>
      <c r="BF49" s="197"/>
      <c r="BG49" s="197"/>
      <c r="BH49" s="197"/>
      <c r="BI49" s="197"/>
      <c r="BJ49" s="197"/>
      <c r="BK49" s="197"/>
      <c r="BL49" s="197"/>
      <c r="BM49" s="197"/>
      <c r="BN49" s="197"/>
      <c r="BO49" s="197"/>
      <c r="BP49" s="197"/>
      <c r="BQ49" s="197"/>
      <c r="BR49" s="197"/>
      <c r="BS49" s="197"/>
      <c r="BT49" s="197"/>
      <c r="BU49" s="197"/>
      <c r="BV49" s="197"/>
      <c r="BW49" s="197"/>
    </row>
    <row r="50" spans="1:90" s="15" customFormat="1" ht="15.6" customHeight="1">
      <c r="A50" s="2">
        <v>2023</v>
      </c>
      <c r="B50" s="194"/>
      <c r="C50" s="5" t="s">
        <v>3258</v>
      </c>
      <c r="D50" s="195">
        <f t="shared" si="3"/>
        <v>5.666666666666667</v>
      </c>
      <c r="E50" s="1" t="s">
        <v>80</v>
      </c>
      <c r="F50" s="196" t="s">
        <v>3298</v>
      </c>
      <c r="G50" s="15" t="s">
        <v>6275</v>
      </c>
      <c r="H50" s="6" t="s">
        <v>11</v>
      </c>
      <c r="I50" s="6"/>
      <c r="J50" s="6"/>
      <c r="K50" s="6"/>
      <c r="L50" s="6"/>
      <c r="M50" s="6"/>
      <c r="N50" s="6"/>
      <c r="O50" s="6"/>
      <c r="P50" s="6"/>
      <c r="Q50" s="6"/>
      <c r="R50" s="6"/>
      <c r="S50" s="6"/>
      <c r="T50" s="6"/>
      <c r="U50" s="6"/>
      <c r="V50" s="6"/>
      <c r="W50" s="6"/>
      <c r="X50" s="6"/>
      <c r="Y50" s="6">
        <v>7</v>
      </c>
      <c r="Z50" s="6"/>
      <c r="AA50" s="6"/>
      <c r="AB50" s="6"/>
      <c r="AC50" s="6"/>
      <c r="AD50" s="6"/>
      <c r="AE50" s="6">
        <v>3</v>
      </c>
      <c r="AF50" s="6"/>
      <c r="AG50" s="6"/>
      <c r="AH50" s="6"/>
      <c r="AI50" s="1"/>
      <c r="AJ50" s="1"/>
      <c r="AK50" s="1">
        <v>10</v>
      </c>
      <c r="AL50" s="1"/>
      <c r="AM50" s="6"/>
      <c r="AN50" s="6"/>
      <c r="AO50" s="6"/>
      <c r="AP50" s="6"/>
      <c r="AQ50" s="6"/>
      <c r="AR50" s="6"/>
      <c r="AS50" s="6"/>
      <c r="AT50" s="197"/>
      <c r="AU50" s="197">
        <v>10</v>
      </c>
      <c r="AV50" s="197"/>
      <c r="AW50" s="197"/>
      <c r="AX50" s="197"/>
      <c r="AY50" s="197"/>
      <c r="AZ50" s="197"/>
      <c r="BA50" s="197"/>
      <c r="BB50" s="197"/>
      <c r="BC50" s="197"/>
      <c r="BD50" s="197"/>
      <c r="BE50" s="197"/>
      <c r="BF50" s="197"/>
      <c r="BG50" s="197">
        <v>3</v>
      </c>
      <c r="BH50" s="197">
        <v>1</v>
      </c>
      <c r="BI50" s="197"/>
      <c r="BJ50" s="197"/>
      <c r="BK50" s="197"/>
      <c r="BL50" s="197"/>
      <c r="BM50" s="197"/>
      <c r="BN50" s="197"/>
      <c r="BO50" s="197"/>
      <c r="BP50" s="197"/>
      <c r="BQ50" s="197"/>
      <c r="BR50" s="197"/>
      <c r="BS50" s="197"/>
      <c r="BT50" s="197"/>
      <c r="BU50" s="197"/>
      <c r="BV50" s="197"/>
      <c r="BW50" s="197"/>
    </row>
    <row r="51" spans="1:90" s="15" customFormat="1" ht="15.6" customHeight="1">
      <c r="A51" s="2">
        <v>2023</v>
      </c>
      <c r="B51" s="194"/>
      <c r="C51" s="5" t="s">
        <v>3261</v>
      </c>
      <c r="D51" s="195">
        <f t="shared" si="3"/>
        <v>5.4</v>
      </c>
      <c r="E51" s="1" t="s">
        <v>80</v>
      </c>
      <c r="F51" s="196" t="s">
        <v>3298</v>
      </c>
      <c r="G51" s="15" t="s">
        <v>6275</v>
      </c>
      <c r="H51" s="6" t="s">
        <v>11</v>
      </c>
      <c r="I51" s="6"/>
      <c r="J51" s="6"/>
      <c r="K51" s="6"/>
      <c r="L51" s="6"/>
      <c r="M51" s="6"/>
      <c r="N51" s="6"/>
      <c r="O51" s="6">
        <v>6</v>
      </c>
      <c r="P51" s="6"/>
      <c r="Q51" s="6"/>
      <c r="R51" s="6"/>
      <c r="S51" s="6"/>
      <c r="T51" s="6"/>
      <c r="U51" s="6"/>
      <c r="V51" s="6"/>
      <c r="W51" s="6"/>
      <c r="X51" s="6"/>
      <c r="Y51" s="6"/>
      <c r="Z51" s="6"/>
      <c r="AA51" s="6"/>
      <c r="AB51" s="6"/>
      <c r="AC51" s="6">
        <v>6</v>
      </c>
      <c r="AD51" s="6"/>
      <c r="AE51" s="6"/>
      <c r="AF51" s="6"/>
      <c r="AG51" s="6"/>
      <c r="AH51" s="6"/>
      <c r="AI51" s="1">
        <v>4</v>
      </c>
      <c r="AJ51" s="1">
        <v>4</v>
      </c>
      <c r="AK51" s="1">
        <v>7</v>
      </c>
      <c r="AL51" s="1"/>
      <c r="AM51" s="6"/>
      <c r="AN51" s="6"/>
      <c r="AO51" s="6"/>
      <c r="AP51" s="6"/>
      <c r="AQ51" s="6"/>
      <c r="AR51" s="6"/>
      <c r="AS51" s="6"/>
      <c r="AT51" s="197"/>
      <c r="AU51" s="197"/>
      <c r="AV51" s="197"/>
      <c r="AW51" s="197"/>
      <c r="AX51" s="197"/>
      <c r="AY51" s="197"/>
      <c r="AZ51" s="197"/>
      <c r="BA51" s="197"/>
      <c r="BB51" s="197"/>
      <c r="BC51" s="197"/>
      <c r="BD51" s="197"/>
      <c r="BE51" s="197"/>
      <c r="BF51" s="197"/>
      <c r="BG51" s="197"/>
      <c r="BH51" s="197"/>
      <c r="BI51" s="197"/>
      <c r="BJ51" s="197"/>
      <c r="BK51" s="197"/>
      <c r="BL51" s="197"/>
      <c r="BM51" s="197"/>
      <c r="BN51" s="197"/>
      <c r="BO51" s="197"/>
      <c r="BP51" s="197"/>
      <c r="BQ51" s="197"/>
      <c r="BR51" s="197"/>
      <c r="BS51" s="197"/>
      <c r="BT51" s="197"/>
      <c r="BU51" s="197"/>
      <c r="BV51" s="197"/>
      <c r="BW51" s="197"/>
    </row>
    <row r="52" spans="1:90" s="15" customFormat="1" ht="15.6" customHeight="1">
      <c r="A52" s="2">
        <v>2023</v>
      </c>
      <c r="B52" s="194"/>
      <c r="C52" s="5" t="s">
        <v>3269</v>
      </c>
      <c r="D52" s="195">
        <f t="shared" si="3"/>
        <v>4.666666666666667</v>
      </c>
      <c r="E52" s="1" t="s">
        <v>80</v>
      </c>
      <c r="F52" s="196" t="s">
        <v>3298</v>
      </c>
      <c r="G52" s="15" t="s">
        <v>6275</v>
      </c>
      <c r="H52" s="6" t="s">
        <v>11</v>
      </c>
      <c r="I52" s="6"/>
      <c r="J52" s="6"/>
      <c r="K52" s="6"/>
      <c r="L52" s="6"/>
      <c r="M52" s="6"/>
      <c r="N52" s="6"/>
      <c r="O52" s="6"/>
      <c r="P52" s="6"/>
      <c r="Q52" s="6"/>
      <c r="R52" s="6"/>
      <c r="S52" s="6"/>
      <c r="T52" s="6"/>
      <c r="U52" s="6"/>
      <c r="V52" s="6">
        <v>5</v>
      </c>
      <c r="W52" s="6">
        <v>5</v>
      </c>
      <c r="X52" s="6"/>
      <c r="Y52" s="6"/>
      <c r="Z52" s="6"/>
      <c r="AA52" s="6"/>
      <c r="AB52" s="6"/>
      <c r="AC52" s="6"/>
      <c r="AD52" s="6"/>
      <c r="AE52" s="6">
        <v>4</v>
      </c>
      <c r="AF52" s="6"/>
      <c r="AG52" s="6"/>
      <c r="AH52" s="6"/>
      <c r="AI52" s="1">
        <v>5</v>
      </c>
      <c r="AJ52" s="1">
        <v>5</v>
      </c>
      <c r="AK52" s="1">
        <v>4</v>
      </c>
      <c r="AL52" s="1"/>
      <c r="AM52" s="6"/>
      <c r="AN52" s="6"/>
      <c r="AO52" s="6"/>
      <c r="AP52" s="6"/>
      <c r="AQ52" s="6"/>
      <c r="AR52" s="6"/>
      <c r="AS52" s="6"/>
      <c r="AT52" s="197"/>
      <c r="AU52" s="197"/>
      <c r="AV52" s="197"/>
      <c r="AW52" s="197"/>
      <c r="AX52" s="197"/>
      <c r="AY52" s="197"/>
      <c r="AZ52" s="197"/>
      <c r="BA52" s="197"/>
      <c r="BB52" s="197"/>
      <c r="BC52" s="197"/>
      <c r="BD52" s="197"/>
      <c r="BE52" s="197"/>
      <c r="BF52" s="197"/>
      <c r="BG52" s="197"/>
      <c r="BH52" s="197"/>
      <c r="BI52" s="197"/>
      <c r="BJ52" s="197"/>
      <c r="BK52" s="197"/>
      <c r="BL52" s="197"/>
      <c r="BM52" s="197"/>
      <c r="BN52" s="197"/>
      <c r="BO52" s="197"/>
      <c r="BP52" s="197"/>
      <c r="BQ52" s="197"/>
      <c r="BR52" s="197"/>
      <c r="BS52" s="197"/>
      <c r="BT52" s="197"/>
      <c r="BU52" s="197"/>
      <c r="BV52" s="197"/>
      <c r="BW52" s="197"/>
    </row>
    <row r="53" spans="1:90" s="15" customFormat="1" ht="15.6" customHeight="1">
      <c r="A53" s="2">
        <v>2022</v>
      </c>
      <c r="B53" s="194"/>
      <c r="C53" s="5" t="s">
        <v>3267</v>
      </c>
      <c r="D53" s="195">
        <f t="shared" si="3"/>
        <v>4.5714285714285712</v>
      </c>
      <c r="E53" s="1" t="s">
        <v>80</v>
      </c>
      <c r="F53" s="196" t="s">
        <v>3298</v>
      </c>
      <c r="G53" s="15" t="s">
        <v>6275</v>
      </c>
      <c r="H53" s="6" t="s">
        <v>11</v>
      </c>
      <c r="I53" s="6"/>
      <c r="J53" s="6"/>
      <c r="K53" s="6"/>
      <c r="L53" s="6"/>
      <c r="M53" s="6"/>
      <c r="N53" s="6"/>
      <c r="O53" s="6"/>
      <c r="P53" s="6"/>
      <c r="Q53" s="6"/>
      <c r="R53" s="6"/>
      <c r="S53" s="6"/>
      <c r="T53" s="6"/>
      <c r="U53" s="6"/>
      <c r="V53" s="6"/>
      <c r="W53" s="6"/>
      <c r="X53" s="6"/>
      <c r="Y53" s="6"/>
      <c r="Z53" s="6"/>
      <c r="AA53" s="6"/>
      <c r="AB53" s="6">
        <v>6</v>
      </c>
      <c r="AC53" s="6"/>
      <c r="AD53" s="6"/>
      <c r="AE53" s="6"/>
      <c r="AF53" s="6"/>
      <c r="AG53" s="6">
        <v>3</v>
      </c>
      <c r="AH53" s="6">
        <v>4</v>
      </c>
      <c r="AI53" s="1"/>
      <c r="AJ53" s="1"/>
      <c r="AK53" s="1"/>
      <c r="AL53" s="1"/>
      <c r="AM53" s="6"/>
      <c r="AN53" s="6"/>
      <c r="AO53" s="6">
        <v>4</v>
      </c>
      <c r="AP53" s="6"/>
      <c r="AQ53" s="6"/>
      <c r="AR53" s="6">
        <v>4</v>
      </c>
      <c r="AS53" s="6"/>
      <c r="AT53" s="197"/>
      <c r="AU53" s="197"/>
      <c r="AV53" s="197">
        <v>3</v>
      </c>
      <c r="AW53" s="197"/>
      <c r="AX53" s="197"/>
      <c r="AY53" s="197"/>
      <c r="AZ53" s="197"/>
      <c r="BA53" s="197"/>
      <c r="BB53" s="197"/>
      <c r="BC53" s="197"/>
      <c r="BD53" s="197"/>
      <c r="BE53" s="197"/>
      <c r="BF53" s="197"/>
      <c r="BG53" s="197">
        <v>8</v>
      </c>
      <c r="BH53" s="197"/>
      <c r="BI53" s="197"/>
      <c r="BJ53" s="197"/>
      <c r="BK53" s="197"/>
      <c r="BL53" s="197"/>
      <c r="BM53" s="197"/>
      <c r="BN53" s="197"/>
      <c r="BO53" s="197"/>
      <c r="BP53" s="197"/>
      <c r="BQ53" s="197"/>
      <c r="BR53" s="197"/>
      <c r="BS53" s="197"/>
      <c r="BT53" s="197"/>
      <c r="BU53" s="197"/>
      <c r="BV53" s="197"/>
      <c r="BW53" s="197"/>
    </row>
    <row r="54" spans="1:90" s="15" customFormat="1" ht="15.6" customHeight="1">
      <c r="A54" s="2">
        <v>2023</v>
      </c>
      <c r="B54" s="194"/>
      <c r="C54" s="5" t="s">
        <v>3270</v>
      </c>
      <c r="D54" s="195">
        <f t="shared" si="3"/>
        <v>3</v>
      </c>
      <c r="E54" s="1" t="s">
        <v>80</v>
      </c>
      <c r="F54" s="196" t="s">
        <v>3298</v>
      </c>
      <c r="G54" s="15" t="s">
        <v>6275</v>
      </c>
      <c r="H54" s="6" t="s">
        <v>11</v>
      </c>
      <c r="I54" s="6"/>
      <c r="J54" s="6"/>
      <c r="K54" s="6"/>
      <c r="L54" s="6"/>
      <c r="M54" s="6"/>
      <c r="N54" s="6"/>
      <c r="O54" s="6"/>
      <c r="P54" s="6"/>
      <c r="Q54" s="6"/>
      <c r="R54" s="6"/>
      <c r="S54" s="6"/>
      <c r="T54" s="6"/>
      <c r="U54" s="6"/>
      <c r="V54" s="6"/>
      <c r="W54" s="6"/>
      <c r="X54" s="6"/>
      <c r="Y54" s="6"/>
      <c r="Z54" s="6"/>
      <c r="AA54" s="6">
        <v>3</v>
      </c>
      <c r="AB54" s="6">
        <v>3</v>
      </c>
      <c r="AC54" s="6"/>
      <c r="AD54" s="6"/>
      <c r="AE54" s="6"/>
      <c r="AF54" s="6"/>
      <c r="AG54" s="6"/>
      <c r="AH54" s="6"/>
      <c r="AI54" s="1"/>
      <c r="AJ54" s="1"/>
      <c r="AK54" s="1"/>
      <c r="AL54" s="1"/>
      <c r="AM54" s="6"/>
      <c r="AN54" s="6"/>
      <c r="AO54" s="6"/>
      <c r="AP54" s="6"/>
      <c r="AQ54" s="6"/>
      <c r="AR54" s="6"/>
      <c r="AS54" s="6"/>
      <c r="AT54" s="197"/>
      <c r="AU54" s="197"/>
      <c r="AV54" s="197"/>
      <c r="AW54" s="197"/>
      <c r="AX54" s="197"/>
      <c r="AY54" s="197"/>
      <c r="AZ54" s="197"/>
      <c r="BA54" s="197"/>
      <c r="BB54" s="197"/>
      <c r="BC54" s="197"/>
      <c r="BD54" s="197"/>
      <c r="BE54" s="197"/>
      <c r="BF54" s="197"/>
      <c r="BG54" s="197"/>
      <c r="BH54" s="197"/>
      <c r="BI54" s="197"/>
      <c r="BJ54" s="197"/>
      <c r="BK54" s="197"/>
      <c r="BL54" s="197"/>
      <c r="BM54" s="197"/>
      <c r="BN54" s="197"/>
      <c r="BO54" s="197"/>
      <c r="BP54" s="197"/>
      <c r="BQ54" s="197"/>
      <c r="BR54" s="197"/>
      <c r="BS54" s="197"/>
      <c r="BT54" s="197"/>
      <c r="BU54" s="197"/>
      <c r="BV54" s="197"/>
      <c r="BW54" s="197"/>
    </row>
    <row r="55" spans="1:90" s="15" customFormat="1" ht="15.6" customHeight="1">
      <c r="A55" s="2"/>
      <c r="B55" s="194"/>
      <c r="C55" s="5"/>
      <c r="D55" s="195"/>
      <c r="E55" s="1"/>
      <c r="F55" s="19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1"/>
      <c r="AJ55" s="1"/>
      <c r="AK55" s="1"/>
      <c r="AL55" s="1"/>
      <c r="AM55" s="6"/>
      <c r="AN55" s="6"/>
      <c r="AO55" s="6"/>
      <c r="AP55" s="6"/>
      <c r="AQ55" s="6"/>
      <c r="AR55" s="6"/>
      <c r="AS55" s="6"/>
      <c r="AT55" s="197"/>
      <c r="AU55" s="197"/>
      <c r="AV55" s="197"/>
      <c r="AW55" s="197"/>
      <c r="AX55" s="197"/>
      <c r="AY55" s="197"/>
      <c r="AZ55" s="197"/>
      <c r="BA55" s="197"/>
      <c r="BB55" s="197"/>
      <c r="BC55" s="197"/>
      <c r="BD55" s="197"/>
      <c r="BE55" s="197"/>
      <c r="BF55" s="197"/>
      <c r="BG55" s="197"/>
      <c r="BH55" s="197"/>
      <c r="BI55" s="197"/>
      <c r="BJ55" s="197"/>
      <c r="BK55" s="197"/>
      <c r="BL55" s="197"/>
      <c r="BM55" s="197"/>
      <c r="BN55" s="197"/>
      <c r="BO55" s="197"/>
      <c r="BP55" s="197"/>
      <c r="BQ55" s="197"/>
      <c r="BR55" s="197"/>
      <c r="BS55" s="197"/>
      <c r="BT55" s="197"/>
      <c r="BU55" s="197"/>
      <c r="BV55" s="197"/>
      <c r="BW55" s="197"/>
    </row>
    <row r="56" spans="1:90" s="15" customFormat="1" ht="15.6" customHeight="1">
      <c r="A56" s="2">
        <v>2023</v>
      </c>
      <c r="B56" s="194"/>
      <c r="C56" s="5" t="s">
        <v>3274</v>
      </c>
      <c r="D56" s="195">
        <f>AVERAGE(H56:ND56)</f>
        <v>8.5</v>
      </c>
      <c r="E56" s="1" t="s">
        <v>80</v>
      </c>
      <c r="F56" s="196" t="s">
        <v>3298</v>
      </c>
      <c r="G56" s="15" t="s">
        <v>5268</v>
      </c>
      <c r="H56" s="6" t="s">
        <v>11</v>
      </c>
      <c r="I56" s="6"/>
      <c r="J56" s="6"/>
      <c r="K56" s="6"/>
      <c r="L56" s="6"/>
      <c r="M56" s="6"/>
      <c r="N56" s="6"/>
      <c r="O56" s="6"/>
      <c r="P56" s="6"/>
      <c r="Q56" s="6"/>
      <c r="R56" s="6"/>
      <c r="S56" s="6"/>
      <c r="T56" s="6"/>
      <c r="U56" s="6"/>
      <c r="V56" s="6"/>
      <c r="W56" s="6"/>
      <c r="Y56" s="6"/>
      <c r="Z56" s="6"/>
      <c r="AA56" s="6"/>
      <c r="AB56" s="6">
        <v>7</v>
      </c>
      <c r="AC56" s="6">
        <v>10</v>
      </c>
      <c r="AD56" s="6"/>
      <c r="AE56" s="6"/>
      <c r="AF56" s="6"/>
      <c r="AG56" s="6"/>
      <c r="AH56" s="6"/>
      <c r="AI56" s="1"/>
      <c r="AJ56" s="1"/>
      <c r="AK56" s="1"/>
      <c r="AL56" s="1"/>
      <c r="AM56" s="6"/>
      <c r="AN56" s="6"/>
      <c r="AO56" s="6"/>
      <c r="AP56" s="6"/>
      <c r="AQ56" s="6"/>
      <c r="AR56" s="6"/>
      <c r="AS56" s="6"/>
      <c r="AT56" s="197"/>
      <c r="AU56" s="197"/>
      <c r="AV56" s="197"/>
      <c r="AW56" s="197"/>
      <c r="AX56" s="197"/>
      <c r="AY56" s="197"/>
      <c r="AZ56" s="197"/>
      <c r="BA56" s="197"/>
      <c r="BB56" s="197"/>
      <c r="BC56" s="197"/>
      <c r="BD56" s="197"/>
      <c r="BE56" s="197"/>
      <c r="BF56" s="197"/>
      <c r="BG56" s="197"/>
      <c r="BH56" s="197"/>
      <c r="BI56" s="197"/>
      <c r="BJ56" s="197"/>
      <c r="BK56" s="197"/>
      <c r="BL56" s="197"/>
      <c r="BM56" s="197"/>
      <c r="BN56" s="197"/>
      <c r="BO56" s="197"/>
      <c r="BP56" s="197"/>
      <c r="BQ56" s="197"/>
      <c r="BR56" s="197"/>
      <c r="BS56" s="197"/>
      <c r="BT56" s="197"/>
      <c r="BU56" s="197"/>
      <c r="BV56" s="197"/>
      <c r="BW56" s="197"/>
    </row>
    <row r="57" spans="1:90" s="15" customFormat="1" ht="15.6" customHeight="1">
      <c r="A57" s="2">
        <v>2023</v>
      </c>
      <c r="B57" s="194"/>
      <c r="C57" s="5" t="s">
        <v>3278</v>
      </c>
      <c r="D57" s="195">
        <f>AVERAGE(H57:ND57)</f>
        <v>9</v>
      </c>
      <c r="E57" s="1" t="s">
        <v>80</v>
      </c>
      <c r="F57" s="196" t="s">
        <v>3298</v>
      </c>
      <c r="G57" s="15" t="s">
        <v>5268</v>
      </c>
      <c r="H57" s="6" t="s">
        <v>11</v>
      </c>
      <c r="I57" s="6"/>
      <c r="J57" s="6"/>
      <c r="K57" s="6"/>
      <c r="L57" s="6"/>
      <c r="M57" s="6"/>
      <c r="N57" s="6"/>
      <c r="O57" s="6"/>
      <c r="P57" s="6"/>
      <c r="Q57" s="6"/>
      <c r="R57" s="6"/>
      <c r="S57" s="6"/>
      <c r="T57" s="6"/>
      <c r="U57" s="6">
        <v>9</v>
      </c>
      <c r="V57" s="6"/>
      <c r="W57" s="6"/>
      <c r="X57" s="6"/>
      <c r="Y57" s="6"/>
      <c r="Z57" s="6"/>
      <c r="AA57" s="6"/>
      <c r="AB57" s="6"/>
      <c r="AC57" s="6"/>
      <c r="AD57" s="6"/>
      <c r="AE57" s="6"/>
      <c r="AF57" s="6"/>
      <c r="AG57" s="6"/>
      <c r="AH57" s="6"/>
      <c r="AI57" s="1"/>
      <c r="AJ57" s="1"/>
      <c r="AK57" s="1"/>
      <c r="AL57" s="1"/>
      <c r="AM57" s="6"/>
      <c r="AN57" s="6"/>
      <c r="AO57" s="6"/>
      <c r="AP57" s="6"/>
      <c r="AQ57" s="6"/>
      <c r="AR57" s="6"/>
      <c r="AS57" s="6"/>
      <c r="AT57" s="197"/>
      <c r="AU57" s="197"/>
      <c r="AV57" s="197"/>
      <c r="AW57" s="197"/>
      <c r="AX57" s="197"/>
      <c r="AY57" s="197"/>
      <c r="AZ57" s="197"/>
      <c r="BA57" s="197"/>
      <c r="BB57" s="197"/>
      <c r="BC57" s="197"/>
      <c r="BD57" s="197"/>
      <c r="BE57" s="197"/>
      <c r="BF57" s="197"/>
      <c r="BG57" s="197"/>
      <c r="BH57" s="197"/>
      <c r="BI57" s="197"/>
      <c r="BJ57" s="197"/>
      <c r="BK57" s="197"/>
      <c r="BL57" s="197"/>
      <c r="BM57" s="197"/>
      <c r="BN57" s="197"/>
      <c r="BO57" s="197"/>
      <c r="BP57" s="197"/>
      <c r="BQ57" s="197"/>
      <c r="BR57" s="197"/>
      <c r="BS57" s="197"/>
      <c r="BT57" s="197"/>
      <c r="BU57" s="197"/>
      <c r="BV57" s="197"/>
      <c r="BW57" s="197"/>
    </row>
    <row r="58" spans="1:90" s="15" customFormat="1" ht="15.6" customHeight="1">
      <c r="A58" s="2">
        <v>2023</v>
      </c>
      <c r="B58" s="194"/>
      <c r="C58" s="5" t="s">
        <v>3277</v>
      </c>
      <c r="D58" s="195">
        <f>AVERAGE(H58:ND58)</f>
        <v>10</v>
      </c>
      <c r="E58" s="1" t="s">
        <v>80</v>
      </c>
      <c r="F58" s="196" t="s">
        <v>3298</v>
      </c>
      <c r="G58" s="15" t="s">
        <v>5268</v>
      </c>
      <c r="H58" s="6" t="s">
        <v>11</v>
      </c>
      <c r="I58" s="6"/>
      <c r="J58" s="6"/>
      <c r="K58" s="6"/>
      <c r="L58" s="6"/>
      <c r="M58" s="6"/>
      <c r="N58" s="6"/>
      <c r="O58" s="6"/>
      <c r="P58" s="6"/>
      <c r="Q58" s="6">
        <v>10</v>
      </c>
      <c r="R58" s="6"/>
      <c r="S58" s="6"/>
      <c r="T58" s="6"/>
      <c r="U58" s="6"/>
      <c r="V58" s="6"/>
      <c r="W58" s="6"/>
      <c r="X58" s="6"/>
      <c r="Y58" s="6"/>
      <c r="Z58" s="6"/>
      <c r="AA58" s="6"/>
      <c r="AB58" s="6"/>
      <c r="AC58" s="6"/>
      <c r="AD58" s="6"/>
      <c r="AE58" s="6"/>
      <c r="AF58" s="6"/>
      <c r="AG58" s="6"/>
      <c r="AH58" s="6"/>
      <c r="AI58" s="1"/>
      <c r="AJ58" s="1"/>
      <c r="AK58" s="1"/>
      <c r="AL58" s="1"/>
      <c r="AM58" s="6"/>
      <c r="AN58" s="6"/>
      <c r="AO58" s="6"/>
      <c r="AP58" s="6"/>
      <c r="AQ58" s="6"/>
      <c r="AR58" s="6"/>
      <c r="AS58" s="6"/>
      <c r="AT58" s="197"/>
      <c r="AU58" s="197"/>
      <c r="AV58" s="197"/>
      <c r="AW58" s="197"/>
      <c r="AX58" s="197"/>
      <c r="AY58" s="197"/>
      <c r="AZ58" s="197"/>
      <c r="BA58" s="197"/>
      <c r="BB58" s="197"/>
      <c r="BC58" s="197"/>
      <c r="BD58" s="197"/>
      <c r="BE58" s="197"/>
      <c r="BF58" s="197"/>
      <c r="BG58" s="197"/>
      <c r="BH58" s="197"/>
      <c r="BI58" s="197"/>
      <c r="BJ58" s="197"/>
      <c r="BK58" s="197"/>
      <c r="BL58" s="197"/>
      <c r="BM58" s="197"/>
      <c r="BN58" s="197"/>
      <c r="BO58" s="197"/>
      <c r="BP58" s="197"/>
      <c r="BQ58" s="197"/>
      <c r="BR58" s="197"/>
      <c r="BS58" s="197"/>
      <c r="BT58" s="197"/>
      <c r="BU58" s="197"/>
      <c r="BV58" s="197"/>
      <c r="BW58" s="197"/>
    </row>
    <row r="59" spans="1:90" s="15" customFormat="1" ht="15.6" customHeight="1">
      <c r="A59" s="2">
        <v>2010</v>
      </c>
      <c r="B59" s="194"/>
      <c r="C59" s="5" t="s">
        <v>2898</v>
      </c>
      <c r="D59" s="195" t="e">
        <f>AVERAGE(H59:ND59)</f>
        <v>#DIV/0!</v>
      </c>
      <c r="E59" s="1" t="s">
        <v>80</v>
      </c>
      <c r="F59" s="196" t="s">
        <v>3298</v>
      </c>
      <c r="G59" s="15" t="s">
        <v>5268</v>
      </c>
      <c r="H59" s="6" t="s">
        <v>11</v>
      </c>
      <c r="I59" s="6"/>
      <c r="J59" s="6"/>
      <c r="K59" s="6"/>
      <c r="L59" s="6"/>
      <c r="M59" s="6"/>
      <c r="N59" s="6"/>
      <c r="O59" s="6"/>
      <c r="P59" s="6"/>
      <c r="Q59" s="6"/>
      <c r="R59" s="6"/>
      <c r="S59" s="6"/>
      <c r="T59" s="6"/>
      <c r="U59" s="6"/>
      <c r="V59" s="6"/>
      <c r="W59" s="6"/>
      <c r="X59" s="6"/>
      <c r="Y59" s="6"/>
      <c r="Z59" s="6"/>
      <c r="AA59" s="6"/>
      <c r="AB59" s="6"/>
      <c r="AC59" s="6"/>
      <c r="AD59" s="6"/>
      <c r="AE59" s="6"/>
      <c r="AF59" s="6"/>
      <c r="AG59" s="6"/>
      <c r="AH59" s="6"/>
      <c r="AI59" s="1"/>
      <c r="AJ59" s="1"/>
      <c r="AK59" s="1"/>
      <c r="AL59" s="1"/>
      <c r="AM59" s="6"/>
      <c r="AN59" s="6"/>
      <c r="AO59" s="6"/>
      <c r="AP59" s="6"/>
      <c r="AQ59" s="6"/>
      <c r="AR59" s="6"/>
      <c r="AS59" s="6"/>
      <c r="AT59" s="197"/>
      <c r="AU59" s="197"/>
      <c r="AV59" s="197"/>
      <c r="AW59" s="197"/>
      <c r="AX59" s="197"/>
      <c r="AY59" s="197"/>
      <c r="AZ59" s="197"/>
      <c r="BA59" s="197"/>
      <c r="BB59" s="197"/>
      <c r="BC59" s="197"/>
      <c r="BD59" s="197"/>
      <c r="BE59" s="197"/>
      <c r="BF59" s="197"/>
      <c r="BG59" s="197"/>
      <c r="BH59" s="197"/>
      <c r="BI59" s="197"/>
      <c r="BJ59" s="197"/>
      <c r="BK59" s="197"/>
      <c r="BL59" s="197"/>
      <c r="BM59" s="197"/>
      <c r="BN59" s="197"/>
      <c r="BO59" s="197"/>
      <c r="BP59" s="197"/>
      <c r="BQ59" s="197"/>
      <c r="BR59" s="197"/>
      <c r="BS59" s="197"/>
      <c r="BT59" s="197"/>
      <c r="BU59" s="197"/>
      <c r="BV59" s="197"/>
      <c r="BW59" s="197"/>
    </row>
    <row r="60" spans="1:90" s="15" customFormat="1" ht="15.6" customHeight="1">
      <c r="A60" s="2">
        <v>2018</v>
      </c>
      <c r="B60" s="194"/>
      <c r="C60" s="5" t="s">
        <v>3275</v>
      </c>
      <c r="D60" s="195">
        <f>AVERAGE(H60:ND60)</f>
        <v>6.5909090909090908</v>
      </c>
      <c r="E60" s="1" t="s">
        <v>80</v>
      </c>
      <c r="F60" s="196" t="s">
        <v>3298</v>
      </c>
      <c r="G60" s="15" t="s">
        <v>5268</v>
      </c>
      <c r="H60" s="6" t="s">
        <v>11</v>
      </c>
      <c r="I60" s="6">
        <v>5</v>
      </c>
      <c r="J60" s="6">
        <v>5</v>
      </c>
      <c r="K60" s="6">
        <v>3</v>
      </c>
      <c r="L60" s="6">
        <v>9</v>
      </c>
      <c r="M60" s="6"/>
      <c r="N60" s="6">
        <v>10</v>
      </c>
      <c r="O60" s="6">
        <v>7</v>
      </c>
      <c r="P60" s="6"/>
      <c r="Q60" s="6"/>
      <c r="R60" s="6"/>
      <c r="S60" s="6"/>
      <c r="T60" s="6"/>
      <c r="U60" s="6"/>
      <c r="V60" s="6">
        <v>4</v>
      </c>
      <c r="W60" s="6"/>
      <c r="X60" s="6"/>
      <c r="Y60" s="6">
        <v>6</v>
      </c>
      <c r="Z60" s="6"/>
      <c r="AA60" s="6"/>
      <c r="AB60" s="6">
        <v>6</v>
      </c>
      <c r="AC60" s="6">
        <v>9</v>
      </c>
      <c r="AD60" s="6"/>
      <c r="AE60" s="6">
        <v>6</v>
      </c>
      <c r="AF60" s="6">
        <v>7</v>
      </c>
      <c r="AG60" s="6"/>
      <c r="AH60" s="6"/>
      <c r="AI60" s="1">
        <v>6</v>
      </c>
      <c r="AJ60" s="1">
        <v>8</v>
      </c>
      <c r="AK60" s="1">
        <v>8</v>
      </c>
      <c r="AL60" s="1"/>
      <c r="AM60" s="6">
        <v>4</v>
      </c>
      <c r="AN60" s="6"/>
      <c r="AO60" s="6">
        <v>10</v>
      </c>
      <c r="AP60" s="6"/>
      <c r="AQ60" s="6"/>
      <c r="AR60" s="6">
        <v>8</v>
      </c>
      <c r="AS60" s="6"/>
      <c r="AT60" s="197"/>
      <c r="AU60" s="197"/>
      <c r="AV60" s="197">
        <v>5</v>
      </c>
      <c r="AW60" s="197"/>
      <c r="AX60" s="197">
        <v>3</v>
      </c>
      <c r="AY60" s="197">
        <v>6</v>
      </c>
      <c r="AZ60" s="197">
        <v>10</v>
      </c>
      <c r="BA60" s="197"/>
      <c r="BB60" s="197"/>
      <c r="BC60" s="197"/>
      <c r="BD60" s="197"/>
      <c r="BE60" s="197"/>
      <c r="BF60" s="197"/>
      <c r="BG60" s="197"/>
      <c r="BH60" s="197"/>
      <c r="BI60" s="197"/>
      <c r="BJ60" s="197"/>
      <c r="BK60" s="197"/>
      <c r="BL60" s="197"/>
      <c r="BM60" s="197"/>
      <c r="BN60" s="197"/>
      <c r="BO60" s="197"/>
      <c r="BP60" s="197"/>
      <c r="BQ60" s="197"/>
      <c r="BR60" s="197"/>
      <c r="BS60" s="197"/>
      <c r="BT60" s="197"/>
      <c r="BU60" s="197"/>
      <c r="BV60" s="197"/>
      <c r="BW60" s="197"/>
    </row>
    <row r="61" spans="1:90" s="15" customFormat="1" ht="15.6" customHeight="1">
      <c r="A61" s="2"/>
      <c r="B61" s="194"/>
      <c r="C61" s="5"/>
      <c r="D61" s="195"/>
      <c r="E61" s="1"/>
      <c r="F61" s="19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1"/>
      <c r="AJ61" s="1"/>
      <c r="AK61" s="1"/>
      <c r="AL61" s="1"/>
      <c r="AM61" s="6"/>
      <c r="AN61" s="6"/>
      <c r="AO61" s="6"/>
      <c r="AP61" s="6"/>
      <c r="AQ61" s="6"/>
      <c r="AR61" s="6"/>
      <c r="AS61" s="6"/>
      <c r="AT61" s="197"/>
      <c r="AU61" s="197"/>
      <c r="AV61" s="197"/>
      <c r="AW61" s="197"/>
      <c r="AX61" s="197"/>
      <c r="AY61" s="197"/>
      <c r="AZ61" s="197"/>
      <c r="BA61" s="197"/>
      <c r="BB61" s="197"/>
      <c r="BC61" s="197"/>
      <c r="BD61" s="197"/>
      <c r="BE61" s="197"/>
      <c r="BF61" s="197"/>
      <c r="BG61" s="197"/>
      <c r="BH61" s="197"/>
      <c r="BI61" s="197"/>
      <c r="BJ61" s="197"/>
      <c r="BK61" s="197"/>
      <c r="BL61" s="197"/>
      <c r="BM61" s="197"/>
      <c r="BN61" s="197"/>
      <c r="BO61" s="197"/>
      <c r="BP61" s="197"/>
      <c r="BQ61" s="197"/>
      <c r="BR61" s="197"/>
      <c r="BS61" s="197"/>
      <c r="BT61" s="197"/>
      <c r="BU61" s="197"/>
      <c r="BV61" s="197"/>
      <c r="BW61" s="197"/>
    </row>
    <row r="62" spans="1:90" s="15" customFormat="1" ht="15.6" customHeight="1">
      <c r="A62" s="2">
        <v>2023</v>
      </c>
      <c r="B62" s="194"/>
      <c r="C62" s="5" t="s">
        <v>3273</v>
      </c>
      <c r="D62" s="195">
        <f>AVERAGE(H62:ND62)</f>
        <v>8</v>
      </c>
      <c r="E62" s="1" t="s">
        <v>80</v>
      </c>
      <c r="F62" s="196" t="s">
        <v>3298</v>
      </c>
      <c r="G62" s="15" t="s">
        <v>5270</v>
      </c>
      <c r="H62" s="6" t="s">
        <v>11</v>
      </c>
      <c r="I62" s="6">
        <v>10</v>
      </c>
      <c r="J62" s="6">
        <v>8</v>
      </c>
      <c r="K62" s="6"/>
      <c r="L62" s="6"/>
      <c r="M62" s="6"/>
      <c r="N62" s="6"/>
      <c r="O62" s="6">
        <v>8</v>
      </c>
      <c r="P62" s="6">
        <v>6</v>
      </c>
      <c r="Q62" s="6"/>
      <c r="R62" s="6"/>
      <c r="S62" s="6"/>
      <c r="T62" s="6"/>
      <c r="U62" s="6"/>
      <c r="V62" s="6"/>
      <c r="W62" s="6"/>
      <c r="X62" s="6"/>
      <c r="Y62" s="6"/>
      <c r="Z62" s="6"/>
      <c r="AA62" s="6"/>
      <c r="AB62" s="6"/>
      <c r="AC62" s="6"/>
      <c r="AD62" s="6"/>
      <c r="AE62" s="6"/>
      <c r="AF62" s="6"/>
      <c r="AG62" s="6"/>
      <c r="AH62" s="6"/>
      <c r="AI62" s="1"/>
      <c r="AJ62" s="1"/>
      <c r="AK62" s="1"/>
      <c r="AL62" s="1"/>
      <c r="AM62" s="6"/>
      <c r="AN62" s="6"/>
      <c r="AO62" s="6"/>
      <c r="AP62" s="6"/>
      <c r="AQ62" s="6"/>
      <c r="AR62" s="6"/>
      <c r="AS62" s="6"/>
      <c r="AT62" s="197"/>
      <c r="AU62" s="197"/>
      <c r="AV62" s="197"/>
      <c r="AW62" s="197"/>
      <c r="AX62" s="197"/>
      <c r="AY62" s="197"/>
      <c r="AZ62" s="197"/>
      <c r="BA62" s="197"/>
      <c r="BB62" s="197"/>
      <c r="BC62" s="197"/>
      <c r="BD62" s="197"/>
      <c r="BE62" s="197"/>
      <c r="BF62" s="197"/>
      <c r="BG62" s="197"/>
      <c r="BH62" s="197"/>
      <c r="BI62" s="197"/>
      <c r="BJ62" s="197"/>
      <c r="BK62" s="197"/>
      <c r="BL62" s="197"/>
      <c r="BM62" s="197"/>
      <c r="BN62" s="197"/>
      <c r="BO62" s="197"/>
      <c r="BP62" s="197"/>
      <c r="BQ62" s="197"/>
      <c r="BR62" s="197"/>
      <c r="BS62" s="197"/>
      <c r="BT62" s="197"/>
      <c r="BU62" s="197"/>
      <c r="BV62" s="197"/>
      <c r="BW62" s="197"/>
    </row>
    <row r="63" spans="1:90" s="15" customFormat="1" ht="15.6" customHeight="1">
      <c r="A63" s="2">
        <v>2023</v>
      </c>
      <c r="B63" s="194"/>
      <c r="C63" s="5" t="s">
        <v>3276</v>
      </c>
      <c r="D63" s="195" t="e">
        <f>AVERAGE(H63:ND63)</f>
        <v>#DIV/0!</v>
      </c>
      <c r="E63" s="1" t="s">
        <v>80</v>
      </c>
      <c r="F63" s="196" t="s">
        <v>3298</v>
      </c>
      <c r="G63" s="15" t="s">
        <v>5270</v>
      </c>
      <c r="H63" s="6" t="s">
        <v>11</v>
      </c>
      <c r="I63" s="6"/>
      <c r="J63" s="6"/>
      <c r="K63" s="6"/>
      <c r="L63" s="6"/>
      <c r="M63" s="6"/>
      <c r="N63" s="6"/>
      <c r="O63" s="6"/>
      <c r="P63" s="6"/>
      <c r="Q63" s="6"/>
      <c r="R63" s="6"/>
      <c r="S63" s="6"/>
      <c r="T63" s="6"/>
      <c r="U63" s="6"/>
      <c r="V63" s="6"/>
      <c r="W63" s="6"/>
      <c r="X63" s="6"/>
      <c r="Y63" s="6"/>
      <c r="Z63" s="6"/>
      <c r="AA63" s="6"/>
      <c r="AB63" s="6"/>
      <c r="AC63" s="6"/>
      <c r="AD63" s="6"/>
      <c r="AE63" s="6"/>
      <c r="AF63" s="6"/>
      <c r="AG63" s="6"/>
      <c r="AH63" s="6"/>
      <c r="AI63" s="1"/>
      <c r="AJ63" s="1"/>
      <c r="AK63" s="1"/>
      <c r="AL63" s="1"/>
      <c r="AM63" s="6"/>
      <c r="AN63" s="6"/>
      <c r="AO63" s="6"/>
      <c r="AP63" s="6"/>
      <c r="AQ63" s="6"/>
      <c r="AR63" s="6"/>
      <c r="AS63" s="6"/>
      <c r="AT63" s="197"/>
      <c r="AU63" s="197"/>
      <c r="AV63" s="197"/>
      <c r="AW63" s="197"/>
      <c r="AX63" s="197"/>
      <c r="AY63" s="197"/>
      <c r="AZ63" s="197"/>
      <c r="BA63" s="197"/>
      <c r="BB63" s="197"/>
      <c r="BC63" s="197"/>
      <c r="BD63" s="197"/>
      <c r="BE63" s="197"/>
      <c r="BF63" s="197"/>
      <c r="BG63" s="197"/>
      <c r="BH63" s="197"/>
      <c r="BI63" s="197"/>
      <c r="BJ63" s="197"/>
      <c r="BK63" s="197"/>
      <c r="BL63" s="197"/>
      <c r="BM63" s="197"/>
      <c r="BN63" s="197"/>
      <c r="BO63" s="197"/>
      <c r="BP63" s="197"/>
      <c r="BQ63" s="197"/>
      <c r="BR63" s="197"/>
      <c r="BS63" s="197"/>
      <c r="BT63" s="197"/>
      <c r="BU63" s="197"/>
      <c r="BV63" s="197"/>
      <c r="BW63" s="197"/>
    </row>
    <row r="64" spans="1:90" s="15" customFormat="1" ht="15.6" customHeight="1">
      <c r="A64" s="2">
        <v>2010</v>
      </c>
      <c r="B64" s="194"/>
      <c r="C64" s="5" t="s">
        <v>2679</v>
      </c>
      <c r="D64" s="195">
        <f>AVERAGE(H64:ND64)</f>
        <v>7.421875</v>
      </c>
      <c r="E64" s="1" t="s">
        <v>80</v>
      </c>
      <c r="F64" s="196" t="s">
        <v>3298</v>
      </c>
      <c r="G64" s="15" t="s">
        <v>5270</v>
      </c>
      <c r="H64" s="6" t="s">
        <v>11</v>
      </c>
      <c r="I64" s="6"/>
      <c r="J64" s="6"/>
      <c r="K64" s="6"/>
      <c r="L64" s="6"/>
      <c r="M64" s="6"/>
      <c r="N64" s="6"/>
      <c r="O64" s="6"/>
      <c r="P64" s="6"/>
      <c r="Q64" s="6"/>
      <c r="R64" s="6"/>
      <c r="S64" s="6"/>
      <c r="T64" s="6"/>
      <c r="U64" s="6"/>
      <c r="V64" s="6"/>
      <c r="W64" s="6"/>
      <c r="X64" s="6"/>
      <c r="Y64" s="6"/>
      <c r="Z64" s="6"/>
      <c r="AA64" s="6">
        <v>10</v>
      </c>
      <c r="AB64" s="6">
        <v>4</v>
      </c>
      <c r="AC64" s="6">
        <v>8</v>
      </c>
      <c r="AD64" s="6">
        <v>6</v>
      </c>
      <c r="AE64" s="6">
        <v>4</v>
      </c>
      <c r="AF64" s="6">
        <v>6</v>
      </c>
      <c r="AG64" s="6">
        <v>5</v>
      </c>
      <c r="AH64" s="6">
        <v>8</v>
      </c>
      <c r="AI64" s="1">
        <v>7</v>
      </c>
      <c r="AJ64" s="1">
        <v>7</v>
      </c>
      <c r="AK64" s="1">
        <v>6</v>
      </c>
      <c r="AL64" s="1">
        <v>10</v>
      </c>
      <c r="AM64" s="6">
        <v>7</v>
      </c>
      <c r="AN64" s="6">
        <v>7</v>
      </c>
      <c r="AO64" s="6">
        <v>8</v>
      </c>
      <c r="AP64" s="6">
        <v>10</v>
      </c>
      <c r="AQ64" s="6">
        <v>8</v>
      </c>
      <c r="AR64" s="6">
        <v>6</v>
      </c>
      <c r="AS64" s="6">
        <v>10</v>
      </c>
      <c r="AT64" s="197">
        <v>7</v>
      </c>
      <c r="AU64" s="197">
        <v>7</v>
      </c>
      <c r="AV64" s="197">
        <v>5</v>
      </c>
      <c r="AW64" s="197">
        <v>7</v>
      </c>
      <c r="AX64" s="197">
        <v>10</v>
      </c>
      <c r="AY64" s="197">
        <v>7</v>
      </c>
      <c r="AZ64" s="197">
        <v>6</v>
      </c>
      <c r="BA64" s="197">
        <v>8</v>
      </c>
      <c r="BB64" s="197">
        <v>7</v>
      </c>
      <c r="BC64" s="197">
        <v>10</v>
      </c>
      <c r="BD64" s="197">
        <v>7</v>
      </c>
      <c r="BE64" s="197">
        <v>7</v>
      </c>
      <c r="BF64" s="197">
        <v>10</v>
      </c>
      <c r="BG64" s="197">
        <v>8</v>
      </c>
      <c r="BH64" s="197">
        <v>7</v>
      </c>
      <c r="BI64" s="197">
        <v>7</v>
      </c>
      <c r="BJ64" s="197">
        <v>6</v>
      </c>
      <c r="BK64" s="197">
        <v>7</v>
      </c>
      <c r="BL64" s="197">
        <v>8</v>
      </c>
      <c r="BM64" s="197">
        <v>5</v>
      </c>
      <c r="BN64" s="197">
        <v>8</v>
      </c>
      <c r="BO64" s="197">
        <v>7</v>
      </c>
      <c r="BP64" s="197">
        <v>7</v>
      </c>
      <c r="BQ64" s="197">
        <v>6</v>
      </c>
      <c r="BR64" s="197">
        <v>10</v>
      </c>
      <c r="BS64" s="197">
        <v>7</v>
      </c>
      <c r="BT64" s="197">
        <v>7</v>
      </c>
      <c r="BU64" s="197">
        <v>8</v>
      </c>
      <c r="BV64" s="197">
        <v>10</v>
      </c>
      <c r="BW64" s="197">
        <v>8</v>
      </c>
      <c r="BX64" s="15">
        <v>6</v>
      </c>
      <c r="BY64" s="15">
        <v>10</v>
      </c>
      <c r="BZ64" s="15">
        <v>7</v>
      </c>
      <c r="CA64" s="15">
        <v>7</v>
      </c>
      <c r="CB64" s="15">
        <v>5</v>
      </c>
      <c r="CC64" s="15">
        <v>7</v>
      </c>
      <c r="CD64" s="15">
        <v>10</v>
      </c>
      <c r="CE64" s="15">
        <v>7</v>
      </c>
      <c r="CF64" s="15">
        <v>6</v>
      </c>
      <c r="CG64" s="15">
        <v>8</v>
      </c>
      <c r="CH64" s="15">
        <v>7</v>
      </c>
      <c r="CI64" s="15">
        <v>10</v>
      </c>
      <c r="CJ64" s="15">
        <v>7</v>
      </c>
      <c r="CK64" s="15">
        <v>7</v>
      </c>
      <c r="CL64" s="15">
        <v>10</v>
      </c>
    </row>
    <row r="65" spans="1:75" s="15" customFormat="1" ht="15.6" customHeight="1">
      <c r="A65" s="2">
        <v>2017</v>
      </c>
      <c r="B65" s="194"/>
      <c r="C65" s="5" t="s">
        <v>3271</v>
      </c>
      <c r="D65" s="195">
        <f>AVERAGE(H65:ND65)</f>
        <v>7.0909090909090908</v>
      </c>
      <c r="E65" s="1" t="s">
        <v>80</v>
      </c>
      <c r="F65" s="196" t="s">
        <v>3298</v>
      </c>
      <c r="G65" s="15" t="s">
        <v>5270</v>
      </c>
      <c r="H65" s="6" t="s">
        <v>11</v>
      </c>
      <c r="I65" s="6">
        <v>7</v>
      </c>
      <c r="J65" s="6"/>
      <c r="K65" s="6"/>
      <c r="L65" s="6"/>
      <c r="M65" s="6"/>
      <c r="N65" s="6"/>
      <c r="O65" s="6"/>
      <c r="P65" s="6"/>
      <c r="Q65" s="6"/>
      <c r="R65" s="6">
        <v>6</v>
      </c>
      <c r="S65" s="6">
        <v>8</v>
      </c>
      <c r="T65" s="6">
        <v>6</v>
      </c>
      <c r="U65" s="6">
        <v>7</v>
      </c>
      <c r="V65" s="6">
        <v>4</v>
      </c>
      <c r="W65" s="6">
        <v>6</v>
      </c>
      <c r="X65" s="6">
        <v>6</v>
      </c>
      <c r="Y65" s="6">
        <v>7</v>
      </c>
      <c r="Z65" s="6"/>
      <c r="AA65" s="6"/>
      <c r="AB65" s="6"/>
      <c r="AC65" s="6">
        <v>6</v>
      </c>
      <c r="AD65" s="6"/>
      <c r="AE65" s="6">
        <v>5</v>
      </c>
      <c r="AF65" s="6"/>
      <c r="AG65" s="6">
        <v>7</v>
      </c>
      <c r="AH65" s="6"/>
      <c r="AI65" s="1">
        <v>8</v>
      </c>
      <c r="AJ65" s="1">
        <v>4</v>
      </c>
      <c r="AK65" s="1"/>
      <c r="AL65" s="1">
        <v>10</v>
      </c>
      <c r="AM65" s="6">
        <v>8</v>
      </c>
      <c r="AN65" s="6">
        <v>7</v>
      </c>
      <c r="AO65" s="6">
        <v>6</v>
      </c>
      <c r="AP65" s="6"/>
      <c r="AQ65" s="6">
        <v>10</v>
      </c>
      <c r="AR65" s="6">
        <v>10</v>
      </c>
      <c r="AS65" s="6"/>
      <c r="AT65" s="197">
        <v>10</v>
      </c>
      <c r="AU65" s="197">
        <v>8</v>
      </c>
      <c r="AV65" s="197"/>
      <c r="AW65" s="197"/>
      <c r="AX65" s="197"/>
      <c r="AY65" s="197"/>
      <c r="AZ65" s="197"/>
      <c r="BA65" s="197"/>
      <c r="BB65" s="197"/>
      <c r="BC65" s="197"/>
      <c r="BD65" s="197"/>
      <c r="BE65" s="197"/>
      <c r="BF65" s="197"/>
      <c r="BG65" s="197"/>
      <c r="BH65" s="197"/>
      <c r="BI65" s="197"/>
      <c r="BJ65" s="197"/>
      <c r="BK65" s="197"/>
      <c r="BL65" s="197"/>
      <c r="BM65" s="197"/>
      <c r="BN65" s="197"/>
      <c r="BO65" s="197"/>
      <c r="BP65" s="197"/>
      <c r="BQ65" s="197"/>
      <c r="BR65" s="197"/>
      <c r="BS65" s="197"/>
      <c r="BT65" s="197"/>
      <c r="BU65" s="197"/>
      <c r="BV65" s="197"/>
      <c r="BW65" s="197"/>
    </row>
    <row r="66" spans="1:75" s="15" customFormat="1" ht="15.6" customHeight="1">
      <c r="A66" s="2">
        <v>2023</v>
      </c>
      <c r="B66" s="194"/>
      <c r="C66" s="5" t="s">
        <v>3272</v>
      </c>
      <c r="D66" s="195" t="e">
        <f>AVERAGE(H66:ND66)</f>
        <v>#DIV/0!</v>
      </c>
      <c r="E66" s="1" t="s">
        <v>80</v>
      </c>
      <c r="F66" s="196" t="s">
        <v>3298</v>
      </c>
      <c r="G66" s="15" t="s">
        <v>5270</v>
      </c>
      <c r="H66" s="6" t="s">
        <v>11</v>
      </c>
      <c r="I66" s="6"/>
      <c r="J66" s="6"/>
      <c r="K66" s="6"/>
      <c r="L66" s="6"/>
      <c r="M66" s="6"/>
      <c r="N66" s="6"/>
      <c r="O66" s="6"/>
      <c r="P66" s="6"/>
      <c r="Q66" s="6"/>
      <c r="R66" s="6"/>
      <c r="S66" s="6"/>
      <c r="T66" s="6"/>
      <c r="U66" s="6"/>
      <c r="V66" s="6"/>
      <c r="W66" s="6"/>
      <c r="X66" s="6"/>
      <c r="Y66" s="6"/>
      <c r="Z66" s="6"/>
      <c r="AA66" s="6"/>
      <c r="AB66" s="6"/>
      <c r="AC66" s="6"/>
      <c r="AD66" s="6"/>
      <c r="AE66" s="6"/>
      <c r="AF66" s="6"/>
      <c r="AG66" s="6"/>
      <c r="AH66" s="6"/>
      <c r="AI66" s="1"/>
      <c r="AJ66" s="1"/>
      <c r="AK66" s="1"/>
      <c r="AL66" s="1"/>
      <c r="AM66" s="6"/>
      <c r="AN66" s="6"/>
      <c r="AO66" s="6"/>
      <c r="AP66" s="6"/>
      <c r="AQ66" s="6"/>
      <c r="AR66" s="6"/>
      <c r="AS66" s="6"/>
      <c r="AT66" s="197"/>
      <c r="AU66" s="197"/>
      <c r="AV66" s="197"/>
      <c r="AW66" s="197"/>
      <c r="AX66" s="197"/>
      <c r="AY66" s="197"/>
      <c r="AZ66" s="197"/>
      <c r="BA66" s="197"/>
      <c r="BB66" s="197"/>
      <c r="BC66" s="197"/>
      <c r="BD66" s="197"/>
      <c r="BE66" s="197"/>
      <c r="BF66" s="197"/>
      <c r="BG66" s="197"/>
      <c r="BH66" s="197"/>
      <c r="BI66" s="197"/>
      <c r="BJ66" s="197"/>
      <c r="BK66" s="197"/>
      <c r="BL66" s="197"/>
      <c r="BM66" s="197"/>
      <c r="BN66" s="197"/>
      <c r="BO66" s="197"/>
      <c r="BP66" s="197"/>
      <c r="BQ66" s="197"/>
      <c r="BR66" s="197"/>
      <c r="BS66" s="197"/>
      <c r="BT66" s="197"/>
      <c r="BU66" s="197"/>
      <c r="BV66" s="197"/>
      <c r="BW66" s="197"/>
    </row>
    <row r="67" spans="1:75" s="15" customFormat="1" ht="15.6" customHeight="1">
      <c r="A67" s="2"/>
      <c r="B67" s="194"/>
      <c r="C67" s="5"/>
      <c r="D67" s="195"/>
      <c r="E67" s="1"/>
      <c r="F67" s="19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1"/>
      <c r="AJ67" s="1"/>
      <c r="AK67" s="1"/>
      <c r="AL67" s="1"/>
      <c r="AM67" s="6"/>
      <c r="AN67" s="6"/>
      <c r="AO67" s="6"/>
      <c r="AP67" s="6"/>
      <c r="AQ67" s="6"/>
      <c r="AR67" s="6"/>
      <c r="AS67" s="6"/>
      <c r="AT67" s="197"/>
      <c r="AU67" s="197"/>
      <c r="AV67" s="197"/>
      <c r="AW67" s="197"/>
      <c r="AX67" s="197"/>
      <c r="AY67" s="197"/>
      <c r="AZ67" s="197"/>
      <c r="BA67" s="197"/>
      <c r="BB67" s="197"/>
      <c r="BC67" s="197"/>
      <c r="BD67" s="197"/>
      <c r="BE67" s="197"/>
      <c r="BF67" s="197"/>
      <c r="BG67" s="197"/>
      <c r="BH67" s="197"/>
      <c r="BI67" s="197"/>
      <c r="BJ67" s="197"/>
      <c r="BK67" s="197"/>
      <c r="BL67" s="197"/>
      <c r="BM67" s="197"/>
      <c r="BN67" s="197"/>
      <c r="BO67" s="197"/>
      <c r="BP67" s="197"/>
      <c r="BQ67" s="197"/>
      <c r="BR67" s="197"/>
      <c r="BS67" s="197"/>
      <c r="BT67" s="197"/>
      <c r="BU67" s="197"/>
      <c r="BV67" s="197"/>
      <c r="BW67" s="197"/>
    </row>
    <row r="68" spans="1:75" s="15" customFormat="1" ht="15.6" customHeight="1">
      <c r="A68" s="2">
        <v>2023</v>
      </c>
      <c r="B68" s="194"/>
      <c r="C68" s="5" t="s">
        <v>5071</v>
      </c>
      <c r="D68" s="195">
        <f t="shared" ref="D68:D78" si="4">AVERAGE(H68:ND68)</f>
        <v>9</v>
      </c>
      <c r="E68" s="1" t="s">
        <v>80</v>
      </c>
      <c r="F68" s="196" t="s">
        <v>3298</v>
      </c>
      <c r="G68" s="15" t="s">
        <v>5269</v>
      </c>
      <c r="H68" s="6" t="s">
        <v>11</v>
      </c>
      <c r="I68" s="6"/>
      <c r="J68" s="6"/>
      <c r="K68" s="6"/>
      <c r="L68" s="6"/>
      <c r="M68" s="6"/>
      <c r="N68" s="6"/>
      <c r="O68" s="6"/>
      <c r="P68" s="6"/>
      <c r="Q68" s="6"/>
      <c r="R68" s="6"/>
      <c r="S68" s="6"/>
      <c r="T68" s="6"/>
      <c r="U68" s="6">
        <v>9</v>
      </c>
      <c r="V68" s="6"/>
      <c r="W68" s="6"/>
      <c r="X68" s="6"/>
      <c r="Y68" s="6"/>
      <c r="Z68" s="6"/>
      <c r="AA68" s="6"/>
      <c r="AB68" s="6"/>
      <c r="AC68" s="6"/>
      <c r="AD68" s="6"/>
      <c r="AE68" s="6"/>
      <c r="AF68" s="6"/>
      <c r="AG68" s="6"/>
      <c r="AH68" s="6"/>
      <c r="AI68" s="1"/>
      <c r="AJ68" s="1"/>
      <c r="AK68" s="1"/>
      <c r="AL68" s="1"/>
      <c r="AM68" s="6"/>
      <c r="AN68" s="6"/>
      <c r="AO68" s="6"/>
      <c r="AP68" s="6"/>
      <c r="AQ68" s="6"/>
      <c r="AR68" s="6"/>
      <c r="AS68" s="6"/>
      <c r="AT68" s="197"/>
      <c r="AU68" s="197"/>
      <c r="AV68" s="197"/>
      <c r="AW68" s="197"/>
      <c r="AX68" s="197"/>
      <c r="AY68" s="197"/>
      <c r="AZ68" s="197"/>
      <c r="BA68" s="197"/>
      <c r="BB68" s="197"/>
      <c r="BC68" s="197"/>
      <c r="BD68" s="197"/>
      <c r="BE68" s="197"/>
      <c r="BF68" s="197"/>
      <c r="BG68" s="197"/>
      <c r="BH68" s="197"/>
      <c r="BI68" s="197"/>
      <c r="BJ68" s="197"/>
      <c r="BK68" s="197"/>
      <c r="BL68" s="197"/>
      <c r="BM68" s="197"/>
      <c r="BN68" s="197"/>
      <c r="BO68" s="197"/>
      <c r="BP68" s="197"/>
      <c r="BQ68" s="197"/>
      <c r="BR68" s="197"/>
      <c r="BS68" s="197"/>
      <c r="BT68" s="197"/>
      <c r="BU68" s="197"/>
      <c r="BV68" s="197"/>
      <c r="BW68" s="197"/>
    </row>
    <row r="69" spans="1:75" s="15" customFormat="1" ht="15.6" customHeight="1">
      <c r="A69" s="2">
        <v>2013</v>
      </c>
      <c r="B69" s="194"/>
      <c r="C69" s="5" t="s">
        <v>5791</v>
      </c>
      <c r="D69" s="195">
        <f t="shared" si="4"/>
        <v>5</v>
      </c>
      <c r="E69" s="1" t="s">
        <v>80</v>
      </c>
      <c r="F69" s="196" t="s">
        <v>3298</v>
      </c>
      <c r="G69" s="15" t="s">
        <v>5269</v>
      </c>
      <c r="H69" s="6" t="s">
        <v>11</v>
      </c>
      <c r="I69" s="6">
        <v>3</v>
      </c>
      <c r="J69" s="6"/>
      <c r="K69" s="6"/>
      <c r="L69" s="6"/>
      <c r="M69" s="6"/>
      <c r="N69" s="6"/>
      <c r="O69" s="6">
        <v>7</v>
      </c>
      <c r="P69" s="6"/>
      <c r="Q69" s="6"/>
      <c r="R69" s="6"/>
      <c r="S69" s="6"/>
      <c r="T69" s="6"/>
      <c r="U69" s="6"/>
      <c r="V69" s="6"/>
      <c r="W69" s="6"/>
      <c r="X69" s="6"/>
      <c r="Y69" s="6"/>
      <c r="Z69" s="6"/>
      <c r="AA69" s="6"/>
      <c r="AB69" s="6"/>
      <c r="AC69" s="6"/>
      <c r="AD69" s="6"/>
      <c r="AE69" s="6"/>
      <c r="AF69" s="6"/>
      <c r="AG69" s="6"/>
      <c r="AH69" s="6"/>
      <c r="AI69" s="1"/>
      <c r="AJ69" s="1"/>
      <c r="AK69" s="1"/>
      <c r="AL69" s="1"/>
      <c r="AM69" s="6"/>
      <c r="AN69" s="6"/>
      <c r="AO69" s="6"/>
      <c r="AP69" s="6"/>
      <c r="AQ69" s="6"/>
      <c r="AR69" s="6"/>
      <c r="AS69" s="6"/>
      <c r="AT69" s="197"/>
      <c r="AU69" s="197"/>
      <c r="AV69" s="197"/>
      <c r="AW69" s="197"/>
      <c r="AX69" s="197"/>
      <c r="AY69" s="197"/>
      <c r="AZ69" s="197"/>
      <c r="BA69" s="197"/>
      <c r="BB69" s="197"/>
      <c r="BC69" s="197"/>
      <c r="BD69" s="197"/>
      <c r="BE69" s="197"/>
      <c r="BF69" s="197"/>
      <c r="BG69" s="197"/>
      <c r="BH69" s="197"/>
      <c r="BI69" s="197"/>
      <c r="BJ69" s="197"/>
      <c r="BK69" s="197"/>
      <c r="BL69" s="197"/>
      <c r="BM69" s="197"/>
      <c r="BN69" s="197"/>
      <c r="BO69" s="197"/>
      <c r="BP69" s="197"/>
      <c r="BQ69" s="197"/>
      <c r="BR69" s="197"/>
      <c r="BS69" s="197"/>
      <c r="BT69" s="197"/>
      <c r="BU69" s="197"/>
      <c r="BV69" s="197"/>
      <c r="BW69" s="197"/>
    </row>
    <row r="70" spans="1:75" s="15" customFormat="1" ht="15.6" customHeight="1">
      <c r="A70" s="2">
        <v>2023</v>
      </c>
      <c r="B70" s="194"/>
      <c r="C70" s="5" t="s">
        <v>3289</v>
      </c>
      <c r="D70" s="195">
        <f t="shared" si="4"/>
        <v>6</v>
      </c>
      <c r="E70" s="1" t="s">
        <v>80</v>
      </c>
      <c r="F70" s="196" t="s">
        <v>3298</v>
      </c>
      <c r="G70" s="15" t="s">
        <v>5269</v>
      </c>
      <c r="H70" s="6" t="s">
        <v>11</v>
      </c>
      <c r="I70" s="6"/>
      <c r="J70" s="6"/>
      <c r="K70" s="6"/>
      <c r="L70" s="6"/>
      <c r="M70" s="6"/>
      <c r="N70" s="6"/>
      <c r="O70" s="6"/>
      <c r="P70" s="6"/>
      <c r="Q70" s="6"/>
      <c r="R70" s="6">
        <v>6</v>
      </c>
      <c r="S70" s="6"/>
      <c r="T70" s="6"/>
      <c r="U70" s="6"/>
      <c r="V70" s="6"/>
      <c r="W70" s="6"/>
      <c r="X70" s="6"/>
      <c r="Y70" s="6"/>
      <c r="Z70" s="6"/>
      <c r="AA70" s="6"/>
      <c r="AB70" s="6"/>
      <c r="AC70" s="6"/>
      <c r="AD70" s="6"/>
      <c r="AE70" s="6"/>
      <c r="AF70" s="6"/>
      <c r="AG70" s="6"/>
      <c r="AH70" s="6"/>
      <c r="AI70" s="1"/>
      <c r="AJ70" s="1"/>
      <c r="AK70" s="1"/>
      <c r="AL70" s="1"/>
      <c r="AM70" s="6"/>
      <c r="AN70" s="6"/>
      <c r="AO70" s="6"/>
      <c r="AP70" s="6"/>
      <c r="AQ70" s="6"/>
      <c r="AR70" s="6"/>
      <c r="AS70" s="6"/>
      <c r="AT70" s="197"/>
      <c r="AU70" s="197"/>
      <c r="AV70" s="197"/>
      <c r="AW70" s="197"/>
      <c r="AX70" s="197"/>
      <c r="AY70" s="197"/>
      <c r="AZ70" s="197"/>
      <c r="BA70" s="197"/>
      <c r="BB70" s="197"/>
      <c r="BC70" s="197"/>
      <c r="BD70" s="197"/>
      <c r="BE70" s="197"/>
      <c r="BF70" s="197"/>
      <c r="BG70" s="197"/>
      <c r="BH70" s="197"/>
      <c r="BI70" s="197"/>
      <c r="BJ70" s="197"/>
      <c r="BK70" s="197"/>
      <c r="BL70" s="197"/>
      <c r="BM70" s="197"/>
      <c r="BN70" s="197"/>
      <c r="BO70" s="197"/>
      <c r="BP70" s="197"/>
      <c r="BQ70" s="197"/>
      <c r="BR70" s="197"/>
      <c r="BS70" s="197"/>
      <c r="BT70" s="197"/>
      <c r="BU70" s="197"/>
      <c r="BV70" s="197"/>
      <c r="BW70" s="197"/>
    </row>
    <row r="71" spans="1:75" s="15" customFormat="1" ht="15.6" customHeight="1">
      <c r="A71" s="2">
        <v>2023</v>
      </c>
      <c r="B71" s="194"/>
      <c r="C71" s="5" t="s">
        <v>3287</v>
      </c>
      <c r="D71" s="195" t="e">
        <f t="shared" si="4"/>
        <v>#DIV/0!</v>
      </c>
      <c r="E71" s="1" t="s">
        <v>80</v>
      </c>
      <c r="F71" s="196" t="s">
        <v>3298</v>
      </c>
      <c r="G71" s="15" t="s">
        <v>5269</v>
      </c>
      <c r="H71" s="6" t="s">
        <v>11</v>
      </c>
      <c r="I71" s="6"/>
      <c r="J71" s="6"/>
      <c r="K71" s="6"/>
      <c r="L71" s="6"/>
      <c r="M71" s="6"/>
      <c r="N71" s="6"/>
      <c r="O71" s="6"/>
      <c r="P71" s="6"/>
      <c r="Q71" s="6"/>
      <c r="R71" s="6"/>
      <c r="S71" s="6"/>
      <c r="T71" s="6"/>
      <c r="U71" s="6"/>
      <c r="V71" s="6"/>
      <c r="W71" s="6"/>
      <c r="X71" s="6"/>
      <c r="Y71" s="6"/>
      <c r="Z71" s="6"/>
      <c r="AA71" s="6"/>
      <c r="AB71" s="6"/>
      <c r="AC71" s="6"/>
      <c r="AD71" s="6"/>
      <c r="AE71" s="6"/>
      <c r="AF71" s="6"/>
      <c r="AG71" s="6"/>
      <c r="AH71" s="6"/>
      <c r="AI71" s="1"/>
      <c r="AJ71" s="1"/>
      <c r="AK71" s="1"/>
      <c r="AL71" s="1"/>
      <c r="AM71" s="6"/>
      <c r="AN71" s="6"/>
      <c r="AO71" s="6"/>
      <c r="AP71" s="6"/>
      <c r="AQ71" s="6"/>
      <c r="AR71" s="6"/>
      <c r="AS71" s="6"/>
      <c r="AT71" s="197"/>
      <c r="AU71" s="197"/>
      <c r="AV71" s="197"/>
      <c r="AW71" s="197"/>
      <c r="AX71" s="197"/>
      <c r="AY71" s="197"/>
      <c r="AZ71" s="197"/>
      <c r="BA71" s="197"/>
      <c r="BB71" s="197"/>
      <c r="BC71" s="197"/>
      <c r="BD71" s="197"/>
      <c r="BE71" s="197"/>
      <c r="BF71" s="197"/>
      <c r="BG71" s="197"/>
      <c r="BH71" s="197"/>
      <c r="BI71" s="197"/>
      <c r="BJ71" s="197"/>
      <c r="BK71" s="197"/>
      <c r="BL71" s="197"/>
      <c r="BM71" s="197"/>
      <c r="BN71" s="197"/>
      <c r="BO71" s="197"/>
      <c r="BP71" s="197"/>
      <c r="BQ71" s="197"/>
      <c r="BR71" s="197"/>
      <c r="BS71" s="197"/>
      <c r="BT71" s="197"/>
      <c r="BU71" s="197"/>
      <c r="BV71" s="197"/>
      <c r="BW71" s="197"/>
    </row>
    <row r="72" spans="1:75" s="15" customFormat="1" ht="15.6" customHeight="1">
      <c r="A72" s="2">
        <v>2023</v>
      </c>
      <c r="B72" s="194"/>
      <c r="C72" s="5" t="s">
        <v>3291</v>
      </c>
      <c r="D72" s="195" t="e">
        <f t="shared" si="4"/>
        <v>#DIV/0!</v>
      </c>
      <c r="E72" s="1" t="s">
        <v>80</v>
      </c>
      <c r="F72" s="196" t="s">
        <v>3298</v>
      </c>
      <c r="G72" s="15" t="s">
        <v>5269</v>
      </c>
      <c r="H72" s="6" t="s">
        <v>11</v>
      </c>
      <c r="I72" s="6"/>
      <c r="J72" s="6"/>
      <c r="K72" s="6"/>
      <c r="L72" s="6"/>
      <c r="M72" s="6"/>
      <c r="N72" s="6"/>
      <c r="O72" s="6"/>
      <c r="P72" s="6"/>
      <c r="Q72" s="6"/>
      <c r="R72" s="6"/>
      <c r="S72" s="6"/>
      <c r="T72" s="6"/>
      <c r="U72" s="6"/>
      <c r="V72" s="6"/>
      <c r="W72" s="6"/>
      <c r="X72" s="6"/>
      <c r="Y72" s="6"/>
      <c r="Z72" s="6"/>
      <c r="AA72" s="6"/>
      <c r="AB72" s="6"/>
      <c r="AC72" s="6"/>
      <c r="AD72" s="6"/>
      <c r="AE72" s="6"/>
      <c r="AF72" s="6"/>
      <c r="AG72" s="6"/>
      <c r="AH72" s="6"/>
      <c r="AI72" s="1"/>
      <c r="AJ72" s="1"/>
      <c r="AK72" s="1"/>
      <c r="AL72" s="1"/>
      <c r="AM72" s="6"/>
      <c r="AN72" s="6"/>
      <c r="AO72" s="6"/>
      <c r="AP72" s="6"/>
      <c r="AQ72" s="6"/>
      <c r="AR72" s="6"/>
      <c r="AS72" s="6"/>
      <c r="AT72" s="197"/>
      <c r="AU72" s="197"/>
      <c r="AV72" s="197"/>
      <c r="AW72" s="197"/>
      <c r="AX72" s="197"/>
      <c r="AY72" s="197"/>
      <c r="AZ72" s="197"/>
      <c r="BA72" s="197"/>
      <c r="BB72" s="197"/>
      <c r="BC72" s="197"/>
      <c r="BD72" s="197"/>
      <c r="BE72" s="197"/>
      <c r="BF72" s="197"/>
      <c r="BG72" s="197"/>
      <c r="BH72" s="197"/>
      <c r="BI72" s="197"/>
      <c r="BJ72" s="197"/>
      <c r="BK72" s="197"/>
      <c r="BL72" s="197"/>
      <c r="BM72" s="197"/>
      <c r="BN72" s="197"/>
      <c r="BO72" s="197"/>
      <c r="BP72" s="197"/>
      <c r="BQ72" s="197"/>
      <c r="BR72" s="197"/>
      <c r="BS72" s="197"/>
      <c r="BT72" s="197"/>
      <c r="BU72" s="197"/>
      <c r="BV72" s="197"/>
      <c r="BW72" s="197"/>
    </row>
    <row r="73" spans="1:75" s="15" customFormat="1" ht="15.6" customHeight="1">
      <c r="A73" s="2">
        <v>2023</v>
      </c>
      <c r="B73" s="194"/>
      <c r="C73" s="5" t="s">
        <v>3281</v>
      </c>
      <c r="D73" s="195" t="e">
        <f t="shared" si="4"/>
        <v>#DIV/0!</v>
      </c>
      <c r="E73" s="1" t="s">
        <v>80</v>
      </c>
      <c r="F73" s="196" t="s">
        <v>3298</v>
      </c>
      <c r="G73" s="15" t="s">
        <v>5269</v>
      </c>
      <c r="H73" s="6" t="s">
        <v>11</v>
      </c>
      <c r="I73" s="6"/>
      <c r="J73" s="6"/>
      <c r="K73" s="6"/>
      <c r="L73" s="6"/>
      <c r="M73" s="6"/>
      <c r="N73" s="6"/>
      <c r="O73" s="6"/>
      <c r="P73" s="6"/>
      <c r="Q73" s="6"/>
      <c r="R73" s="6"/>
      <c r="S73" s="6"/>
      <c r="T73" s="6"/>
      <c r="U73" s="6"/>
      <c r="V73" s="6"/>
      <c r="W73" s="6"/>
      <c r="X73" s="6"/>
      <c r="Y73" s="6"/>
      <c r="Z73" s="6"/>
      <c r="AA73" s="6"/>
      <c r="AB73" s="6"/>
      <c r="AC73" s="6"/>
      <c r="AD73" s="6"/>
      <c r="AE73" s="6"/>
      <c r="AF73" s="6"/>
      <c r="AG73" s="6"/>
      <c r="AH73" s="6"/>
      <c r="AI73" s="1"/>
      <c r="AJ73" s="1"/>
      <c r="AK73" s="1"/>
      <c r="AL73" s="1"/>
      <c r="AM73" s="6"/>
      <c r="AN73" s="6"/>
      <c r="AO73" s="6"/>
      <c r="AP73" s="6"/>
      <c r="AQ73" s="6"/>
      <c r="AR73" s="6"/>
      <c r="AS73" s="6"/>
      <c r="AT73" s="197"/>
      <c r="AU73" s="197"/>
      <c r="AV73" s="197"/>
      <c r="AW73" s="197"/>
      <c r="AX73" s="197"/>
      <c r="AY73" s="197"/>
      <c r="AZ73" s="197"/>
      <c r="BA73" s="197"/>
      <c r="BB73" s="197"/>
      <c r="BC73" s="197"/>
      <c r="BD73" s="197"/>
      <c r="BE73" s="197"/>
      <c r="BF73" s="197"/>
      <c r="BG73" s="197"/>
      <c r="BH73" s="197"/>
      <c r="BI73" s="197"/>
      <c r="BJ73" s="197"/>
      <c r="BK73" s="197"/>
      <c r="BL73" s="197"/>
      <c r="BM73" s="197"/>
      <c r="BN73" s="197"/>
      <c r="BO73" s="197"/>
      <c r="BP73" s="197"/>
      <c r="BQ73" s="197"/>
      <c r="BR73" s="197"/>
      <c r="BS73" s="197"/>
      <c r="BT73" s="197"/>
      <c r="BU73" s="197"/>
      <c r="BV73" s="197"/>
      <c r="BW73" s="197"/>
    </row>
    <row r="74" spans="1:75" s="15" customFormat="1" ht="15.6" customHeight="1">
      <c r="A74" s="2">
        <v>2023</v>
      </c>
      <c r="B74" s="194"/>
      <c r="C74" s="5" t="s">
        <v>3285</v>
      </c>
      <c r="D74" s="195" t="e">
        <f t="shared" si="4"/>
        <v>#DIV/0!</v>
      </c>
      <c r="E74" s="1" t="s">
        <v>80</v>
      </c>
      <c r="F74" s="196" t="s">
        <v>3298</v>
      </c>
      <c r="G74" s="15" t="s">
        <v>5269</v>
      </c>
      <c r="H74" s="6" t="s">
        <v>11</v>
      </c>
      <c r="I74" s="6"/>
      <c r="J74" s="6"/>
      <c r="K74" s="6"/>
      <c r="L74" s="6"/>
      <c r="M74" s="6"/>
      <c r="N74" s="6"/>
      <c r="O74" s="6"/>
      <c r="P74" s="6"/>
      <c r="Q74" s="6"/>
      <c r="R74" s="6"/>
      <c r="S74" s="6"/>
      <c r="T74" s="6"/>
      <c r="U74" s="6"/>
      <c r="V74" s="6"/>
      <c r="W74" s="6"/>
      <c r="X74" s="6"/>
      <c r="Y74" s="6"/>
      <c r="Z74" s="6"/>
      <c r="AA74" s="6"/>
      <c r="AB74" s="6"/>
      <c r="AC74" s="6"/>
      <c r="AD74" s="6"/>
      <c r="AE74" s="6"/>
      <c r="AF74" s="6"/>
      <c r="AG74" s="6"/>
      <c r="AH74" s="6"/>
      <c r="AI74" s="1"/>
      <c r="AJ74" s="1"/>
      <c r="AK74" s="1"/>
      <c r="AL74" s="1"/>
      <c r="AM74" s="6"/>
      <c r="AN74" s="6"/>
      <c r="AO74" s="6"/>
      <c r="AP74" s="6"/>
      <c r="AQ74" s="6"/>
      <c r="AR74" s="6"/>
      <c r="AS74" s="6"/>
      <c r="AT74" s="197"/>
      <c r="AU74" s="197"/>
      <c r="AV74" s="197"/>
      <c r="AW74" s="197"/>
      <c r="AX74" s="197"/>
      <c r="AY74" s="197"/>
      <c r="AZ74" s="197"/>
      <c r="BA74" s="197"/>
      <c r="BB74" s="197"/>
      <c r="BC74" s="197"/>
      <c r="BD74" s="197"/>
      <c r="BE74" s="197"/>
      <c r="BF74" s="197"/>
      <c r="BG74" s="197"/>
      <c r="BH74" s="197"/>
      <c r="BI74" s="197"/>
      <c r="BJ74" s="197"/>
      <c r="BK74" s="197"/>
      <c r="BL74" s="197"/>
      <c r="BM74" s="197"/>
      <c r="BN74" s="197"/>
      <c r="BO74" s="197"/>
      <c r="BP74" s="197"/>
      <c r="BQ74" s="197"/>
      <c r="BR74" s="197"/>
      <c r="BS74" s="197"/>
      <c r="BT74" s="197"/>
      <c r="BU74" s="197"/>
      <c r="BV74" s="197"/>
      <c r="BW74" s="197"/>
    </row>
    <row r="75" spans="1:75" s="15" customFormat="1" ht="15.6" customHeight="1">
      <c r="A75" s="2">
        <v>2011</v>
      </c>
      <c r="B75" s="194"/>
      <c r="C75" s="5" t="s">
        <v>3286</v>
      </c>
      <c r="D75" s="195">
        <f t="shared" si="4"/>
        <v>5.48</v>
      </c>
      <c r="E75" s="1" t="s">
        <v>80</v>
      </c>
      <c r="F75" s="196" t="s">
        <v>3298</v>
      </c>
      <c r="G75" s="15" t="s">
        <v>5269</v>
      </c>
      <c r="H75" s="6" t="s">
        <v>11</v>
      </c>
      <c r="I75" s="6"/>
      <c r="J75" s="6">
        <v>3</v>
      </c>
      <c r="K75" s="6">
        <v>4</v>
      </c>
      <c r="L75" s="6">
        <v>5</v>
      </c>
      <c r="M75" s="6">
        <v>3</v>
      </c>
      <c r="N75" s="6"/>
      <c r="O75" s="6"/>
      <c r="P75" s="6">
        <v>6</v>
      </c>
      <c r="Q75" s="6"/>
      <c r="R75" s="6"/>
      <c r="S75" s="6"/>
      <c r="T75" s="6"/>
      <c r="U75" s="6"/>
      <c r="V75" s="6">
        <v>6</v>
      </c>
      <c r="W75" s="6">
        <v>5</v>
      </c>
      <c r="X75" s="6">
        <v>3</v>
      </c>
      <c r="Y75" s="6">
        <v>6</v>
      </c>
      <c r="Z75" s="6">
        <v>5</v>
      </c>
      <c r="AA75" s="6"/>
      <c r="AB75" s="6"/>
      <c r="AC75" s="6">
        <v>0</v>
      </c>
      <c r="AD75" s="6"/>
      <c r="AE75" s="6">
        <v>5</v>
      </c>
      <c r="AF75" s="6">
        <v>4</v>
      </c>
      <c r="AG75" s="6">
        <v>6</v>
      </c>
      <c r="AH75" s="6"/>
      <c r="AI75" s="1">
        <v>6</v>
      </c>
      <c r="AJ75" s="1">
        <v>8</v>
      </c>
      <c r="AK75" s="1">
        <v>8</v>
      </c>
      <c r="AL75" s="1">
        <v>5</v>
      </c>
      <c r="AM75" s="6">
        <v>8</v>
      </c>
      <c r="AN75" s="6"/>
      <c r="AO75" s="6"/>
      <c r="AP75" s="6">
        <v>8</v>
      </c>
      <c r="AQ75" s="6"/>
      <c r="AR75" s="6"/>
      <c r="AS75" s="6"/>
      <c r="AT75" s="197"/>
      <c r="AU75" s="197"/>
      <c r="AV75" s="197">
        <v>8</v>
      </c>
      <c r="AW75" s="197"/>
      <c r="AX75" s="197">
        <v>7</v>
      </c>
      <c r="AY75" s="197">
        <v>6</v>
      </c>
      <c r="AZ75" s="197">
        <v>5</v>
      </c>
      <c r="BA75" s="197"/>
      <c r="BB75" s="197"/>
      <c r="BC75" s="197"/>
      <c r="BD75" s="197"/>
      <c r="BE75" s="197"/>
      <c r="BF75" s="197"/>
      <c r="BG75" s="197"/>
      <c r="BH75" s="197"/>
      <c r="BI75" s="197"/>
      <c r="BJ75" s="197"/>
      <c r="BK75" s="197"/>
      <c r="BL75" s="197"/>
      <c r="BM75" s="197">
        <v>7</v>
      </c>
      <c r="BN75" s="197"/>
      <c r="BO75" s="197"/>
      <c r="BP75" s="197"/>
      <c r="BQ75" s="197"/>
      <c r="BR75" s="197"/>
      <c r="BS75" s="197"/>
      <c r="BT75" s="197"/>
      <c r="BU75" s="197"/>
      <c r="BV75" s="197"/>
      <c r="BW75" s="197"/>
    </row>
    <row r="76" spans="1:75" s="15" customFormat="1" ht="15.6" customHeight="1">
      <c r="A76" s="2">
        <v>2023</v>
      </c>
      <c r="B76" s="194"/>
      <c r="C76" s="5" t="s">
        <v>5267</v>
      </c>
      <c r="D76" s="195">
        <f t="shared" si="4"/>
        <v>6.666666666666667</v>
      </c>
      <c r="E76" s="1" t="s">
        <v>80</v>
      </c>
      <c r="F76" s="196" t="s">
        <v>3298</v>
      </c>
      <c r="G76" s="15" t="s">
        <v>5269</v>
      </c>
      <c r="H76" s="6" t="s">
        <v>11</v>
      </c>
      <c r="I76" s="6">
        <v>7</v>
      </c>
      <c r="J76" s="6"/>
      <c r="K76" s="6">
        <v>6</v>
      </c>
      <c r="L76" s="6"/>
      <c r="M76" s="6"/>
      <c r="N76" s="6"/>
      <c r="O76" s="6"/>
      <c r="P76" s="6"/>
      <c r="Q76" s="6"/>
      <c r="R76" s="6"/>
      <c r="S76" s="6">
        <v>7</v>
      </c>
      <c r="T76" s="6"/>
      <c r="U76" s="6"/>
      <c r="V76" s="6"/>
      <c r="W76" s="6"/>
      <c r="X76" s="6"/>
      <c r="Y76" s="6"/>
      <c r="Z76" s="6"/>
      <c r="AA76" s="6"/>
      <c r="AB76" s="6"/>
      <c r="AC76" s="6"/>
      <c r="AD76" s="6"/>
      <c r="AE76" s="6"/>
      <c r="AF76" s="6"/>
      <c r="AG76" s="6"/>
      <c r="AH76" s="6"/>
      <c r="AI76" s="1"/>
      <c r="AJ76" s="1"/>
      <c r="AK76" s="1"/>
      <c r="AL76" s="1"/>
      <c r="AM76" s="6"/>
      <c r="AN76" s="6"/>
      <c r="AO76" s="6"/>
      <c r="AP76" s="6"/>
      <c r="AQ76" s="6"/>
      <c r="AR76" s="6"/>
      <c r="AS76" s="6"/>
      <c r="AT76" s="197"/>
      <c r="AU76" s="197"/>
      <c r="AV76" s="197"/>
      <c r="AW76" s="197"/>
      <c r="AX76" s="197"/>
      <c r="AY76" s="197"/>
      <c r="AZ76" s="197"/>
      <c r="BA76" s="197"/>
      <c r="BB76" s="197"/>
      <c r="BC76" s="197"/>
      <c r="BD76" s="197"/>
      <c r="BE76" s="197"/>
      <c r="BF76" s="197"/>
      <c r="BG76" s="197"/>
      <c r="BH76" s="197"/>
      <c r="BI76" s="197"/>
      <c r="BJ76" s="197"/>
      <c r="BK76" s="197"/>
      <c r="BL76" s="197"/>
      <c r="BM76" s="197"/>
      <c r="BN76" s="197"/>
      <c r="BO76" s="197"/>
      <c r="BP76" s="197"/>
      <c r="BQ76" s="197"/>
      <c r="BR76" s="197"/>
      <c r="BS76" s="197"/>
      <c r="BT76" s="197"/>
      <c r="BU76" s="197"/>
      <c r="BV76" s="197"/>
      <c r="BW76" s="197"/>
    </row>
    <row r="77" spans="1:75" s="15" customFormat="1" ht="15.6" customHeight="1">
      <c r="A77" s="2">
        <v>2023</v>
      </c>
      <c r="B77" s="194"/>
      <c r="C77" s="5" t="s">
        <v>3279</v>
      </c>
      <c r="D77" s="195">
        <f t="shared" si="4"/>
        <v>6</v>
      </c>
      <c r="E77" s="1" t="s">
        <v>80</v>
      </c>
      <c r="F77" s="196" t="s">
        <v>3298</v>
      </c>
      <c r="G77" s="15" t="s">
        <v>5269</v>
      </c>
      <c r="H77" s="6" t="s">
        <v>11</v>
      </c>
      <c r="I77" s="6"/>
      <c r="J77" s="6"/>
      <c r="K77" s="6"/>
      <c r="L77" s="6"/>
      <c r="M77" s="6"/>
      <c r="N77" s="6"/>
      <c r="O77" s="6"/>
      <c r="P77" s="6"/>
      <c r="Q77" s="6"/>
      <c r="R77" s="6"/>
      <c r="S77" s="6">
        <v>6</v>
      </c>
      <c r="T77" s="6"/>
      <c r="U77" s="6"/>
      <c r="V77" s="6"/>
      <c r="W77" s="6"/>
      <c r="X77" s="6"/>
      <c r="Y77" s="6"/>
      <c r="Z77" s="6"/>
      <c r="AA77" s="6"/>
      <c r="AB77" s="6"/>
      <c r="AC77" s="6"/>
      <c r="AD77" s="6"/>
      <c r="AE77" s="6"/>
      <c r="AF77" s="6"/>
      <c r="AG77" s="6"/>
      <c r="AH77" s="6"/>
      <c r="AI77" s="1"/>
      <c r="AJ77" s="1"/>
      <c r="AK77" s="1"/>
      <c r="AL77" s="1"/>
      <c r="AM77" s="6"/>
      <c r="AN77" s="6"/>
      <c r="AO77" s="6"/>
      <c r="AP77" s="6"/>
      <c r="AQ77" s="6"/>
      <c r="AR77" s="6"/>
      <c r="AS77" s="6"/>
      <c r="AT77" s="197"/>
      <c r="AU77" s="197"/>
      <c r="AV77" s="197"/>
      <c r="AW77" s="197"/>
      <c r="AX77" s="197"/>
      <c r="AY77" s="197"/>
      <c r="AZ77" s="197"/>
      <c r="BA77" s="197"/>
      <c r="BB77" s="197"/>
      <c r="BC77" s="197"/>
      <c r="BD77" s="197"/>
      <c r="BE77" s="197"/>
      <c r="BF77" s="197"/>
      <c r="BG77" s="197"/>
      <c r="BH77" s="197"/>
      <c r="BI77" s="197"/>
      <c r="BJ77" s="197"/>
      <c r="BK77" s="197"/>
      <c r="BL77" s="197"/>
      <c r="BM77" s="197"/>
      <c r="BN77" s="197"/>
      <c r="BO77" s="197"/>
      <c r="BP77" s="197"/>
      <c r="BQ77" s="197"/>
      <c r="BR77" s="197"/>
      <c r="BS77" s="197"/>
      <c r="BT77" s="197"/>
      <c r="BU77" s="197"/>
      <c r="BV77" s="197"/>
      <c r="BW77" s="197"/>
    </row>
    <row r="78" spans="1:75" s="15" customFormat="1" ht="15.6" customHeight="1">
      <c r="A78" s="2">
        <v>2023</v>
      </c>
      <c r="B78" s="194"/>
      <c r="C78" s="5" t="s">
        <v>3292</v>
      </c>
      <c r="D78" s="195" t="e">
        <f t="shared" si="4"/>
        <v>#DIV/0!</v>
      </c>
      <c r="E78" s="1" t="s">
        <v>80</v>
      </c>
      <c r="F78" s="196" t="s">
        <v>3298</v>
      </c>
      <c r="G78" s="15" t="s">
        <v>5269</v>
      </c>
      <c r="H78" s="6" t="s">
        <v>11</v>
      </c>
      <c r="I78" s="6"/>
      <c r="J78" s="6"/>
      <c r="K78" s="6"/>
      <c r="L78" s="6"/>
      <c r="M78" s="6"/>
      <c r="N78" s="6"/>
      <c r="O78" s="6"/>
      <c r="P78" s="6"/>
      <c r="Q78" s="6"/>
      <c r="R78" s="6"/>
      <c r="S78" s="6"/>
      <c r="T78" s="6"/>
      <c r="U78" s="6"/>
      <c r="V78" s="6"/>
      <c r="W78" s="6"/>
      <c r="X78" s="6"/>
      <c r="Y78" s="6"/>
      <c r="Z78" s="6"/>
      <c r="AA78" s="6"/>
      <c r="AB78" s="6"/>
      <c r="AC78" s="6"/>
      <c r="AD78" s="6"/>
      <c r="AE78" s="6"/>
      <c r="AF78" s="6"/>
      <c r="AG78" s="6"/>
      <c r="AH78" s="6"/>
      <c r="AI78" s="1"/>
      <c r="AJ78" s="1"/>
      <c r="AK78" s="1"/>
      <c r="AL78" s="1"/>
      <c r="AM78" s="6"/>
      <c r="AN78" s="6"/>
      <c r="AO78" s="6"/>
      <c r="AP78" s="6"/>
      <c r="AQ78" s="6"/>
      <c r="AR78" s="6"/>
      <c r="AS78" s="6"/>
      <c r="AT78" s="197"/>
      <c r="AU78" s="197"/>
      <c r="AV78" s="197"/>
      <c r="AW78" s="197"/>
      <c r="AX78" s="197"/>
      <c r="AY78" s="197"/>
      <c r="AZ78" s="197"/>
      <c r="BA78" s="197"/>
      <c r="BB78" s="197"/>
      <c r="BC78" s="197"/>
      <c r="BD78" s="197"/>
      <c r="BE78" s="197"/>
      <c r="BF78" s="197"/>
      <c r="BG78" s="197"/>
      <c r="BH78" s="197"/>
      <c r="BI78" s="197"/>
      <c r="BJ78" s="197"/>
      <c r="BK78" s="197"/>
      <c r="BL78" s="197"/>
      <c r="BM78" s="197"/>
      <c r="BN78" s="197"/>
      <c r="BO78" s="197"/>
      <c r="BP78" s="197"/>
      <c r="BQ78" s="197"/>
      <c r="BR78" s="197"/>
      <c r="BS78" s="197"/>
      <c r="BT78" s="197"/>
      <c r="BU78" s="197"/>
      <c r="BV78" s="197"/>
      <c r="BW78" s="197"/>
    </row>
    <row r="79" spans="1:75" s="15" customFormat="1" ht="15.6" customHeight="1">
      <c r="A79" s="2"/>
      <c r="B79" s="194"/>
      <c r="C79" s="5"/>
      <c r="D79" s="195"/>
      <c r="E79" s="1"/>
      <c r="F79" s="19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1"/>
      <c r="AJ79" s="1"/>
      <c r="AK79" s="1"/>
      <c r="AL79" s="1"/>
      <c r="AM79" s="6"/>
      <c r="AN79" s="6"/>
      <c r="AO79" s="6"/>
      <c r="AP79" s="6"/>
      <c r="AQ79" s="6"/>
      <c r="AR79" s="6"/>
      <c r="AS79" s="6"/>
      <c r="AT79" s="197"/>
      <c r="AU79" s="197"/>
      <c r="AV79" s="197"/>
      <c r="AW79" s="197"/>
      <c r="AX79" s="197"/>
      <c r="AY79" s="197"/>
      <c r="AZ79" s="197"/>
      <c r="BA79" s="197"/>
      <c r="BB79" s="197"/>
      <c r="BC79" s="197"/>
      <c r="BD79" s="197"/>
      <c r="BE79" s="197"/>
      <c r="BF79" s="197"/>
      <c r="BG79" s="197"/>
      <c r="BH79" s="197"/>
      <c r="BI79" s="197"/>
      <c r="BJ79" s="197"/>
      <c r="BK79" s="197"/>
      <c r="BL79" s="197"/>
      <c r="BM79" s="197"/>
      <c r="BN79" s="197"/>
      <c r="BO79" s="197"/>
      <c r="BP79" s="197"/>
      <c r="BQ79" s="197"/>
      <c r="BR79" s="197"/>
      <c r="BS79" s="197"/>
      <c r="BT79" s="197"/>
      <c r="BU79" s="197"/>
      <c r="BV79" s="197"/>
      <c r="BW79" s="197"/>
    </row>
    <row r="80" spans="1:75" s="15" customFormat="1" ht="15.6" customHeight="1">
      <c r="A80" s="2">
        <v>2023</v>
      </c>
      <c r="B80" s="194"/>
      <c r="C80" s="5" t="s">
        <v>3290</v>
      </c>
      <c r="D80" s="195" t="e">
        <f>AVERAGE(H80:ND80)</f>
        <v>#DIV/0!</v>
      </c>
      <c r="E80" s="1" t="s">
        <v>80</v>
      </c>
      <c r="F80" s="196" t="s">
        <v>3298</v>
      </c>
      <c r="G80" s="15" t="s">
        <v>5271</v>
      </c>
      <c r="H80" s="6" t="s">
        <v>11</v>
      </c>
      <c r="I80" s="6"/>
      <c r="J80" s="6"/>
      <c r="K80" s="6"/>
      <c r="L80" s="6"/>
      <c r="M80" s="6"/>
      <c r="N80" s="6"/>
      <c r="O80" s="6"/>
      <c r="P80" s="6"/>
      <c r="Q80" s="6"/>
      <c r="R80" s="6"/>
      <c r="S80" s="6"/>
      <c r="T80" s="6"/>
      <c r="U80" s="6"/>
      <c r="V80" s="6"/>
      <c r="W80" s="6"/>
      <c r="X80" s="6"/>
      <c r="Y80" s="6"/>
      <c r="Z80" s="6"/>
      <c r="AA80" s="6"/>
      <c r="AB80" s="6"/>
      <c r="AC80" s="6"/>
      <c r="AD80" s="6"/>
      <c r="AE80" s="6"/>
      <c r="AF80" s="6"/>
      <c r="AG80" s="6"/>
      <c r="AH80" s="6"/>
      <c r="AI80" s="1"/>
      <c r="AJ80" s="1"/>
      <c r="AK80" s="1"/>
      <c r="AL80" s="1"/>
      <c r="AM80" s="6"/>
      <c r="AN80" s="6"/>
      <c r="AO80" s="6"/>
      <c r="AP80" s="6"/>
      <c r="AQ80" s="6"/>
      <c r="AR80" s="6"/>
      <c r="AS80" s="6"/>
      <c r="AT80" s="197"/>
      <c r="AU80" s="197"/>
      <c r="AV80" s="197"/>
      <c r="AW80" s="197"/>
      <c r="AX80" s="197"/>
      <c r="AY80" s="197"/>
      <c r="AZ80" s="197"/>
      <c r="BA80" s="197"/>
      <c r="BB80" s="197"/>
      <c r="BC80" s="197"/>
      <c r="BD80" s="197"/>
      <c r="BE80" s="197"/>
      <c r="BF80" s="197"/>
      <c r="BG80" s="197"/>
      <c r="BH80" s="197"/>
      <c r="BI80" s="197"/>
      <c r="BJ80" s="197"/>
      <c r="BK80" s="197"/>
      <c r="BL80" s="197"/>
      <c r="BM80" s="197"/>
      <c r="BN80" s="197"/>
      <c r="BO80" s="197"/>
      <c r="BP80" s="197"/>
      <c r="BQ80" s="197"/>
      <c r="BR80" s="197"/>
      <c r="BS80" s="197"/>
      <c r="BT80" s="197"/>
      <c r="BU80" s="197"/>
      <c r="BV80" s="197"/>
      <c r="BW80" s="197"/>
    </row>
    <row r="81" spans="1:154" s="15" customFormat="1" ht="15.6" customHeight="1">
      <c r="A81" s="2">
        <v>2023</v>
      </c>
      <c r="B81" s="194"/>
      <c r="C81" s="5" t="s">
        <v>3284</v>
      </c>
      <c r="D81" s="195" t="e">
        <f>AVERAGE(H81:ND81)</f>
        <v>#DIV/0!</v>
      </c>
      <c r="E81" s="1" t="s">
        <v>80</v>
      </c>
      <c r="F81" s="196" t="s">
        <v>3298</v>
      </c>
      <c r="G81" s="15" t="s">
        <v>5271</v>
      </c>
      <c r="H81" s="6" t="s">
        <v>11</v>
      </c>
      <c r="I81" s="6"/>
      <c r="J81" s="6"/>
      <c r="K81" s="6"/>
      <c r="L81" s="6"/>
      <c r="M81" s="6"/>
      <c r="N81" s="6"/>
      <c r="O81" s="6"/>
      <c r="P81" s="6"/>
      <c r="Q81" s="6"/>
      <c r="R81" s="6"/>
      <c r="S81" s="6"/>
      <c r="T81" s="6"/>
      <c r="U81" s="6"/>
      <c r="V81" s="6"/>
      <c r="W81" s="6"/>
      <c r="X81" s="6"/>
      <c r="Y81" s="6"/>
      <c r="Z81" s="6"/>
      <c r="AA81" s="6"/>
      <c r="AB81" s="6"/>
      <c r="AC81" s="6"/>
      <c r="AD81" s="6"/>
      <c r="AE81" s="6"/>
      <c r="AF81" s="6"/>
      <c r="AG81" s="6"/>
      <c r="AH81" s="6"/>
      <c r="AI81" s="1"/>
      <c r="AJ81" s="1"/>
      <c r="AK81" s="1"/>
      <c r="AL81" s="1"/>
      <c r="AM81" s="6"/>
      <c r="AN81" s="6"/>
      <c r="AO81" s="6"/>
      <c r="AP81" s="6"/>
      <c r="AQ81" s="6"/>
      <c r="AR81" s="6"/>
      <c r="AS81" s="6"/>
      <c r="AT81" s="197"/>
      <c r="AU81" s="197"/>
      <c r="AV81" s="197"/>
      <c r="AW81" s="197"/>
      <c r="AX81" s="197"/>
      <c r="AY81" s="197"/>
      <c r="AZ81" s="197"/>
      <c r="BA81" s="197"/>
      <c r="BB81" s="197"/>
      <c r="BC81" s="197"/>
      <c r="BD81" s="197"/>
      <c r="BE81" s="197"/>
      <c r="BF81" s="197"/>
      <c r="BG81" s="197"/>
      <c r="BH81" s="197"/>
      <c r="BI81" s="197"/>
      <c r="BJ81" s="197"/>
      <c r="BK81" s="197"/>
      <c r="BL81" s="197"/>
      <c r="BM81" s="197"/>
      <c r="BN81" s="197"/>
      <c r="BO81" s="197"/>
      <c r="BP81" s="197"/>
      <c r="BQ81" s="197"/>
      <c r="BR81" s="197"/>
      <c r="BS81" s="197"/>
      <c r="BT81" s="197"/>
      <c r="BU81" s="197"/>
      <c r="BV81" s="197"/>
      <c r="BW81" s="197"/>
    </row>
    <row r="82" spans="1:154" s="15" customFormat="1" ht="15.6" customHeight="1">
      <c r="A82" s="2">
        <v>2023</v>
      </c>
      <c r="B82" s="194"/>
      <c r="C82" s="5" t="s">
        <v>3288</v>
      </c>
      <c r="D82" s="195" t="e">
        <f>AVERAGE(H82:ND82)</f>
        <v>#DIV/0!</v>
      </c>
      <c r="E82" s="1" t="s">
        <v>80</v>
      </c>
      <c r="F82" s="196" t="s">
        <v>3298</v>
      </c>
      <c r="G82" s="15" t="s">
        <v>5271</v>
      </c>
      <c r="H82" s="6" t="s">
        <v>11</v>
      </c>
      <c r="I82" s="6"/>
      <c r="J82" s="6"/>
      <c r="K82" s="6"/>
      <c r="L82" s="6"/>
      <c r="M82" s="6"/>
      <c r="N82" s="6"/>
      <c r="O82" s="6"/>
      <c r="P82" s="6"/>
      <c r="Q82" s="6"/>
      <c r="R82" s="6"/>
      <c r="S82" s="6"/>
      <c r="T82" s="6"/>
      <c r="U82" s="6"/>
      <c r="V82" s="6"/>
      <c r="W82" s="6"/>
      <c r="X82" s="6"/>
      <c r="Y82" s="6"/>
      <c r="Z82" s="6"/>
      <c r="AA82" s="6"/>
      <c r="AB82" s="6"/>
      <c r="AC82" s="6"/>
      <c r="AD82" s="6"/>
      <c r="AE82" s="6"/>
      <c r="AF82" s="6"/>
      <c r="AG82" s="6"/>
      <c r="AH82" s="6"/>
      <c r="AI82" s="1"/>
      <c r="AJ82" s="1"/>
      <c r="AK82" s="1"/>
      <c r="AL82" s="1"/>
      <c r="AM82" s="6"/>
      <c r="AN82" s="6"/>
      <c r="AO82" s="6"/>
      <c r="AP82" s="6"/>
      <c r="AQ82" s="6"/>
      <c r="AR82" s="6"/>
      <c r="AS82" s="6"/>
      <c r="AT82" s="197"/>
      <c r="AU82" s="197"/>
      <c r="AV82" s="197"/>
      <c r="AW82" s="197"/>
      <c r="AX82" s="197"/>
      <c r="AY82" s="197"/>
      <c r="AZ82" s="197"/>
      <c r="BA82" s="197"/>
      <c r="BB82" s="197"/>
      <c r="BC82" s="197"/>
      <c r="BD82" s="197"/>
      <c r="BE82" s="197"/>
      <c r="BF82" s="197"/>
      <c r="BG82" s="197"/>
      <c r="BH82" s="197"/>
      <c r="BI82" s="197"/>
      <c r="BJ82" s="197"/>
      <c r="BK82" s="197"/>
      <c r="BL82" s="197"/>
      <c r="BM82" s="197"/>
      <c r="BN82" s="197"/>
      <c r="BO82" s="197"/>
      <c r="BP82" s="197"/>
      <c r="BQ82" s="197"/>
      <c r="BR82" s="197"/>
      <c r="BS82" s="197"/>
      <c r="BT82" s="197"/>
      <c r="BU82" s="197"/>
      <c r="BV82" s="197"/>
      <c r="BW82" s="197"/>
    </row>
    <row r="83" spans="1:154" s="15" customFormat="1" ht="15.6" customHeight="1">
      <c r="A83" s="2">
        <v>2022</v>
      </c>
      <c r="B83" s="194"/>
      <c r="C83" s="5" t="s">
        <v>3282</v>
      </c>
      <c r="D83" s="195">
        <f>AVERAGE(H83:ND83)</f>
        <v>7.0078740157480315</v>
      </c>
      <c r="E83" s="1" t="s">
        <v>80</v>
      </c>
      <c r="F83" s="196" t="s">
        <v>3298</v>
      </c>
      <c r="G83" s="15" t="s">
        <v>5271</v>
      </c>
      <c r="H83" s="6" t="s">
        <v>11</v>
      </c>
      <c r="I83" s="6">
        <v>4</v>
      </c>
      <c r="J83" s="6"/>
      <c r="K83" s="6"/>
      <c r="L83" s="6"/>
      <c r="M83" s="6"/>
      <c r="N83" s="6">
        <v>8</v>
      </c>
      <c r="O83" s="6">
        <v>4</v>
      </c>
      <c r="P83" s="6">
        <v>8</v>
      </c>
      <c r="Q83" s="6">
        <v>3</v>
      </c>
      <c r="R83" s="6">
        <v>10</v>
      </c>
      <c r="S83" s="6">
        <v>4</v>
      </c>
      <c r="T83" s="6"/>
      <c r="U83" s="6">
        <v>8</v>
      </c>
      <c r="V83" s="6">
        <v>8</v>
      </c>
      <c r="W83" s="6">
        <v>7</v>
      </c>
      <c r="X83" s="6">
        <v>6</v>
      </c>
      <c r="Y83" s="6">
        <v>10</v>
      </c>
      <c r="Z83" s="6">
        <v>4</v>
      </c>
      <c r="AA83" s="6">
        <v>7</v>
      </c>
      <c r="AB83" s="6">
        <v>10</v>
      </c>
      <c r="AC83" s="6">
        <v>8</v>
      </c>
      <c r="AD83" s="6">
        <v>3</v>
      </c>
      <c r="AE83" s="6">
        <v>8</v>
      </c>
      <c r="AF83" s="6">
        <v>6</v>
      </c>
      <c r="AG83" s="6">
        <v>8</v>
      </c>
      <c r="AH83" s="6">
        <v>5</v>
      </c>
      <c r="AI83" s="1"/>
      <c r="AJ83" s="1"/>
      <c r="AK83" s="1">
        <v>6</v>
      </c>
      <c r="AL83" s="1">
        <v>6</v>
      </c>
      <c r="AM83" s="6">
        <v>7</v>
      </c>
      <c r="AN83" s="6"/>
      <c r="AO83" s="6"/>
      <c r="AP83" s="6">
        <v>6</v>
      </c>
      <c r="AQ83" s="6">
        <v>6</v>
      </c>
      <c r="AR83" s="6"/>
      <c r="AS83" s="6">
        <v>4</v>
      </c>
      <c r="AT83" s="197"/>
      <c r="AU83" s="197">
        <v>6</v>
      </c>
      <c r="AV83" s="197">
        <v>8</v>
      </c>
      <c r="AW83" s="197"/>
      <c r="AX83" s="197"/>
      <c r="AY83" s="197"/>
      <c r="AZ83" s="197"/>
      <c r="BA83" s="197"/>
      <c r="BB83" s="197"/>
      <c r="BC83" s="197"/>
      <c r="BD83" s="197"/>
      <c r="BE83" s="197">
        <v>10</v>
      </c>
      <c r="BF83" s="197">
        <v>4</v>
      </c>
      <c r="BG83" s="197">
        <v>3</v>
      </c>
      <c r="BH83" s="197">
        <v>8</v>
      </c>
      <c r="BI83" s="197">
        <v>6</v>
      </c>
      <c r="BJ83" s="197">
        <v>5</v>
      </c>
      <c r="BK83" s="197">
        <v>4</v>
      </c>
      <c r="BL83" s="197">
        <v>7</v>
      </c>
      <c r="BM83" s="197">
        <v>4</v>
      </c>
      <c r="BN83" s="197">
        <v>8</v>
      </c>
      <c r="BO83" s="197">
        <v>7</v>
      </c>
      <c r="BP83" s="197">
        <v>2</v>
      </c>
      <c r="BQ83" s="197">
        <v>10</v>
      </c>
      <c r="BR83" s="197">
        <v>10</v>
      </c>
      <c r="BS83" s="197">
        <v>10</v>
      </c>
      <c r="BT83" s="197">
        <v>10</v>
      </c>
      <c r="BU83" s="197">
        <v>3</v>
      </c>
      <c r="BV83" s="197">
        <v>3</v>
      </c>
      <c r="BW83" s="197">
        <v>10</v>
      </c>
      <c r="BX83" s="15">
        <v>10</v>
      </c>
      <c r="BY83" s="15">
        <v>10</v>
      </c>
      <c r="BZ83" s="15">
        <v>3</v>
      </c>
      <c r="CA83" s="15">
        <v>3</v>
      </c>
      <c r="CB83" s="15">
        <v>8</v>
      </c>
      <c r="CC83" s="15">
        <v>6</v>
      </c>
      <c r="CD83" s="15">
        <v>6</v>
      </c>
      <c r="CE83" s="15">
        <v>8</v>
      </c>
      <c r="CF83" s="15">
        <v>7</v>
      </c>
      <c r="CG83" s="15">
        <v>6</v>
      </c>
      <c r="CH83" s="15">
        <v>8</v>
      </c>
      <c r="CI83" s="15">
        <v>5</v>
      </c>
      <c r="CJ83" s="15">
        <v>7</v>
      </c>
      <c r="CK83" s="15">
        <v>7</v>
      </c>
      <c r="CL83" s="15">
        <v>4</v>
      </c>
      <c r="CM83" s="15">
        <v>7</v>
      </c>
      <c r="CN83" s="15">
        <v>8</v>
      </c>
      <c r="CO83" s="15">
        <v>7</v>
      </c>
      <c r="CP83" s="15">
        <v>6</v>
      </c>
      <c r="CQ83" s="15">
        <v>7</v>
      </c>
      <c r="CR83" s="15">
        <v>5</v>
      </c>
      <c r="CS83" s="15">
        <v>7</v>
      </c>
      <c r="CT83" s="15">
        <v>5</v>
      </c>
      <c r="CU83" s="15">
        <v>5</v>
      </c>
      <c r="CV83" s="15">
        <v>4</v>
      </c>
      <c r="CW83" s="15">
        <v>10</v>
      </c>
      <c r="CX83" s="15">
        <v>5</v>
      </c>
      <c r="CY83" s="15">
        <v>7</v>
      </c>
      <c r="CZ83" s="15">
        <v>10</v>
      </c>
      <c r="DA83" s="15">
        <v>7</v>
      </c>
      <c r="DB83" s="15">
        <v>10</v>
      </c>
      <c r="DC83" s="15">
        <v>8</v>
      </c>
      <c r="DD83" s="15">
        <v>7</v>
      </c>
      <c r="DE83" s="15">
        <v>6</v>
      </c>
      <c r="DF83" s="15">
        <v>8</v>
      </c>
      <c r="DG83" s="15">
        <v>6</v>
      </c>
      <c r="DH83" s="15">
        <v>4</v>
      </c>
      <c r="DI83" s="15">
        <v>7</v>
      </c>
      <c r="DJ83" s="15">
        <v>8</v>
      </c>
      <c r="DK83" s="15">
        <v>10</v>
      </c>
      <c r="DL83" s="15">
        <v>9</v>
      </c>
      <c r="DM83" s="15">
        <v>8</v>
      </c>
      <c r="DN83" s="15">
        <v>8</v>
      </c>
      <c r="DO83" s="15">
        <v>8</v>
      </c>
      <c r="DP83" s="15">
        <v>10</v>
      </c>
      <c r="DQ83" s="15">
        <v>10</v>
      </c>
      <c r="DR83" s="15">
        <v>10</v>
      </c>
      <c r="DS83" s="15">
        <v>10</v>
      </c>
      <c r="DT83" s="15">
        <v>8</v>
      </c>
      <c r="DU83" s="15">
        <v>5</v>
      </c>
      <c r="DV83" s="15">
        <v>5</v>
      </c>
      <c r="DW83" s="15">
        <v>6</v>
      </c>
      <c r="DX83" s="15">
        <v>5</v>
      </c>
      <c r="DY83" s="15">
        <v>7</v>
      </c>
      <c r="DZ83" s="15">
        <v>10</v>
      </c>
      <c r="EA83" s="15">
        <v>10</v>
      </c>
      <c r="EB83" s="15">
        <v>7</v>
      </c>
      <c r="EC83" s="15">
        <v>7</v>
      </c>
      <c r="ED83" s="15">
        <v>10</v>
      </c>
      <c r="EE83" s="15">
        <v>10</v>
      </c>
      <c r="EF83" s="15">
        <v>7</v>
      </c>
      <c r="EG83" s="15">
        <v>10</v>
      </c>
      <c r="EH83" s="15">
        <v>9</v>
      </c>
      <c r="EI83" s="15">
        <v>9</v>
      </c>
      <c r="EJ83" s="15">
        <v>9</v>
      </c>
      <c r="EK83" s="15">
        <v>9</v>
      </c>
      <c r="EL83" s="15">
        <v>6</v>
      </c>
      <c r="EM83" s="15">
        <v>7</v>
      </c>
      <c r="EN83" s="15">
        <v>7</v>
      </c>
      <c r="EO83" s="15">
        <v>8</v>
      </c>
      <c r="EP83" s="15">
        <v>3</v>
      </c>
      <c r="EQ83" s="15">
        <v>6</v>
      </c>
      <c r="ER83" s="15">
        <v>4</v>
      </c>
      <c r="ES83" s="15">
        <v>6</v>
      </c>
      <c r="ET83" s="15">
        <v>8</v>
      </c>
      <c r="EU83" s="15">
        <v>5</v>
      </c>
      <c r="EV83" s="15">
        <v>10</v>
      </c>
      <c r="EW83" s="15">
        <v>10</v>
      </c>
      <c r="EX83" s="15">
        <v>10</v>
      </c>
    </row>
    <row r="84" spans="1:154" s="15" customFormat="1" ht="15.6" customHeight="1">
      <c r="A84" s="2">
        <v>2023</v>
      </c>
      <c r="B84" s="194"/>
      <c r="C84" s="5" t="s">
        <v>4672</v>
      </c>
      <c r="D84" s="195" t="e">
        <f>AVERAGE(H84:ND84)</f>
        <v>#DIV/0!</v>
      </c>
      <c r="E84" s="1" t="s">
        <v>80</v>
      </c>
      <c r="F84" s="196" t="s">
        <v>3298</v>
      </c>
      <c r="G84" s="15" t="s">
        <v>5271</v>
      </c>
      <c r="H84" s="6" t="s">
        <v>11</v>
      </c>
      <c r="I84" s="6"/>
      <c r="J84" s="6"/>
      <c r="K84" s="6"/>
      <c r="L84" s="6"/>
      <c r="M84" s="6"/>
      <c r="N84" s="6"/>
      <c r="O84" s="6"/>
      <c r="P84" s="6"/>
      <c r="Q84" s="6"/>
      <c r="R84" s="6"/>
      <c r="S84" s="6"/>
      <c r="T84" s="6"/>
      <c r="U84" s="6"/>
      <c r="V84" s="6"/>
      <c r="W84" s="6"/>
      <c r="X84" s="6"/>
      <c r="Y84" s="6"/>
      <c r="Z84" s="6"/>
      <c r="AA84" s="6"/>
      <c r="AB84" s="6"/>
      <c r="AC84" s="6"/>
      <c r="AD84" s="6"/>
      <c r="AE84" s="6"/>
      <c r="AF84" s="6"/>
      <c r="AG84" s="6"/>
      <c r="AH84" s="6"/>
      <c r="AI84" s="1"/>
      <c r="AJ84" s="1"/>
      <c r="AK84" s="1"/>
      <c r="AL84" s="1"/>
      <c r="AM84" s="6"/>
      <c r="AN84" s="6"/>
      <c r="AO84" s="6"/>
      <c r="AP84" s="6"/>
      <c r="AQ84" s="6"/>
      <c r="AR84" s="6"/>
      <c r="AS84" s="6"/>
      <c r="AT84" s="197"/>
      <c r="AU84" s="197"/>
      <c r="AV84" s="197"/>
      <c r="AW84" s="197"/>
      <c r="AX84" s="197"/>
      <c r="AY84" s="197"/>
      <c r="AZ84" s="197"/>
      <c r="BA84" s="197"/>
      <c r="BB84" s="197"/>
      <c r="BC84" s="197"/>
      <c r="BD84" s="197"/>
      <c r="BE84" s="197"/>
      <c r="BF84" s="197"/>
      <c r="BG84" s="197"/>
      <c r="BH84" s="197"/>
      <c r="BI84" s="197"/>
      <c r="BJ84" s="197"/>
      <c r="BK84" s="197"/>
      <c r="BL84" s="197"/>
      <c r="BM84" s="197"/>
      <c r="BN84" s="197"/>
      <c r="BO84" s="197"/>
      <c r="BP84" s="197"/>
      <c r="BQ84" s="197"/>
      <c r="BR84" s="197"/>
      <c r="BS84" s="197"/>
      <c r="BT84" s="197"/>
      <c r="BU84" s="197"/>
      <c r="BV84" s="197"/>
      <c r="BW84" s="197"/>
    </row>
    <row r="85" spans="1:154" s="15" customFormat="1" ht="15.6" customHeight="1">
      <c r="A85" s="2"/>
      <c r="B85" s="194"/>
      <c r="C85" s="5"/>
      <c r="D85" s="195"/>
      <c r="E85" s="1"/>
      <c r="F85" s="19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1"/>
      <c r="AJ85" s="1"/>
      <c r="AK85" s="1"/>
      <c r="AL85" s="1"/>
      <c r="AM85" s="6"/>
      <c r="AN85" s="6"/>
      <c r="AO85" s="6"/>
      <c r="AP85" s="6"/>
      <c r="AQ85" s="6"/>
      <c r="AR85" s="6"/>
      <c r="AS85" s="6"/>
      <c r="AT85" s="197"/>
      <c r="AU85" s="197"/>
      <c r="AV85" s="197"/>
      <c r="AW85" s="197"/>
      <c r="AX85" s="197"/>
      <c r="AY85" s="197"/>
      <c r="AZ85" s="197"/>
      <c r="BA85" s="197"/>
      <c r="BB85" s="197"/>
      <c r="BC85" s="197"/>
      <c r="BD85" s="197"/>
      <c r="BE85" s="197"/>
      <c r="BF85" s="197"/>
      <c r="BG85" s="197"/>
      <c r="BH85" s="197"/>
      <c r="BI85" s="197"/>
      <c r="BJ85" s="197"/>
      <c r="BK85" s="197"/>
      <c r="BL85" s="197"/>
      <c r="BM85" s="197"/>
      <c r="BN85" s="197"/>
      <c r="BO85" s="197"/>
      <c r="BP85" s="197"/>
      <c r="BQ85" s="197"/>
      <c r="BR85" s="197"/>
      <c r="BS85" s="197"/>
      <c r="BT85" s="197"/>
      <c r="BU85" s="197"/>
      <c r="BV85" s="197"/>
      <c r="BW85" s="197"/>
    </row>
    <row r="86" spans="1:154" s="15" customFormat="1" ht="15.6" customHeight="1">
      <c r="A86" s="2" t="s">
        <v>2629</v>
      </c>
      <c r="B86" s="194" t="s">
        <v>2630</v>
      </c>
      <c r="C86" s="5" t="s">
        <v>2631</v>
      </c>
      <c r="D86" s="195">
        <f>AVERAGE(H86:ND86)</f>
        <v>4.4285714285714288</v>
      </c>
      <c r="E86" s="1" t="s">
        <v>80</v>
      </c>
      <c r="F86" s="196">
        <v>44997</v>
      </c>
      <c r="G86" s="15" t="s">
        <v>5075</v>
      </c>
      <c r="H86" s="6" t="s">
        <v>11</v>
      </c>
      <c r="I86" s="6"/>
      <c r="J86" s="6"/>
      <c r="K86" s="6"/>
      <c r="L86" s="6"/>
      <c r="M86" s="6"/>
      <c r="N86" s="6"/>
      <c r="O86" s="6"/>
      <c r="P86" s="6">
        <v>8</v>
      </c>
      <c r="Q86" s="6"/>
      <c r="R86" s="6"/>
      <c r="S86" s="6"/>
      <c r="T86" s="6"/>
      <c r="U86" s="6"/>
      <c r="V86" s="6">
        <v>3</v>
      </c>
      <c r="W86" s="6"/>
      <c r="X86" s="6">
        <v>3</v>
      </c>
      <c r="Y86" s="6"/>
      <c r="Z86" s="6"/>
      <c r="AA86" s="6"/>
      <c r="AB86" s="6"/>
      <c r="AC86" s="6"/>
      <c r="AD86" s="6"/>
      <c r="AE86" s="6"/>
      <c r="AF86" s="6"/>
      <c r="AG86" s="6"/>
      <c r="AH86" s="6"/>
      <c r="AI86" s="206">
        <v>3</v>
      </c>
      <c r="AJ86" s="206">
        <v>2</v>
      </c>
      <c r="AK86" s="206">
        <v>5</v>
      </c>
      <c r="AL86" s="206">
        <v>7</v>
      </c>
      <c r="AM86" s="6"/>
      <c r="AN86" s="6"/>
      <c r="AO86" s="6"/>
      <c r="AP86" s="6"/>
      <c r="AQ86" s="6"/>
      <c r="AR86" s="6"/>
      <c r="AS86" s="6"/>
      <c r="AT86" s="197"/>
      <c r="AU86" s="197"/>
      <c r="AV86" s="197"/>
      <c r="AW86" s="197"/>
      <c r="AX86" s="197"/>
      <c r="AY86" s="197"/>
      <c r="AZ86" s="197"/>
      <c r="BA86" s="197"/>
      <c r="BB86" s="197"/>
      <c r="BC86" s="197"/>
      <c r="BD86" s="197"/>
      <c r="BE86" s="197"/>
      <c r="BF86" s="197"/>
      <c r="BG86" s="197"/>
      <c r="BH86" s="197"/>
      <c r="BI86" s="197"/>
      <c r="BJ86" s="197"/>
      <c r="BK86" s="197"/>
      <c r="BL86" s="197"/>
      <c r="BM86" s="197"/>
      <c r="BN86" s="197"/>
      <c r="BO86" s="197"/>
      <c r="BP86" s="197"/>
      <c r="BQ86" s="197"/>
      <c r="BR86" s="197"/>
      <c r="BS86" s="197"/>
      <c r="BT86" s="197"/>
      <c r="BU86" s="197"/>
      <c r="BV86" s="197"/>
      <c r="BW86" s="197"/>
    </row>
    <row r="87" spans="1:154" s="15" customFormat="1" ht="15.6" customHeight="1">
      <c r="A87" s="2">
        <v>2023</v>
      </c>
      <c r="B87" s="194"/>
      <c r="C87" s="5" t="s">
        <v>2069</v>
      </c>
      <c r="D87" s="195" t="e">
        <f>AVERAGE(H87:ND87)</f>
        <v>#DIV/0!</v>
      </c>
      <c r="E87" s="1" t="s">
        <v>80</v>
      </c>
      <c r="F87" s="196"/>
      <c r="G87" s="15" t="s">
        <v>2603</v>
      </c>
      <c r="H87" s="6" t="s">
        <v>11</v>
      </c>
      <c r="I87" s="6"/>
      <c r="J87" s="6"/>
      <c r="K87" s="6"/>
      <c r="L87" s="6"/>
      <c r="M87" s="6"/>
      <c r="N87" s="6"/>
      <c r="O87" s="6"/>
      <c r="P87" s="6"/>
      <c r="Q87" s="6"/>
      <c r="R87" s="6"/>
      <c r="S87" s="6"/>
      <c r="T87" s="6"/>
      <c r="U87" s="6"/>
      <c r="V87" s="6"/>
      <c r="W87" s="6"/>
      <c r="X87" s="6"/>
      <c r="Y87" s="6"/>
      <c r="Z87" s="6"/>
      <c r="AA87" s="6"/>
      <c r="AB87" s="6"/>
      <c r="AC87" s="6"/>
      <c r="AD87" s="6"/>
      <c r="AE87" s="6"/>
      <c r="AF87" s="6"/>
      <c r="AG87" s="6"/>
      <c r="AH87" s="6"/>
      <c r="AI87" s="208"/>
      <c r="AJ87" s="208"/>
      <c r="AK87" s="208"/>
      <c r="AL87" s="208"/>
      <c r="AM87" s="6"/>
      <c r="AN87" s="6"/>
      <c r="AO87" s="6"/>
      <c r="AP87" s="6"/>
      <c r="AQ87" s="6"/>
      <c r="AR87" s="6"/>
      <c r="AS87" s="6"/>
      <c r="AT87" s="197"/>
      <c r="AU87" s="197"/>
      <c r="AV87" s="197"/>
      <c r="AW87" s="197"/>
      <c r="AX87" s="197"/>
      <c r="AY87" s="197"/>
      <c r="AZ87" s="197"/>
      <c r="BA87" s="197"/>
      <c r="BB87" s="197"/>
      <c r="BC87" s="197"/>
      <c r="BD87" s="197"/>
      <c r="BE87" s="197"/>
      <c r="BF87" s="197"/>
      <c r="BG87" s="2"/>
      <c r="BH87" s="2"/>
      <c r="BI87" s="2"/>
      <c r="BJ87" s="2"/>
      <c r="BK87" s="2"/>
      <c r="BL87" s="2"/>
      <c r="BM87" s="197"/>
      <c r="BN87" s="197"/>
      <c r="BO87" s="197"/>
      <c r="BP87" s="197"/>
      <c r="BQ87" s="197"/>
      <c r="BR87" s="197"/>
      <c r="BS87" s="197"/>
      <c r="BT87" s="197"/>
      <c r="BU87" s="197"/>
      <c r="BV87" s="197"/>
      <c r="BW87" s="197"/>
    </row>
    <row r="88" spans="1:154" s="15" customFormat="1" ht="15.6" customHeight="1">
      <c r="A88" s="2">
        <v>2023</v>
      </c>
      <c r="B88" s="194"/>
      <c r="C88" s="5" t="s">
        <v>2069</v>
      </c>
      <c r="D88" s="195" t="e">
        <f>AVERAGE(H88:ND88)</f>
        <v>#DIV/0!</v>
      </c>
      <c r="E88" s="1" t="s">
        <v>80</v>
      </c>
      <c r="F88" s="196"/>
      <c r="G88" s="15" t="s">
        <v>2601</v>
      </c>
      <c r="H88" s="6" t="s">
        <v>11</v>
      </c>
      <c r="I88" s="6"/>
      <c r="J88" s="6"/>
      <c r="K88" s="6"/>
      <c r="L88" s="6"/>
      <c r="M88" s="6"/>
      <c r="N88" s="6"/>
      <c r="O88" s="6"/>
      <c r="P88" s="6"/>
      <c r="Q88" s="6"/>
      <c r="R88" s="6"/>
      <c r="S88" s="6"/>
      <c r="T88" s="6"/>
      <c r="U88" s="6"/>
      <c r="V88" s="6"/>
      <c r="W88" s="6"/>
      <c r="X88" s="6"/>
      <c r="Y88" s="6"/>
      <c r="Z88" s="6"/>
      <c r="AA88" s="6"/>
      <c r="AB88" s="6"/>
      <c r="AC88" s="6"/>
      <c r="AD88" s="6"/>
      <c r="AE88" s="6"/>
      <c r="AF88" s="6"/>
      <c r="AG88" s="6"/>
      <c r="AH88" s="6"/>
      <c r="AI88" s="206"/>
      <c r="AJ88" s="206"/>
      <c r="AK88" s="206"/>
      <c r="AL88" s="206"/>
      <c r="AM88" s="6"/>
      <c r="AN88" s="6"/>
      <c r="AO88" s="6"/>
      <c r="AP88" s="6"/>
      <c r="AQ88" s="6"/>
      <c r="AR88" s="6"/>
      <c r="AS88" s="6"/>
      <c r="AT88" s="197"/>
      <c r="AU88" s="197"/>
      <c r="AV88" s="197"/>
      <c r="AW88" s="197"/>
      <c r="AX88" s="197"/>
      <c r="AY88" s="197"/>
      <c r="AZ88" s="197"/>
      <c r="BA88" s="197"/>
      <c r="BB88" s="197"/>
      <c r="BC88" s="197"/>
      <c r="BD88" s="197"/>
      <c r="BE88" s="197"/>
      <c r="BF88" s="197"/>
      <c r="BG88" s="197"/>
      <c r="BH88" s="197"/>
      <c r="BI88" s="197"/>
      <c r="BJ88" s="197"/>
      <c r="BK88" s="197"/>
      <c r="BL88" s="197"/>
      <c r="BM88" s="197"/>
      <c r="BN88" s="197"/>
      <c r="BO88" s="197"/>
      <c r="BP88" s="197"/>
      <c r="BQ88" s="197"/>
      <c r="BR88" s="197"/>
      <c r="BS88" s="197"/>
      <c r="BT88" s="197"/>
      <c r="BU88" s="197"/>
      <c r="BV88" s="197"/>
      <c r="BW88" s="197"/>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row>
    <row r="89" spans="1:154" s="15" customFormat="1" ht="15.6" customHeight="1">
      <c r="A89" s="2"/>
      <c r="C89" s="5"/>
      <c r="D89" s="195"/>
      <c r="E89" s="1"/>
      <c r="F89" s="19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1"/>
      <c r="AJ89" s="1"/>
      <c r="AK89" s="1"/>
      <c r="AL89" s="1"/>
      <c r="AM89" s="6"/>
      <c r="AN89" s="6"/>
      <c r="AO89" s="6"/>
      <c r="AP89" s="6"/>
      <c r="AQ89" s="6"/>
      <c r="AR89" s="6"/>
      <c r="AS89" s="6"/>
      <c r="AT89" s="197"/>
      <c r="AU89" s="197"/>
      <c r="AV89" s="197"/>
      <c r="AW89" s="197"/>
      <c r="AX89" s="197"/>
      <c r="AY89" s="197"/>
      <c r="AZ89" s="197"/>
      <c r="BA89" s="197"/>
      <c r="BB89" s="197"/>
      <c r="BC89" s="197"/>
      <c r="BD89" s="197"/>
      <c r="BE89" s="197"/>
      <c r="BF89" s="197"/>
      <c r="BG89" s="197"/>
      <c r="BH89" s="197"/>
      <c r="BI89" s="197"/>
      <c r="BJ89" s="197"/>
      <c r="BK89" s="197"/>
      <c r="BL89" s="197"/>
      <c r="BM89" s="197"/>
      <c r="BN89" s="197"/>
      <c r="BO89" s="197"/>
      <c r="BP89" s="197"/>
      <c r="BQ89" s="197"/>
      <c r="BR89" s="197"/>
      <c r="BS89" s="197"/>
      <c r="BT89" s="197"/>
      <c r="BU89" s="197"/>
      <c r="BV89" s="197"/>
      <c r="BW89" s="197"/>
    </row>
    <row r="90" spans="1:154" s="15" customFormat="1" ht="15.6" customHeight="1">
      <c r="A90" s="2">
        <v>2021</v>
      </c>
      <c r="B90" s="15" t="s">
        <v>6761</v>
      </c>
      <c r="C90" s="5" t="s">
        <v>6760</v>
      </c>
      <c r="D90" s="195">
        <f t="shared" ref="D90:D102" si="5">AVERAGE(H90:ND90)</f>
        <v>5</v>
      </c>
      <c r="E90" s="1" t="s">
        <v>80</v>
      </c>
      <c r="F90" s="196">
        <v>45081</v>
      </c>
      <c r="G90" s="15" t="s">
        <v>2638</v>
      </c>
      <c r="H90" s="6" t="s">
        <v>11</v>
      </c>
      <c r="I90" s="6">
        <v>4</v>
      </c>
      <c r="J90" s="6">
        <v>6</v>
      </c>
      <c r="K90" s="6"/>
      <c r="L90" s="6"/>
      <c r="M90" s="6"/>
      <c r="N90" s="6"/>
      <c r="O90" s="6"/>
      <c r="P90" s="6"/>
      <c r="Q90" s="6"/>
      <c r="R90" s="6"/>
      <c r="S90" s="6"/>
      <c r="T90" s="6"/>
      <c r="U90" s="6"/>
      <c r="V90" s="6"/>
      <c r="W90" s="6"/>
      <c r="X90" s="6"/>
      <c r="Y90" s="6"/>
      <c r="Z90" s="6"/>
      <c r="AA90" s="6"/>
      <c r="AB90" s="6"/>
      <c r="AC90" s="6"/>
      <c r="AD90" s="6"/>
      <c r="AE90" s="6"/>
      <c r="AF90" s="6"/>
      <c r="AG90" s="6"/>
      <c r="AH90" s="6"/>
      <c r="AI90" s="1"/>
      <c r="AJ90" s="1"/>
      <c r="AK90" s="1"/>
      <c r="AL90" s="1"/>
      <c r="AM90" s="6"/>
      <c r="AN90" s="6"/>
      <c r="AO90" s="6"/>
      <c r="AP90" s="6"/>
      <c r="AQ90" s="6"/>
      <c r="AR90" s="6"/>
      <c r="AS90" s="6"/>
      <c r="AT90" s="197"/>
      <c r="AU90" s="197"/>
      <c r="AV90" s="197"/>
      <c r="AW90" s="197"/>
      <c r="AX90" s="197"/>
      <c r="AY90" s="197"/>
      <c r="AZ90" s="197"/>
      <c r="BA90" s="197"/>
      <c r="BB90" s="197"/>
      <c r="BC90" s="197"/>
      <c r="BD90" s="197"/>
      <c r="BE90" s="197"/>
      <c r="BF90" s="197"/>
      <c r="BG90" s="197"/>
      <c r="BH90" s="197"/>
      <c r="BI90" s="197"/>
      <c r="BJ90" s="197"/>
      <c r="BK90" s="197"/>
      <c r="BL90" s="197"/>
      <c r="BM90" s="197"/>
      <c r="BN90" s="197"/>
      <c r="BO90" s="197"/>
      <c r="BP90" s="197"/>
      <c r="BQ90" s="197"/>
      <c r="BR90" s="197"/>
      <c r="BS90" s="197"/>
      <c r="BT90" s="197"/>
      <c r="BU90" s="197"/>
      <c r="BV90" s="197"/>
      <c r="BW90" s="197"/>
    </row>
    <row r="91" spans="1:154" s="15" customFormat="1" ht="15.6" customHeight="1">
      <c r="A91" s="2">
        <v>2023</v>
      </c>
      <c r="B91" s="15" t="s">
        <v>6755</v>
      </c>
      <c r="C91" s="5" t="s">
        <v>2069</v>
      </c>
      <c r="D91" s="195">
        <f t="shared" si="5"/>
        <v>7</v>
      </c>
      <c r="E91" s="1" t="s">
        <v>80</v>
      </c>
      <c r="F91" s="196">
        <v>45078</v>
      </c>
      <c r="G91" s="15" t="s">
        <v>2601</v>
      </c>
      <c r="H91" s="6" t="s">
        <v>11</v>
      </c>
      <c r="I91" s="6">
        <v>7</v>
      </c>
      <c r="J91" s="6">
        <v>7</v>
      </c>
      <c r="K91" s="6"/>
      <c r="L91" s="6"/>
      <c r="M91" s="6"/>
      <c r="N91" s="6"/>
      <c r="O91" s="6"/>
      <c r="P91" s="6"/>
      <c r="Q91" s="6"/>
      <c r="R91" s="6"/>
      <c r="S91" s="6"/>
      <c r="T91" s="6"/>
      <c r="U91" s="6"/>
      <c r="V91" s="6"/>
      <c r="W91" s="6"/>
      <c r="X91" s="6"/>
      <c r="Y91" s="6"/>
      <c r="Z91" s="6"/>
      <c r="AA91" s="6"/>
      <c r="AB91" s="6"/>
      <c r="AC91" s="6"/>
      <c r="AD91" s="6"/>
      <c r="AE91" s="6"/>
      <c r="AF91" s="6"/>
      <c r="AG91" s="6"/>
      <c r="AH91" s="6"/>
      <c r="AI91" s="1"/>
      <c r="AJ91" s="1"/>
      <c r="AK91" s="1"/>
      <c r="AL91" s="1"/>
      <c r="AM91" s="6"/>
      <c r="AN91" s="6"/>
      <c r="AO91" s="6"/>
      <c r="AP91" s="6"/>
      <c r="AQ91" s="6"/>
      <c r="AR91" s="6"/>
      <c r="AS91" s="6"/>
      <c r="AT91" s="197"/>
      <c r="AU91" s="197"/>
      <c r="AV91" s="197"/>
      <c r="AW91" s="197"/>
      <c r="AX91" s="197"/>
      <c r="AY91" s="197"/>
      <c r="AZ91" s="197"/>
      <c r="BA91" s="197"/>
      <c r="BB91" s="197"/>
      <c r="BC91" s="197"/>
      <c r="BD91" s="197"/>
      <c r="BE91" s="197"/>
      <c r="BF91" s="197"/>
      <c r="BG91" s="197"/>
      <c r="BH91" s="197"/>
      <c r="BI91" s="197"/>
      <c r="BJ91" s="197"/>
      <c r="BK91" s="197"/>
      <c r="BL91" s="197"/>
      <c r="BM91" s="197"/>
      <c r="BN91" s="197"/>
      <c r="BO91" s="197"/>
      <c r="BP91" s="197"/>
      <c r="BQ91" s="197"/>
      <c r="BR91" s="197"/>
      <c r="BS91" s="197"/>
      <c r="BT91" s="197"/>
      <c r="BU91" s="197"/>
      <c r="BV91" s="197"/>
      <c r="BW91" s="197"/>
    </row>
    <row r="92" spans="1:154" s="15" customFormat="1" ht="15.6" customHeight="1">
      <c r="A92" s="2">
        <v>2023</v>
      </c>
      <c r="B92" s="194" t="s">
        <v>6754</v>
      </c>
      <c r="C92" s="5" t="s">
        <v>2069</v>
      </c>
      <c r="D92" s="195">
        <f t="shared" si="5"/>
        <v>6.5</v>
      </c>
      <c r="E92" s="1" t="s">
        <v>80</v>
      </c>
      <c r="F92" s="196">
        <v>45078</v>
      </c>
      <c r="G92" s="15" t="s">
        <v>2603</v>
      </c>
      <c r="H92" s="6" t="s">
        <v>11</v>
      </c>
      <c r="I92" s="6">
        <v>9</v>
      </c>
      <c r="J92" s="6">
        <v>4</v>
      </c>
      <c r="K92" s="6"/>
      <c r="L92" s="6"/>
      <c r="M92" s="6"/>
      <c r="N92" s="6"/>
      <c r="O92" s="6"/>
      <c r="P92" s="6"/>
      <c r="Q92" s="6"/>
      <c r="R92" s="6"/>
      <c r="S92" s="6"/>
      <c r="T92" s="6"/>
      <c r="U92" s="6"/>
      <c r="V92" s="6"/>
      <c r="W92" s="6"/>
      <c r="X92" s="6"/>
      <c r="Y92" s="6"/>
      <c r="Z92" s="6"/>
      <c r="AA92" s="6"/>
      <c r="AB92" s="6"/>
      <c r="AC92" s="6"/>
      <c r="AD92" s="6"/>
      <c r="AE92" s="6"/>
      <c r="AF92" s="6"/>
      <c r="AG92" s="6"/>
      <c r="AH92" s="6"/>
      <c r="AI92" s="208"/>
      <c r="AJ92" s="208"/>
      <c r="AK92" s="208"/>
      <c r="AL92" s="208"/>
      <c r="AM92" s="6"/>
      <c r="AN92" s="6"/>
      <c r="AO92" s="6"/>
      <c r="AP92" s="6"/>
      <c r="AQ92" s="6"/>
      <c r="AR92" s="6"/>
      <c r="AS92" s="6"/>
      <c r="AT92" s="197"/>
      <c r="AU92" s="197"/>
      <c r="AV92" s="197"/>
      <c r="AW92" s="197"/>
      <c r="AX92" s="197"/>
      <c r="AY92" s="197"/>
      <c r="AZ92" s="197"/>
      <c r="BA92" s="197"/>
      <c r="BB92" s="197"/>
      <c r="BC92" s="197"/>
      <c r="BD92" s="197"/>
      <c r="BE92" s="197"/>
      <c r="BF92" s="197"/>
      <c r="BG92" s="2"/>
      <c r="BH92" s="2"/>
      <c r="BI92" s="2"/>
      <c r="BJ92" s="2"/>
      <c r="BK92" s="2"/>
      <c r="BL92" s="2"/>
      <c r="BM92" s="197"/>
      <c r="BN92" s="197"/>
      <c r="BO92" s="197"/>
      <c r="BP92" s="197"/>
      <c r="BQ92" s="197"/>
      <c r="BR92" s="197"/>
      <c r="BS92" s="197"/>
      <c r="BT92" s="197"/>
      <c r="BU92" s="197"/>
      <c r="BV92" s="197"/>
      <c r="BW92" s="197"/>
    </row>
    <row r="93" spans="1:154" s="15" customFormat="1" ht="15.6" customHeight="1">
      <c r="A93" s="2">
        <v>2011</v>
      </c>
      <c r="B93" s="15" t="s">
        <v>6546</v>
      </c>
      <c r="C93" s="5" t="s">
        <v>6547</v>
      </c>
      <c r="D93" s="195">
        <f t="shared" si="5"/>
        <v>7.5</v>
      </c>
      <c r="E93" s="1" t="s">
        <v>80</v>
      </c>
      <c r="F93" s="196">
        <v>45077</v>
      </c>
      <c r="G93" s="15" t="s">
        <v>2638</v>
      </c>
      <c r="H93" s="6" t="s">
        <v>11</v>
      </c>
      <c r="I93" s="6">
        <v>6</v>
      </c>
      <c r="J93" s="6">
        <v>9</v>
      </c>
      <c r="K93" s="6"/>
      <c r="L93" s="6"/>
      <c r="M93" s="6"/>
      <c r="N93" s="6"/>
      <c r="O93" s="6"/>
      <c r="P93" s="6"/>
      <c r="Q93" s="6"/>
      <c r="R93" s="6"/>
      <c r="S93" s="6"/>
      <c r="T93" s="6"/>
      <c r="U93" s="6"/>
      <c r="V93" s="6"/>
      <c r="W93" s="6"/>
      <c r="X93" s="6"/>
      <c r="Y93" s="6"/>
      <c r="Z93" s="6"/>
      <c r="AA93" s="6"/>
      <c r="AB93" s="6"/>
      <c r="AC93" s="6"/>
      <c r="AD93" s="6"/>
      <c r="AE93" s="6"/>
      <c r="AF93" s="6"/>
      <c r="AG93" s="6"/>
      <c r="AH93" s="6"/>
      <c r="AI93" s="1"/>
      <c r="AJ93" s="1"/>
      <c r="AK93" s="1"/>
      <c r="AL93" s="1"/>
      <c r="AM93" s="6"/>
      <c r="AN93" s="6"/>
      <c r="AO93" s="6"/>
      <c r="AP93" s="6"/>
      <c r="AQ93" s="6"/>
      <c r="AR93" s="6"/>
      <c r="AS93" s="6"/>
      <c r="AT93" s="197"/>
      <c r="AU93" s="197"/>
      <c r="AV93" s="197"/>
      <c r="AW93" s="197"/>
      <c r="AX93" s="197"/>
      <c r="AY93" s="197"/>
      <c r="AZ93" s="197"/>
      <c r="BA93" s="197"/>
      <c r="BB93" s="197"/>
      <c r="BC93" s="197"/>
      <c r="BD93" s="197"/>
      <c r="BE93" s="197"/>
      <c r="BF93" s="197"/>
      <c r="BG93" s="197"/>
      <c r="BH93" s="197"/>
      <c r="BI93" s="197"/>
      <c r="BJ93" s="197"/>
      <c r="BK93" s="197"/>
      <c r="BL93" s="197"/>
      <c r="BM93" s="197"/>
      <c r="BN93" s="197"/>
      <c r="BO93" s="197"/>
      <c r="BP93" s="197"/>
      <c r="BQ93" s="197"/>
      <c r="BR93" s="197"/>
      <c r="BS93" s="197"/>
      <c r="BT93" s="197"/>
      <c r="BU93" s="197"/>
      <c r="BV93" s="197"/>
      <c r="BW93" s="197"/>
    </row>
    <row r="94" spans="1:154" s="15" customFormat="1" ht="15.6" customHeight="1">
      <c r="A94" s="2">
        <v>2023</v>
      </c>
      <c r="B94" s="194" t="s">
        <v>6541</v>
      </c>
      <c r="C94" s="5" t="s">
        <v>2069</v>
      </c>
      <c r="D94" s="195">
        <f t="shared" si="5"/>
        <v>3</v>
      </c>
      <c r="E94" s="1" t="s">
        <v>80</v>
      </c>
      <c r="F94" s="196">
        <v>45077</v>
      </c>
      <c r="G94" s="15" t="s">
        <v>2601</v>
      </c>
      <c r="H94" s="6" t="s">
        <v>11</v>
      </c>
      <c r="I94" s="6">
        <v>3</v>
      </c>
      <c r="J94" s="6">
        <v>3</v>
      </c>
      <c r="K94" s="6"/>
      <c r="L94" s="6"/>
      <c r="M94" s="6"/>
      <c r="N94" s="6"/>
      <c r="O94" s="6"/>
      <c r="P94" s="6"/>
      <c r="Q94" s="6"/>
      <c r="R94" s="6"/>
      <c r="S94" s="6"/>
      <c r="T94" s="6"/>
      <c r="U94" s="6"/>
      <c r="V94" s="6"/>
      <c r="W94" s="6"/>
      <c r="X94" s="6"/>
      <c r="Y94" s="6"/>
      <c r="Z94" s="6"/>
      <c r="AA94" s="6"/>
      <c r="AB94" s="6"/>
      <c r="AC94" s="6"/>
      <c r="AD94" s="6"/>
      <c r="AE94" s="6"/>
      <c r="AF94" s="6"/>
      <c r="AG94" s="6"/>
      <c r="AH94" s="6"/>
      <c r="AI94" s="206"/>
      <c r="AJ94" s="206"/>
      <c r="AK94" s="206"/>
      <c r="AL94" s="206"/>
      <c r="AM94" s="6"/>
      <c r="AN94" s="6"/>
      <c r="AO94" s="6"/>
      <c r="AP94" s="6"/>
      <c r="AQ94" s="6"/>
      <c r="AR94" s="6"/>
      <c r="AS94" s="6"/>
      <c r="AT94" s="197"/>
      <c r="AU94" s="197"/>
      <c r="AV94" s="197"/>
      <c r="AW94" s="197"/>
      <c r="AX94" s="197"/>
      <c r="AY94" s="197"/>
      <c r="AZ94" s="197"/>
      <c r="BA94" s="197"/>
      <c r="BB94" s="197"/>
      <c r="BC94" s="197"/>
      <c r="BD94" s="197"/>
      <c r="BE94" s="197"/>
      <c r="BF94" s="197"/>
      <c r="BG94" s="197"/>
      <c r="BH94" s="197"/>
      <c r="BI94" s="197"/>
      <c r="BJ94" s="197"/>
      <c r="BK94" s="197"/>
      <c r="BL94" s="197"/>
      <c r="BM94" s="197"/>
      <c r="BN94" s="197"/>
      <c r="BO94" s="197"/>
      <c r="BP94" s="197"/>
      <c r="BQ94" s="197"/>
      <c r="BR94" s="197"/>
      <c r="BS94" s="197"/>
      <c r="BT94" s="197"/>
      <c r="BU94" s="197"/>
      <c r="BV94" s="197"/>
      <c r="BW94" s="197"/>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row>
    <row r="95" spans="1:154" s="15" customFormat="1" ht="15.6" customHeight="1">
      <c r="A95" s="2">
        <v>2011</v>
      </c>
      <c r="B95" s="194" t="s">
        <v>2604</v>
      </c>
      <c r="C95" s="5" t="s">
        <v>2605</v>
      </c>
      <c r="D95" s="195">
        <f t="shared" si="5"/>
        <v>8.615384615384615</v>
      </c>
      <c r="E95" s="1" t="s">
        <v>80</v>
      </c>
      <c r="F95" s="196">
        <v>44979</v>
      </c>
      <c r="G95" s="15" t="s">
        <v>2606</v>
      </c>
      <c r="H95" s="6" t="s">
        <v>11</v>
      </c>
      <c r="I95" s="6">
        <v>7</v>
      </c>
      <c r="J95" s="6"/>
      <c r="K95" s="6">
        <v>10</v>
      </c>
      <c r="L95" s="6"/>
      <c r="M95" s="6"/>
      <c r="N95" s="6">
        <v>10</v>
      </c>
      <c r="O95" s="6">
        <v>10</v>
      </c>
      <c r="P95" s="6">
        <v>7</v>
      </c>
      <c r="Q95" s="6"/>
      <c r="R95" s="6">
        <v>7</v>
      </c>
      <c r="S95" s="6">
        <v>6</v>
      </c>
      <c r="T95" s="6"/>
      <c r="U95" s="6">
        <v>20</v>
      </c>
      <c r="V95" s="6">
        <v>20</v>
      </c>
      <c r="W95" s="6">
        <v>14</v>
      </c>
      <c r="X95" s="6">
        <v>18</v>
      </c>
      <c r="Y95" s="6">
        <v>9</v>
      </c>
      <c r="Z95" s="6"/>
      <c r="AA95" s="6"/>
      <c r="AB95" s="6">
        <v>7</v>
      </c>
      <c r="AC95" s="6">
        <v>5</v>
      </c>
      <c r="AD95" s="6">
        <v>8</v>
      </c>
      <c r="AE95" s="6">
        <v>4</v>
      </c>
      <c r="AF95" s="6">
        <v>6</v>
      </c>
      <c r="AG95" s="6"/>
      <c r="AH95" s="6"/>
      <c r="AI95" s="1">
        <v>10</v>
      </c>
      <c r="AJ95" s="1">
        <v>6</v>
      </c>
      <c r="AK95" s="1">
        <v>7</v>
      </c>
      <c r="AL95" s="1">
        <v>10</v>
      </c>
      <c r="AM95" s="6">
        <v>8</v>
      </c>
      <c r="AN95" s="6">
        <v>4</v>
      </c>
      <c r="AO95" s="6">
        <v>8</v>
      </c>
      <c r="AP95" s="6">
        <v>3</v>
      </c>
      <c r="AQ95" s="6">
        <v>10</v>
      </c>
      <c r="AR95" s="6">
        <v>5</v>
      </c>
      <c r="AS95" s="6">
        <v>6</v>
      </c>
      <c r="AT95" s="197">
        <v>7</v>
      </c>
      <c r="AU95" s="197">
        <v>8</v>
      </c>
      <c r="AV95" s="197">
        <v>7</v>
      </c>
      <c r="AW95" s="197">
        <v>8</v>
      </c>
      <c r="AX95" s="197">
        <v>9</v>
      </c>
      <c r="AY95" s="197">
        <v>9</v>
      </c>
      <c r="AZ95" s="197">
        <v>10</v>
      </c>
      <c r="BA95" s="197">
        <v>10</v>
      </c>
      <c r="BB95" s="197">
        <v>10</v>
      </c>
      <c r="BC95" s="197">
        <v>6</v>
      </c>
      <c r="BD95" s="197">
        <v>7</v>
      </c>
      <c r="BE95" s="197"/>
      <c r="BF95" s="197"/>
      <c r="BG95" s="197"/>
      <c r="BH95" s="197"/>
      <c r="BI95" s="197"/>
      <c r="BJ95" s="197"/>
      <c r="BK95" s="197"/>
      <c r="BL95" s="197"/>
      <c r="BM95" s="197"/>
      <c r="BN95" s="197"/>
      <c r="BO95" s="197"/>
      <c r="BP95" s="197"/>
      <c r="BQ95" s="197"/>
      <c r="BR95" s="197"/>
      <c r="BS95" s="197"/>
      <c r="BT95" s="197"/>
      <c r="BU95" s="197"/>
      <c r="BV95" s="197"/>
      <c r="BW95" s="197"/>
    </row>
    <row r="96" spans="1:154" s="15" customFormat="1" ht="15.6" customHeight="1">
      <c r="A96" s="2">
        <v>2023</v>
      </c>
      <c r="B96" s="194" t="s">
        <v>6485</v>
      </c>
      <c r="C96" s="5" t="s">
        <v>2069</v>
      </c>
      <c r="D96" s="195">
        <f t="shared" si="5"/>
        <v>10</v>
      </c>
      <c r="E96" s="1" t="s">
        <v>80</v>
      </c>
      <c r="F96" s="196">
        <v>45077</v>
      </c>
      <c r="G96" s="15" t="s">
        <v>2603</v>
      </c>
      <c r="H96" s="6" t="s">
        <v>11</v>
      </c>
      <c r="I96" s="6">
        <v>10</v>
      </c>
      <c r="J96" s="6">
        <v>10</v>
      </c>
      <c r="K96" s="6"/>
      <c r="L96" s="6"/>
      <c r="M96" s="6"/>
      <c r="N96" s="6"/>
      <c r="O96" s="6"/>
      <c r="P96" s="6"/>
      <c r="Q96" s="6"/>
      <c r="R96" s="6"/>
      <c r="S96" s="6"/>
      <c r="T96" s="6"/>
      <c r="U96" s="6"/>
      <c r="V96" s="6"/>
      <c r="W96" s="6"/>
      <c r="X96" s="6"/>
      <c r="Y96" s="6"/>
      <c r="Z96" s="6"/>
      <c r="AA96" s="6"/>
      <c r="AB96" s="6"/>
      <c r="AC96" s="6"/>
      <c r="AD96" s="6"/>
      <c r="AE96" s="6"/>
      <c r="AF96" s="6"/>
      <c r="AG96" s="6"/>
      <c r="AH96" s="6"/>
      <c r="AI96" s="208"/>
      <c r="AJ96" s="208"/>
      <c r="AK96" s="208"/>
      <c r="AL96" s="208"/>
      <c r="AM96" s="6"/>
      <c r="AN96" s="6"/>
      <c r="AO96" s="6"/>
      <c r="AP96" s="6"/>
      <c r="AQ96" s="6"/>
      <c r="AR96" s="6"/>
      <c r="AS96" s="6"/>
      <c r="AT96" s="197"/>
      <c r="AU96" s="197"/>
      <c r="AV96" s="197"/>
      <c r="AW96" s="197"/>
      <c r="AX96" s="197"/>
      <c r="AY96" s="197"/>
      <c r="AZ96" s="197"/>
      <c r="BA96" s="197"/>
      <c r="BB96" s="197"/>
      <c r="BC96" s="197"/>
      <c r="BD96" s="197"/>
      <c r="BE96" s="197"/>
      <c r="BF96" s="197"/>
      <c r="BG96" s="2"/>
      <c r="BH96" s="2"/>
      <c r="BI96" s="2"/>
      <c r="BJ96" s="2"/>
      <c r="BK96" s="2"/>
      <c r="BL96" s="2"/>
      <c r="BM96" s="197"/>
      <c r="BN96" s="197"/>
      <c r="BO96" s="197"/>
      <c r="BP96" s="197"/>
      <c r="BQ96" s="197"/>
      <c r="BR96" s="197"/>
      <c r="BS96" s="197"/>
      <c r="BT96" s="197"/>
      <c r="BU96" s="197"/>
      <c r="BV96" s="197"/>
      <c r="BW96" s="197"/>
    </row>
    <row r="97" spans="1:154" s="15" customFormat="1" ht="15.6" customHeight="1">
      <c r="A97" s="2">
        <v>2007</v>
      </c>
      <c r="B97" s="15" t="s">
        <v>6472</v>
      </c>
      <c r="C97" s="5" t="s">
        <v>6473</v>
      </c>
      <c r="D97" s="195">
        <f t="shared" si="5"/>
        <v>7.5</v>
      </c>
      <c r="E97" s="1" t="s">
        <v>80</v>
      </c>
      <c r="F97" s="196">
        <v>45076</v>
      </c>
      <c r="G97" s="15" t="s">
        <v>2638</v>
      </c>
      <c r="H97" s="6" t="s">
        <v>11</v>
      </c>
      <c r="I97" s="6">
        <v>7</v>
      </c>
      <c r="J97" s="6">
        <v>8</v>
      </c>
      <c r="K97" s="6"/>
      <c r="L97" s="6"/>
      <c r="M97" s="6"/>
      <c r="N97" s="6"/>
      <c r="O97" s="6"/>
      <c r="P97" s="6"/>
      <c r="Q97" s="6"/>
      <c r="R97" s="6"/>
      <c r="S97" s="6"/>
      <c r="T97" s="6"/>
      <c r="U97" s="6"/>
      <c r="V97" s="6"/>
      <c r="W97" s="6"/>
      <c r="X97" s="6"/>
      <c r="Y97" s="6"/>
      <c r="Z97" s="6"/>
      <c r="AA97" s="6"/>
      <c r="AB97" s="6"/>
      <c r="AC97" s="6"/>
      <c r="AD97" s="6"/>
      <c r="AE97" s="6"/>
      <c r="AF97" s="6"/>
      <c r="AG97" s="6"/>
      <c r="AH97" s="6"/>
      <c r="AI97" s="1"/>
      <c r="AJ97" s="1"/>
      <c r="AK97" s="1"/>
      <c r="AL97" s="1"/>
      <c r="AM97" s="6"/>
      <c r="AN97" s="6"/>
      <c r="AO97" s="6"/>
      <c r="AP97" s="6"/>
      <c r="AQ97" s="6"/>
      <c r="AR97" s="6"/>
      <c r="AS97" s="6"/>
      <c r="AT97" s="197"/>
      <c r="AU97" s="197"/>
      <c r="AV97" s="197"/>
      <c r="AW97" s="197"/>
      <c r="AX97" s="197"/>
      <c r="AY97" s="197"/>
      <c r="AZ97" s="197"/>
      <c r="BA97" s="197"/>
      <c r="BB97" s="197"/>
      <c r="BC97" s="197"/>
      <c r="BD97" s="197"/>
      <c r="BE97" s="197"/>
      <c r="BF97" s="197"/>
      <c r="BG97" s="197"/>
      <c r="BH97" s="197"/>
      <c r="BI97" s="197"/>
      <c r="BJ97" s="197"/>
      <c r="BK97" s="197"/>
      <c r="BL97" s="197"/>
      <c r="BM97" s="197"/>
      <c r="BN97" s="197"/>
      <c r="BO97" s="197"/>
      <c r="BP97" s="197"/>
      <c r="BQ97" s="197"/>
      <c r="BR97" s="197"/>
      <c r="BS97" s="197"/>
      <c r="BT97" s="197"/>
      <c r="BU97" s="197"/>
      <c r="BV97" s="197"/>
      <c r="BW97" s="197"/>
    </row>
    <row r="98" spans="1:154" s="15" customFormat="1" ht="15.6" customHeight="1">
      <c r="A98" s="2">
        <v>2023</v>
      </c>
      <c r="B98" s="194" t="s">
        <v>6468</v>
      </c>
      <c r="C98" s="5" t="s">
        <v>2069</v>
      </c>
      <c r="D98" s="195">
        <f t="shared" si="5"/>
        <v>5</v>
      </c>
      <c r="E98" s="1" t="s">
        <v>80</v>
      </c>
      <c r="F98" s="196">
        <v>45076</v>
      </c>
      <c r="G98" s="15" t="s">
        <v>2601</v>
      </c>
      <c r="H98" s="6" t="s">
        <v>11</v>
      </c>
      <c r="I98" s="6">
        <v>5</v>
      </c>
      <c r="J98" s="6">
        <v>5</v>
      </c>
      <c r="K98" s="6"/>
      <c r="L98" s="6"/>
      <c r="M98" s="6"/>
      <c r="N98" s="6"/>
      <c r="O98" s="6"/>
      <c r="P98" s="6"/>
      <c r="Q98" s="6"/>
      <c r="R98" s="6"/>
      <c r="S98" s="6"/>
      <c r="T98" s="6"/>
      <c r="U98" s="6"/>
      <c r="V98" s="6"/>
      <c r="W98" s="6"/>
      <c r="X98" s="6"/>
      <c r="Y98" s="6"/>
      <c r="Z98" s="6"/>
      <c r="AA98" s="6"/>
      <c r="AB98" s="6"/>
      <c r="AC98" s="6"/>
      <c r="AD98" s="6"/>
      <c r="AE98" s="6"/>
      <c r="AF98" s="6"/>
      <c r="AG98" s="6"/>
      <c r="AH98" s="6"/>
      <c r="AI98" s="206"/>
      <c r="AJ98" s="206"/>
      <c r="AK98" s="206"/>
      <c r="AL98" s="206"/>
      <c r="AM98" s="6"/>
      <c r="AN98" s="6"/>
      <c r="AO98" s="6"/>
      <c r="AP98" s="6"/>
      <c r="AQ98" s="6"/>
      <c r="AR98" s="6"/>
      <c r="AS98" s="6"/>
      <c r="AT98" s="197"/>
      <c r="AU98" s="197"/>
      <c r="AV98" s="197"/>
      <c r="AW98" s="197"/>
      <c r="AX98" s="197"/>
      <c r="AY98" s="197"/>
      <c r="AZ98" s="197"/>
      <c r="BA98" s="197"/>
      <c r="BB98" s="197"/>
      <c r="BC98" s="197"/>
      <c r="BD98" s="197"/>
      <c r="BE98" s="197"/>
      <c r="BF98" s="197"/>
      <c r="BG98" s="197"/>
      <c r="BH98" s="197"/>
      <c r="BI98" s="197"/>
      <c r="BJ98" s="197"/>
      <c r="BK98" s="197"/>
      <c r="BL98" s="197"/>
      <c r="BM98" s="197"/>
      <c r="BN98" s="197"/>
      <c r="BO98" s="197"/>
      <c r="BP98" s="197"/>
      <c r="BQ98" s="197"/>
      <c r="BR98" s="197"/>
      <c r="BS98" s="197"/>
      <c r="BT98" s="197"/>
      <c r="BU98" s="197"/>
      <c r="BV98" s="197"/>
      <c r="BW98" s="197"/>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row>
    <row r="99" spans="1:154" s="15" customFormat="1" ht="15.6" customHeight="1">
      <c r="A99" s="2">
        <v>2023</v>
      </c>
      <c r="B99" s="194" t="s">
        <v>6467</v>
      </c>
      <c r="C99" s="5" t="s">
        <v>2069</v>
      </c>
      <c r="D99" s="195">
        <f t="shared" si="5"/>
        <v>3</v>
      </c>
      <c r="E99" s="1" t="s">
        <v>80</v>
      </c>
      <c r="F99" s="196">
        <v>45076</v>
      </c>
      <c r="G99" s="15" t="s">
        <v>2603</v>
      </c>
      <c r="H99" s="6" t="s">
        <v>11</v>
      </c>
      <c r="I99" s="6">
        <v>4</v>
      </c>
      <c r="J99" s="6">
        <v>2</v>
      </c>
      <c r="K99" s="6"/>
      <c r="L99" s="6"/>
      <c r="M99" s="6"/>
      <c r="N99" s="6"/>
      <c r="O99" s="6"/>
      <c r="P99" s="6"/>
      <c r="Q99" s="6"/>
      <c r="R99" s="6"/>
      <c r="S99" s="6"/>
      <c r="T99" s="6"/>
      <c r="U99" s="6"/>
      <c r="V99" s="6"/>
      <c r="W99" s="6"/>
      <c r="X99" s="6"/>
      <c r="Y99" s="6"/>
      <c r="Z99" s="6"/>
      <c r="AA99" s="6"/>
      <c r="AB99" s="6"/>
      <c r="AC99" s="6"/>
      <c r="AD99" s="6"/>
      <c r="AE99" s="6"/>
      <c r="AF99" s="6"/>
      <c r="AG99" s="6"/>
      <c r="AH99" s="6"/>
      <c r="AI99" s="208"/>
      <c r="AJ99" s="208"/>
      <c r="AK99" s="208"/>
      <c r="AL99" s="208"/>
      <c r="AM99" s="6"/>
      <c r="AN99" s="6"/>
      <c r="AO99" s="6"/>
      <c r="AP99" s="6"/>
      <c r="AQ99" s="6"/>
      <c r="AR99" s="6"/>
      <c r="AS99" s="6"/>
      <c r="AT99" s="197"/>
      <c r="AU99" s="197"/>
      <c r="AV99" s="197"/>
      <c r="AW99" s="197"/>
      <c r="AX99" s="197"/>
      <c r="AY99" s="197"/>
      <c r="AZ99" s="197"/>
      <c r="BA99" s="197"/>
      <c r="BB99" s="197"/>
      <c r="BC99" s="197"/>
      <c r="BD99" s="197"/>
      <c r="BE99" s="197"/>
      <c r="BF99" s="197"/>
      <c r="BG99" s="2"/>
      <c r="BH99" s="2"/>
      <c r="BI99" s="2"/>
      <c r="BJ99" s="2"/>
      <c r="BK99" s="2"/>
      <c r="BL99" s="2"/>
      <c r="BM99" s="197"/>
      <c r="BN99" s="197"/>
      <c r="BO99" s="197"/>
      <c r="BP99" s="197"/>
      <c r="BQ99" s="197"/>
      <c r="BR99" s="197"/>
      <c r="BS99" s="197"/>
      <c r="BT99" s="197"/>
      <c r="BU99" s="197"/>
      <c r="BV99" s="197"/>
      <c r="BW99" s="197"/>
    </row>
    <row r="100" spans="1:154" s="15" customFormat="1" ht="15.6" customHeight="1">
      <c r="A100" s="2">
        <v>2023</v>
      </c>
      <c r="B100" s="194" t="s">
        <v>6412</v>
      </c>
      <c r="C100" s="5" t="s">
        <v>2069</v>
      </c>
      <c r="D100" s="195">
        <f t="shared" si="5"/>
        <v>5.5</v>
      </c>
      <c r="E100" s="1" t="s">
        <v>80</v>
      </c>
      <c r="F100" s="196">
        <v>45071</v>
      </c>
      <c r="G100" s="15" t="s">
        <v>2601</v>
      </c>
      <c r="H100" s="6" t="s">
        <v>11</v>
      </c>
      <c r="I100" s="6"/>
      <c r="J100" s="6"/>
      <c r="K100" s="6">
        <v>4</v>
      </c>
      <c r="L100" s="6">
        <v>7</v>
      </c>
      <c r="M100" s="6"/>
      <c r="N100" s="6"/>
      <c r="O100" s="6"/>
      <c r="P100" s="6"/>
      <c r="Q100" s="6"/>
      <c r="R100" s="6"/>
      <c r="S100" s="6"/>
      <c r="T100" s="6"/>
      <c r="U100" s="6"/>
      <c r="V100" s="6"/>
      <c r="W100" s="6"/>
      <c r="X100" s="6"/>
      <c r="Y100" s="6"/>
      <c r="Z100" s="6"/>
      <c r="AA100" s="6"/>
      <c r="AB100" s="6"/>
      <c r="AC100" s="6"/>
      <c r="AD100" s="6"/>
      <c r="AE100" s="6"/>
      <c r="AF100" s="6"/>
      <c r="AG100" s="6"/>
      <c r="AH100" s="6"/>
      <c r="AI100" s="206"/>
      <c r="AJ100" s="206"/>
      <c r="AK100" s="206"/>
      <c r="AL100" s="206"/>
      <c r="AM100" s="6"/>
      <c r="AN100" s="6"/>
      <c r="AO100" s="6"/>
      <c r="AP100" s="6"/>
      <c r="AQ100" s="6"/>
      <c r="AR100" s="6"/>
      <c r="AS100" s="6"/>
      <c r="AT100" s="197"/>
      <c r="AU100" s="197"/>
      <c r="AV100" s="197"/>
      <c r="AW100" s="197"/>
      <c r="AX100" s="197"/>
      <c r="AY100" s="197"/>
      <c r="AZ100" s="197"/>
      <c r="BA100" s="197"/>
      <c r="BB100" s="197"/>
      <c r="BC100" s="197"/>
      <c r="BD100" s="197"/>
      <c r="BE100" s="197"/>
      <c r="BF100" s="197"/>
      <c r="BG100" s="197"/>
      <c r="BH100" s="197"/>
      <c r="BI100" s="197"/>
      <c r="BJ100" s="197"/>
      <c r="BK100" s="197"/>
      <c r="BL100" s="197"/>
      <c r="BM100" s="197"/>
      <c r="BN100" s="197"/>
      <c r="BO100" s="197"/>
      <c r="BP100" s="197"/>
      <c r="BQ100" s="197"/>
      <c r="BR100" s="197"/>
      <c r="BS100" s="197"/>
      <c r="BT100" s="197"/>
      <c r="BU100" s="197"/>
      <c r="BV100" s="197"/>
      <c r="BW100" s="197"/>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row>
    <row r="101" spans="1:154" s="15" customFormat="1" ht="15.6" customHeight="1">
      <c r="A101" s="2">
        <v>2023</v>
      </c>
      <c r="B101" s="194" t="s">
        <v>6411</v>
      </c>
      <c r="C101" s="5" t="s">
        <v>2069</v>
      </c>
      <c r="D101" s="195">
        <f t="shared" si="5"/>
        <v>9</v>
      </c>
      <c r="E101" s="1" t="s">
        <v>80</v>
      </c>
      <c r="F101" s="196">
        <v>45071</v>
      </c>
      <c r="G101" s="15" t="s">
        <v>2603</v>
      </c>
      <c r="H101" s="6" t="s">
        <v>11</v>
      </c>
      <c r="I101" s="6"/>
      <c r="J101" s="6"/>
      <c r="K101" s="6">
        <v>9</v>
      </c>
      <c r="L101" s="6">
        <v>9</v>
      </c>
      <c r="M101" s="6"/>
      <c r="N101" s="6"/>
      <c r="O101" s="6"/>
      <c r="P101" s="6"/>
      <c r="Q101" s="6"/>
      <c r="R101" s="6"/>
      <c r="S101" s="6"/>
      <c r="T101" s="6"/>
      <c r="U101" s="6"/>
      <c r="V101" s="6"/>
      <c r="W101" s="6"/>
      <c r="X101" s="6"/>
      <c r="Y101" s="6"/>
      <c r="Z101" s="6"/>
      <c r="AA101" s="6"/>
      <c r="AB101" s="6"/>
      <c r="AC101" s="6"/>
      <c r="AD101" s="6"/>
      <c r="AE101" s="6"/>
      <c r="AF101" s="6"/>
      <c r="AG101" s="6"/>
      <c r="AH101" s="6"/>
      <c r="AI101" s="208"/>
      <c r="AJ101" s="208"/>
      <c r="AK101" s="208"/>
      <c r="AL101" s="208"/>
      <c r="AM101" s="6"/>
      <c r="AN101" s="6"/>
      <c r="AO101" s="6"/>
      <c r="AP101" s="6"/>
      <c r="AQ101" s="6"/>
      <c r="AR101" s="6"/>
      <c r="AS101" s="6"/>
      <c r="AT101" s="197"/>
      <c r="AU101" s="197"/>
      <c r="AV101" s="197"/>
      <c r="AW101" s="197"/>
      <c r="AX101" s="197"/>
      <c r="AY101" s="197"/>
      <c r="AZ101" s="197"/>
      <c r="BA101" s="197"/>
      <c r="BB101" s="197"/>
      <c r="BC101" s="197"/>
      <c r="BD101" s="197"/>
      <c r="BE101" s="197"/>
      <c r="BF101" s="197"/>
      <c r="BG101" s="2"/>
      <c r="BH101" s="2"/>
      <c r="BI101" s="2"/>
      <c r="BJ101" s="2"/>
      <c r="BK101" s="2"/>
      <c r="BL101" s="2"/>
      <c r="BM101" s="197"/>
      <c r="BN101" s="197"/>
      <c r="BO101" s="197"/>
      <c r="BP101" s="197"/>
      <c r="BQ101" s="197"/>
      <c r="BR101" s="197"/>
      <c r="BS101" s="197"/>
      <c r="BT101" s="197"/>
      <c r="BU101" s="197"/>
      <c r="BV101" s="197"/>
      <c r="BW101" s="197"/>
    </row>
    <row r="102" spans="1:154" s="2" customFormat="1" ht="15.6" customHeight="1">
      <c r="A102" s="2">
        <v>1997</v>
      </c>
      <c r="B102" s="194" t="s">
        <v>2977</v>
      </c>
      <c r="C102" s="210" t="s">
        <v>2978</v>
      </c>
      <c r="D102" s="195">
        <f t="shared" si="5"/>
        <v>8.25</v>
      </c>
      <c r="E102" s="1" t="s">
        <v>80</v>
      </c>
      <c r="F102" s="196">
        <v>45068</v>
      </c>
      <c r="G102" s="15" t="s">
        <v>2638</v>
      </c>
      <c r="H102" s="6" t="s">
        <v>11</v>
      </c>
      <c r="I102" s="6"/>
      <c r="J102" s="6"/>
      <c r="K102" s="6"/>
      <c r="L102" s="6"/>
      <c r="M102" s="6"/>
      <c r="N102" s="6">
        <v>8</v>
      </c>
      <c r="O102" s="6">
        <v>7</v>
      </c>
      <c r="P102" s="6">
        <v>9</v>
      </c>
      <c r="Q102" s="6">
        <v>9</v>
      </c>
      <c r="R102" s="6"/>
      <c r="S102" s="6"/>
      <c r="T102" s="6"/>
      <c r="U102" s="6"/>
      <c r="V102" s="6"/>
      <c r="W102" s="6"/>
      <c r="X102" s="6"/>
      <c r="Y102" s="6"/>
      <c r="Z102" s="6"/>
      <c r="AA102" s="6"/>
      <c r="AB102" s="6"/>
      <c r="AC102" s="6"/>
      <c r="AD102" s="6"/>
      <c r="AE102" s="6"/>
      <c r="AF102" s="6"/>
      <c r="AG102" s="6"/>
      <c r="AH102" s="6"/>
      <c r="AI102" s="206"/>
      <c r="AJ102" s="206"/>
      <c r="AK102" s="206"/>
      <c r="AL102" s="206"/>
      <c r="AM102" s="6"/>
      <c r="AN102" s="6"/>
      <c r="AO102" s="6"/>
      <c r="AP102" s="6"/>
      <c r="AQ102" s="6"/>
      <c r="AR102" s="6"/>
      <c r="AS102" s="6"/>
      <c r="AT102" s="197"/>
      <c r="AU102" s="197"/>
      <c r="AV102" s="197"/>
      <c r="AW102" s="197"/>
      <c r="AX102" s="197"/>
      <c r="AY102" s="197"/>
      <c r="AZ102" s="197"/>
      <c r="BA102" s="197"/>
      <c r="BB102" s="197"/>
      <c r="BC102" s="197"/>
      <c r="BD102" s="197"/>
      <c r="BE102" s="197"/>
      <c r="BF102" s="197"/>
      <c r="BG102" s="197"/>
      <c r="BH102" s="197"/>
      <c r="BI102" s="197"/>
      <c r="BJ102" s="197"/>
      <c r="BK102" s="197"/>
      <c r="BL102" s="197"/>
      <c r="BM102" s="197"/>
      <c r="BN102" s="197"/>
      <c r="BO102" s="197"/>
      <c r="BP102" s="197"/>
      <c r="BQ102" s="197"/>
      <c r="BR102" s="197"/>
      <c r="BS102" s="197"/>
      <c r="BT102" s="197"/>
      <c r="BU102" s="197"/>
      <c r="BV102" s="197"/>
      <c r="BW102" s="197"/>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5"/>
      <c r="DO102" s="15"/>
      <c r="DP102" s="15"/>
      <c r="DQ102" s="15"/>
      <c r="DR102" s="15"/>
      <c r="DS102" s="15"/>
      <c r="DT102" s="15"/>
      <c r="DU102" s="15"/>
      <c r="DV102" s="15"/>
      <c r="DW102" s="15"/>
      <c r="DX102" s="15"/>
      <c r="DY102" s="15"/>
      <c r="DZ102" s="15"/>
      <c r="EA102" s="15"/>
      <c r="EB102" s="15"/>
      <c r="EC102" s="15"/>
      <c r="ED102" s="15"/>
      <c r="EE102" s="15"/>
      <c r="EF102" s="15"/>
      <c r="EG102" s="15"/>
      <c r="EH102" s="15"/>
      <c r="EI102" s="15"/>
      <c r="EJ102" s="15"/>
      <c r="EK102" s="15"/>
      <c r="EL102" s="15"/>
      <c r="EM102" s="15"/>
      <c r="EN102" s="15"/>
      <c r="EO102" s="15"/>
      <c r="EP102" s="15"/>
      <c r="EQ102" s="15"/>
      <c r="ER102" s="15"/>
      <c r="ES102" s="15"/>
      <c r="ET102" s="15"/>
      <c r="EU102" s="15"/>
      <c r="EV102" s="15"/>
      <c r="EW102" s="15"/>
      <c r="EX102" s="15"/>
    </row>
    <row r="103" spans="1:154" s="15" customFormat="1" ht="15.6" customHeight="1">
      <c r="A103" s="2">
        <v>2017</v>
      </c>
      <c r="B103" s="15" t="s">
        <v>6168</v>
      </c>
      <c r="C103" s="5" t="s">
        <v>6167</v>
      </c>
      <c r="D103" s="195">
        <f t="shared" ref="D103:D111" si="6">AVERAGE(H103:ND103)</f>
        <v>8</v>
      </c>
      <c r="E103" s="1" t="s">
        <v>80</v>
      </c>
      <c r="F103" s="196">
        <v>45061</v>
      </c>
      <c r="G103" s="15" t="s">
        <v>2638</v>
      </c>
      <c r="H103" s="6" t="s">
        <v>11</v>
      </c>
      <c r="I103" s="6"/>
      <c r="J103" s="6"/>
      <c r="K103" s="6"/>
      <c r="L103" s="6"/>
      <c r="M103" s="6"/>
      <c r="N103" s="6">
        <v>10</v>
      </c>
      <c r="O103" s="6">
        <v>6</v>
      </c>
      <c r="P103" s="6"/>
      <c r="Q103" s="6"/>
      <c r="R103" s="6"/>
      <c r="S103" s="6"/>
      <c r="T103" s="6"/>
      <c r="U103" s="6"/>
      <c r="V103" s="6"/>
      <c r="W103" s="6"/>
      <c r="X103" s="6"/>
      <c r="Y103" s="6"/>
      <c r="Z103" s="6"/>
      <c r="AA103" s="6"/>
      <c r="AB103" s="6"/>
      <c r="AC103" s="6"/>
      <c r="AD103" s="6"/>
      <c r="AE103" s="6"/>
      <c r="AF103" s="6"/>
      <c r="AG103" s="6"/>
      <c r="AH103" s="6"/>
      <c r="AI103" s="1"/>
      <c r="AJ103" s="1"/>
      <c r="AK103" s="1"/>
      <c r="AL103" s="1"/>
      <c r="AM103" s="6"/>
      <c r="AN103" s="6"/>
      <c r="AO103" s="6"/>
      <c r="AP103" s="6"/>
      <c r="AQ103" s="6"/>
      <c r="AR103" s="6"/>
      <c r="AS103" s="6"/>
      <c r="AT103" s="197"/>
      <c r="AU103" s="197"/>
      <c r="AV103" s="197"/>
      <c r="AW103" s="197"/>
      <c r="AX103" s="197"/>
      <c r="AY103" s="197"/>
      <c r="AZ103" s="197"/>
      <c r="BA103" s="197"/>
      <c r="BB103" s="197"/>
      <c r="BC103" s="197"/>
      <c r="BD103" s="197"/>
      <c r="BE103" s="197"/>
      <c r="BF103" s="197"/>
      <c r="BG103" s="197"/>
      <c r="BH103" s="197"/>
      <c r="BI103" s="197"/>
      <c r="BJ103" s="197"/>
      <c r="BK103" s="197"/>
      <c r="BL103" s="197"/>
      <c r="BM103" s="197"/>
      <c r="BN103" s="197"/>
      <c r="BO103" s="197"/>
      <c r="BP103" s="197"/>
      <c r="BQ103" s="197"/>
      <c r="BR103" s="197"/>
      <c r="BS103" s="197"/>
      <c r="BT103" s="197"/>
      <c r="BU103" s="197"/>
      <c r="BV103" s="197"/>
      <c r="BW103" s="197"/>
    </row>
    <row r="104" spans="1:154" s="15" customFormat="1" ht="15.6" customHeight="1">
      <c r="A104" s="2">
        <v>2023</v>
      </c>
      <c r="B104" s="194" t="s">
        <v>5783</v>
      </c>
      <c r="C104" s="5" t="s">
        <v>2069</v>
      </c>
      <c r="D104" s="195">
        <f t="shared" si="6"/>
        <v>4.5</v>
      </c>
      <c r="E104" s="1" t="s">
        <v>80</v>
      </c>
      <c r="F104" s="196">
        <v>45061</v>
      </c>
      <c r="G104" s="15" t="s">
        <v>2601</v>
      </c>
      <c r="H104" s="6" t="s">
        <v>11</v>
      </c>
      <c r="I104" s="6"/>
      <c r="J104" s="6"/>
      <c r="K104" s="6"/>
      <c r="L104" s="6"/>
      <c r="M104" s="6"/>
      <c r="N104" s="6"/>
      <c r="O104" s="6">
        <v>2</v>
      </c>
      <c r="P104" s="6">
        <v>7</v>
      </c>
      <c r="Q104" s="6"/>
      <c r="R104" s="6"/>
      <c r="S104" s="6"/>
      <c r="T104" s="6"/>
      <c r="U104" s="6"/>
      <c r="V104" s="6"/>
      <c r="W104" s="6"/>
      <c r="X104" s="6"/>
      <c r="Y104" s="6"/>
      <c r="Z104" s="6"/>
      <c r="AA104" s="6"/>
      <c r="AB104" s="6"/>
      <c r="AC104" s="6"/>
      <c r="AD104" s="6"/>
      <c r="AE104" s="6"/>
      <c r="AF104" s="6"/>
      <c r="AG104" s="6"/>
      <c r="AH104" s="6"/>
      <c r="AI104" s="206"/>
      <c r="AJ104" s="206"/>
      <c r="AK104" s="206"/>
      <c r="AL104" s="206"/>
      <c r="AM104" s="6"/>
      <c r="AN104" s="6"/>
      <c r="AO104" s="6"/>
      <c r="AP104" s="6"/>
      <c r="AQ104" s="6"/>
      <c r="AR104" s="6"/>
      <c r="AS104" s="6"/>
      <c r="AT104" s="197"/>
      <c r="AU104" s="197"/>
      <c r="AV104" s="197"/>
      <c r="AW104" s="197"/>
      <c r="AX104" s="197"/>
      <c r="AY104" s="197"/>
      <c r="AZ104" s="197"/>
      <c r="BA104" s="197"/>
      <c r="BB104" s="197"/>
      <c r="BC104" s="197"/>
      <c r="BD104" s="197"/>
      <c r="BE104" s="197"/>
      <c r="BF104" s="197"/>
      <c r="BG104" s="197"/>
      <c r="BH104" s="197"/>
      <c r="BI104" s="197"/>
      <c r="BJ104" s="197"/>
      <c r="BK104" s="197"/>
      <c r="BL104" s="197"/>
      <c r="BM104" s="197"/>
      <c r="BN104" s="197"/>
      <c r="BO104" s="197"/>
      <c r="BP104" s="197"/>
      <c r="BQ104" s="197"/>
      <c r="BR104" s="197"/>
      <c r="BS104" s="197"/>
      <c r="BT104" s="197"/>
      <c r="BU104" s="197"/>
      <c r="BV104" s="197"/>
      <c r="BW104" s="197"/>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row>
    <row r="105" spans="1:154" s="15" customFormat="1" ht="15.6" customHeight="1">
      <c r="A105" s="2">
        <v>2023</v>
      </c>
      <c r="B105" s="194" t="s">
        <v>5784</v>
      </c>
      <c r="C105" s="5" t="s">
        <v>2069</v>
      </c>
      <c r="D105" s="195">
        <f t="shared" si="6"/>
        <v>7</v>
      </c>
      <c r="E105" s="1" t="s">
        <v>80</v>
      </c>
      <c r="F105" s="196">
        <v>45061</v>
      </c>
      <c r="G105" s="15" t="s">
        <v>2603</v>
      </c>
      <c r="H105" s="6" t="s">
        <v>11</v>
      </c>
      <c r="I105" s="6"/>
      <c r="J105" s="6"/>
      <c r="K105" s="6"/>
      <c r="L105" s="6"/>
      <c r="M105" s="6"/>
      <c r="N105" s="6"/>
      <c r="O105" s="6">
        <v>8</v>
      </c>
      <c r="P105" s="6">
        <v>6</v>
      </c>
      <c r="Q105" s="6"/>
      <c r="R105" s="6"/>
      <c r="S105" s="6"/>
      <c r="T105" s="6"/>
      <c r="U105" s="6"/>
      <c r="V105" s="6"/>
      <c r="W105" s="6"/>
      <c r="X105" s="6"/>
      <c r="Y105" s="6"/>
      <c r="Z105" s="6"/>
      <c r="AA105" s="6"/>
      <c r="AB105" s="6"/>
      <c r="AC105" s="6"/>
      <c r="AD105" s="6"/>
      <c r="AE105" s="6"/>
      <c r="AF105" s="6"/>
      <c r="AG105" s="6"/>
      <c r="AH105" s="6"/>
      <c r="AI105" s="208"/>
      <c r="AJ105" s="208"/>
      <c r="AK105" s="208"/>
      <c r="AL105" s="208"/>
      <c r="AM105" s="6"/>
      <c r="AN105" s="6"/>
      <c r="AO105" s="6"/>
      <c r="AP105" s="6"/>
      <c r="AQ105" s="6"/>
      <c r="AR105" s="6"/>
      <c r="AS105" s="6"/>
      <c r="AT105" s="197"/>
      <c r="AU105" s="197"/>
      <c r="AV105" s="197"/>
      <c r="AW105" s="197"/>
      <c r="AX105" s="197"/>
      <c r="AY105" s="197"/>
      <c r="AZ105" s="197"/>
      <c r="BA105" s="197"/>
      <c r="BB105" s="197"/>
      <c r="BC105" s="197"/>
      <c r="BD105" s="197"/>
      <c r="BE105" s="197"/>
      <c r="BF105" s="197"/>
      <c r="BG105" s="2"/>
      <c r="BH105" s="2"/>
      <c r="BI105" s="2"/>
      <c r="BJ105" s="2"/>
      <c r="BK105" s="2"/>
      <c r="BL105" s="2"/>
      <c r="BM105" s="197"/>
      <c r="BN105" s="197"/>
      <c r="BO105" s="197"/>
      <c r="BP105" s="197"/>
      <c r="BQ105" s="197"/>
      <c r="BR105" s="197"/>
      <c r="BS105" s="197"/>
      <c r="BT105" s="197"/>
      <c r="BU105" s="197"/>
      <c r="BV105" s="197"/>
      <c r="BW105" s="197"/>
    </row>
    <row r="106" spans="1:154" s="15" customFormat="1" ht="15.6" customHeight="1">
      <c r="A106" s="2">
        <v>2023</v>
      </c>
      <c r="B106" s="194" t="s">
        <v>2834</v>
      </c>
      <c r="C106" s="5" t="s">
        <v>2069</v>
      </c>
      <c r="D106" s="195">
        <f t="shared" si="6"/>
        <v>6</v>
      </c>
      <c r="E106" s="1" t="s">
        <v>80</v>
      </c>
      <c r="F106" s="196">
        <v>45059</v>
      </c>
      <c r="G106" s="15" t="s">
        <v>2601</v>
      </c>
      <c r="H106" s="6" t="s">
        <v>11</v>
      </c>
      <c r="I106" s="6"/>
      <c r="J106" s="6"/>
      <c r="K106" s="6"/>
      <c r="L106" s="6"/>
      <c r="M106" s="6"/>
      <c r="N106" s="6"/>
      <c r="O106" s="6">
        <v>6</v>
      </c>
      <c r="P106" s="6">
        <v>6</v>
      </c>
      <c r="Q106" s="6">
        <v>6</v>
      </c>
      <c r="R106" s="6">
        <v>6</v>
      </c>
      <c r="S106" s="6"/>
      <c r="T106" s="6"/>
      <c r="U106" s="6"/>
      <c r="V106" s="6"/>
      <c r="W106" s="6"/>
      <c r="X106" s="6"/>
      <c r="Y106" s="6"/>
      <c r="Z106" s="6"/>
      <c r="AA106" s="6"/>
      <c r="AB106" s="6"/>
      <c r="AC106" s="6"/>
      <c r="AD106" s="6"/>
      <c r="AE106" s="6"/>
      <c r="AF106" s="6"/>
      <c r="AG106" s="6"/>
      <c r="AH106" s="6"/>
      <c r="AI106" s="206"/>
      <c r="AJ106" s="206"/>
      <c r="AK106" s="206"/>
      <c r="AL106" s="206"/>
      <c r="AM106" s="6"/>
      <c r="AN106" s="6"/>
      <c r="AO106" s="6"/>
      <c r="AP106" s="6"/>
      <c r="AQ106" s="6"/>
      <c r="AR106" s="6"/>
      <c r="AS106" s="6"/>
      <c r="AT106" s="197"/>
      <c r="AU106" s="197"/>
      <c r="AV106" s="197"/>
      <c r="AW106" s="197"/>
      <c r="AX106" s="197"/>
      <c r="AY106" s="197"/>
      <c r="AZ106" s="197"/>
      <c r="BA106" s="197"/>
      <c r="BB106" s="197"/>
      <c r="BC106" s="197"/>
      <c r="BD106" s="197"/>
      <c r="BE106" s="197"/>
      <c r="BF106" s="197"/>
      <c r="BG106" s="197"/>
      <c r="BH106" s="197"/>
      <c r="BI106" s="197"/>
      <c r="BJ106" s="197"/>
      <c r="BK106" s="197"/>
      <c r="BL106" s="197"/>
      <c r="BM106" s="197"/>
      <c r="BN106" s="197"/>
      <c r="BO106" s="197"/>
      <c r="BP106" s="197"/>
      <c r="BQ106" s="197"/>
      <c r="BR106" s="197"/>
      <c r="BS106" s="197"/>
      <c r="BT106" s="197"/>
      <c r="BU106" s="197"/>
      <c r="BV106" s="197"/>
      <c r="BW106" s="197"/>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row>
    <row r="107" spans="1:154" s="15" customFormat="1" ht="15.6" customHeight="1">
      <c r="A107" s="2">
        <v>2023</v>
      </c>
      <c r="B107" s="194" t="s">
        <v>2790</v>
      </c>
      <c r="C107" s="5" t="s">
        <v>2069</v>
      </c>
      <c r="D107" s="195">
        <f t="shared" si="6"/>
        <v>7.25</v>
      </c>
      <c r="E107" s="1" t="s">
        <v>80</v>
      </c>
      <c r="F107" s="196">
        <v>45059</v>
      </c>
      <c r="G107" s="15" t="s">
        <v>2603</v>
      </c>
      <c r="H107" s="6" t="s">
        <v>11</v>
      </c>
      <c r="I107" s="6"/>
      <c r="J107" s="6"/>
      <c r="K107" s="6"/>
      <c r="L107" s="6"/>
      <c r="M107" s="6"/>
      <c r="N107" s="6"/>
      <c r="O107" s="6">
        <v>8</v>
      </c>
      <c r="P107" s="6">
        <v>7</v>
      </c>
      <c r="Q107" s="6">
        <v>6</v>
      </c>
      <c r="R107" s="6">
        <v>8</v>
      </c>
      <c r="S107" s="6"/>
      <c r="T107" s="6"/>
      <c r="U107" s="6"/>
      <c r="V107" s="6"/>
      <c r="W107" s="6"/>
      <c r="X107" s="6"/>
      <c r="Y107" s="6"/>
      <c r="Z107" s="6"/>
      <c r="AA107" s="6"/>
      <c r="AB107" s="6"/>
      <c r="AC107" s="6"/>
      <c r="AD107" s="6"/>
      <c r="AE107" s="6"/>
      <c r="AF107" s="6"/>
      <c r="AG107" s="6"/>
      <c r="AH107" s="6"/>
      <c r="AI107" s="208"/>
      <c r="AJ107" s="208"/>
      <c r="AK107" s="208"/>
      <c r="AL107" s="208"/>
      <c r="AM107" s="6"/>
      <c r="AN107" s="6"/>
      <c r="AO107" s="6"/>
      <c r="AP107" s="6"/>
      <c r="AQ107" s="6"/>
      <c r="AR107" s="6"/>
      <c r="AS107" s="6"/>
      <c r="AT107" s="197"/>
      <c r="AU107" s="197"/>
      <c r="AV107" s="197"/>
      <c r="AW107" s="197"/>
      <c r="AX107" s="197"/>
      <c r="AY107" s="197"/>
      <c r="AZ107" s="197"/>
      <c r="BA107" s="197"/>
      <c r="BB107" s="197"/>
      <c r="BC107" s="197"/>
      <c r="BD107" s="197"/>
      <c r="BE107" s="197"/>
      <c r="BF107" s="197"/>
      <c r="BG107" s="2"/>
      <c r="BH107" s="2"/>
      <c r="BI107" s="2"/>
      <c r="BJ107" s="2"/>
      <c r="BK107" s="2"/>
      <c r="BL107" s="2"/>
      <c r="BM107" s="197"/>
      <c r="BN107" s="197"/>
      <c r="BO107" s="197"/>
      <c r="BP107" s="197"/>
      <c r="BQ107" s="197"/>
      <c r="BR107" s="197"/>
      <c r="BS107" s="197"/>
      <c r="BT107" s="197"/>
      <c r="BU107" s="197"/>
      <c r="BV107" s="197"/>
      <c r="BW107" s="197"/>
    </row>
    <row r="108" spans="1:154" s="15" customFormat="1" ht="15.6" customHeight="1">
      <c r="A108" s="2">
        <v>2023</v>
      </c>
      <c r="B108" s="194" t="s">
        <v>5023</v>
      </c>
      <c r="C108" s="5" t="s">
        <v>5022</v>
      </c>
      <c r="D108" s="195">
        <f t="shared" si="6"/>
        <v>8.25</v>
      </c>
      <c r="E108" s="1" t="s">
        <v>80</v>
      </c>
      <c r="F108" s="196">
        <v>45058</v>
      </c>
      <c r="G108" s="15" t="s">
        <v>5075</v>
      </c>
      <c r="H108" s="6" t="s">
        <v>11</v>
      </c>
      <c r="I108" s="6"/>
      <c r="J108" s="6"/>
      <c r="K108" s="6"/>
      <c r="L108" s="6"/>
      <c r="M108" s="6"/>
      <c r="N108" s="6"/>
      <c r="O108" s="6"/>
      <c r="P108" s="6">
        <v>8</v>
      </c>
      <c r="Q108" s="6"/>
      <c r="R108" s="6"/>
      <c r="S108" s="6"/>
      <c r="T108" s="6"/>
      <c r="U108" s="6">
        <v>7</v>
      </c>
      <c r="V108" s="6">
        <v>8</v>
      </c>
      <c r="W108" s="6">
        <v>10</v>
      </c>
      <c r="X108" s="6"/>
      <c r="Y108" s="6"/>
      <c r="Z108" s="6"/>
      <c r="AA108" s="6"/>
      <c r="AB108" s="6"/>
      <c r="AC108" s="6"/>
      <c r="AD108" s="6"/>
      <c r="AE108" s="6"/>
      <c r="AF108" s="6"/>
      <c r="AG108" s="6"/>
      <c r="AH108" s="6"/>
      <c r="AI108" s="206"/>
      <c r="AJ108" s="206"/>
      <c r="AK108" s="206"/>
      <c r="AL108" s="206"/>
      <c r="AM108" s="6"/>
      <c r="AN108" s="6"/>
      <c r="AO108" s="6"/>
      <c r="AP108" s="6"/>
      <c r="AQ108" s="6"/>
      <c r="AR108" s="6"/>
      <c r="AS108" s="6"/>
      <c r="AT108" s="197"/>
      <c r="AU108" s="197"/>
      <c r="AV108" s="197"/>
      <c r="AW108" s="197"/>
      <c r="AX108" s="197"/>
      <c r="AY108" s="197"/>
      <c r="AZ108" s="197"/>
      <c r="BA108" s="197"/>
      <c r="BB108" s="197"/>
      <c r="BC108" s="197"/>
      <c r="BD108" s="197"/>
      <c r="BE108" s="197"/>
      <c r="BF108" s="197"/>
      <c r="BG108" s="197"/>
      <c r="BH108" s="197"/>
      <c r="BI108" s="197"/>
      <c r="BJ108" s="197"/>
      <c r="BK108" s="197"/>
      <c r="BL108" s="197"/>
      <c r="BM108" s="197"/>
      <c r="BN108" s="197"/>
      <c r="BO108" s="197"/>
      <c r="BP108" s="197"/>
      <c r="BQ108" s="197"/>
      <c r="BR108" s="197"/>
      <c r="BS108" s="197"/>
      <c r="BT108" s="197"/>
      <c r="BU108" s="197"/>
      <c r="BV108" s="197"/>
      <c r="BW108" s="197"/>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row>
    <row r="109" spans="1:154" s="15" customFormat="1" ht="15.6" customHeight="1">
      <c r="A109" s="2">
        <v>2023</v>
      </c>
      <c r="B109" s="194" t="s">
        <v>5023</v>
      </c>
      <c r="C109" s="5" t="s">
        <v>5022</v>
      </c>
      <c r="D109" s="195">
        <f t="shared" si="6"/>
        <v>5.25</v>
      </c>
      <c r="E109" s="1" t="s">
        <v>81</v>
      </c>
      <c r="F109" s="196">
        <v>45058</v>
      </c>
      <c r="G109" s="15" t="s">
        <v>5075</v>
      </c>
      <c r="H109" s="6" t="s">
        <v>11</v>
      </c>
      <c r="I109" s="6"/>
      <c r="J109" s="6"/>
      <c r="K109" s="6"/>
      <c r="L109" s="6"/>
      <c r="M109" s="6"/>
      <c r="N109" s="6"/>
      <c r="O109" s="6"/>
      <c r="P109" s="6">
        <v>5</v>
      </c>
      <c r="Q109" s="6"/>
      <c r="R109" s="6"/>
      <c r="S109" s="6"/>
      <c r="T109" s="6"/>
      <c r="U109" s="6">
        <v>5</v>
      </c>
      <c r="V109" s="6">
        <v>6</v>
      </c>
      <c r="W109" s="6">
        <v>5</v>
      </c>
      <c r="X109" s="6"/>
      <c r="Y109" s="6"/>
      <c r="Z109" s="6"/>
      <c r="AA109" s="6"/>
      <c r="AB109" s="6"/>
      <c r="AC109" s="6"/>
      <c r="AD109" s="6"/>
      <c r="AE109" s="6"/>
      <c r="AF109" s="6"/>
      <c r="AG109" s="6"/>
      <c r="AH109" s="6"/>
      <c r="AI109" s="206"/>
      <c r="AJ109" s="206"/>
      <c r="AK109" s="206"/>
      <c r="AL109" s="206"/>
      <c r="AM109" s="6"/>
      <c r="AN109" s="6"/>
      <c r="AO109" s="6"/>
      <c r="AP109" s="6"/>
      <c r="AQ109" s="6"/>
      <c r="AR109" s="6"/>
      <c r="AS109" s="6"/>
      <c r="AT109" s="197"/>
      <c r="AU109" s="197"/>
      <c r="AV109" s="197"/>
      <c r="AW109" s="197"/>
      <c r="AX109" s="197"/>
      <c r="AY109" s="197"/>
      <c r="AZ109" s="197"/>
      <c r="BA109" s="197"/>
      <c r="BB109" s="197"/>
      <c r="BC109" s="197"/>
      <c r="BD109" s="197"/>
      <c r="BE109" s="197"/>
      <c r="BF109" s="197"/>
      <c r="BG109" s="197"/>
      <c r="BH109" s="197"/>
      <c r="BI109" s="197"/>
      <c r="BJ109" s="197"/>
      <c r="BK109" s="197"/>
      <c r="BL109" s="197"/>
      <c r="BM109" s="197"/>
      <c r="BN109" s="197"/>
      <c r="BO109" s="197"/>
      <c r="BP109" s="197"/>
      <c r="BQ109" s="197"/>
      <c r="BR109" s="197"/>
      <c r="BS109" s="197"/>
      <c r="BT109" s="197"/>
      <c r="BU109" s="197"/>
      <c r="BV109" s="197"/>
      <c r="BW109" s="197"/>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row>
    <row r="110" spans="1:154" s="15" customFormat="1" ht="15.6" customHeight="1">
      <c r="A110" s="2">
        <v>2023</v>
      </c>
      <c r="B110" s="194" t="s">
        <v>5639</v>
      </c>
      <c r="C110" s="5" t="s">
        <v>2069</v>
      </c>
      <c r="D110" s="195">
        <f t="shared" si="6"/>
        <v>7</v>
      </c>
      <c r="E110" s="1" t="s">
        <v>80</v>
      </c>
      <c r="F110" s="196">
        <v>45058</v>
      </c>
      <c r="G110" s="15" t="s">
        <v>2601</v>
      </c>
      <c r="H110" s="6" t="s">
        <v>11</v>
      </c>
      <c r="I110" s="6"/>
      <c r="J110" s="6"/>
      <c r="K110" s="6"/>
      <c r="L110" s="6"/>
      <c r="M110" s="6"/>
      <c r="N110" s="6"/>
      <c r="O110" s="6"/>
      <c r="P110" s="6"/>
      <c r="Q110" s="6">
        <v>7</v>
      </c>
      <c r="R110" s="6">
        <v>7</v>
      </c>
      <c r="S110" s="6">
        <v>7</v>
      </c>
      <c r="T110" s="6">
        <v>7</v>
      </c>
      <c r="U110" s="6"/>
      <c r="V110" s="6"/>
      <c r="W110" s="6"/>
      <c r="X110" s="6"/>
      <c r="Y110" s="6"/>
      <c r="Z110" s="6"/>
      <c r="AA110" s="6"/>
      <c r="AB110" s="6"/>
      <c r="AC110" s="6"/>
      <c r="AD110" s="6"/>
      <c r="AE110" s="6"/>
      <c r="AF110" s="6"/>
      <c r="AG110" s="6"/>
      <c r="AH110" s="6"/>
      <c r="AI110" s="206"/>
      <c r="AJ110" s="206"/>
      <c r="AK110" s="206"/>
      <c r="AL110" s="206"/>
      <c r="AM110" s="6"/>
      <c r="AN110" s="6"/>
      <c r="AO110" s="6"/>
      <c r="AP110" s="6"/>
      <c r="AQ110" s="6"/>
      <c r="AR110" s="6"/>
      <c r="AS110" s="6"/>
      <c r="AT110" s="197"/>
      <c r="AU110" s="197"/>
      <c r="AV110" s="197"/>
      <c r="AW110" s="197"/>
      <c r="AX110" s="197"/>
      <c r="AY110" s="197"/>
      <c r="AZ110" s="197"/>
      <c r="BA110" s="197"/>
      <c r="BB110" s="197"/>
      <c r="BC110" s="197"/>
      <c r="BD110" s="197"/>
      <c r="BE110" s="197"/>
      <c r="BF110" s="197"/>
      <c r="BG110" s="197"/>
      <c r="BH110" s="197"/>
      <c r="BI110" s="197"/>
      <c r="BJ110" s="197"/>
      <c r="BK110" s="197"/>
      <c r="BL110" s="197"/>
      <c r="BM110" s="197"/>
      <c r="BN110" s="197"/>
      <c r="BO110" s="197"/>
      <c r="BP110" s="197"/>
      <c r="BQ110" s="197"/>
      <c r="BR110" s="197"/>
      <c r="BS110" s="197"/>
      <c r="BT110" s="197"/>
      <c r="BU110" s="197"/>
      <c r="BV110" s="197"/>
      <c r="BW110" s="197"/>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row>
    <row r="111" spans="1:154" s="15" customFormat="1" ht="15.6" customHeight="1">
      <c r="A111" s="2">
        <v>2023</v>
      </c>
      <c r="B111" s="194" t="s">
        <v>5638</v>
      </c>
      <c r="C111" s="5" t="s">
        <v>2069</v>
      </c>
      <c r="D111" s="195">
        <f t="shared" si="6"/>
        <v>7</v>
      </c>
      <c r="E111" s="1" t="s">
        <v>80</v>
      </c>
      <c r="F111" s="196">
        <v>45058</v>
      </c>
      <c r="G111" s="15" t="s">
        <v>2603</v>
      </c>
      <c r="H111" s="6" t="s">
        <v>11</v>
      </c>
      <c r="I111" s="6"/>
      <c r="J111" s="6"/>
      <c r="K111" s="6"/>
      <c r="L111" s="6"/>
      <c r="M111" s="6"/>
      <c r="N111" s="6"/>
      <c r="O111" s="6"/>
      <c r="P111" s="6"/>
      <c r="Q111" s="6">
        <v>9</v>
      </c>
      <c r="R111" s="6">
        <v>7</v>
      </c>
      <c r="S111" s="6">
        <v>6</v>
      </c>
      <c r="T111" s="6">
        <v>6</v>
      </c>
      <c r="U111" s="6"/>
      <c r="V111" s="6"/>
      <c r="W111" s="6"/>
      <c r="X111" s="6"/>
      <c r="Y111" s="6"/>
      <c r="Z111" s="6"/>
      <c r="AA111" s="6"/>
      <c r="AB111" s="6"/>
      <c r="AC111" s="6"/>
      <c r="AD111" s="6"/>
      <c r="AE111" s="6"/>
      <c r="AF111" s="6"/>
      <c r="AG111" s="6"/>
      <c r="AH111" s="6"/>
      <c r="AI111" s="208"/>
      <c r="AJ111" s="208"/>
      <c r="AK111" s="208"/>
      <c r="AL111" s="208"/>
      <c r="AM111" s="6"/>
      <c r="AN111" s="6"/>
      <c r="AO111" s="6"/>
      <c r="AP111" s="6"/>
      <c r="AQ111" s="6"/>
      <c r="AR111" s="6"/>
      <c r="AS111" s="6"/>
      <c r="AT111" s="197"/>
      <c r="AU111" s="197"/>
      <c r="AV111" s="197"/>
      <c r="AW111" s="197"/>
      <c r="AX111" s="197"/>
      <c r="AY111" s="197"/>
      <c r="AZ111" s="197"/>
      <c r="BA111" s="197"/>
      <c r="BB111" s="197"/>
      <c r="BC111" s="197"/>
      <c r="BD111" s="197"/>
      <c r="BE111" s="197"/>
      <c r="BF111" s="197"/>
      <c r="BG111" s="2"/>
      <c r="BH111" s="2"/>
      <c r="BI111" s="2"/>
      <c r="BJ111" s="2"/>
      <c r="BK111" s="2"/>
      <c r="BL111" s="2"/>
      <c r="BM111" s="197"/>
      <c r="BN111" s="197"/>
      <c r="BO111" s="197"/>
      <c r="BP111" s="197"/>
      <c r="BQ111" s="197"/>
      <c r="BR111" s="197"/>
      <c r="BS111" s="197"/>
      <c r="BT111" s="197"/>
      <c r="BU111" s="197"/>
      <c r="BV111" s="197"/>
      <c r="BW111" s="197"/>
    </row>
    <row r="112" spans="1:154" s="15" customFormat="1" ht="15.6" customHeight="1">
      <c r="A112" s="2">
        <v>2016</v>
      </c>
      <c r="B112" s="15" t="s">
        <v>5600</v>
      </c>
      <c r="C112" s="15" t="s">
        <v>5599</v>
      </c>
      <c r="D112" s="195">
        <f t="shared" ref="D112:D175" si="7">AVERAGE(H112:ND112)</f>
        <v>7</v>
      </c>
      <c r="E112" s="1" t="s">
        <v>80</v>
      </c>
      <c r="F112" s="196">
        <v>45057</v>
      </c>
      <c r="G112" s="15" t="s">
        <v>2638</v>
      </c>
      <c r="H112" s="6" t="s">
        <v>11</v>
      </c>
      <c r="I112" s="6"/>
      <c r="J112" s="6"/>
      <c r="K112" s="6"/>
      <c r="L112" s="6"/>
      <c r="M112" s="6"/>
      <c r="N112" s="6"/>
      <c r="O112" s="6"/>
      <c r="P112" s="6"/>
      <c r="Q112" s="6"/>
      <c r="R112" s="6">
        <v>9</v>
      </c>
      <c r="S112" s="6">
        <v>8</v>
      </c>
      <c r="T112" s="6">
        <v>5</v>
      </c>
      <c r="U112" s="6">
        <v>6</v>
      </c>
      <c r="V112" s="6"/>
      <c r="W112" s="6"/>
      <c r="X112" s="6"/>
      <c r="Y112" s="6"/>
      <c r="Z112" s="6"/>
      <c r="AA112" s="6"/>
      <c r="AB112" s="6"/>
      <c r="AC112" s="6"/>
      <c r="AD112" s="6"/>
      <c r="AE112" s="6"/>
      <c r="AF112" s="6"/>
      <c r="AG112" s="6"/>
      <c r="AH112" s="6"/>
      <c r="AI112" s="1"/>
      <c r="AJ112" s="1"/>
      <c r="AK112" s="1"/>
      <c r="AL112" s="1"/>
      <c r="AM112" s="6"/>
      <c r="AN112" s="6"/>
      <c r="AO112" s="6"/>
      <c r="AP112" s="6"/>
      <c r="AQ112" s="6"/>
      <c r="AR112" s="6"/>
      <c r="AS112" s="6"/>
      <c r="AT112" s="197"/>
      <c r="AU112" s="197"/>
      <c r="AV112" s="197"/>
      <c r="AW112" s="197"/>
      <c r="AX112" s="197"/>
      <c r="AY112" s="197"/>
      <c r="AZ112" s="197"/>
      <c r="BA112" s="197"/>
      <c r="BB112" s="197"/>
      <c r="BC112" s="197"/>
      <c r="BD112" s="197"/>
      <c r="BE112" s="197"/>
      <c r="BF112" s="197"/>
      <c r="BG112" s="197"/>
      <c r="BH112" s="197"/>
      <c r="BI112" s="197"/>
      <c r="BJ112" s="197"/>
      <c r="BK112" s="197"/>
      <c r="BL112" s="197"/>
      <c r="BM112" s="197"/>
      <c r="BN112" s="197"/>
      <c r="BO112" s="197"/>
      <c r="BP112" s="197"/>
      <c r="BQ112" s="197"/>
      <c r="BR112" s="197"/>
      <c r="BS112" s="197"/>
      <c r="BT112" s="197"/>
      <c r="BU112" s="197"/>
      <c r="BV112" s="197"/>
      <c r="BW112" s="197"/>
    </row>
    <row r="113" spans="1:154" s="15" customFormat="1" ht="15.6" customHeight="1">
      <c r="A113" s="2">
        <v>2023</v>
      </c>
      <c r="B113" s="15" t="s">
        <v>5583</v>
      </c>
      <c r="C113" s="5" t="s">
        <v>5584</v>
      </c>
      <c r="D113" s="195">
        <f t="shared" si="7"/>
        <v>7.25</v>
      </c>
      <c r="E113" s="1" t="s">
        <v>80</v>
      </c>
      <c r="F113" s="196">
        <v>45056</v>
      </c>
      <c r="G113" s="15" t="s">
        <v>2638</v>
      </c>
      <c r="H113" s="6" t="s">
        <v>11</v>
      </c>
      <c r="I113" s="6"/>
      <c r="J113" s="6"/>
      <c r="K113" s="6"/>
      <c r="L113" s="6"/>
      <c r="M113" s="6"/>
      <c r="N113" s="6"/>
      <c r="O113" s="6"/>
      <c r="P113" s="6"/>
      <c r="Q113" s="6"/>
      <c r="R113" s="6">
        <v>6</v>
      </c>
      <c r="S113" s="6">
        <v>7</v>
      </c>
      <c r="T113" s="6">
        <v>8</v>
      </c>
      <c r="U113" s="6">
        <v>8</v>
      </c>
      <c r="V113" s="6"/>
      <c r="W113" s="6"/>
      <c r="X113" s="6"/>
      <c r="Y113" s="6"/>
      <c r="Z113" s="6"/>
      <c r="AA113" s="6"/>
      <c r="AB113" s="6"/>
      <c r="AC113" s="6"/>
      <c r="AD113" s="6"/>
      <c r="AE113" s="6"/>
      <c r="AF113" s="6"/>
      <c r="AG113" s="6"/>
      <c r="AH113" s="6"/>
      <c r="AI113" s="1"/>
      <c r="AJ113" s="1"/>
      <c r="AK113" s="1"/>
      <c r="AL113" s="1"/>
      <c r="AM113" s="6"/>
      <c r="AN113" s="6"/>
      <c r="AO113" s="6"/>
      <c r="AP113" s="6"/>
      <c r="AQ113" s="6"/>
      <c r="AR113" s="6"/>
      <c r="AS113" s="6"/>
      <c r="AT113" s="197"/>
      <c r="AU113" s="197"/>
      <c r="AV113" s="197"/>
      <c r="AW113" s="197"/>
      <c r="AX113" s="197"/>
      <c r="AY113" s="197"/>
      <c r="AZ113" s="197"/>
      <c r="BA113" s="197"/>
      <c r="BB113" s="197"/>
      <c r="BC113" s="197"/>
      <c r="BD113" s="197"/>
      <c r="BE113" s="197"/>
      <c r="BF113" s="197"/>
      <c r="BG113" s="197"/>
      <c r="BH113" s="197"/>
      <c r="BI113" s="197"/>
      <c r="BJ113" s="197"/>
      <c r="BK113" s="197"/>
      <c r="BL113" s="197"/>
      <c r="BM113" s="197"/>
      <c r="BN113" s="197"/>
      <c r="BO113" s="197"/>
      <c r="BP113" s="197"/>
      <c r="BQ113" s="197"/>
      <c r="BR113" s="197"/>
      <c r="BS113" s="197"/>
      <c r="BT113" s="197"/>
      <c r="BU113" s="197"/>
      <c r="BV113" s="197"/>
      <c r="BW113" s="197"/>
    </row>
    <row r="114" spans="1:154" s="15" customFormat="1" ht="15.6" customHeight="1">
      <c r="A114" s="2">
        <v>2023</v>
      </c>
      <c r="B114" s="194" t="s">
        <v>5263</v>
      </c>
      <c r="C114" s="5" t="s">
        <v>2069</v>
      </c>
      <c r="D114" s="195">
        <f t="shared" si="7"/>
        <v>4</v>
      </c>
      <c r="E114" s="1" t="s">
        <v>80</v>
      </c>
      <c r="F114" s="196">
        <v>45056</v>
      </c>
      <c r="G114" s="15" t="s">
        <v>2601</v>
      </c>
      <c r="H114" s="6" t="s">
        <v>11</v>
      </c>
      <c r="I114" s="6"/>
      <c r="J114" s="6"/>
      <c r="K114" s="6"/>
      <c r="L114" s="6"/>
      <c r="M114" s="6"/>
      <c r="N114" s="6"/>
      <c r="O114" s="6"/>
      <c r="P114" s="6"/>
      <c r="Q114" s="6"/>
      <c r="R114" s="6">
        <v>4</v>
      </c>
      <c r="S114" s="6">
        <v>4</v>
      </c>
      <c r="T114" s="6">
        <v>4</v>
      </c>
      <c r="U114" s="6">
        <v>4</v>
      </c>
      <c r="V114" s="6"/>
      <c r="W114" s="6"/>
      <c r="X114" s="6"/>
      <c r="Y114" s="6"/>
      <c r="Z114" s="6"/>
      <c r="AA114" s="6"/>
      <c r="AB114" s="6"/>
      <c r="AC114" s="6"/>
      <c r="AD114" s="6"/>
      <c r="AE114" s="6"/>
      <c r="AF114" s="6"/>
      <c r="AG114" s="6"/>
      <c r="AH114" s="6"/>
      <c r="AI114" s="206"/>
      <c r="AJ114" s="206"/>
      <c r="AK114" s="206"/>
      <c r="AL114" s="206"/>
      <c r="AM114" s="6"/>
      <c r="AN114" s="6"/>
      <c r="AO114" s="6"/>
      <c r="AP114" s="6"/>
      <c r="AQ114" s="6"/>
      <c r="AR114" s="6"/>
      <c r="AS114" s="6"/>
      <c r="AT114" s="197"/>
      <c r="AU114" s="197"/>
      <c r="AV114" s="197"/>
      <c r="AW114" s="197"/>
      <c r="AX114" s="197"/>
      <c r="AY114" s="197"/>
      <c r="AZ114" s="197"/>
      <c r="BA114" s="197"/>
      <c r="BB114" s="197"/>
      <c r="BC114" s="197"/>
      <c r="BD114" s="197"/>
      <c r="BE114" s="197"/>
      <c r="BF114" s="197"/>
      <c r="BG114" s="197"/>
      <c r="BH114" s="197"/>
      <c r="BI114" s="197"/>
      <c r="BJ114" s="197"/>
      <c r="BK114" s="197"/>
      <c r="BL114" s="197"/>
      <c r="BM114" s="197"/>
      <c r="BN114" s="197"/>
      <c r="BO114" s="197"/>
      <c r="BP114" s="197"/>
      <c r="BQ114" s="197"/>
      <c r="BR114" s="197"/>
      <c r="BS114" s="197"/>
      <c r="BT114" s="197"/>
      <c r="BU114" s="197"/>
      <c r="BV114" s="197"/>
      <c r="BW114" s="197"/>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row>
    <row r="115" spans="1:154" s="15" customFormat="1" ht="15.6" customHeight="1">
      <c r="A115" s="2">
        <v>2023</v>
      </c>
      <c r="B115" s="194" t="s">
        <v>5262</v>
      </c>
      <c r="C115" s="5" t="s">
        <v>2069</v>
      </c>
      <c r="D115" s="195">
        <f t="shared" si="7"/>
        <v>4.75</v>
      </c>
      <c r="E115" s="1" t="s">
        <v>80</v>
      </c>
      <c r="F115" s="196">
        <v>45056</v>
      </c>
      <c r="G115" s="15" t="s">
        <v>2603</v>
      </c>
      <c r="H115" s="6" t="s">
        <v>11</v>
      </c>
      <c r="I115" s="6"/>
      <c r="J115" s="6"/>
      <c r="K115" s="6"/>
      <c r="L115" s="6"/>
      <c r="M115" s="6"/>
      <c r="N115" s="6"/>
      <c r="O115" s="6"/>
      <c r="P115" s="6"/>
      <c r="Q115" s="6"/>
      <c r="R115" s="6">
        <v>6</v>
      </c>
      <c r="S115" s="6">
        <v>3</v>
      </c>
      <c r="T115" s="6">
        <v>4</v>
      </c>
      <c r="U115" s="6">
        <v>6</v>
      </c>
      <c r="V115" s="6"/>
      <c r="W115" s="6"/>
      <c r="X115" s="6"/>
      <c r="Y115" s="6"/>
      <c r="Z115" s="6"/>
      <c r="AA115" s="6"/>
      <c r="AB115" s="6"/>
      <c r="AC115" s="6"/>
      <c r="AD115" s="6"/>
      <c r="AE115" s="6"/>
      <c r="AF115" s="6"/>
      <c r="AG115" s="6"/>
      <c r="AH115" s="6"/>
      <c r="AI115" s="208"/>
      <c r="AJ115" s="208"/>
      <c r="AK115" s="208"/>
      <c r="AL115" s="208"/>
      <c r="AM115" s="6"/>
      <c r="AN115" s="6"/>
      <c r="AO115" s="6"/>
      <c r="AP115" s="6"/>
      <c r="AQ115" s="6"/>
      <c r="AR115" s="6"/>
      <c r="AS115" s="6"/>
      <c r="AT115" s="197"/>
      <c r="AU115" s="197"/>
      <c r="AV115" s="197"/>
      <c r="AW115" s="197"/>
      <c r="AX115" s="197"/>
      <c r="AY115" s="197"/>
      <c r="AZ115" s="197"/>
      <c r="BA115" s="197"/>
      <c r="BB115" s="197"/>
      <c r="BC115" s="197"/>
      <c r="BD115" s="197"/>
      <c r="BE115" s="197"/>
      <c r="BF115" s="197"/>
      <c r="BG115" s="2"/>
      <c r="BH115" s="2"/>
      <c r="BI115" s="2"/>
      <c r="BJ115" s="2"/>
      <c r="BK115" s="2"/>
      <c r="BL115" s="2"/>
      <c r="BM115" s="197"/>
      <c r="BN115" s="197"/>
      <c r="BO115" s="197"/>
      <c r="BP115" s="197"/>
      <c r="BQ115" s="197"/>
      <c r="BR115" s="197"/>
      <c r="BS115" s="197"/>
      <c r="BT115" s="197"/>
      <c r="BU115" s="197"/>
      <c r="BV115" s="197"/>
      <c r="BW115" s="197"/>
    </row>
    <row r="116" spans="1:154" s="15" customFormat="1" ht="15.6" customHeight="1">
      <c r="A116" s="2">
        <v>2023</v>
      </c>
      <c r="B116" s="194" t="s">
        <v>5204</v>
      </c>
      <c r="C116" s="5" t="s">
        <v>2069</v>
      </c>
      <c r="D116" s="195">
        <f t="shared" si="7"/>
        <v>5</v>
      </c>
      <c r="E116" s="1" t="s">
        <v>80</v>
      </c>
      <c r="F116" s="196">
        <v>45055</v>
      </c>
      <c r="G116" s="15" t="s">
        <v>2601</v>
      </c>
      <c r="H116" s="6" t="s">
        <v>11</v>
      </c>
      <c r="I116" s="6"/>
      <c r="J116" s="6"/>
      <c r="K116" s="6"/>
      <c r="L116" s="6"/>
      <c r="M116" s="6"/>
      <c r="N116" s="6"/>
      <c r="O116" s="6"/>
      <c r="P116" s="6"/>
      <c r="Q116" s="6"/>
      <c r="R116" s="6">
        <v>5</v>
      </c>
      <c r="S116" s="6">
        <v>5</v>
      </c>
      <c r="T116" s="6">
        <v>5</v>
      </c>
      <c r="U116" s="6">
        <v>5</v>
      </c>
      <c r="V116" s="6"/>
      <c r="W116" s="6"/>
      <c r="X116" s="6"/>
      <c r="Y116" s="6"/>
      <c r="Z116" s="6"/>
      <c r="AA116" s="6"/>
      <c r="AB116" s="6"/>
      <c r="AC116" s="6"/>
      <c r="AD116" s="6"/>
      <c r="AE116" s="6"/>
      <c r="AF116" s="6"/>
      <c r="AG116" s="6"/>
      <c r="AH116" s="6"/>
      <c r="AI116" s="206"/>
      <c r="AJ116" s="206"/>
      <c r="AK116" s="206"/>
      <c r="AL116" s="206"/>
      <c r="AM116" s="6"/>
      <c r="AN116" s="6"/>
      <c r="AO116" s="6"/>
      <c r="AP116" s="6"/>
      <c r="AQ116" s="6"/>
      <c r="AR116" s="6"/>
      <c r="AS116" s="6"/>
      <c r="AT116" s="197"/>
      <c r="AU116" s="197"/>
      <c r="AV116" s="197"/>
      <c r="AW116" s="197"/>
      <c r="AX116" s="197"/>
      <c r="AY116" s="197"/>
      <c r="AZ116" s="197"/>
      <c r="BA116" s="197"/>
      <c r="BB116" s="197"/>
      <c r="BC116" s="197"/>
      <c r="BD116" s="197"/>
      <c r="BE116" s="197"/>
      <c r="BF116" s="197"/>
      <c r="BG116" s="197"/>
      <c r="BH116" s="197"/>
      <c r="BI116" s="197"/>
      <c r="BJ116" s="197"/>
      <c r="BK116" s="197"/>
      <c r="BL116" s="197"/>
      <c r="BM116" s="197"/>
      <c r="BN116" s="197"/>
      <c r="BO116" s="197"/>
      <c r="BP116" s="197"/>
      <c r="BQ116" s="197"/>
      <c r="BR116" s="197"/>
      <c r="BS116" s="197"/>
      <c r="BT116" s="197"/>
      <c r="BU116" s="197"/>
      <c r="BV116" s="197"/>
      <c r="BW116" s="197"/>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row>
    <row r="117" spans="1:154" s="15" customFormat="1" ht="15.6" customHeight="1">
      <c r="A117" s="2">
        <v>2023</v>
      </c>
      <c r="B117" s="194" t="s">
        <v>5203</v>
      </c>
      <c r="C117" s="5" t="s">
        <v>2069</v>
      </c>
      <c r="D117" s="195">
        <f t="shared" si="7"/>
        <v>7.5</v>
      </c>
      <c r="E117" s="1" t="s">
        <v>80</v>
      </c>
      <c r="F117" s="196">
        <v>45055</v>
      </c>
      <c r="G117" s="15" t="s">
        <v>2603</v>
      </c>
      <c r="H117" s="6" t="s">
        <v>11</v>
      </c>
      <c r="I117" s="6"/>
      <c r="J117" s="6"/>
      <c r="K117" s="6"/>
      <c r="L117" s="6"/>
      <c r="M117" s="6"/>
      <c r="N117" s="6"/>
      <c r="O117" s="6"/>
      <c r="P117" s="6"/>
      <c r="Q117" s="6"/>
      <c r="R117" s="6">
        <v>10</v>
      </c>
      <c r="S117" s="6">
        <v>6</v>
      </c>
      <c r="T117" s="6">
        <v>6</v>
      </c>
      <c r="U117" s="6">
        <v>8</v>
      </c>
      <c r="V117" s="6"/>
      <c r="W117" s="6"/>
      <c r="X117" s="6"/>
      <c r="Y117" s="6"/>
      <c r="Z117" s="6"/>
      <c r="AA117" s="6"/>
      <c r="AB117" s="6"/>
      <c r="AC117" s="6"/>
      <c r="AD117" s="6"/>
      <c r="AE117" s="6"/>
      <c r="AF117" s="6"/>
      <c r="AG117" s="6"/>
      <c r="AH117" s="6"/>
      <c r="AI117" s="208"/>
      <c r="AJ117" s="208"/>
      <c r="AK117" s="208"/>
      <c r="AL117" s="208"/>
      <c r="AM117" s="6"/>
      <c r="AN117" s="6"/>
      <c r="AO117" s="6"/>
      <c r="AP117" s="6"/>
      <c r="AQ117" s="6"/>
      <c r="AR117" s="6"/>
      <c r="AS117" s="6"/>
      <c r="AT117" s="197"/>
      <c r="AU117" s="197"/>
      <c r="AV117" s="197"/>
      <c r="AW117" s="197"/>
      <c r="AX117" s="197"/>
      <c r="AY117" s="197"/>
      <c r="AZ117" s="197"/>
      <c r="BA117" s="197"/>
      <c r="BB117" s="197"/>
      <c r="BC117" s="197"/>
      <c r="BD117" s="197"/>
      <c r="BE117" s="197"/>
      <c r="BF117" s="197"/>
      <c r="BG117" s="2"/>
      <c r="BH117" s="2"/>
      <c r="BI117" s="2"/>
      <c r="BJ117" s="2"/>
      <c r="BK117" s="2"/>
      <c r="BL117" s="2"/>
      <c r="BM117" s="197"/>
      <c r="BN117" s="197"/>
      <c r="BO117" s="197"/>
      <c r="BP117" s="197"/>
      <c r="BQ117" s="197"/>
      <c r="BR117" s="197"/>
      <c r="BS117" s="197"/>
      <c r="BT117" s="197"/>
      <c r="BU117" s="197"/>
      <c r="BV117" s="197"/>
      <c r="BW117" s="197"/>
    </row>
    <row r="118" spans="1:154" s="15" customFormat="1" ht="15.6" customHeight="1">
      <c r="A118" s="2">
        <v>2009</v>
      </c>
      <c r="B118" s="194" t="s">
        <v>5169</v>
      </c>
      <c r="C118" s="5" t="s">
        <v>5168</v>
      </c>
      <c r="D118" s="195">
        <f t="shared" si="7"/>
        <v>5.5</v>
      </c>
      <c r="E118" s="1" t="s">
        <v>80</v>
      </c>
      <c r="F118" s="196">
        <v>45054</v>
      </c>
      <c r="G118" s="15" t="s">
        <v>2638</v>
      </c>
      <c r="H118" s="6" t="s">
        <v>11</v>
      </c>
      <c r="I118" s="6"/>
      <c r="J118" s="6"/>
      <c r="K118" s="6"/>
      <c r="L118" s="6"/>
      <c r="M118" s="6"/>
      <c r="N118" s="6"/>
      <c r="O118" s="6"/>
      <c r="P118" s="6"/>
      <c r="Q118" s="6"/>
      <c r="R118" s="6"/>
      <c r="S118" s="6">
        <v>6</v>
      </c>
      <c r="T118" s="6">
        <v>4</v>
      </c>
      <c r="U118" s="6">
        <v>6</v>
      </c>
      <c r="V118" s="6">
        <v>6</v>
      </c>
      <c r="W118" s="6"/>
      <c r="X118" s="6"/>
      <c r="Y118" s="6"/>
      <c r="Z118" s="6"/>
      <c r="AA118" s="6"/>
      <c r="AB118" s="6"/>
      <c r="AC118" s="6"/>
      <c r="AD118" s="6"/>
      <c r="AE118" s="6"/>
      <c r="AF118" s="6"/>
      <c r="AG118" s="6"/>
      <c r="AH118" s="6"/>
      <c r="AI118" s="1"/>
      <c r="AJ118" s="1"/>
      <c r="AK118" s="1"/>
      <c r="AL118" s="1"/>
      <c r="AM118" s="6"/>
      <c r="AN118" s="6"/>
      <c r="AO118" s="6"/>
      <c r="AP118" s="6"/>
      <c r="AQ118" s="6"/>
      <c r="AR118" s="6"/>
      <c r="AS118" s="6"/>
      <c r="AT118" s="197"/>
      <c r="AU118" s="197"/>
      <c r="AV118" s="197"/>
      <c r="AW118" s="197"/>
      <c r="AX118" s="197"/>
      <c r="AY118" s="197"/>
      <c r="AZ118" s="197"/>
      <c r="BA118" s="197"/>
      <c r="BB118" s="197"/>
      <c r="BC118" s="197"/>
      <c r="BD118" s="197"/>
      <c r="BE118" s="197"/>
      <c r="BF118" s="197"/>
      <c r="BG118" s="197"/>
      <c r="BH118" s="197"/>
      <c r="BI118" s="197"/>
      <c r="BJ118" s="197"/>
      <c r="BK118" s="197"/>
      <c r="BL118" s="197"/>
      <c r="BM118" s="197"/>
      <c r="BN118" s="197"/>
      <c r="BO118" s="197"/>
      <c r="BP118" s="197"/>
      <c r="BQ118" s="197"/>
      <c r="BR118" s="197"/>
      <c r="BS118" s="197"/>
      <c r="BT118" s="197"/>
      <c r="BU118" s="197"/>
      <c r="BV118" s="197"/>
      <c r="BW118" s="197"/>
    </row>
    <row r="119" spans="1:154" s="15" customFormat="1" ht="15.6" customHeight="1">
      <c r="A119" s="2">
        <v>2023</v>
      </c>
      <c r="B119" s="194" t="s">
        <v>5156</v>
      </c>
      <c r="C119" s="5" t="s">
        <v>2069</v>
      </c>
      <c r="D119" s="195">
        <f t="shared" si="7"/>
        <v>4</v>
      </c>
      <c r="E119" s="1" t="s">
        <v>80</v>
      </c>
      <c r="F119" s="196">
        <v>45054</v>
      </c>
      <c r="G119" s="15" t="s">
        <v>2601</v>
      </c>
      <c r="H119" s="6" t="s">
        <v>11</v>
      </c>
      <c r="I119" s="6"/>
      <c r="J119" s="6"/>
      <c r="K119" s="6"/>
      <c r="L119" s="6"/>
      <c r="M119" s="6"/>
      <c r="N119" s="6"/>
      <c r="O119" s="6"/>
      <c r="P119" s="6"/>
      <c r="Q119" s="6"/>
      <c r="R119" s="6"/>
      <c r="S119" s="6">
        <v>4</v>
      </c>
      <c r="T119" s="6">
        <v>4</v>
      </c>
      <c r="U119" s="6">
        <v>4</v>
      </c>
      <c r="V119" s="6">
        <v>4</v>
      </c>
      <c r="W119" s="6"/>
      <c r="X119" s="6"/>
      <c r="Y119" s="6"/>
      <c r="Z119" s="6"/>
      <c r="AA119" s="6"/>
      <c r="AB119" s="6"/>
      <c r="AC119" s="6"/>
      <c r="AD119" s="6"/>
      <c r="AE119" s="6"/>
      <c r="AF119" s="6"/>
      <c r="AG119" s="6"/>
      <c r="AH119" s="6"/>
      <c r="AI119" s="206"/>
      <c r="AJ119" s="206"/>
      <c r="AK119" s="206"/>
      <c r="AL119" s="206"/>
      <c r="AM119" s="6"/>
      <c r="AN119" s="6"/>
      <c r="AO119" s="6"/>
      <c r="AP119" s="6"/>
      <c r="AQ119" s="6"/>
      <c r="AR119" s="6"/>
      <c r="AS119" s="6"/>
      <c r="AT119" s="197"/>
      <c r="AU119" s="197"/>
      <c r="AV119" s="197"/>
      <c r="AW119" s="197"/>
      <c r="AX119" s="197"/>
      <c r="AY119" s="197"/>
      <c r="AZ119" s="197"/>
      <c r="BA119" s="197"/>
      <c r="BB119" s="197"/>
      <c r="BC119" s="197"/>
      <c r="BD119" s="197"/>
      <c r="BE119" s="197"/>
      <c r="BF119" s="197"/>
      <c r="BG119" s="197"/>
      <c r="BH119" s="197"/>
      <c r="BI119" s="197"/>
      <c r="BJ119" s="197"/>
      <c r="BK119" s="197"/>
      <c r="BL119" s="197"/>
      <c r="BM119" s="197"/>
      <c r="BN119" s="197"/>
      <c r="BO119" s="197"/>
      <c r="BP119" s="197"/>
      <c r="BQ119" s="197"/>
      <c r="BR119" s="197"/>
      <c r="BS119" s="197"/>
      <c r="BT119" s="197"/>
      <c r="BU119" s="197"/>
      <c r="BV119" s="197"/>
      <c r="BW119" s="197"/>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
      <c r="EI119" s="2"/>
      <c r="EJ119" s="2"/>
      <c r="EK119" s="2"/>
      <c r="EL119" s="2"/>
      <c r="EM119" s="2"/>
      <c r="EN119" s="2"/>
      <c r="EO119" s="2"/>
      <c r="EP119" s="2"/>
      <c r="EQ119" s="2"/>
      <c r="ER119" s="2"/>
      <c r="ES119" s="2"/>
      <c r="ET119" s="2"/>
      <c r="EU119" s="2"/>
      <c r="EV119" s="2"/>
      <c r="EW119" s="2"/>
      <c r="EX119" s="2"/>
    </row>
    <row r="120" spans="1:154" s="15" customFormat="1" ht="15.6" customHeight="1">
      <c r="A120" s="2">
        <v>2023</v>
      </c>
      <c r="B120" s="194" t="s">
        <v>5155</v>
      </c>
      <c r="C120" s="5" t="s">
        <v>2069</v>
      </c>
      <c r="D120" s="195">
        <f t="shared" si="7"/>
        <v>5.5</v>
      </c>
      <c r="E120" s="1" t="s">
        <v>80</v>
      </c>
      <c r="F120" s="196">
        <v>45054</v>
      </c>
      <c r="G120" s="15" t="s">
        <v>2603</v>
      </c>
      <c r="H120" s="6" t="s">
        <v>11</v>
      </c>
      <c r="I120" s="6"/>
      <c r="J120" s="6"/>
      <c r="K120" s="6"/>
      <c r="L120" s="6"/>
      <c r="M120" s="6"/>
      <c r="N120" s="6"/>
      <c r="O120" s="6"/>
      <c r="P120" s="6"/>
      <c r="Q120" s="6"/>
      <c r="R120" s="6"/>
      <c r="S120" s="6">
        <v>5</v>
      </c>
      <c r="T120" s="6">
        <v>7</v>
      </c>
      <c r="U120" s="6">
        <v>6</v>
      </c>
      <c r="V120" s="6">
        <v>4</v>
      </c>
      <c r="W120" s="6"/>
      <c r="X120" s="6"/>
      <c r="Y120" s="6"/>
      <c r="Z120" s="6"/>
      <c r="AA120" s="6"/>
      <c r="AB120" s="6"/>
      <c r="AC120" s="6"/>
      <c r="AD120" s="6"/>
      <c r="AE120" s="6"/>
      <c r="AF120" s="6"/>
      <c r="AG120" s="6"/>
      <c r="AH120" s="6"/>
      <c r="AI120" s="208"/>
      <c r="AJ120" s="208"/>
      <c r="AK120" s="208"/>
      <c r="AL120" s="208"/>
      <c r="AM120" s="6"/>
      <c r="AN120" s="6"/>
      <c r="AO120" s="6"/>
      <c r="AP120" s="6"/>
      <c r="AQ120" s="6"/>
      <c r="AR120" s="6"/>
      <c r="AS120" s="6"/>
      <c r="AT120" s="197"/>
      <c r="AU120" s="197"/>
      <c r="AV120" s="197"/>
      <c r="AW120" s="197"/>
      <c r="AX120" s="197"/>
      <c r="AY120" s="197"/>
      <c r="AZ120" s="197"/>
      <c r="BA120" s="197"/>
      <c r="BB120" s="197"/>
      <c r="BC120" s="197"/>
      <c r="BD120" s="197"/>
      <c r="BE120" s="197"/>
      <c r="BF120" s="197"/>
      <c r="BG120" s="2"/>
      <c r="BH120" s="2"/>
      <c r="BI120" s="2"/>
      <c r="BJ120" s="2"/>
      <c r="BK120" s="2"/>
      <c r="BL120" s="2"/>
      <c r="BM120" s="197"/>
      <c r="BN120" s="197"/>
      <c r="BO120" s="197"/>
      <c r="BP120" s="197"/>
      <c r="BQ120" s="197"/>
      <c r="BR120" s="197"/>
      <c r="BS120" s="197"/>
      <c r="BT120" s="197"/>
      <c r="BU120" s="197"/>
      <c r="BV120" s="197"/>
      <c r="BW120" s="197"/>
    </row>
    <row r="121" spans="1:154" s="15" customFormat="1" ht="15.6" customHeight="1">
      <c r="A121" s="2">
        <v>2023</v>
      </c>
      <c r="B121" s="194" t="s">
        <v>5110</v>
      </c>
      <c r="C121" s="5" t="s">
        <v>2069</v>
      </c>
      <c r="D121" s="195">
        <f t="shared" si="7"/>
        <v>10</v>
      </c>
      <c r="E121" s="1" t="s">
        <v>80</v>
      </c>
      <c r="F121" s="196">
        <v>45053</v>
      </c>
      <c r="G121" s="15" t="s">
        <v>2601</v>
      </c>
      <c r="H121" s="6" t="s">
        <v>11</v>
      </c>
      <c r="I121" s="6"/>
      <c r="J121" s="6"/>
      <c r="K121" s="6"/>
      <c r="L121" s="6"/>
      <c r="M121" s="6"/>
      <c r="N121" s="6"/>
      <c r="O121" s="6"/>
      <c r="P121" s="6"/>
      <c r="Q121" s="6"/>
      <c r="R121" s="6"/>
      <c r="S121" s="6"/>
      <c r="T121" s="6">
        <v>10</v>
      </c>
      <c r="U121" s="6">
        <v>10</v>
      </c>
      <c r="V121" s="6">
        <v>10</v>
      </c>
      <c r="W121" s="6">
        <v>10</v>
      </c>
      <c r="X121" s="6"/>
      <c r="Y121" s="6"/>
      <c r="Z121" s="6"/>
      <c r="AA121" s="6"/>
      <c r="AB121" s="6"/>
      <c r="AC121" s="6"/>
      <c r="AD121" s="6"/>
      <c r="AE121" s="6"/>
      <c r="AF121" s="6"/>
      <c r="AG121" s="6"/>
      <c r="AH121" s="6"/>
      <c r="AI121" s="206"/>
      <c r="AJ121" s="206"/>
      <c r="AK121" s="206"/>
      <c r="AL121" s="206"/>
      <c r="AM121" s="6"/>
      <c r="AN121" s="6"/>
      <c r="AO121" s="6"/>
      <c r="AP121" s="6"/>
      <c r="AQ121" s="6"/>
      <c r="AR121" s="6"/>
      <c r="AS121" s="6"/>
      <c r="AT121" s="197"/>
      <c r="AU121" s="197"/>
      <c r="AV121" s="197"/>
      <c r="AW121" s="197"/>
      <c r="AX121" s="197"/>
      <c r="AY121" s="197"/>
      <c r="AZ121" s="197"/>
      <c r="BA121" s="197"/>
      <c r="BB121" s="197"/>
      <c r="BC121" s="197"/>
      <c r="BD121" s="197"/>
      <c r="BE121" s="197"/>
      <c r="BF121" s="197"/>
      <c r="BG121" s="197"/>
      <c r="BH121" s="197"/>
      <c r="BI121" s="197"/>
      <c r="BJ121" s="197"/>
      <c r="BK121" s="197"/>
      <c r="BL121" s="197"/>
      <c r="BM121" s="197"/>
      <c r="BN121" s="197"/>
      <c r="BO121" s="197"/>
      <c r="BP121" s="197"/>
      <c r="BQ121" s="197"/>
      <c r="BR121" s="197"/>
      <c r="BS121" s="197"/>
      <c r="BT121" s="197"/>
      <c r="BU121" s="197"/>
      <c r="BV121" s="197"/>
      <c r="BW121" s="197"/>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row>
    <row r="122" spans="1:154" s="15" customFormat="1" ht="15.6" customHeight="1">
      <c r="A122" s="2">
        <v>2023</v>
      </c>
      <c r="B122" s="194" t="s">
        <v>5109</v>
      </c>
      <c r="C122" s="5" t="s">
        <v>2069</v>
      </c>
      <c r="D122" s="195">
        <f t="shared" si="7"/>
        <v>9.5</v>
      </c>
      <c r="E122" s="1" t="s">
        <v>80</v>
      </c>
      <c r="F122" s="196">
        <v>45053</v>
      </c>
      <c r="G122" s="15" t="s">
        <v>2603</v>
      </c>
      <c r="H122" s="6" t="s">
        <v>11</v>
      </c>
      <c r="I122" s="6"/>
      <c r="J122" s="6"/>
      <c r="K122" s="6"/>
      <c r="L122" s="6"/>
      <c r="M122" s="6"/>
      <c r="N122" s="6"/>
      <c r="O122" s="6"/>
      <c r="P122" s="6"/>
      <c r="Q122" s="6"/>
      <c r="R122" s="6"/>
      <c r="S122" s="6"/>
      <c r="T122" s="6">
        <v>10</v>
      </c>
      <c r="U122" s="6">
        <v>10</v>
      </c>
      <c r="V122" s="6">
        <v>8</v>
      </c>
      <c r="W122" s="6">
        <v>10</v>
      </c>
      <c r="X122" s="6"/>
      <c r="Y122" s="6"/>
      <c r="Z122" s="6"/>
      <c r="AA122" s="6"/>
      <c r="AB122" s="6"/>
      <c r="AC122" s="6"/>
      <c r="AD122" s="6"/>
      <c r="AE122" s="6"/>
      <c r="AF122" s="6"/>
      <c r="AG122" s="6"/>
      <c r="AH122" s="6"/>
      <c r="AI122" s="208"/>
      <c r="AJ122" s="208"/>
      <c r="AK122" s="208"/>
      <c r="AL122" s="208"/>
      <c r="AM122" s="6"/>
      <c r="AN122" s="6"/>
      <c r="AO122" s="6"/>
      <c r="AP122" s="6"/>
      <c r="AQ122" s="6"/>
      <c r="AR122" s="6"/>
      <c r="AS122" s="6"/>
      <c r="AT122" s="197"/>
      <c r="AU122" s="197"/>
      <c r="AV122" s="197"/>
      <c r="AW122" s="197"/>
      <c r="AX122" s="197"/>
      <c r="AY122" s="197"/>
      <c r="AZ122" s="197"/>
      <c r="BA122" s="197"/>
      <c r="BB122" s="197"/>
      <c r="BC122" s="197"/>
      <c r="BD122" s="197"/>
      <c r="BE122" s="197"/>
      <c r="BF122" s="197"/>
      <c r="BG122" s="2"/>
      <c r="BH122" s="2"/>
      <c r="BI122" s="2"/>
      <c r="BJ122" s="2"/>
      <c r="BK122" s="2"/>
      <c r="BL122" s="2"/>
      <c r="BM122" s="197"/>
      <c r="BN122" s="197"/>
      <c r="BO122" s="197"/>
      <c r="BP122" s="197"/>
      <c r="BQ122" s="197"/>
      <c r="BR122" s="197"/>
      <c r="BS122" s="197"/>
      <c r="BT122" s="197"/>
      <c r="BU122" s="197"/>
      <c r="BV122" s="197"/>
      <c r="BW122" s="197"/>
    </row>
    <row r="123" spans="1:154" s="15" customFormat="1" ht="15.6" customHeight="1">
      <c r="A123" s="2">
        <v>2023</v>
      </c>
      <c r="B123" s="194" t="s">
        <v>5070</v>
      </c>
      <c r="C123" s="5" t="s">
        <v>2069</v>
      </c>
      <c r="D123" s="195">
        <f t="shared" si="7"/>
        <v>5</v>
      </c>
      <c r="E123" s="1" t="s">
        <v>80</v>
      </c>
      <c r="F123" s="196">
        <v>45050</v>
      </c>
      <c r="G123" s="15" t="s">
        <v>2601</v>
      </c>
      <c r="H123" s="6" t="s">
        <v>11</v>
      </c>
      <c r="I123" s="6"/>
      <c r="J123" s="6"/>
      <c r="K123" s="6"/>
      <c r="L123" s="6"/>
      <c r="M123" s="6"/>
      <c r="N123" s="6"/>
      <c r="O123" s="6"/>
      <c r="P123" s="6"/>
      <c r="Q123" s="6"/>
      <c r="R123" s="6"/>
      <c r="S123" s="6"/>
      <c r="T123" s="6"/>
      <c r="U123" s="6">
        <v>4</v>
      </c>
      <c r="V123" s="6">
        <v>7</v>
      </c>
      <c r="W123" s="6">
        <v>5</v>
      </c>
      <c r="X123" s="6">
        <v>4</v>
      </c>
      <c r="Y123" s="6"/>
      <c r="Z123" s="6"/>
      <c r="AA123" s="6"/>
      <c r="AB123" s="6"/>
      <c r="AC123" s="6"/>
      <c r="AD123" s="6"/>
      <c r="AE123" s="6"/>
      <c r="AF123" s="6"/>
      <c r="AG123" s="6"/>
      <c r="AH123" s="6"/>
      <c r="AI123" s="206"/>
      <c r="AJ123" s="206"/>
      <c r="AK123" s="206"/>
      <c r="AL123" s="206"/>
      <c r="AM123" s="6"/>
      <c r="AN123" s="6"/>
      <c r="AO123" s="6"/>
      <c r="AP123" s="6"/>
      <c r="AQ123" s="6"/>
      <c r="AR123" s="6"/>
      <c r="AS123" s="6"/>
      <c r="AT123" s="197"/>
      <c r="AU123" s="197"/>
      <c r="AV123" s="197"/>
      <c r="AW123" s="197"/>
      <c r="AX123" s="197"/>
      <c r="AY123" s="197"/>
      <c r="AZ123" s="197"/>
      <c r="BA123" s="197"/>
      <c r="BB123" s="197"/>
      <c r="BC123" s="197"/>
      <c r="BD123" s="197"/>
      <c r="BE123" s="197"/>
      <c r="BF123" s="197"/>
      <c r="BG123" s="197"/>
      <c r="BH123" s="197"/>
      <c r="BI123" s="197"/>
      <c r="BJ123" s="197"/>
      <c r="BK123" s="197"/>
      <c r="BL123" s="197"/>
      <c r="BM123" s="197"/>
      <c r="BN123" s="197"/>
      <c r="BO123" s="197"/>
      <c r="BP123" s="197"/>
      <c r="BQ123" s="197"/>
      <c r="BR123" s="197"/>
      <c r="BS123" s="197"/>
      <c r="BT123" s="197"/>
      <c r="BU123" s="197"/>
      <c r="BV123" s="197"/>
      <c r="BW123" s="197"/>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row>
    <row r="124" spans="1:154" s="15" customFormat="1" ht="15.6" customHeight="1">
      <c r="A124" s="2">
        <v>2023</v>
      </c>
      <c r="B124" s="194" t="s">
        <v>5069</v>
      </c>
      <c r="C124" s="5" t="s">
        <v>2069</v>
      </c>
      <c r="D124" s="195">
        <f t="shared" si="7"/>
        <v>4.75</v>
      </c>
      <c r="E124" s="1" t="s">
        <v>80</v>
      </c>
      <c r="F124" s="196">
        <v>45050</v>
      </c>
      <c r="G124" s="15" t="s">
        <v>2603</v>
      </c>
      <c r="H124" s="6" t="s">
        <v>11</v>
      </c>
      <c r="I124" s="6"/>
      <c r="J124" s="6"/>
      <c r="K124" s="6"/>
      <c r="L124" s="6"/>
      <c r="M124" s="6"/>
      <c r="N124" s="6"/>
      <c r="O124" s="6"/>
      <c r="P124" s="6"/>
      <c r="Q124" s="6"/>
      <c r="R124" s="6"/>
      <c r="S124" s="6"/>
      <c r="T124" s="6"/>
      <c r="U124" s="6">
        <v>7</v>
      </c>
      <c r="V124" s="6">
        <v>3</v>
      </c>
      <c r="W124" s="6">
        <v>4</v>
      </c>
      <c r="X124" s="6">
        <v>5</v>
      </c>
      <c r="Y124" s="6"/>
      <c r="Z124" s="6"/>
      <c r="AA124" s="6"/>
      <c r="AB124" s="6"/>
      <c r="AC124" s="6"/>
      <c r="AD124" s="6"/>
      <c r="AE124" s="6"/>
      <c r="AF124" s="6"/>
      <c r="AG124" s="6"/>
      <c r="AH124" s="6"/>
      <c r="AI124" s="208"/>
      <c r="AJ124" s="208"/>
      <c r="AK124" s="208"/>
      <c r="AL124" s="208"/>
      <c r="AM124" s="6"/>
      <c r="AN124" s="6"/>
      <c r="AO124" s="6"/>
      <c r="AP124" s="6"/>
      <c r="AQ124" s="6"/>
      <c r="AR124" s="6"/>
      <c r="AS124" s="6"/>
      <c r="AT124" s="197"/>
      <c r="AU124" s="197"/>
      <c r="AV124" s="197"/>
      <c r="AW124" s="197"/>
      <c r="AX124" s="197"/>
      <c r="AY124" s="197"/>
      <c r="AZ124" s="197"/>
      <c r="BA124" s="197"/>
      <c r="BB124" s="197"/>
      <c r="BC124" s="197"/>
      <c r="BD124" s="197"/>
      <c r="BE124" s="197"/>
      <c r="BF124" s="197"/>
      <c r="BG124" s="2"/>
      <c r="BH124" s="2"/>
      <c r="BI124" s="2"/>
      <c r="BJ124" s="2"/>
      <c r="BK124" s="2"/>
      <c r="BL124" s="2"/>
      <c r="BM124" s="197"/>
      <c r="BN124" s="197"/>
      <c r="BO124" s="197"/>
      <c r="BP124" s="197"/>
      <c r="BQ124" s="197"/>
      <c r="BR124" s="197"/>
      <c r="BS124" s="197"/>
      <c r="BT124" s="197"/>
      <c r="BU124" s="197"/>
      <c r="BV124" s="197"/>
      <c r="BW124" s="197"/>
    </row>
    <row r="125" spans="1:154" s="15" customFormat="1" ht="15.6" customHeight="1">
      <c r="A125" s="2">
        <v>2023</v>
      </c>
      <c r="B125" s="194" t="s">
        <v>5001</v>
      </c>
      <c r="C125" s="5" t="s">
        <v>2069</v>
      </c>
      <c r="D125" s="195">
        <f t="shared" si="7"/>
        <v>5</v>
      </c>
      <c r="E125" s="1" t="s">
        <v>80</v>
      </c>
      <c r="F125" s="196">
        <v>45049</v>
      </c>
      <c r="G125" s="15" t="s">
        <v>2601</v>
      </c>
      <c r="H125" s="6" t="s">
        <v>11</v>
      </c>
      <c r="I125" s="6"/>
      <c r="J125" s="6"/>
      <c r="K125" s="6"/>
      <c r="L125" s="6"/>
      <c r="M125" s="6"/>
      <c r="N125" s="6"/>
      <c r="O125" s="6"/>
      <c r="P125" s="6"/>
      <c r="Q125" s="6"/>
      <c r="R125" s="6"/>
      <c r="S125" s="6"/>
      <c r="T125" s="6"/>
      <c r="U125" s="6"/>
      <c r="V125" s="6"/>
      <c r="W125" s="6">
        <v>5</v>
      </c>
      <c r="X125" s="6">
        <v>5</v>
      </c>
      <c r="Y125" s="6">
        <v>5</v>
      </c>
      <c r="Z125" s="6">
        <v>5</v>
      </c>
      <c r="AA125" s="6"/>
      <c r="AB125" s="6"/>
      <c r="AC125" s="6"/>
      <c r="AD125" s="6"/>
      <c r="AE125" s="6"/>
      <c r="AF125" s="6"/>
      <c r="AG125" s="6"/>
      <c r="AH125" s="6"/>
      <c r="AI125" s="206"/>
      <c r="AJ125" s="206"/>
      <c r="AK125" s="206"/>
      <c r="AL125" s="206"/>
      <c r="AM125" s="6"/>
      <c r="AN125" s="6"/>
      <c r="AO125" s="6"/>
      <c r="AP125" s="6"/>
      <c r="AQ125" s="6"/>
      <c r="AR125" s="6"/>
      <c r="AS125" s="6"/>
      <c r="AT125" s="197"/>
      <c r="AU125" s="197"/>
      <c r="AV125" s="197"/>
      <c r="AW125" s="197"/>
      <c r="AX125" s="197"/>
      <c r="AY125" s="197"/>
      <c r="AZ125" s="197"/>
      <c r="BA125" s="197"/>
      <c r="BB125" s="197"/>
      <c r="BC125" s="197"/>
      <c r="BD125" s="197"/>
      <c r="BE125" s="197"/>
      <c r="BF125" s="197"/>
      <c r="BG125" s="197"/>
      <c r="BH125" s="197"/>
      <c r="BI125" s="197"/>
      <c r="BJ125" s="197"/>
      <c r="BK125" s="197"/>
      <c r="BL125" s="197"/>
      <c r="BM125" s="197"/>
      <c r="BN125" s="197"/>
      <c r="BO125" s="197"/>
      <c r="BP125" s="197"/>
      <c r="BQ125" s="197"/>
      <c r="BR125" s="197"/>
      <c r="BS125" s="197"/>
      <c r="BT125" s="197"/>
      <c r="BU125" s="197"/>
      <c r="BV125" s="197"/>
      <c r="BW125" s="197"/>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row>
    <row r="126" spans="1:154" s="15" customFormat="1" ht="15.6" customHeight="1">
      <c r="A126" s="2">
        <v>2023</v>
      </c>
      <c r="B126" s="194" t="s">
        <v>5000</v>
      </c>
      <c r="C126" s="5" t="s">
        <v>2069</v>
      </c>
      <c r="D126" s="195">
        <f t="shared" si="7"/>
        <v>6.5</v>
      </c>
      <c r="E126" s="1" t="s">
        <v>80</v>
      </c>
      <c r="F126" s="196">
        <v>45049</v>
      </c>
      <c r="G126" s="15" t="s">
        <v>2603</v>
      </c>
      <c r="H126" s="6" t="s">
        <v>11</v>
      </c>
      <c r="I126" s="6"/>
      <c r="J126" s="6"/>
      <c r="K126" s="6"/>
      <c r="L126" s="6"/>
      <c r="M126" s="6"/>
      <c r="N126" s="6"/>
      <c r="O126" s="6"/>
      <c r="P126" s="6"/>
      <c r="Q126" s="6"/>
      <c r="R126" s="6"/>
      <c r="S126" s="6"/>
      <c r="T126" s="6"/>
      <c r="U126" s="6"/>
      <c r="V126" s="6"/>
      <c r="W126" s="6">
        <v>8</v>
      </c>
      <c r="X126" s="6">
        <v>7</v>
      </c>
      <c r="Y126" s="6">
        <v>5</v>
      </c>
      <c r="Z126" s="6">
        <v>6</v>
      </c>
      <c r="AA126" s="6"/>
      <c r="AB126" s="6"/>
      <c r="AC126" s="6"/>
      <c r="AD126" s="6"/>
      <c r="AE126" s="6"/>
      <c r="AF126" s="6"/>
      <c r="AG126" s="6"/>
      <c r="AH126" s="6"/>
      <c r="AI126" s="208"/>
      <c r="AJ126" s="208"/>
      <c r="AK126" s="208"/>
      <c r="AL126" s="208"/>
      <c r="AM126" s="6"/>
      <c r="AN126" s="6"/>
      <c r="AO126" s="6"/>
      <c r="AP126" s="6"/>
      <c r="AQ126" s="6"/>
      <c r="AR126" s="6"/>
      <c r="AS126" s="6"/>
      <c r="AT126" s="197"/>
      <c r="AU126" s="197"/>
      <c r="AV126" s="197"/>
      <c r="AW126" s="197"/>
      <c r="AX126" s="197"/>
      <c r="AY126" s="197"/>
      <c r="AZ126" s="197"/>
      <c r="BA126" s="197"/>
      <c r="BB126" s="197"/>
      <c r="BC126" s="197"/>
      <c r="BD126" s="197"/>
      <c r="BE126" s="197"/>
      <c r="BF126" s="197"/>
      <c r="BG126" s="2"/>
      <c r="BH126" s="2"/>
      <c r="BI126" s="2"/>
      <c r="BJ126" s="2"/>
      <c r="BK126" s="2"/>
      <c r="BL126" s="2"/>
      <c r="BM126" s="197"/>
      <c r="BN126" s="197"/>
      <c r="BO126" s="197"/>
      <c r="BP126" s="197"/>
      <c r="BQ126" s="197"/>
      <c r="BR126" s="197"/>
      <c r="BS126" s="197"/>
      <c r="BT126" s="197"/>
      <c r="BU126" s="197"/>
      <c r="BV126" s="197"/>
      <c r="BW126" s="197"/>
    </row>
    <row r="127" spans="1:154" s="15" customFormat="1" ht="15.6" customHeight="1">
      <c r="A127" s="2">
        <v>2023</v>
      </c>
      <c r="B127" s="194" t="s">
        <v>4999</v>
      </c>
      <c r="C127" s="5" t="s">
        <v>3283</v>
      </c>
      <c r="D127" s="195">
        <f t="shared" si="7"/>
        <v>6.666666666666667</v>
      </c>
      <c r="E127" s="1" t="s">
        <v>80</v>
      </c>
      <c r="F127" s="196">
        <v>45049</v>
      </c>
      <c r="G127" s="15" t="s">
        <v>3297</v>
      </c>
      <c r="H127" s="6" t="s">
        <v>11</v>
      </c>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v>6</v>
      </c>
      <c r="AI127" s="1">
        <v>6</v>
      </c>
      <c r="AJ127" s="1">
        <v>8</v>
      </c>
      <c r="AK127" s="1"/>
      <c r="AL127" s="1"/>
      <c r="AM127" s="6"/>
      <c r="AN127" s="6"/>
      <c r="AO127" s="6"/>
      <c r="AP127" s="6"/>
      <c r="AQ127" s="6"/>
      <c r="AR127" s="6"/>
      <c r="AS127" s="6"/>
      <c r="AT127" s="197"/>
      <c r="AU127" s="197"/>
      <c r="AV127" s="197"/>
      <c r="AW127" s="197"/>
      <c r="AX127" s="197"/>
      <c r="AY127" s="197"/>
      <c r="AZ127" s="197"/>
      <c r="BA127" s="197"/>
      <c r="BB127" s="197"/>
      <c r="BC127" s="197"/>
      <c r="BD127" s="197"/>
      <c r="BE127" s="197"/>
      <c r="BF127" s="197"/>
      <c r="BG127" s="197"/>
      <c r="BH127" s="197"/>
      <c r="BI127" s="197"/>
      <c r="BJ127" s="197"/>
      <c r="BK127" s="197"/>
      <c r="BL127" s="197"/>
      <c r="BM127" s="197"/>
      <c r="BN127" s="197"/>
      <c r="BO127" s="197"/>
      <c r="BP127" s="197"/>
      <c r="BQ127" s="197"/>
      <c r="BR127" s="197"/>
      <c r="BS127" s="197"/>
      <c r="BT127" s="197"/>
      <c r="BU127" s="197"/>
      <c r="BV127" s="197"/>
      <c r="BW127" s="197"/>
    </row>
    <row r="128" spans="1:154" s="15" customFormat="1" ht="15.6" customHeight="1">
      <c r="A128" s="2">
        <v>2023</v>
      </c>
      <c r="B128" s="194" t="s">
        <v>4962</v>
      </c>
      <c r="C128" s="5" t="s">
        <v>2069</v>
      </c>
      <c r="D128" s="195">
        <f t="shared" si="7"/>
        <v>8.5</v>
      </c>
      <c r="E128" s="1" t="s">
        <v>80</v>
      </c>
      <c r="F128" s="196">
        <v>45048</v>
      </c>
      <c r="G128" s="15" t="s">
        <v>2603</v>
      </c>
      <c r="H128" s="6" t="s">
        <v>11</v>
      </c>
      <c r="I128" s="6"/>
      <c r="J128" s="6"/>
      <c r="K128" s="6"/>
      <c r="L128" s="6"/>
      <c r="M128" s="6"/>
      <c r="N128" s="6"/>
      <c r="O128" s="6"/>
      <c r="P128" s="6"/>
      <c r="Q128" s="6"/>
      <c r="R128" s="6"/>
      <c r="S128" s="6"/>
      <c r="T128" s="6"/>
      <c r="U128" s="6"/>
      <c r="V128" s="6"/>
      <c r="W128" s="6">
        <v>8</v>
      </c>
      <c r="X128" s="6">
        <v>10</v>
      </c>
      <c r="Y128" s="6">
        <v>8</v>
      </c>
      <c r="Z128" s="6">
        <v>8</v>
      </c>
      <c r="AA128" s="6"/>
      <c r="AB128" s="6"/>
      <c r="AC128" s="6"/>
      <c r="AD128" s="6"/>
      <c r="AE128" s="6"/>
      <c r="AF128" s="6"/>
      <c r="AG128" s="6"/>
      <c r="AH128" s="6"/>
      <c r="AI128" s="208"/>
      <c r="AJ128" s="208"/>
      <c r="AK128" s="208"/>
      <c r="AL128" s="208"/>
      <c r="AM128" s="6"/>
      <c r="AN128" s="6"/>
      <c r="AO128" s="6"/>
      <c r="AP128" s="6"/>
      <c r="AQ128" s="6"/>
      <c r="AR128" s="6"/>
      <c r="AS128" s="6"/>
      <c r="AT128" s="197"/>
      <c r="AU128" s="197"/>
      <c r="AV128" s="197"/>
      <c r="AW128" s="197"/>
      <c r="AX128" s="197"/>
      <c r="AY128" s="197"/>
      <c r="AZ128" s="197"/>
      <c r="BA128" s="197"/>
      <c r="BB128" s="197"/>
      <c r="BC128" s="197"/>
      <c r="BD128" s="197"/>
      <c r="BE128" s="197"/>
      <c r="BF128" s="197"/>
      <c r="BG128" s="2"/>
      <c r="BH128" s="2"/>
      <c r="BI128" s="2"/>
      <c r="BJ128" s="2"/>
      <c r="BK128" s="2"/>
      <c r="BL128" s="2"/>
      <c r="BM128" s="197"/>
      <c r="BN128" s="197"/>
      <c r="BO128" s="197"/>
      <c r="BP128" s="197"/>
      <c r="BQ128" s="197"/>
      <c r="BR128" s="197"/>
      <c r="BS128" s="197"/>
      <c r="BT128" s="197"/>
      <c r="BU128" s="197"/>
      <c r="BV128" s="197"/>
      <c r="BW128" s="197"/>
    </row>
    <row r="129" spans="1:154" s="15" customFormat="1" ht="15.6" customHeight="1">
      <c r="A129" s="2">
        <v>2023</v>
      </c>
      <c r="B129" s="194" t="s">
        <v>4963</v>
      </c>
      <c r="C129" s="5" t="s">
        <v>2069</v>
      </c>
      <c r="D129" s="195">
        <f t="shared" si="7"/>
        <v>6.5</v>
      </c>
      <c r="E129" s="1" t="s">
        <v>80</v>
      </c>
      <c r="F129" s="196">
        <v>45048</v>
      </c>
      <c r="G129" s="15" t="s">
        <v>2601</v>
      </c>
      <c r="H129" s="6" t="s">
        <v>11</v>
      </c>
      <c r="I129" s="6"/>
      <c r="J129" s="6"/>
      <c r="K129" s="6"/>
      <c r="L129" s="6"/>
      <c r="M129" s="6"/>
      <c r="N129" s="6"/>
      <c r="O129" s="6"/>
      <c r="P129" s="6"/>
      <c r="Q129" s="6"/>
      <c r="R129" s="6"/>
      <c r="S129" s="6"/>
      <c r="T129" s="6"/>
      <c r="U129" s="6"/>
      <c r="V129" s="6"/>
      <c r="W129" s="6">
        <v>6</v>
      </c>
      <c r="X129" s="6">
        <v>10</v>
      </c>
      <c r="Y129" s="6">
        <v>4</v>
      </c>
      <c r="Z129" s="6">
        <v>6</v>
      </c>
      <c r="AA129" s="6"/>
      <c r="AB129" s="6"/>
      <c r="AC129" s="6"/>
      <c r="AD129" s="6"/>
      <c r="AE129" s="6"/>
      <c r="AF129" s="6"/>
      <c r="AG129" s="6"/>
      <c r="AH129" s="6"/>
      <c r="AI129" s="206"/>
      <c r="AJ129" s="206"/>
      <c r="AK129" s="206"/>
      <c r="AL129" s="206"/>
      <c r="AM129" s="6"/>
      <c r="AN129" s="6"/>
      <c r="AO129" s="6"/>
      <c r="AP129" s="6"/>
      <c r="AQ129" s="6"/>
      <c r="AR129" s="6"/>
      <c r="AS129" s="6"/>
      <c r="AT129" s="197"/>
      <c r="AU129" s="197"/>
      <c r="AV129" s="197"/>
      <c r="AW129" s="197"/>
      <c r="AX129" s="197"/>
      <c r="AY129" s="197"/>
      <c r="AZ129" s="197"/>
      <c r="BA129" s="197"/>
      <c r="BB129" s="197"/>
      <c r="BC129" s="197"/>
      <c r="BD129" s="197"/>
      <c r="BE129" s="197"/>
      <c r="BF129" s="197"/>
      <c r="BG129" s="197"/>
      <c r="BH129" s="197"/>
      <c r="BI129" s="197"/>
      <c r="BJ129" s="197"/>
      <c r="BK129" s="197"/>
      <c r="BL129" s="197"/>
      <c r="BM129" s="197"/>
      <c r="BN129" s="197"/>
      <c r="BO129" s="197"/>
      <c r="BP129" s="197"/>
      <c r="BQ129" s="197"/>
      <c r="BR129" s="197"/>
      <c r="BS129" s="197"/>
      <c r="BT129" s="197"/>
      <c r="BU129" s="197"/>
      <c r="BV129" s="197"/>
      <c r="BW129" s="197"/>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row>
    <row r="130" spans="1:154" s="15" customFormat="1" ht="15.6" customHeight="1">
      <c r="A130" s="2">
        <v>2023</v>
      </c>
      <c r="B130" s="194" t="s">
        <v>4923</v>
      </c>
      <c r="C130" s="5" t="s">
        <v>2069</v>
      </c>
      <c r="D130" s="195">
        <f t="shared" si="7"/>
        <v>4.25</v>
      </c>
      <c r="E130" s="1" t="s">
        <v>80</v>
      </c>
      <c r="F130" s="196">
        <v>45047</v>
      </c>
      <c r="G130" s="15" t="s">
        <v>2603</v>
      </c>
      <c r="H130" s="6" t="s">
        <v>11</v>
      </c>
      <c r="I130" s="6"/>
      <c r="J130" s="6"/>
      <c r="K130" s="6"/>
      <c r="L130" s="6"/>
      <c r="M130" s="6"/>
      <c r="N130" s="6"/>
      <c r="O130" s="6"/>
      <c r="P130" s="6"/>
      <c r="Q130" s="6"/>
      <c r="R130" s="6"/>
      <c r="S130" s="6"/>
      <c r="T130" s="6"/>
      <c r="U130" s="6"/>
      <c r="V130" s="6"/>
      <c r="W130" s="6">
        <v>6</v>
      </c>
      <c r="X130" s="6">
        <v>3</v>
      </c>
      <c r="Y130" s="6">
        <v>4</v>
      </c>
      <c r="Z130" s="6">
        <v>4</v>
      </c>
      <c r="AA130" s="6"/>
      <c r="AB130" s="6"/>
      <c r="AC130" s="6"/>
      <c r="AD130" s="6"/>
      <c r="AE130" s="6"/>
      <c r="AF130" s="6"/>
      <c r="AG130" s="6"/>
      <c r="AH130" s="6"/>
      <c r="AI130" s="208"/>
      <c r="AJ130" s="208"/>
      <c r="AK130" s="208"/>
      <c r="AL130" s="208"/>
      <c r="AM130" s="6"/>
      <c r="AN130" s="6"/>
      <c r="AO130" s="6"/>
      <c r="AP130" s="6"/>
      <c r="AQ130" s="6"/>
      <c r="AR130" s="6"/>
      <c r="AS130" s="6"/>
      <c r="AT130" s="197"/>
      <c r="AU130" s="197"/>
      <c r="AV130" s="197"/>
      <c r="AW130" s="197"/>
      <c r="AX130" s="197"/>
      <c r="AY130" s="197"/>
      <c r="AZ130" s="197"/>
      <c r="BA130" s="197"/>
      <c r="BB130" s="197"/>
      <c r="BC130" s="197"/>
      <c r="BD130" s="197"/>
      <c r="BE130" s="197"/>
      <c r="BF130" s="197"/>
      <c r="BG130" s="2"/>
      <c r="BH130" s="2"/>
      <c r="BI130" s="2"/>
      <c r="BJ130" s="2"/>
      <c r="BK130" s="2"/>
      <c r="BL130" s="2"/>
      <c r="BM130" s="197"/>
      <c r="BN130" s="197"/>
      <c r="BO130" s="197"/>
      <c r="BP130" s="197"/>
      <c r="BQ130" s="197"/>
      <c r="BR130" s="197"/>
      <c r="BS130" s="197"/>
      <c r="BT130" s="197"/>
      <c r="BU130" s="197"/>
      <c r="BV130" s="197"/>
      <c r="BW130" s="197"/>
    </row>
    <row r="131" spans="1:154" s="15" customFormat="1" ht="15.6" customHeight="1">
      <c r="A131" s="2">
        <v>2023</v>
      </c>
      <c r="B131" s="194" t="s">
        <v>4920</v>
      </c>
      <c r="C131" s="5" t="s">
        <v>2069</v>
      </c>
      <c r="D131" s="195">
        <f t="shared" si="7"/>
        <v>6.25</v>
      </c>
      <c r="E131" s="1" t="s">
        <v>80</v>
      </c>
      <c r="F131" s="196">
        <v>45047</v>
      </c>
      <c r="G131" s="15" t="s">
        <v>2601</v>
      </c>
      <c r="H131" s="6" t="s">
        <v>11</v>
      </c>
      <c r="I131" s="6"/>
      <c r="J131" s="6"/>
      <c r="K131" s="6"/>
      <c r="L131" s="6"/>
      <c r="M131" s="6"/>
      <c r="N131" s="6"/>
      <c r="O131" s="6"/>
      <c r="P131" s="6"/>
      <c r="Q131" s="6"/>
      <c r="R131" s="6"/>
      <c r="S131" s="6"/>
      <c r="T131" s="6"/>
      <c r="U131" s="6"/>
      <c r="V131" s="6"/>
      <c r="W131" s="6">
        <v>6</v>
      </c>
      <c r="X131" s="6">
        <v>7</v>
      </c>
      <c r="Y131" s="6">
        <v>6</v>
      </c>
      <c r="Z131" s="6">
        <v>6</v>
      </c>
      <c r="AA131" s="6"/>
      <c r="AB131" s="6"/>
      <c r="AC131" s="6"/>
      <c r="AD131" s="6"/>
      <c r="AE131" s="6"/>
      <c r="AF131" s="6"/>
      <c r="AG131" s="6"/>
      <c r="AH131" s="6"/>
      <c r="AI131" s="206"/>
      <c r="AJ131" s="206"/>
      <c r="AK131" s="206"/>
      <c r="AL131" s="206"/>
      <c r="AM131" s="6"/>
      <c r="AN131" s="6"/>
      <c r="AO131" s="6"/>
      <c r="AP131" s="6"/>
      <c r="AQ131" s="6"/>
      <c r="AR131" s="6"/>
      <c r="AS131" s="6"/>
      <c r="AT131" s="197"/>
      <c r="AU131" s="197"/>
      <c r="AV131" s="197"/>
      <c r="AW131" s="197"/>
      <c r="AX131" s="197"/>
      <c r="AY131" s="197"/>
      <c r="AZ131" s="197"/>
      <c r="BA131" s="197"/>
      <c r="BB131" s="197"/>
      <c r="BC131" s="197"/>
      <c r="BD131" s="197"/>
      <c r="BE131" s="197"/>
      <c r="BF131" s="197"/>
      <c r="BG131" s="197"/>
      <c r="BH131" s="197"/>
      <c r="BI131" s="197"/>
      <c r="BJ131" s="197"/>
      <c r="BK131" s="197"/>
      <c r="BL131" s="197"/>
      <c r="BM131" s="197"/>
      <c r="BN131" s="197"/>
      <c r="BO131" s="197"/>
      <c r="BP131" s="197"/>
      <c r="BQ131" s="197"/>
      <c r="BR131" s="197"/>
      <c r="BS131" s="197"/>
      <c r="BT131" s="197"/>
      <c r="BU131" s="197"/>
      <c r="BV131" s="197"/>
      <c r="BW131" s="197"/>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row>
    <row r="132" spans="1:154" s="15" customFormat="1" ht="15.6" customHeight="1">
      <c r="A132" s="2">
        <v>2023</v>
      </c>
      <c r="B132" s="194" t="s">
        <v>4874</v>
      </c>
      <c r="C132" s="5" t="s">
        <v>2069</v>
      </c>
      <c r="D132" s="195">
        <f t="shared" si="7"/>
        <v>8</v>
      </c>
      <c r="E132" s="1" t="s">
        <v>80</v>
      </c>
      <c r="F132" s="196">
        <v>45046</v>
      </c>
      <c r="G132" s="15" t="s">
        <v>2603</v>
      </c>
      <c r="H132" s="6" t="s">
        <v>11</v>
      </c>
      <c r="I132" s="6"/>
      <c r="J132" s="6"/>
      <c r="K132" s="6"/>
      <c r="L132" s="6"/>
      <c r="M132" s="6"/>
      <c r="N132" s="6"/>
      <c r="O132" s="6"/>
      <c r="P132" s="6"/>
      <c r="Q132" s="6"/>
      <c r="R132" s="6"/>
      <c r="S132" s="6"/>
      <c r="T132" s="6"/>
      <c r="U132" s="6"/>
      <c r="V132" s="6"/>
      <c r="W132" s="6"/>
      <c r="X132" s="6">
        <v>9</v>
      </c>
      <c r="Y132" s="6">
        <v>8</v>
      </c>
      <c r="Z132" s="6">
        <v>7</v>
      </c>
      <c r="AA132" s="6">
        <v>8</v>
      </c>
      <c r="AB132" s="6"/>
      <c r="AC132" s="6"/>
      <c r="AD132" s="6"/>
      <c r="AE132" s="6"/>
      <c r="AF132" s="6"/>
      <c r="AG132" s="6"/>
      <c r="AH132" s="6"/>
      <c r="AI132" s="208"/>
      <c r="AJ132" s="208"/>
      <c r="AK132" s="208"/>
      <c r="AL132" s="208"/>
      <c r="AM132" s="6"/>
      <c r="AN132" s="6"/>
      <c r="AO132" s="6"/>
      <c r="AP132" s="6"/>
      <c r="AQ132" s="6"/>
      <c r="AR132" s="6"/>
      <c r="AS132" s="6"/>
      <c r="AT132" s="197"/>
      <c r="AU132" s="197"/>
      <c r="AV132" s="197"/>
      <c r="AW132" s="197"/>
      <c r="AX132" s="197"/>
      <c r="AY132" s="197"/>
      <c r="AZ132" s="197"/>
      <c r="BA132" s="197"/>
      <c r="BB132" s="197"/>
      <c r="BC132" s="197"/>
      <c r="BD132" s="197"/>
      <c r="BE132" s="197"/>
      <c r="BF132" s="197"/>
      <c r="BG132" s="2"/>
      <c r="BH132" s="2"/>
      <c r="BI132" s="2"/>
      <c r="BJ132" s="2"/>
      <c r="BK132" s="2"/>
      <c r="BL132" s="2"/>
      <c r="BM132" s="197"/>
      <c r="BN132" s="197"/>
      <c r="BO132" s="197"/>
      <c r="BP132" s="197"/>
      <c r="BQ132" s="197"/>
      <c r="BR132" s="197"/>
      <c r="BS132" s="197"/>
      <c r="BT132" s="197"/>
      <c r="BU132" s="197"/>
      <c r="BV132" s="197"/>
      <c r="BW132" s="197"/>
    </row>
    <row r="133" spans="1:154" s="15" customFormat="1" ht="15.6" customHeight="1">
      <c r="A133" s="2">
        <v>2023</v>
      </c>
      <c r="B133" s="194" t="s">
        <v>4873</v>
      </c>
      <c r="C133" s="5" t="s">
        <v>2069</v>
      </c>
      <c r="D133" s="195">
        <f t="shared" si="7"/>
        <v>5</v>
      </c>
      <c r="E133" s="1" t="s">
        <v>80</v>
      </c>
      <c r="F133" s="196">
        <v>45046</v>
      </c>
      <c r="G133" s="15" t="s">
        <v>2601</v>
      </c>
      <c r="H133" s="6" t="s">
        <v>11</v>
      </c>
      <c r="I133" s="6"/>
      <c r="J133" s="6"/>
      <c r="K133" s="6"/>
      <c r="L133" s="6"/>
      <c r="M133" s="6"/>
      <c r="N133" s="6"/>
      <c r="O133" s="6"/>
      <c r="P133" s="6"/>
      <c r="Q133" s="6"/>
      <c r="R133" s="6"/>
      <c r="S133" s="6"/>
      <c r="T133" s="6"/>
      <c r="U133" s="6"/>
      <c r="V133" s="6"/>
      <c r="W133" s="6"/>
      <c r="X133" s="6">
        <v>4</v>
      </c>
      <c r="Y133" s="6">
        <v>6</v>
      </c>
      <c r="Z133" s="6">
        <v>6</v>
      </c>
      <c r="AA133" s="6">
        <v>4</v>
      </c>
      <c r="AB133" s="6"/>
      <c r="AC133" s="6"/>
      <c r="AD133" s="6"/>
      <c r="AE133" s="6"/>
      <c r="AF133" s="6"/>
      <c r="AG133" s="6"/>
      <c r="AH133" s="6"/>
      <c r="AI133" s="206"/>
      <c r="AJ133" s="206"/>
      <c r="AK133" s="206"/>
      <c r="AL133" s="206"/>
      <c r="AM133" s="6"/>
      <c r="AN133" s="6"/>
      <c r="AO133" s="6"/>
      <c r="AP133" s="6"/>
      <c r="AQ133" s="6"/>
      <c r="AR133" s="6"/>
      <c r="AS133" s="6"/>
      <c r="AT133" s="197"/>
      <c r="AU133" s="197"/>
      <c r="AV133" s="197"/>
      <c r="AW133" s="197"/>
      <c r="AX133" s="197"/>
      <c r="AY133" s="197"/>
      <c r="AZ133" s="197"/>
      <c r="BA133" s="197"/>
      <c r="BB133" s="197"/>
      <c r="BC133" s="197"/>
      <c r="BD133" s="197"/>
      <c r="BE133" s="197"/>
      <c r="BF133" s="197"/>
      <c r="BG133" s="197"/>
      <c r="BH133" s="197"/>
      <c r="BI133" s="197"/>
      <c r="BJ133" s="197"/>
      <c r="BK133" s="197"/>
      <c r="BL133" s="197"/>
      <c r="BM133" s="197"/>
      <c r="BN133" s="197"/>
      <c r="BO133" s="197"/>
      <c r="BP133" s="197"/>
      <c r="BQ133" s="197"/>
      <c r="BR133" s="197"/>
      <c r="BS133" s="197"/>
      <c r="BT133" s="197"/>
      <c r="BU133" s="197"/>
      <c r="BV133" s="197"/>
      <c r="BW133" s="197"/>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row>
    <row r="134" spans="1:154" s="15" customFormat="1" ht="15.6" customHeight="1">
      <c r="A134" s="2">
        <v>2023</v>
      </c>
      <c r="B134" s="194" t="s">
        <v>4025</v>
      </c>
      <c r="C134" s="5" t="s">
        <v>2069</v>
      </c>
      <c r="D134" s="195">
        <f t="shared" si="7"/>
        <v>6</v>
      </c>
      <c r="E134" s="1" t="s">
        <v>80</v>
      </c>
      <c r="F134" s="196">
        <v>45040</v>
      </c>
      <c r="G134" s="15" t="s">
        <v>2603</v>
      </c>
      <c r="H134" s="6" t="s">
        <v>11</v>
      </c>
      <c r="I134" s="6"/>
      <c r="J134" s="6"/>
      <c r="K134" s="6"/>
      <c r="L134" s="6"/>
      <c r="M134" s="6"/>
      <c r="N134" s="6"/>
      <c r="O134" s="6"/>
      <c r="P134" s="6"/>
      <c r="Q134" s="6"/>
      <c r="R134" s="6"/>
      <c r="S134" s="6"/>
      <c r="T134" s="6"/>
      <c r="U134" s="6"/>
      <c r="V134" s="6"/>
      <c r="W134" s="6"/>
      <c r="X134" s="6"/>
      <c r="Y134" s="6"/>
      <c r="Z134" s="6"/>
      <c r="AA134" s="6"/>
      <c r="AB134" s="6"/>
      <c r="AC134" s="6">
        <v>9</v>
      </c>
      <c r="AD134" s="6">
        <v>4</v>
      </c>
      <c r="AE134" s="6">
        <v>5</v>
      </c>
      <c r="AF134" s="6">
        <v>6</v>
      </c>
      <c r="AG134" s="6"/>
      <c r="AH134" s="6"/>
      <c r="AI134" s="208"/>
      <c r="AJ134" s="208"/>
      <c r="AK134" s="208"/>
      <c r="AL134" s="208"/>
      <c r="AM134" s="6"/>
      <c r="AN134" s="6"/>
      <c r="AO134" s="6"/>
      <c r="AP134" s="6"/>
      <c r="AQ134" s="6"/>
      <c r="AR134" s="6"/>
      <c r="AS134" s="6"/>
      <c r="AT134" s="197"/>
      <c r="AU134" s="197"/>
      <c r="AV134" s="197"/>
      <c r="AW134" s="197"/>
      <c r="AX134" s="197"/>
      <c r="AY134" s="197"/>
      <c r="AZ134" s="197"/>
      <c r="BA134" s="197"/>
      <c r="BB134" s="197"/>
      <c r="BC134" s="197"/>
      <c r="BD134" s="197"/>
      <c r="BE134" s="197"/>
      <c r="BF134" s="197"/>
      <c r="BG134" s="2"/>
      <c r="BH134" s="2"/>
      <c r="BI134" s="2"/>
      <c r="BJ134" s="2"/>
      <c r="BK134" s="2"/>
      <c r="BL134" s="2"/>
      <c r="BM134" s="197"/>
      <c r="BN134" s="197"/>
      <c r="BO134" s="197"/>
      <c r="BP134" s="197"/>
      <c r="BQ134" s="197"/>
      <c r="BR134" s="197"/>
      <c r="BS134" s="197"/>
      <c r="BT134" s="197"/>
      <c r="BU134" s="197"/>
      <c r="BV134" s="197"/>
      <c r="BW134" s="197"/>
    </row>
    <row r="135" spans="1:154" s="15" customFormat="1" ht="15.6" customHeight="1">
      <c r="A135" s="2">
        <v>2023</v>
      </c>
      <c r="B135" s="194" t="s">
        <v>4024</v>
      </c>
      <c r="C135" s="5" t="s">
        <v>2069</v>
      </c>
      <c r="D135" s="195">
        <f t="shared" si="7"/>
        <v>6.5</v>
      </c>
      <c r="E135" s="1" t="s">
        <v>80</v>
      </c>
      <c r="F135" s="196">
        <v>45040</v>
      </c>
      <c r="G135" s="15" t="s">
        <v>2601</v>
      </c>
      <c r="H135" s="6" t="s">
        <v>11</v>
      </c>
      <c r="I135" s="6"/>
      <c r="J135" s="6"/>
      <c r="K135" s="6"/>
      <c r="L135" s="6"/>
      <c r="M135" s="6"/>
      <c r="N135" s="6"/>
      <c r="O135" s="6"/>
      <c r="P135" s="6"/>
      <c r="Q135" s="6"/>
      <c r="R135" s="6"/>
      <c r="S135" s="6"/>
      <c r="T135" s="6"/>
      <c r="U135" s="6"/>
      <c r="V135" s="6"/>
      <c r="W135" s="6"/>
      <c r="X135" s="6"/>
      <c r="Y135" s="6"/>
      <c r="Z135" s="6"/>
      <c r="AA135" s="6"/>
      <c r="AB135" s="6"/>
      <c r="AC135" s="6">
        <v>8</v>
      </c>
      <c r="AD135" s="6">
        <v>6</v>
      </c>
      <c r="AE135" s="6">
        <v>7</v>
      </c>
      <c r="AF135" s="6">
        <v>5</v>
      </c>
      <c r="AG135" s="6"/>
      <c r="AH135" s="6"/>
      <c r="AI135" s="206"/>
      <c r="AJ135" s="206"/>
      <c r="AK135" s="206"/>
      <c r="AL135" s="206"/>
      <c r="AM135" s="6"/>
      <c r="AN135" s="6"/>
      <c r="AO135" s="6"/>
      <c r="AP135" s="6"/>
      <c r="AQ135" s="6"/>
      <c r="AR135" s="6"/>
      <c r="AS135" s="6"/>
      <c r="AT135" s="197"/>
      <c r="AU135" s="197"/>
      <c r="AV135" s="197"/>
      <c r="AW135" s="197"/>
      <c r="AX135" s="197"/>
      <c r="AY135" s="197"/>
      <c r="AZ135" s="197"/>
      <c r="BA135" s="197"/>
      <c r="BB135" s="197"/>
      <c r="BC135" s="197"/>
      <c r="BD135" s="197"/>
      <c r="BE135" s="197"/>
      <c r="BF135" s="197"/>
      <c r="BG135" s="197"/>
      <c r="BH135" s="197"/>
      <c r="BI135" s="197"/>
      <c r="BJ135" s="197"/>
      <c r="BK135" s="197"/>
      <c r="BL135" s="197"/>
      <c r="BM135" s="197"/>
      <c r="BN135" s="197"/>
      <c r="BO135" s="197"/>
      <c r="BP135" s="197"/>
      <c r="BQ135" s="197"/>
      <c r="BR135" s="197"/>
      <c r="BS135" s="197"/>
      <c r="BT135" s="197"/>
      <c r="BU135" s="197"/>
      <c r="BV135" s="197"/>
      <c r="BW135" s="197"/>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c r="EH135" s="2"/>
      <c r="EI135" s="2"/>
      <c r="EJ135" s="2"/>
      <c r="EK135" s="2"/>
      <c r="EL135" s="2"/>
      <c r="EM135" s="2"/>
      <c r="EN135" s="2"/>
      <c r="EO135" s="2"/>
      <c r="EP135" s="2"/>
      <c r="EQ135" s="2"/>
      <c r="ER135" s="2"/>
      <c r="ES135" s="2"/>
      <c r="ET135" s="2"/>
      <c r="EU135" s="2"/>
      <c r="EV135" s="2"/>
      <c r="EW135" s="2"/>
      <c r="EX135" s="2"/>
    </row>
    <row r="136" spans="1:154" s="15" customFormat="1" ht="15.6" customHeight="1">
      <c r="A136" s="2">
        <v>2023</v>
      </c>
      <c r="B136" s="194" t="s">
        <v>3966</v>
      </c>
      <c r="C136" s="5" t="s">
        <v>2069</v>
      </c>
      <c r="D136" s="195">
        <f t="shared" si="7"/>
        <v>6.75</v>
      </c>
      <c r="E136" s="1" t="s">
        <v>80</v>
      </c>
      <c r="F136" s="196">
        <v>45035</v>
      </c>
      <c r="G136" s="15" t="s">
        <v>2603</v>
      </c>
      <c r="H136" s="6" t="s">
        <v>11</v>
      </c>
      <c r="I136" s="6"/>
      <c r="J136" s="6"/>
      <c r="K136" s="6"/>
      <c r="L136" s="6"/>
      <c r="M136" s="6"/>
      <c r="N136" s="6"/>
      <c r="O136" s="6"/>
      <c r="P136" s="6"/>
      <c r="Q136" s="6"/>
      <c r="R136" s="6"/>
      <c r="S136" s="6"/>
      <c r="T136" s="6"/>
      <c r="U136" s="6"/>
      <c r="V136" s="6"/>
      <c r="W136" s="6"/>
      <c r="X136" s="6"/>
      <c r="Y136" s="6"/>
      <c r="Z136" s="6"/>
      <c r="AA136" s="6"/>
      <c r="AB136" s="6"/>
      <c r="AC136" s="6"/>
      <c r="AD136" s="6"/>
      <c r="AE136" s="6">
        <v>7</v>
      </c>
      <c r="AF136" s="6">
        <v>8</v>
      </c>
      <c r="AG136" s="6">
        <v>6</v>
      </c>
      <c r="AH136" s="6">
        <v>6</v>
      </c>
      <c r="AI136" s="208"/>
      <c r="AJ136" s="208"/>
      <c r="AK136" s="208"/>
      <c r="AL136" s="208"/>
      <c r="AM136" s="6"/>
      <c r="AN136" s="6"/>
      <c r="AO136" s="6"/>
      <c r="AP136" s="6"/>
      <c r="AQ136" s="6"/>
      <c r="AR136" s="6"/>
      <c r="AS136" s="6"/>
      <c r="AT136" s="197"/>
      <c r="AU136" s="197"/>
      <c r="AV136" s="197"/>
      <c r="AW136" s="197"/>
      <c r="AX136" s="197"/>
      <c r="AY136" s="197"/>
      <c r="AZ136" s="197"/>
      <c r="BA136" s="197"/>
      <c r="BB136" s="197"/>
      <c r="BC136" s="197"/>
      <c r="BD136" s="197"/>
      <c r="BE136" s="197"/>
      <c r="BF136" s="197"/>
      <c r="BG136" s="2"/>
      <c r="BH136" s="2"/>
      <c r="BI136" s="2"/>
      <c r="BJ136" s="2"/>
      <c r="BK136" s="2"/>
      <c r="BL136" s="2"/>
      <c r="BM136" s="197"/>
      <c r="BN136" s="197"/>
      <c r="BO136" s="197"/>
      <c r="BP136" s="197"/>
      <c r="BQ136" s="197"/>
      <c r="BR136" s="197"/>
      <c r="BS136" s="197"/>
      <c r="BT136" s="197"/>
      <c r="BU136" s="197"/>
      <c r="BV136" s="197"/>
      <c r="BW136" s="197"/>
    </row>
    <row r="137" spans="1:154" s="15" customFormat="1" ht="15.6" customHeight="1">
      <c r="A137" s="2">
        <v>2023</v>
      </c>
      <c r="B137" s="194" t="s">
        <v>3923</v>
      </c>
      <c r="C137" s="5" t="s">
        <v>2069</v>
      </c>
      <c r="D137" s="195">
        <f t="shared" si="7"/>
        <v>7.5</v>
      </c>
      <c r="E137" s="1" t="s">
        <v>80</v>
      </c>
      <c r="F137" s="196">
        <v>45034</v>
      </c>
      <c r="G137" s="15" t="s">
        <v>2603</v>
      </c>
      <c r="H137" s="6" t="s">
        <v>11</v>
      </c>
      <c r="I137" s="6"/>
      <c r="J137" s="6"/>
      <c r="K137" s="6"/>
      <c r="L137" s="6"/>
      <c r="M137" s="6"/>
      <c r="N137" s="6"/>
      <c r="O137" s="6"/>
      <c r="P137" s="6"/>
      <c r="Q137" s="6"/>
      <c r="R137" s="6"/>
      <c r="S137" s="6"/>
      <c r="T137" s="6"/>
      <c r="U137" s="6"/>
      <c r="V137" s="6"/>
      <c r="W137" s="6"/>
      <c r="X137" s="6"/>
      <c r="Y137" s="6"/>
      <c r="Z137" s="6"/>
      <c r="AA137" s="6"/>
      <c r="AB137" s="6"/>
      <c r="AC137" s="6"/>
      <c r="AD137" s="6"/>
      <c r="AE137" s="6"/>
      <c r="AF137" s="6">
        <v>10</v>
      </c>
      <c r="AG137" s="6">
        <v>8</v>
      </c>
      <c r="AH137" s="6">
        <v>5</v>
      </c>
      <c r="AI137" s="208">
        <v>7</v>
      </c>
      <c r="AJ137" s="208"/>
      <c r="AK137" s="208"/>
      <c r="AL137" s="208"/>
      <c r="AM137" s="6"/>
      <c r="AN137" s="6"/>
      <c r="AO137" s="6"/>
      <c r="AP137" s="6"/>
      <c r="AQ137" s="6"/>
      <c r="AR137" s="6"/>
      <c r="AS137" s="6"/>
      <c r="AT137" s="197"/>
      <c r="AU137" s="197"/>
      <c r="AV137" s="197"/>
      <c r="AW137" s="197"/>
      <c r="AX137" s="197"/>
      <c r="AY137" s="197"/>
      <c r="AZ137" s="197"/>
      <c r="BA137" s="197"/>
      <c r="BB137" s="197"/>
      <c r="BC137" s="197"/>
      <c r="BD137" s="197"/>
      <c r="BE137" s="197"/>
      <c r="BF137" s="197"/>
      <c r="BG137" s="2"/>
      <c r="BH137" s="2"/>
      <c r="BI137" s="2"/>
      <c r="BJ137" s="2"/>
      <c r="BK137" s="2"/>
      <c r="BL137" s="2"/>
      <c r="BM137" s="197"/>
      <c r="BN137" s="197"/>
      <c r="BO137" s="197"/>
      <c r="BP137" s="197"/>
      <c r="BQ137" s="197"/>
      <c r="BR137" s="197"/>
      <c r="BS137" s="197"/>
      <c r="BT137" s="197"/>
      <c r="BU137" s="197"/>
      <c r="BV137" s="197"/>
      <c r="BW137" s="197"/>
    </row>
    <row r="138" spans="1:154" s="15" customFormat="1" ht="15.6" customHeight="1">
      <c r="A138" s="2">
        <v>2023</v>
      </c>
      <c r="B138" s="194" t="s">
        <v>3924</v>
      </c>
      <c r="C138" s="5" t="s">
        <v>2069</v>
      </c>
      <c r="D138" s="195">
        <f t="shared" si="7"/>
        <v>5.5</v>
      </c>
      <c r="E138" s="1" t="s">
        <v>80</v>
      </c>
      <c r="F138" s="196">
        <v>45034</v>
      </c>
      <c r="G138" s="15" t="s">
        <v>2601</v>
      </c>
      <c r="H138" s="6" t="s">
        <v>11</v>
      </c>
      <c r="I138" s="6"/>
      <c r="J138" s="6"/>
      <c r="K138" s="6"/>
      <c r="L138" s="6"/>
      <c r="M138" s="6"/>
      <c r="N138" s="6"/>
      <c r="O138" s="6"/>
      <c r="P138" s="6"/>
      <c r="Q138" s="6"/>
      <c r="R138" s="6"/>
      <c r="S138" s="6"/>
      <c r="T138" s="6"/>
      <c r="U138" s="6"/>
      <c r="V138" s="6"/>
      <c r="W138" s="6"/>
      <c r="X138" s="6"/>
      <c r="Y138" s="6"/>
      <c r="Z138" s="6"/>
      <c r="AA138" s="6"/>
      <c r="AB138" s="6"/>
      <c r="AC138" s="6"/>
      <c r="AD138" s="6"/>
      <c r="AE138" s="6"/>
      <c r="AF138" s="6">
        <v>6</v>
      </c>
      <c r="AG138" s="6">
        <v>7</v>
      </c>
      <c r="AH138" s="6">
        <v>5</v>
      </c>
      <c r="AI138" s="206">
        <v>4</v>
      </c>
      <c r="AJ138" s="206"/>
      <c r="AK138" s="206"/>
      <c r="AL138" s="206"/>
      <c r="AM138" s="6"/>
      <c r="AN138" s="6"/>
      <c r="AO138" s="6"/>
      <c r="AP138" s="6"/>
      <c r="AQ138" s="6"/>
      <c r="AR138" s="6"/>
      <c r="AS138" s="6"/>
      <c r="AT138" s="197"/>
      <c r="AU138" s="197"/>
      <c r="AV138" s="197"/>
      <c r="AW138" s="197"/>
      <c r="AX138" s="197"/>
      <c r="AY138" s="197"/>
      <c r="AZ138" s="197"/>
      <c r="BA138" s="197"/>
      <c r="BB138" s="197"/>
      <c r="BC138" s="197"/>
      <c r="BD138" s="197"/>
      <c r="BE138" s="197"/>
      <c r="BF138" s="197"/>
      <c r="BG138" s="197"/>
      <c r="BH138" s="197"/>
      <c r="BI138" s="197"/>
      <c r="BJ138" s="197"/>
      <c r="BK138" s="197"/>
      <c r="BL138" s="197"/>
      <c r="BM138" s="197"/>
      <c r="BN138" s="197"/>
      <c r="BO138" s="197"/>
      <c r="BP138" s="197"/>
      <c r="BQ138" s="197"/>
      <c r="BR138" s="197"/>
      <c r="BS138" s="197"/>
      <c r="BT138" s="197"/>
      <c r="BU138" s="197"/>
      <c r="BV138" s="197"/>
      <c r="BW138" s="197"/>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c r="EE138" s="2"/>
      <c r="EF138" s="2"/>
      <c r="EG138" s="2"/>
      <c r="EH138" s="2"/>
      <c r="EI138" s="2"/>
      <c r="EJ138" s="2"/>
      <c r="EK138" s="2"/>
      <c r="EL138" s="2"/>
      <c r="EM138" s="2"/>
      <c r="EN138" s="2"/>
      <c r="EO138" s="2"/>
      <c r="EP138" s="2"/>
      <c r="EQ138" s="2"/>
      <c r="ER138" s="2"/>
      <c r="ES138" s="2"/>
      <c r="ET138" s="2"/>
      <c r="EU138" s="2"/>
      <c r="EV138" s="2"/>
      <c r="EW138" s="2"/>
      <c r="EX138" s="2"/>
    </row>
    <row r="139" spans="1:154" s="15" customFormat="1" ht="15.6" customHeight="1">
      <c r="A139" s="2">
        <v>2023</v>
      </c>
      <c r="B139" s="194" t="s">
        <v>3967</v>
      </c>
      <c r="C139" s="5" t="s">
        <v>2069</v>
      </c>
      <c r="D139" s="195">
        <f t="shared" si="7"/>
        <v>4.5</v>
      </c>
      <c r="E139" s="1" t="s">
        <v>80</v>
      </c>
      <c r="F139" s="196">
        <v>45034</v>
      </c>
      <c r="G139" s="15" t="s">
        <v>2601</v>
      </c>
      <c r="H139" s="6" t="s">
        <v>11</v>
      </c>
      <c r="I139" s="6"/>
      <c r="J139" s="6"/>
      <c r="K139" s="6"/>
      <c r="L139" s="6"/>
      <c r="M139" s="6"/>
      <c r="N139" s="6"/>
      <c r="O139" s="6"/>
      <c r="P139" s="6"/>
      <c r="Q139" s="6"/>
      <c r="R139" s="6"/>
      <c r="S139" s="6"/>
      <c r="T139" s="6"/>
      <c r="U139" s="6"/>
      <c r="V139" s="6"/>
      <c r="W139" s="6"/>
      <c r="X139" s="6"/>
      <c r="Y139" s="6"/>
      <c r="Z139" s="6"/>
      <c r="AA139" s="6"/>
      <c r="AB139" s="6"/>
      <c r="AC139" s="6"/>
      <c r="AD139" s="6"/>
      <c r="AE139" s="6">
        <v>4</v>
      </c>
      <c r="AF139" s="6">
        <v>6</v>
      </c>
      <c r="AG139" s="6">
        <v>4</v>
      </c>
      <c r="AH139" s="6">
        <v>4</v>
      </c>
      <c r="AI139" s="206"/>
      <c r="AJ139" s="206"/>
      <c r="AK139" s="206"/>
      <c r="AL139" s="206"/>
      <c r="AM139" s="6"/>
      <c r="AN139" s="6"/>
      <c r="AO139" s="6"/>
      <c r="AP139" s="6"/>
      <c r="AQ139" s="6"/>
      <c r="AR139" s="6"/>
      <c r="AS139" s="6"/>
      <c r="AT139" s="197"/>
      <c r="AU139" s="197"/>
      <c r="AV139" s="197"/>
      <c r="AW139" s="197"/>
      <c r="AX139" s="197"/>
      <c r="AY139" s="197"/>
      <c r="AZ139" s="197"/>
      <c r="BA139" s="197"/>
      <c r="BB139" s="197"/>
      <c r="BC139" s="197"/>
      <c r="BD139" s="197"/>
      <c r="BE139" s="197"/>
      <c r="BF139" s="197"/>
      <c r="BG139" s="197"/>
      <c r="BH139" s="197"/>
      <c r="BI139" s="197"/>
      <c r="BJ139" s="197"/>
      <c r="BK139" s="197"/>
      <c r="BL139" s="197"/>
      <c r="BM139" s="197"/>
      <c r="BN139" s="197"/>
      <c r="BO139" s="197"/>
      <c r="BP139" s="197"/>
      <c r="BQ139" s="197"/>
      <c r="BR139" s="197"/>
      <c r="BS139" s="197"/>
      <c r="BT139" s="197"/>
      <c r="BU139" s="197"/>
      <c r="BV139" s="197"/>
      <c r="BW139" s="197"/>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c r="EE139" s="2"/>
      <c r="EF139" s="2"/>
      <c r="EG139" s="2"/>
      <c r="EH139" s="2"/>
      <c r="EI139" s="2"/>
      <c r="EJ139" s="2"/>
      <c r="EK139" s="2"/>
      <c r="EL139" s="2"/>
      <c r="EM139" s="2"/>
      <c r="EN139" s="2"/>
      <c r="EO139" s="2"/>
      <c r="EP139" s="2"/>
      <c r="EQ139" s="2"/>
      <c r="ER139" s="2"/>
      <c r="ES139" s="2"/>
      <c r="ET139" s="2"/>
      <c r="EU139" s="2"/>
      <c r="EV139" s="2"/>
      <c r="EW139" s="2"/>
      <c r="EX139" s="2"/>
    </row>
    <row r="140" spans="1:154" s="15" customFormat="1" ht="15.6" customHeight="1">
      <c r="A140" s="2">
        <v>2021</v>
      </c>
      <c r="B140" s="194" t="s">
        <v>3884</v>
      </c>
      <c r="C140" s="5" t="s">
        <v>3885</v>
      </c>
      <c r="D140" s="195">
        <f t="shared" si="7"/>
        <v>5</v>
      </c>
      <c r="E140" s="1" t="s">
        <v>80</v>
      </c>
      <c r="F140" s="8">
        <v>45033</v>
      </c>
      <c r="G140" s="15" t="s">
        <v>2638</v>
      </c>
      <c r="H140" s="6" t="s">
        <v>11</v>
      </c>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v>4</v>
      </c>
      <c r="AJ140" s="6">
        <v>6</v>
      </c>
      <c r="AK140" s="6">
        <v>6</v>
      </c>
      <c r="AL140" s="6">
        <v>4</v>
      </c>
      <c r="AM140" s="6"/>
      <c r="AN140" s="6"/>
      <c r="AO140" s="6"/>
      <c r="AP140" s="197"/>
      <c r="AQ140" s="197"/>
      <c r="AR140" s="197"/>
      <c r="AS140" s="197"/>
      <c r="AT140" s="197"/>
      <c r="AU140" s="197"/>
      <c r="AV140" s="197"/>
      <c r="AW140" s="197"/>
      <c r="AX140" s="197"/>
      <c r="AY140" s="197"/>
      <c r="AZ140" s="197"/>
      <c r="BA140" s="197"/>
      <c r="BB140" s="197"/>
      <c r="BC140" s="2"/>
      <c r="BD140" s="209"/>
      <c r="BE140" s="209"/>
      <c r="BF140" s="209"/>
      <c r="BG140" s="209"/>
      <c r="BH140" s="209"/>
      <c r="BI140" s="197"/>
      <c r="BM140" s="2"/>
      <c r="BN140" s="2"/>
      <c r="BO140" s="2"/>
      <c r="BP140" s="2"/>
      <c r="BQ140" s="2"/>
      <c r="BR140" s="2"/>
      <c r="BS140" s="2"/>
      <c r="BT140" s="2"/>
      <c r="BU140" s="2"/>
      <c r="BV140" s="2"/>
      <c r="BW140" s="2"/>
    </row>
    <row r="141" spans="1:154" s="15" customFormat="1" ht="15.6" customHeight="1">
      <c r="A141" s="2">
        <v>2023</v>
      </c>
      <c r="B141" s="194" t="s">
        <v>3882</v>
      </c>
      <c r="C141" s="5" t="s">
        <v>2069</v>
      </c>
      <c r="D141" s="195">
        <f t="shared" si="7"/>
        <v>10</v>
      </c>
      <c r="E141" s="1" t="s">
        <v>80</v>
      </c>
      <c r="F141" s="196">
        <v>45033</v>
      </c>
      <c r="G141" s="15" t="s">
        <v>2603</v>
      </c>
      <c r="H141" s="6" t="s">
        <v>11</v>
      </c>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v>10</v>
      </c>
      <c r="AH141" s="6"/>
      <c r="AI141" s="208"/>
      <c r="AJ141" s="208"/>
      <c r="AK141" s="208"/>
      <c r="AL141" s="208"/>
      <c r="AM141" s="6"/>
      <c r="AN141" s="6"/>
      <c r="AO141" s="6"/>
      <c r="AP141" s="6"/>
      <c r="AQ141" s="6"/>
      <c r="AR141" s="6"/>
      <c r="AS141" s="6"/>
      <c r="AT141" s="197"/>
      <c r="AU141" s="197"/>
      <c r="AV141" s="197"/>
      <c r="AW141" s="197"/>
      <c r="AX141" s="197"/>
      <c r="AY141" s="197"/>
      <c r="AZ141" s="197"/>
      <c r="BA141" s="197"/>
      <c r="BB141" s="197"/>
      <c r="BC141" s="197"/>
      <c r="BD141" s="197"/>
      <c r="BE141" s="197"/>
      <c r="BF141" s="197"/>
      <c r="BG141" s="2"/>
      <c r="BH141" s="2"/>
      <c r="BI141" s="2"/>
      <c r="BJ141" s="2"/>
      <c r="BK141" s="2"/>
      <c r="BL141" s="2"/>
      <c r="BM141" s="197"/>
      <c r="BN141" s="197"/>
      <c r="BO141" s="197"/>
      <c r="BP141" s="197"/>
      <c r="BQ141" s="197"/>
      <c r="BR141" s="197"/>
      <c r="BS141" s="197"/>
      <c r="BT141" s="197"/>
      <c r="BU141" s="197"/>
      <c r="BV141" s="197"/>
      <c r="BW141" s="197"/>
    </row>
    <row r="142" spans="1:154" s="15" customFormat="1" ht="15.6" customHeight="1">
      <c r="A142" s="2">
        <v>2022</v>
      </c>
      <c r="B142" s="194" t="s">
        <v>3883</v>
      </c>
      <c r="C142" s="5" t="s">
        <v>2069</v>
      </c>
      <c r="D142" s="195">
        <f t="shared" si="7"/>
        <v>5</v>
      </c>
      <c r="E142" s="1" t="s">
        <v>80</v>
      </c>
      <c r="F142" s="196">
        <v>45033</v>
      </c>
      <c r="G142" s="15" t="s">
        <v>2601</v>
      </c>
      <c r="H142" s="6" t="s">
        <v>11</v>
      </c>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v>5</v>
      </c>
      <c r="AH142" s="6"/>
      <c r="AI142" s="206"/>
      <c r="AJ142" s="206"/>
      <c r="AK142" s="206"/>
      <c r="AL142" s="206"/>
      <c r="AM142" s="6"/>
      <c r="AN142" s="6"/>
      <c r="AO142" s="6"/>
      <c r="AP142" s="6"/>
      <c r="AQ142" s="6"/>
      <c r="AR142" s="6"/>
      <c r="AS142" s="6"/>
      <c r="AT142" s="197"/>
      <c r="AU142" s="197"/>
      <c r="AV142" s="197"/>
      <c r="AW142" s="197"/>
      <c r="AX142" s="197"/>
      <c r="AY142" s="197"/>
      <c r="AZ142" s="197"/>
      <c r="BA142" s="197"/>
      <c r="BB142" s="197"/>
      <c r="BC142" s="197"/>
      <c r="BD142" s="197"/>
      <c r="BE142" s="197"/>
      <c r="BF142" s="197"/>
      <c r="BG142" s="197"/>
      <c r="BH142" s="197"/>
      <c r="BI142" s="197"/>
      <c r="BJ142" s="197"/>
      <c r="BK142" s="197"/>
      <c r="BL142" s="197"/>
      <c r="BM142" s="197"/>
      <c r="BN142" s="197"/>
      <c r="BO142" s="197"/>
      <c r="BP142" s="197"/>
      <c r="BQ142" s="197"/>
      <c r="BR142" s="197"/>
      <c r="BS142" s="197"/>
      <c r="BT142" s="197"/>
      <c r="BU142" s="197"/>
      <c r="BV142" s="197"/>
      <c r="BW142" s="197"/>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c r="EH142" s="2"/>
      <c r="EI142" s="2"/>
      <c r="EJ142" s="2"/>
      <c r="EK142" s="2"/>
      <c r="EL142" s="2"/>
      <c r="EM142" s="2"/>
      <c r="EN142" s="2"/>
      <c r="EO142" s="2"/>
      <c r="EP142" s="2"/>
      <c r="EQ142" s="2"/>
      <c r="ER142" s="2"/>
      <c r="ES142" s="2"/>
      <c r="ET142" s="2"/>
      <c r="EU142" s="2"/>
      <c r="EV142" s="2"/>
      <c r="EW142" s="2"/>
      <c r="EX142" s="2"/>
    </row>
    <row r="143" spans="1:154" s="15" customFormat="1" ht="15.6" customHeight="1">
      <c r="A143" s="2">
        <v>2023</v>
      </c>
      <c r="B143" s="194" t="s">
        <v>2602</v>
      </c>
      <c r="C143" s="5" t="s">
        <v>2069</v>
      </c>
      <c r="D143" s="195">
        <f t="shared" si="7"/>
        <v>6.3000000000000007</v>
      </c>
      <c r="E143" s="1" t="s">
        <v>80</v>
      </c>
      <c r="F143" s="196">
        <v>45028</v>
      </c>
      <c r="G143" s="15" t="s">
        <v>2603</v>
      </c>
      <c r="H143" s="6" t="s">
        <v>11</v>
      </c>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206">
        <v>8.8000000000000007</v>
      </c>
      <c r="AJ143" s="206">
        <v>4.8</v>
      </c>
      <c r="AK143" s="206">
        <v>5.6</v>
      </c>
      <c r="AL143" s="206">
        <v>6</v>
      </c>
      <c r="AM143" s="6"/>
      <c r="AN143" s="6"/>
      <c r="AO143" s="6"/>
      <c r="AP143" s="6"/>
      <c r="AQ143" s="6"/>
      <c r="AR143" s="6"/>
      <c r="AS143" s="6"/>
      <c r="AT143" s="197"/>
      <c r="AU143" s="197"/>
      <c r="AV143" s="197"/>
      <c r="AW143" s="197"/>
      <c r="AX143" s="197"/>
      <c r="AY143" s="197"/>
      <c r="AZ143" s="197"/>
      <c r="BA143" s="197"/>
      <c r="BB143" s="197"/>
      <c r="BC143" s="197"/>
      <c r="BD143" s="197"/>
      <c r="BE143" s="197"/>
      <c r="BF143" s="197"/>
      <c r="BG143" s="197"/>
      <c r="BH143" s="197"/>
      <c r="BI143" s="197"/>
      <c r="BJ143" s="197"/>
      <c r="BK143" s="197"/>
      <c r="BL143" s="197"/>
      <c r="BM143" s="197"/>
      <c r="BN143" s="197"/>
      <c r="BO143" s="197"/>
      <c r="BP143" s="197"/>
      <c r="BQ143" s="197"/>
      <c r="BR143" s="197"/>
      <c r="BS143" s="197"/>
      <c r="BT143" s="197"/>
      <c r="BU143" s="197"/>
      <c r="BV143" s="197"/>
      <c r="BW143" s="197"/>
    </row>
    <row r="144" spans="1:154" s="15" customFormat="1" ht="15.6" customHeight="1">
      <c r="A144" s="2">
        <v>2022</v>
      </c>
      <c r="B144" s="194" t="s">
        <v>2600</v>
      </c>
      <c r="C144" s="5" t="s">
        <v>2069</v>
      </c>
      <c r="D144" s="195">
        <f t="shared" si="7"/>
        <v>6</v>
      </c>
      <c r="E144" s="1" t="s">
        <v>80</v>
      </c>
      <c r="F144" s="196">
        <v>45028</v>
      </c>
      <c r="G144" s="15" t="s">
        <v>2601</v>
      </c>
      <c r="H144" s="6" t="s">
        <v>11</v>
      </c>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206">
        <v>4.8</v>
      </c>
      <c r="AJ144" s="206">
        <v>7.2</v>
      </c>
      <c r="AK144" s="206">
        <v>5.6</v>
      </c>
      <c r="AL144" s="206">
        <v>6.4</v>
      </c>
      <c r="AM144" s="6"/>
      <c r="AN144" s="6"/>
      <c r="AO144" s="6"/>
      <c r="AP144" s="6"/>
      <c r="AQ144" s="6"/>
      <c r="AR144" s="6"/>
      <c r="AS144" s="6"/>
      <c r="AT144" s="197"/>
      <c r="AU144" s="197"/>
      <c r="AV144" s="197"/>
      <c r="AW144" s="197"/>
      <c r="AX144" s="197"/>
      <c r="AY144" s="197"/>
      <c r="AZ144" s="197"/>
      <c r="BA144" s="197"/>
      <c r="BB144" s="197"/>
      <c r="BC144" s="197"/>
      <c r="BD144" s="197"/>
      <c r="BE144" s="197"/>
      <c r="BF144" s="197"/>
      <c r="BG144" s="197"/>
      <c r="BH144" s="197"/>
      <c r="BI144" s="197"/>
      <c r="BJ144" s="197"/>
      <c r="BK144" s="197"/>
      <c r="BL144" s="197"/>
      <c r="BM144" s="197"/>
      <c r="BN144" s="197"/>
      <c r="BO144" s="197"/>
      <c r="BP144" s="197"/>
      <c r="BQ144" s="197"/>
      <c r="BR144" s="197"/>
      <c r="BS144" s="197"/>
      <c r="BT144" s="197"/>
      <c r="BU144" s="197"/>
      <c r="BV144" s="197"/>
      <c r="BW144" s="197"/>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c r="EH144" s="2"/>
      <c r="EI144" s="2"/>
      <c r="EJ144" s="2"/>
      <c r="EK144" s="2"/>
      <c r="EL144" s="2"/>
      <c r="EM144" s="2"/>
      <c r="EN144" s="2"/>
      <c r="EO144" s="2"/>
      <c r="EP144" s="2"/>
      <c r="EQ144" s="2"/>
      <c r="ER144" s="2"/>
      <c r="ES144" s="2"/>
      <c r="ET144" s="2"/>
      <c r="EU144" s="2"/>
      <c r="EV144" s="2"/>
      <c r="EW144" s="2"/>
      <c r="EX144" s="2"/>
    </row>
    <row r="145" spans="1:154" s="15" customFormat="1" ht="15.6" customHeight="1">
      <c r="A145" s="2">
        <v>2023</v>
      </c>
      <c r="B145" s="194" t="s">
        <v>2608</v>
      </c>
      <c r="C145" s="5" t="s">
        <v>2069</v>
      </c>
      <c r="D145" s="195">
        <f t="shared" si="7"/>
        <v>8</v>
      </c>
      <c r="E145" s="1" t="s">
        <v>80</v>
      </c>
      <c r="F145" s="196">
        <v>45027</v>
      </c>
      <c r="G145" s="15" t="s">
        <v>2603</v>
      </c>
      <c r="H145" s="6" t="s">
        <v>11</v>
      </c>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206">
        <v>8.4</v>
      </c>
      <c r="AJ145" s="206">
        <v>8.4</v>
      </c>
      <c r="AK145" s="206">
        <v>7.6</v>
      </c>
      <c r="AL145" s="206">
        <v>7.6</v>
      </c>
      <c r="AM145" s="6"/>
      <c r="AN145" s="6"/>
      <c r="AO145" s="6"/>
      <c r="AP145" s="6"/>
      <c r="AQ145" s="6"/>
      <c r="AR145" s="6"/>
      <c r="AS145" s="6"/>
      <c r="AT145" s="197"/>
      <c r="AU145" s="197"/>
      <c r="AV145" s="197"/>
      <c r="AW145" s="197"/>
      <c r="AX145" s="197"/>
      <c r="AY145" s="197"/>
      <c r="AZ145" s="197"/>
      <c r="BA145" s="197"/>
      <c r="BB145" s="197"/>
      <c r="BC145" s="197"/>
      <c r="BD145" s="197"/>
      <c r="BE145" s="197"/>
      <c r="BF145" s="197"/>
      <c r="BG145" s="197"/>
      <c r="BH145" s="197"/>
      <c r="BI145" s="197"/>
      <c r="BJ145" s="197"/>
      <c r="BK145" s="197"/>
      <c r="BL145" s="197"/>
      <c r="BM145" s="197"/>
      <c r="BN145" s="197"/>
      <c r="BO145" s="197"/>
      <c r="BP145" s="197"/>
      <c r="BQ145" s="197"/>
      <c r="BR145" s="197"/>
      <c r="BS145" s="197"/>
      <c r="BT145" s="197"/>
      <c r="BU145" s="197"/>
      <c r="BV145" s="197"/>
      <c r="BW145" s="197"/>
    </row>
    <row r="146" spans="1:154" s="15" customFormat="1" ht="15.6" customHeight="1">
      <c r="A146" s="2">
        <v>2023</v>
      </c>
      <c r="B146" s="194" t="s">
        <v>2607</v>
      </c>
      <c r="C146" s="5" t="s">
        <v>2069</v>
      </c>
      <c r="D146" s="195">
        <f t="shared" si="7"/>
        <v>7.5</v>
      </c>
      <c r="E146" s="1" t="s">
        <v>80</v>
      </c>
      <c r="F146" s="196">
        <v>45027</v>
      </c>
      <c r="G146" s="15" t="s">
        <v>2603</v>
      </c>
      <c r="H146" s="6" t="s">
        <v>11</v>
      </c>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206">
        <v>7.2</v>
      </c>
      <c r="AJ146" s="206">
        <v>8</v>
      </c>
      <c r="AK146" s="206">
        <v>6.4</v>
      </c>
      <c r="AL146" s="206">
        <v>8.4</v>
      </c>
      <c r="AM146" s="6"/>
      <c r="AN146" s="6"/>
      <c r="AO146" s="6"/>
      <c r="AP146" s="6"/>
      <c r="AQ146" s="6"/>
      <c r="AR146" s="6"/>
      <c r="AS146" s="6"/>
      <c r="AT146" s="197"/>
      <c r="AU146" s="197"/>
      <c r="AV146" s="197"/>
      <c r="AW146" s="197"/>
      <c r="AX146" s="197"/>
      <c r="AY146" s="197"/>
      <c r="AZ146" s="197"/>
      <c r="BA146" s="197"/>
      <c r="BB146" s="197"/>
      <c r="BC146" s="197"/>
      <c r="BD146" s="197"/>
      <c r="BE146" s="197"/>
      <c r="BF146" s="197"/>
      <c r="BG146" s="197"/>
      <c r="BH146" s="197"/>
      <c r="BI146" s="197"/>
      <c r="BJ146" s="197"/>
      <c r="BK146" s="197"/>
      <c r="BL146" s="197"/>
      <c r="BM146" s="197"/>
      <c r="BN146" s="197"/>
      <c r="BO146" s="197"/>
      <c r="BP146" s="197"/>
      <c r="BQ146" s="197"/>
      <c r="BR146" s="197"/>
      <c r="BS146" s="197"/>
      <c r="BT146" s="197"/>
      <c r="BU146" s="197"/>
      <c r="BV146" s="197"/>
      <c r="BW146" s="197"/>
    </row>
    <row r="147" spans="1:154" s="15" customFormat="1" ht="15.6" customHeight="1">
      <c r="A147" s="2">
        <v>2023</v>
      </c>
      <c r="B147" s="194" t="s">
        <v>2610</v>
      </c>
      <c r="C147" s="5" t="s">
        <v>2069</v>
      </c>
      <c r="D147" s="195">
        <f t="shared" si="7"/>
        <v>8.1000000000000014</v>
      </c>
      <c r="E147" s="1" t="s">
        <v>80</v>
      </c>
      <c r="F147" s="196">
        <v>45027</v>
      </c>
      <c r="G147" s="15" t="s">
        <v>2601</v>
      </c>
      <c r="H147" s="6" t="s">
        <v>11</v>
      </c>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206">
        <v>8.8000000000000007</v>
      </c>
      <c r="AJ147" s="206">
        <v>10</v>
      </c>
      <c r="AK147" s="206">
        <v>6.4</v>
      </c>
      <c r="AL147" s="206">
        <v>7.2</v>
      </c>
      <c r="AM147" s="6"/>
      <c r="AN147" s="6"/>
      <c r="AO147" s="6"/>
      <c r="AP147" s="6"/>
      <c r="AQ147" s="6"/>
      <c r="AR147" s="6"/>
      <c r="AS147" s="6"/>
      <c r="AT147" s="197"/>
      <c r="AU147" s="197"/>
      <c r="AV147" s="197"/>
      <c r="AW147" s="197"/>
      <c r="AX147" s="197"/>
      <c r="AY147" s="197"/>
      <c r="AZ147" s="197"/>
      <c r="BA147" s="197"/>
      <c r="BB147" s="197"/>
      <c r="BC147" s="197"/>
      <c r="BD147" s="197"/>
      <c r="BE147" s="197"/>
      <c r="BF147" s="197"/>
      <c r="BG147" s="197"/>
      <c r="BH147" s="197"/>
      <c r="BI147" s="197"/>
      <c r="BJ147" s="197"/>
      <c r="BK147" s="197"/>
      <c r="BL147" s="197"/>
      <c r="BM147" s="197"/>
      <c r="BN147" s="197"/>
      <c r="BO147" s="197"/>
      <c r="BP147" s="197"/>
      <c r="BQ147" s="197"/>
      <c r="BR147" s="197"/>
      <c r="BS147" s="197"/>
      <c r="BT147" s="197"/>
      <c r="BU147" s="197"/>
      <c r="BV147" s="197"/>
      <c r="BW147" s="197"/>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c r="EE147" s="2"/>
      <c r="EF147" s="2"/>
      <c r="EG147" s="2"/>
      <c r="EH147" s="2"/>
      <c r="EI147" s="2"/>
      <c r="EJ147" s="2"/>
      <c r="EK147" s="2"/>
      <c r="EL147" s="2"/>
      <c r="EM147" s="2"/>
      <c r="EN147" s="2"/>
      <c r="EO147" s="2"/>
      <c r="EP147" s="2"/>
      <c r="EQ147" s="2"/>
      <c r="ER147" s="2"/>
      <c r="ES147" s="2"/>
      <c r="ET147" s="2"/>
      <c r="EU147" s="2"/>
      <c r="EV147" s="2"/>
      <c r="EW147" s="2"/>
      <c r="EX147" s="2"/>
    </row>
    <row r="148" spans="1:154" s="15" customFormat="1" ht="15.6" customHeight="1">
      <c r="A148" s="2">
        <v>2022</v>
      </c>
      <c r="B148" s="194" t="s">
        <v>2609</v>
      </c>
      <c r="C148" s="5" t="s">
        <v>2069</v>
      </c>
      <c r="D148" s="195">
        <f t="shared" si="7"/>
        <v>5.6</v>
      </c>
      <c r="E148" s="1" t="s">
        <v>80</v>
      </c>
      <c r="F148" s="196">
        <v>45027</v>
      </c>
      <c r="G148" s="15" t="s">
        <v>2601</v>
      </c>
      <c r="H148" s="6" t="s">
        <v>11</v>
      </c>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206">
        <v>6</v>
      </c>
      <c r="AJ148" s="206">
        <v>6</v>
      </c>
      <c r="AK148" s="206">
        <v>4.8</v>
      </c>
      <c r="AL148" s="206">
        <v>5.6</v>
      </c>
      <c r="AM148" s="6"/>
      <c r="AN148" s="6"/>
      <c r="AO148" s="6"/>
      <c r="AP148" s="6"/>
      <c r="AQ148" s="6"/>
      <c r="AR148" s="6"/>
      <c r="AS148" s="6"/>
      <c r="AT148" s="197"/>
      <c r="AU148" s="197"/>
      <c r="AV148" s="197"/>
      <c r="AW148" s="197"/>
      <c r="AX148" s="197"/>
      <c r="AY148" s="197"/>
      <c r="AZ148" s="197"/>
      <c r="BA148" s="197"/>
      <c r="BB148" s="197"/>
      <c r="BC148" s="197"/>
      <c r="BD148" s="197"/>
      <c r="BE148" s="197"/>
      <c r="BF148" s="197"/>
      <c r="BG148" s="197"/>
      <c r="BH148" s="197"/>
      <c r="BI148" s="197"/>
      <c r="BJ148" s="197"/>
      <c r="BK148" s="197"/>
      <c r="BL148" s="197"/>
      <c r="BM148" s="197"/>
      <c r="BN148" s="197"/>
      <c r="BO148" s="197"/>
      <c r="BP148" s="197"/>
      <c r="BQ148" s="197"/>
      <c r="BR148" s="197"/>
      <c r="BS148" s="197"/>
      <c r="BT148" s="197"/>
      <c r="BU148" s="197"/>
      <c r="BV148" s="197"/>
      <c r="BW148" s="197"/>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c r="EE148" s="2"/>
      <c r="EF148" s="2"/>
      <c r="EG148" s="2"/>
      <c r="EH148" s="2"/>
      <c r="EI148" s="2"/>
      <c r="EJ148" s="2"/>
      <c r="EK148" s="2"/>
      <c r="EL148" s="2"/>
      <c r="EM148" s="2"/>
      <c r="EN148" s="2"/>
      <c r="EO148" s="2"/>
      <c r="EP148" s="2"/>
      <c r="EQ148" s="2"/>
      <c r="ER148" s="2"/>
      <c r="ES148" s="2"/>
      <c r="ET148" s="2"/>
      <c r="EU148" s="2"/>
      <c r="EV148" s="2"/>
      <c r="EW148" s="2"/>
      <c r="EX148" s="2"/>
    </row>
    <row r="149" spans="1:154" s="15" customFormat="1" ht="15.6" customHeight="1">
      <c r="A149" s="2">
        <v>2003</v>
      </c>
      <c r="B149" s="194" t="s">
        <v>2612</v>
      </c>
      <c r="C149" s="5" t="s">
        <v>2613</v>
      </c>
      <c r="D149" s="195">
        <f t="shared" si="7"/>
        <v>8.75</v>
      </c>
      <c r="E149" s="1" t="s">
        <v>80</v>
      </c>
      <c r="F149" s="196">
        <v>45025</v>
      </c>
      <c r="G149" s="15" t="s">
        <v>2632</v>
      </c>
      <c r="H149" s="6" t="s">
        <v>11</v>
      </c>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206">
        <v>10</v>
      </c>
      <c r="AJ149" s="206">
        <v>9</v>
      </c>
      <c r="AK149" s="206">
        <v>7</v>
      </c>
      <c r="AL149" s="206">
        <v>10</v>
      </c>
      <c r="AM149" s="6">
        <v>10</v>
      </c>
      <c r="AN149" s="6">
        <v>8</v>
      </c>
      <c r="AO149" s="6">
        <v>7</v>
      </c>
      <c r="AP149" s="6">
        <v>9</v>
      </c>
      <c r="AQ149" s="6"/>
      <c r="AR149" s="6"/>
      <c r="AS149" s="6"/>
      <c r="AT149" s="197"/>
      <c r="AU149" s="197"/>
      <c r="AV149" s="197"/>
      <c r="AW149" s="197"/>
      <c r="AX149" s="197"/>
      <c r="AY149" s="197"/>
      <c r="AZ149" s="197"/>
      <c r="BA149" s="197"/>
      <c r="BB149" s="197"/>
      <c r="BC149" s="197"/>
      <c r="BD149" s="197"/>
      <c r="BE149" s="197"/>
      <c r="BF149" s="197"/>
      <c r="BG149" s="197"/>
      <c r="BH149" s="197"/>
      <c r="BI149" s="197"/>
      <c r="BJ149" s="197"/>
      <c r="BK149" s="197"/>
      <c r="BL149" s="197"/>
      <c r="BM149" s="197"/>
      <c r="BN149" s="197"/>
      <c r="BO149" s="197"/>
      <c r="BP149" s="197"/>
      <c r="BQ149" s="197"/>
      <c r="BR149" s="197"/>
      <c r="BS149" s="197"/>
      <c r="BT149" s="197"/>
      <c r="BU149" s="197"/>
      <c r="BV149" s="197"/>
      <c r="BW149" s="197"/>
    </row>
    <row r="150" spans="1:154" s="15" customFormat="1" ht="15.6" customHeight="1">
      <c r="A150" s="2">
        <v>2003</v>
      </c>
      <c r="B150" s="194" t="s">
        <v>2612</v>
      </c>
      <c r="C150" s="5" t="s">
        <v>2613</v>
      </c>
      <c r="D150" s="195">
        <f t="shared" si="7"/>
        <v>7.333333333333333</v>
      </c>
      <c r="E150" s="1" t="s">
        <v>81</v>
      </c>
      <c r="F150" s="196">
        <v>45025</v>
      </c>
      <c r="G150" s="15" t="s">
        <v>2632</v>
      </c>
      <c r="H150" s="6" t="s">
        <v>11</v>
      </c>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206">
        <v>9</v>
      </c>
      <c r="AJ150" s="206">
        <v>7</v>
      </c>
      <c r="AK150" s="206">
        <v>6</v>
      </c>
      <c r="AL150" s="206"/>
      <c r="AM150" s="6"/>
      <c r="AN150" s="6"/>
      <c r="AO150" s="6"/>
      <c r="AP150" s="6"/>
      <c r="AQ150" s="6"/>
      <c r="AR150" s="6"/>
      <c r="AS150" s="6"/>
      <c r="AT150" s="197"/>
      <c r="AU150" s="197"/>
      <c r="AV150" s="197"/>
      <c r="AW150" s="197"/>
      <c r="AX150" s="197"/>
      <c r="AY150" s="197"/>
      <c r="AZ150" s="197"/>
      <c r="BA150" s="197"/>
      <c r="BB150" s="197"/>
      <c r="BC150" s="197"/>
      <c r="BD150" s="197"/>
      <c r="BE150" s="197"/>
      <c r="BF150" s="197"/>
      <c r="BG150" s="197"/>
      <c r="BH150" s="197"/>
      <c r="BI150" s="197"/>
      <c r="BJ150" s="197"/>
      <c r="BK150" s="197"/>
      <c r="BL150" s="197"/>
      <c r="BM150" s="197"/>
      <c r="BN150" s="197"/>
      <c r="BO150" s="197"/>
      <c r="BP150" s="197"/>
      <c r="BQ150" s="197"/>
      <c r="BR150" s="197"/>
      <c r="BS150" s="197"/>
      <c r="BT150" s="197"/>
      <c r="BU150" s="197"/>
      <c r="BV150" s="197"/>
      <c r="BW150" s="197"/>
    </row>
    <row r="151" spans="1:154" s="15" customFormat="1" ht="15.6" customHeight="1">
      <c r="A151" s="2">
        <v>2023</v>
      </c>
      <c r="B151" s="194" t="s">
        <v>2615</v>
      </c>
      <c r="C151" s="5" t="s">
        <v>2069</v>
      </c>
      <c r="D151" s="195">
        <f t="shared" si="7"/>
        <v>7.2</v>
      </c>
      <c r="E151" s="1" t="s">
        <v>80</v>
      </c>
      <c r="F151" s="196">
        <v>45022</v>
      </c>
      <c r="G151" s="15" t="s">
        <v>2603</v>
      </c>
      <c r="H151" s="6" t="s">
        <v>11</v>
      </c>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206">
        <v>8.8000000000000007</v>
      </c>
      <c r="AJ151" s="206">
        <v>6.4</v>
      </c>
      <c r="AK151" s="206">
        <v>6.4</v>
      </c>
      <c r="AL151" s="206">
        <v>7.2</v>
      </c>
      <c r="AM151" s="6"/>
      <c r="AN151" s="6"/>
      <c r="AO151" s="6"/>
      <c r="AP151" s="6"/>
      <c r="AQ151" s="6"/>
      <c r="AR151" s="6"/>
      <c r="AS151" s="6"/>
      <c r="AT151" s="197"/>
      <c r="AU151" s="197"/>
      <c r="AV151" s="197"/>
      <c r="AW151" s="197"/>
      <c r="AX151" s="197"/>
      <c r="AY151" s="197"/>
      <c r="AZ151" s="197"/>
      <c r="BA151" s="197"/>
      <c r="BB151" s="197"/>
      <c r="BC151" s="197"/>
      <c r="BD151" s="197"/>
      <c r="BE151" s="197"/>
      <c r="BF151" s="197"/>
      <c r="BG151" s="197"/>
      <c r="BH151" s="197"/>
      <c r="BI151" s="197"/>
      <c r="BJ151" s="197"/>
      <c r="BK151" s="197"/>
      <c r="BL151" s="197"/>
      <c r="BM151" s="2"/>
      <c r="BN151" s="2"/>
      <c r="BO151" s="2"/>
      <c r="BP151" s="2"/>
      <c r="BQ151" s="2"/>
      <c r="BR151" s="2"/>
      <c r="BS151" s="2"/>
      <c r="BT151" s="2"/>
      <c r="BU151" s="2"/>
      <c r="BV151" s="2"/>
      <c r="BW151" s="2"/>
    </row>
    <row r="152" spans="1:154" s="15" customFormat="1" ht="15.6" customHeight="1">
      <c r="A152" s="2">
        <v>2023</v>
      </c>
      <c r="B152" s="194" t="s">
        <v>2616</v>
      </c>
      <c r="C152" s="5" t="s">
        <v>2069</v>
      </c>
      <c r="D152" s="195">
        <f t="shared" si="7"/>
        <v>8.5</v>
      </c>
      <c r="E152" s="1" t="s">
        <v>80</v>
      </c>
      <c r="F152" s="196">
        <v>45022</v>
      </c>
      <c r="G152" s="15" t="s">
        <v>2601</v>
      </c>
      <c r="H152" s="6" t="s">
        <v>11</v>
      </c>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206">
        <v>9.1999999999999993</v>
      </c>
      <c r="AJ152" s="206">
        <v>8.8000000000000007</v>
      </c>
      <c r="AK152" s="206">
        <v>7.2</v>
      </c>
      <c r="AL152" s="206">
        <v>8.8000000000000007</v>
      </c>
      <c r="AM152" s="6"/>
      <c r="AN152" s="6"/>
      <c r="AO152" s="6"/>
      <c r="AP152" s="6"/>
      <c r="AQ152" s="6"/>
      <c r="AR152" s="6"/>
      <c r="AS152" s="6"/>
      <c r="AT152" s="197"/>
      <c r="AU152" s="197"/>
      <c r="AV152" s="197"/>
      <c r="AW152" s="197"/>
      <c r="AX152" s="197"/>
      <c r="AY152" s="197"/>
      <c r="AZ152" s="197"/>
      <c r="BA152" s="197"/>
      <c r="BB152" s="197"/>
      <c r="BC152" s="197"/>
      <c r="BD152" s="197"/>
      <c r="BE152" s="197"/>
      <c r="BF152" s="197"/>
      <c r="BG152" s="197"/>
      <c r="BH152" s="197"/>
      <c r="BI152" s="197"/>
      <c r="BJ152" s="197"/>
      <c r="BK152" s="197"/>
      <c r="BL152" s="197"/>
      <c r="BM152" s="197"/>
      <c r="BN152" s="197"/>
      <c r="BO152" s="197"/>
      <c r="BP152" s="197"/>
      <c r="BQ152" s="197"/>
      <c r="BR152" s="197"/>
      <c r="BS152" s="197"/>
      <c r="BT152" s="197"/>
      <c r="BU152" s="197"/>
      <c r="BV152" s="197"/>
      <c r="BW152" s="197"/>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row>
    <row r="153" spans="1:154" s="15" customFormat="1" ht="15.6" customHeight="1">
      <c r="A153" s="2">
        <v>2023</v>
      </c>
      <c r="B153" s="194" t="s">
        <v>2620</v>
      </c>
      <c r="C153" s="5" t="s">
        <v>2069</v>
      </c>
      <c r="D153" s="195">
        <f t="shared" si="7"/>
        <v>6.5</v>
      </c>
      <c r="E153" s="1" t="s">
        <v>80</v>
      </c>
      <c r="F153" s="196">
        <v>45021</v>
      </c>
      <c r="G153" s="15" t="s">
        <v>2603</v>
      </c>
      <c r="H153" s="6" t="s">
        <v>11</v>
      </c>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206">
        <v>6</v>
      </c>
      <c r="AJ153" s="206">
        <v>8</v>
      </c>
      <c r="AK153" s="206">
        <v>6</v>
      </c>
      <c r="AL153" s="206">
        <v>6</v>
      </c>
      <c r="AM153" s="6"/>
      <c r="AN153" s="6"/>
      <c r="AO153" s="6"/>
      <c r="AP153" s="6"/>
      <c r="AQ153" s="6"/>
      <c r="AR153" s="6"/>
      <c r="AS153" s="6"/>
      <c r="AT153" s="197"/>
      <c r="AU153" s="197"/>
      <c r="AV153" s="197"/>
      <c r="AW153" s="197"/>
      <c r="AX153" s="197"/>
      <c r="AY153" s="197"/>
      <c r="AZ153" s="197"/>
      <c r="BA153" s="197"/>
      <c r="BB153" s="197"/>
      <c r="BC153" s="197"/>
      <c r="BD153" s="197"/>
      <c r="BE153" s="197"/>
      <c r="BF153" s="197"/>
      <c r="BG153" s="197"/>
      <c r="BH153" s="197"/>
      <c r="BI153" s="197"/>
      <c r="BJ153" s="197"/>
      <c r="BK153" s="197"/>
      <c r="BL153" s="197"/>
      <c r="BM153" s="197"/>
      <c r="BN153" s="197"/>
      <c r="BO153" s="197"/>
      <c r="BP153" s="197"/>
      <c r="BQ153" s="197"/>
      <c r="BR153" s="197"/>
      <c r="BS153" s="197"/>
      <c r="BT153" s="197"/>
      <c r="BU153" s="197"/>
      <c r="BV153" s="197"/>
      <c r="BW153" s="197"/>
    </row>
    <row r="154" spans="1:154" s="15" customFormat="1" ht="15.6" customHeight="1">
      <c r="A154" s="2">
        <v>2023</v>
      </c>
      <c r="B154" s="194" t="s">
        <v>2622</v>
      </c>
      <c r="C154" s="5" t="s">
        <v>2069</v>
      </c>
      <c r="D154" s="195">
        <f t="shared" si="7"/>
        <v>6.4</v>
      </c>
      <c r="E154" s="1" t="s">
        <v>80</v>
      </c>
      <c r="F154" s="196">
        <v>45021</v>
      </c>
      <c r="G154" s="15" t="s">
        <v>2601</v>
      </c>
      <c r="H154" s="6" t="s">
        <v>11</v>
      </c>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206">
        <v>6</v>
      </c>
      <c r="AJ154" s="206">
        <v>8</v>
      </c>
      <c r="AK154" s="206">
        <v>5.6</v>
      </c>
      <c r="AL154" s="206">
        <v>6</v>
      </c>
      <c r="AM154" s="6"/>
      <c r="AN154" s="6"/>
      <c r="AO154" s="6"/>
      <c r="AP154" s="6"/>
      <c r="AQ154" s="6"/>
      <c r="AR154" s="6"/>
      <c r="AS154" s="6"/>
      <c r="AT154" s="197"/>
      <c r="AU154" s="197"/>
      <c r="AV154" s="197"/>
      <c r="AW154" s="197"/>
      <c r="AX154" s="197"/>
      <c r="AY154" s="197"/>
      <c r="AZ154" s="197"/>
      <c r="BA154" s="197"/>
      <c r="BB154" s="197"/>
      <c r="BC154" s="197"/>
      <c r="BD154" s="197"/>
      <c r="BE154" s="197"/>
      <c r="BF154" s="197"/>
      <c r="BG154" s="197"/>
      <c r="BH154" s="197"/>
      <c r="BI154" s="197"/>
      <c r="BJ154" s="197"/>
      <c r="BK154" s="197"/>
      <c r="BL154" s="197"/>
      <c r="BM154" s="197"/>
      <c r="BN154" s="197"/>
      <c r="BO154" s="197"/>
      <c r="BP154" s="197"/>
      <c r="BQ154" s="197"/>
      <c r="BR154" s="197"/>
      <c r="BS154" s="197"/>
      <c r="BT154" s="197"/>
      <c r="BU154" s="197"/>
      <c r="BV154" s="197"/>
      <c r="BW154" s="197"/>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c r="EE154" s="2"/>
      <c r="EF154" s="2"/>
      <c r="EG154" s="2"/>
      <c r="EH154" s="2"/>
      <c r="EI154" s="2"/>
      <c r="EJ154" s="2"/>
      <c r="EK154" s="2"/>
      <c r="EL154" s="2"/>
      <c r="EM154" s="2"/>
      <c r="EN154" s="2"/>
      <c r="EO154" s="2"/>
      <c r="EP154" s="2"/>
      <c r="EQ154" s="2"/>
      <c r="ER154" s="2"/>
      <c r="ES154" s="2"/>
      <c r="ET154" s="2"/>
      <c r="EU154" s="2"/>
      <c r="EV154" s="2"/>
      <c r="EW154" s="2"/>
      <c r="EX154" s="2"/>
    </row>
    <row r="155" spans="1:154" s="15" customFormat="1" ht="15.6" customHeight="1">
      <c r="A155" s="2">
        <v>2021</v>
      </c>
      <c r="B155" s="194" t="s">
        <v>2617</v>
      </c>
      <c r="C155" s="5" t="s">
        <v>2618</v>
      </c>
      <c r="D155" s="195">
        <f t="shared" si="7"/>
        <v>6.3000000000000007</v>
      </c>
      <c r="E155" s="1" t="s">
        <v>80</v>
      </c>
      <c r="F155" s="196">
        <v>45021</v>
      </c>
      <c r="G155" s="15" t="s">
        <v>2619</v>
      </c>
      <c r="H155" s="6" t="s">
        <v>11</v>
      </c>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206">
        <v>6.4</v>
      </c>
      <c r="AJ155" s="206">
        <v>6</v>
      </c>
      <c r="AK155" s="206">
        <v>6.4</v>
      </c>
      <c r="AL155" s="206">
        <v>6.4</v>
      </c>
      <c r="AM155" s="6"/>
      <c r="AN155" s="6"/>
      <c r="AO155" s="6"/>
      <c r="AP155" s="6"/>
      <c r="AQ155" s="6"/>
      <c r="AR155" s="6"/>
      <c r="AS155" s="6"/>
      <c r="AT155" s="197"/>
      <c r="AU155" s="197"/>
      <c r="AV155" s="197"/>
      <c r="AW155" s="197"/>
      <c r="AX155" s="197"/>
      <c r="AY155" s="197"/>
      <c r="AZ155" s="197"/>
      <c r="BA155" s="197"/>
      <c r="BB155" s="197"/>
      <c r="BC155" s="197"/>
      <c r="BD155" s="197"/>
      <c r="BE155" s="197"/>
      <c r="BF155" s="197"/>
      <c r="BG155" s="197"/>
      <c r="BH155" s="197"/>
      <c r="BI155" s="197"/>
      <c r="BJ155" s="197"/>
      <c r="BK155" s="197"/>
      <c r="BL155" s="197"/>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c r="EE155" s="2"/>
      <c r="EF155" s="2"/>
      <c r="EG155" s="2"/>
      <c r="EH155" s="2"/>
      <c r="EI155" s="2"/>
      <c r="EJ155" s="2"/>
      <c r="EK155" s="2"/>
      <c r="EL155" s="2"/>
      <c r="EM155" s="2"/>
      <c r="EN155" s="2"/>
      <c r="EO155" s="2"/>
      <c r="EP155" s="2"/>
      <c r="EQ155" s="2"/>
      <c r="ER155" s="2"/>
      <c r="ES155" s="2"/>
      <c r="ET155" s="2"/>
      <c r="EU155" s="2"/>
      <c r="EV155" s="2"/>
      <c r="EW155" s="2"/>
      <c r="EX155" s="2"/>
    </row>
    <row r="156" spans="1:154" s="15" customFormat="1" ht="15.6" customHeight="1">
      <c r="A156" s="2">
        <v>2023</v>
      </c>
      <c r="B156" s="194" t="s">
        <v>2623</v>
      </c>
      <c r="C156" s="5" t="s">
        <v>2069</v>
      </c>
      <c r="D156" s="195">
        <f t="shared" si="7"/>
        <v>8</v>
      </c>
      <c r="E156" s="1" t="s">
        <v>80</v>
      </c>
      <c r="F156" s="196">
        <v>45020</v>
      </c>
      <c r="G156" s="15" t="s">
        <v>2603</v>
      </c>
      <c r="H156" s="6" t="s">
        <v>11</v>
      </c>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206">
        <v>10</v>
      </c>
      <c r="AJ156" s="206">
        <v>8</v>
      </c>
      <c r="AK156" s="206">
        <v>5.6</v>
      </c>
      <c r="AL156" s="206">
        <v>8.4</v>
      </c>
      <c r="AM156" s="6"/>
      <c r="AN156" s="6"/>
      <c r="AO156" s="6"/>
      <c r="AP156" s="6"/>
      <c r="AQ156" s="6"/>
      <c r="AR156" s="6"/>
      <c r="AS156" s="6"/>
      <c r="AT156" s="197"/>
      <c r="AU156" s="197"/>
      <c r="AV156" s="197"/>
      <c r="AW156" s="197"/>
      <c r="AX156" s="197"/>
      <c r="AY156" s="197"/>
      <c r="AZ156" s="197"/>
      <c r="BA156" s="197"/>
      <c r="BB156" s="197"/>
      <c r="BC156" s="197"/>
      <c r="BD156" s="197"/>
      <c r="BE156" s="197"/>
      <c r="BF156" s="197"/>
      <c r="BG156" s="197"/>
      <c r="BH156" s="197"/>
      <c r="BI156" s="197"/>
      <c r="BJ156" s="197"/>
      <c r="BK156" s="197"/>
      <c r="BL156" s="197"/>
      <c r="BM156" s="209"/>
      <c r="BN156" s="209"/>
      <c r="BO156" s="209"/>
      <c r="BP156" s="209"/>
      <c r="BQ156" s="209"/>
      <c r="BR156" s="209"/>
      <c r="BS156" s="209"/>
      <c r="BT156" s="209"/>
      <c r="BU156" s="209"/>
      <c r="BV156" s="209"/>
      <c r="BW156" s="209"/>
    </row>
    <row r="157" spans="1:154" s="15" customFormat="1" ht="15.6" customHeight="1">
      <c r="A157" s="2">
        <v>2023</v>
      </c>
      <c r="B157" s="194" t="s">
        <v>2624</v>
      </c>
      <c r="C157" s="5" t="s">
        <v>2625</v>
      </c>
      <c r="D157" s="195">
        <f t="shared" si="7"/>
        <v>8.6999999999999993</v>
      </c>
      <c r="E157" s="1" t="s">
        <v>80</v>
      </c>
      <c r="F157" s="196">
        <v>45020</v>
      </c>
      <c r="G157" s="15" t="s">
        <v>2601</v>
      </c>
      <c r="H157" s="6" t="s">
        <v>11</v>
      </c>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206">
        <v>8.8000000000000007</v>
      </c>
      <c r="AJ157" s="206">
        <v>10</v>
      </c>
      <c r="AK157" s="206">
        <v>8</v>
      </c>
      <c r="AL157" s="206">
        <v>8</v>
      </c>
      <c r="AM157" s="6"/>
      <c r="AN157" s="6"/>
      <c r="AO157" s="6"/>
      <c r="AP157" s="6"/>
      <c r="AQ157" s="6"/>
      <c r="AR157" s="6"/>
      <c r="AS157" s="6"/>
      <c r="AT157" s="197"/>
      <c r="AU157" s="197"/>
      <c r="AV157" s="197"/>
      <c r="AW157" s="197"/>
      <c r="AX157" s="197"/>
      <c r="AY157" s="197"/>
      <c r="AZ157" s="197"/>
      <c r="BA157" s="197"/>
      <c r="BB157" s="197"/>
      <c r="BC157" s="197"/>
      <c r="BD157" s="197"/>
      <c r="BE157" s="197"/>
      <c r="BF157" s="197"/>
      <c r="BG157" s="197"/>
      <c r="BH157" s="197"/>
      <c r="BI157" s="197"/>
      <c r="BJ157" s="197"/>
      <c r="BK157" s="197"/>
      <c r="BL157" s="197"/>
      <c r="BM157" s="197"/>
      <c r="BN157" s="197"/>
      <c r="BO157" s="197"/>
      <c r="BP157" s="197"/>
      <c r="BQ157" s="197"/>
      <c r="BR157" s="197"/>
      <c r="BS157" s="197"/>
      <c r="BT157" s="197"/>
      <c r="BU157" s="197"/>
      <c r="BV157" s="197"/>
      <c r="BW157" s="197"/>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c r="EE157" s="2"/>
      <c r="EF157" s="2"/>
      <c r="EG157" s="2"/>
      <c r="EH157" s="2"/>
      <c r="EI157" s="2"/>
      <c r="EJ157" s="2"/>
      <c r="EK157" s="2"/>
      <c r="EL157" s="2"/>
      <c r="EM157" s="2"/>
      <c r="EN157" s="2"/>
      <c r="EO157" s="2"/>
      <c r="EP157" s="2"/>
      <c r="EQ157" s="2"/>
      <c r="ER157" s="2"/>
      <c r="ES157" s="2"/>
      <c r="ET157" s="2"/>
      <c r="EU157" s="2"/>
      <c r="EV157" s="2"/>
      <c r="EW157" s="2"/>
      <c r="EX157" s="2"/>
    </row>
    <row r="158" spans="1:154" s="15" customFormat="1" ht="15.6" customHeight="1">
      <c r="A158" s="2">
        <v>2023</v>
      </c>
      <c r="B158" s="194" t="s">
        <v>2628</v>
      </c>
      <c r="C158" s="5" t="s">
        <v>2069</v>
      </c>
      <c r="D158" s="195">
        <f t="shared" si="7"/>
        <v>7.5</v>
      </c>
      <c r="E158" s="1" t="s">
        <v>80</v>
      </c>
      <c r="F158" s="196">
        <v>45013</v>
      </c>
      <c r="G158" s="15" t="s">
        <v>2603</v>
      </c>
      <c r="H158" s="6" t="s">
        <v>11</v>
      </c>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206">
        <v>7.2</v>
      </c>
      <c r="AJ158" s="206">
        <v>7.6</v>
      </c>
      <c r="AK158" s="206">
        <v>8</v>
      </c>
      <c r="AL158" s="206">
        <v>7.2</v>
      </c>
      <c r="AM158" s="6"/>
      <c r="AN158" s="6"/>
      <c r="AO158" s="6"/>
      <c r="AP158" s="6"/>
      <c r="AQ158" s="6"/>
      <c r="AR158" s="6"/>
      <c r="AS158" s="6"/>
      <c r="AT158" s="197"/>
      <c r="AU158" s="197"/>
      <c r="AV158" s="197"/>
      <c r="AW158" s="197"/>
      <c r="AX158" s="197"/>
      <c r="AY158" s="197"/>
      <c r="AZ158" s="197"/>
      <c r="BA158" s="197"/>
      <c r="BB158" s="197"/>
      <c r="BC158" s="197"/>
      <c r="BD158" s="197"/>
      <c r="BE158" s="197"/>
      <c r="BF158" s="197"/>
      <c r="BG158" s="197"/>
      <c r="BH158" s="197"/>
      <c r="BI158" s="197"/>
      <c r="BJ158" s="197"/>
      <c r="BK158" s="197"/>
      <c r="BL158" s="197"/>
      <c r="BM158" s="197"/>
      <c r="BN158" s="197"/>
      <c r="BO158" s="197"/>
      <c r="BP158" s="197"/>
      <c r="BQ158" s="197"/>
      <c r="BR158" s="197"/>
      <c r="BS158" s="197"/>
      <c r="BT158" s="197"/>
      <c r="BU158" s="197"/>
      <c r="BV158" s="197"/>
      <c r="BW158" s="197"/>
    </row>
    <row r="159" spans="1:154" s="15" customFormat="1" ht="15.6" customHeight="1">
      <c r="A159" s="2">
        <v>2016</v>
      </c>
      <c r="B159" s="194" t="s">
        <v>2626</v>
      </c>
      <c r="C159" s="5" t="s">
        <v>2627</v>
      </c>
      <c r="D159" s="195">
        <f t="shared" si="7"/>
        <v>5</v>
      </c>
      <c r="E159" s="1" t="s">
        <v>80</v>
      </c>
      <c r="F159" s="196">
        <v>45013</v>
      </c>
      <c r="G159" s="15" t="s">
        <v>2632</v>
      </c>
      <c r="H159" s="6" t="s">
        <v>11</v>
      </c>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206">
        <v>5</v>
      </c>
      <c r="AJ159" s="206"/>
      <c r="AK159" s="206"/>
      <c r="AL159" s="206"/>
      <c r="AM159" s="6"/>
      <c r="AN159" s="6"/>
      <c r="AO159" s="6"/>
      <c r="AP159" s="6"/>
      <c r="AQ159" s="6"/>
      <c r="AR159" s="6"/>
      <c r="AS159" s="6"/>
      <c r="AT159" s="197"/>
      <c r="AU159" s="197"/>
      <c r="AV159" s="197"/>
      <c r="AW159" s="197"/>
      <c r="AX159" s="197"/>
      <c r="AY159" s="197"/>
      <c r="AZ159" s="197"/>
      <c r="BA159" s="197"/>
      <c r="BB159" s="197"/>
      <c r="BC159" s="197"/>
      <c r="BD159" s="197"/>
      <c r="BE159" s="197"/>
      <c r="BF159" s="197"/>
      <c r="BG159" s="197"/>
      <c r="BH159" s="197"/>
      <c r="BI159" s="197"/>
      <c r="BJ159" s="197"/>
      <c r="BK159" s="197"/>
      <c r="BL159" s="197"/>
      <c r="BM159" s="197"/>
      <c r="BN159" s="197"/>
      <c r="BO159" s="197"/>
      <c r="BP159" s="197"/>
      <c r="BQ159" s="197"/>
      <c r="BR159" s="197"/>
      <c r="BS159" s="197"/>
      <c r="BT159" s="197"/>
      <c r="BU159" s="197"/>
      <c r="BV159" s="197"/>
      <c r="BW159" s="197"/>
    </row>
    <row r="160" spans="1:154" s="15" customFormat="1" ht="15.6" customHeight="1">
      <c r="A160" s="2">
        <v>2016</v>
      </c>
      <c r="B160" s="194" t="s">
        <v>2626</v>
      </c>
      <c r="C160" s="5" t="s">
        <v>2627</v>
      </c>
      <c r="D160" s="195">
        <f t="shared" si="7"/>
        <v>5</v>
      </c>
      <c r="E160" s="1" t="s">
        <v>81</v>
      </c>
      <c r="F160" s="196">
        <v>45013</v>
      </c>
      <c r="G160" s="15" t="s">
        <v>2632</v>
      </c>
      <c r="H160" s="6" t="s">
        <v>11</v>
      </c>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206">
        <v>5</v>
      </c>
      <c r="AJ160" s="206"/>
      <c r="AK160" s="206"/>
      <c r="AL160" s="206"/>
      <c r="AM160" s="6"/>
      <c r="AN160" s="6"/>
      <c r="AO160" s="6"/>
      <c r="AP160" s="6"/>
      <c r="AQ160" s="6"/>
      <c r="AR160" s="6"/>
      <c r="AS160" s="6"/>
      <c r="AT160" s="197"/>
      <c r="AU160" s="197"/>
      <c r="AV160" s="197"/>
      <c r="AW160" s="197"/>
      <c r="AX160" s="197"/>
      <c r="AY160" s="197"/>
      <c r="AZ160" s="197"/>
      <c r="BA160" s="197"/>
      <c r="BB160" s="197"/>
      <c r="BC160" s="197"/>
      <c r="BD160" s="197"/>
      <c r="BE160" s="197"/>
      <c r="BF160" s="197"/>
      <c r="BG160" s="197"/>
      <c r="BH160" s="197"/>
      <c r="BI160" s="197"/>
      <c r="BJ160" s="197"/>
      <c r="BK160" s="197"/>
      <c r="BL160" s="197"/>
      <c r="BM160" s="197"/>
      <c r="BN160" s="197"/>
      <c r="BO160" s="197"/>
      <c r="BP160" s="197"/>
      <c r="BQ160" s="197"/>
      <c r="BR160" s="197"/>
      <c r="BS160" s="197"/>
      <c r="BT160" s="197"/>
      <c r="BU160" s="197"/>
      <c r="BV160" s="197"/>
      <c r="BW160" s="197"/>
    </row>
    <row r="161" spans="1:75" s="15" customFormat="1" ht="15.6" customHeight="1">
      <c r="A161" s="2">
        <v>2023</v>
      </c>
      <c r="B161" s="194" t="s">
        <v>2635</v>
      </c>
      <c r="C161" s="5" t="s">
        <v>2069</v>
      </c>
      <c r="D161" s="195">
        <f t="shared" si="7"/>
        <v>8.1999999999999993</v>
      </c>
      <c r="E161" s="1" t="s">
        <v>80</v>
      </c>
      <c r="F161" s="196">
        <v>45012</v>
      </c>
      <c r="G161" s="15" t="s">
        <v>2603</v>
      </c>
      <c r="H161" s="6" t="s">
        <v>11</v>
      </c>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206">
        <v>10</v>
      </c>
      <c r="AJ161" s="206">
        <v>7.2</v>
      </c>
      <c r="AK161" s="206">
        <v>8</v>
      </c>
      <c r="AL161" s="206">
        <v>7.6</v>
      </c>
      <c r="AM161" s="6"/>
      <c r="AN161" s="6"/>
      <c r="AO161" s="6"/>
      <c r="AP161" s="6"/>
      <c r="AQ161" s="6"/>
      <c r="AR161" s="6"/>
      <c r="AS161" s="6"/>
      <c r="AT161" s="197"/>
      <c r="AU161" s="197"/>
      <c r="AV161" s="197"/>
      <c r="AW161" s="197"/>
      <c r="AX161" s="197"/>
      <c r="AY161" s="197"/>
      <c r="AZ161" s="197"/>
      <c r="BA161" s="197"/>
      <c r="BB161" s="197"/>
      <c r="BC161" s="197"/>
      <c r="BD161" s="197"/>
      <c r="BE161" s="197"/>
      <c r="BF161" s="197"/>
      <c r="BG161" s="197"/>
      <c r="BH161" s="197"/>
      <c r="BI161" s="197"/>
      <c r="BJ161" s="197"/>
      <c r="BK161" s="197"/>
      <c r="BL161" s="197"/>
      <c r="BM161" s="209"/>
      <c r="BN161" s="209"/>
      <c r="BO161" s="209"/>
      <c r="BP161" s="209"/>
      <c r="BQ161" s="209"/>
      <c r="BR161" s="209"/>
      <c r="BS161" s="209"/>
      <c r="BT161" s="209"/>
      <c r="BU161" s="209"/>
      <c r="BV161" s="209"/>
      <c r="BW161" s="209"/>
    </row>
    <row r="162" spans="1:75" s="15" customFormat="1" ht="15.6" customHeight="1">
      <c r="A162" s="2">
        <v>1988</v>
      </c>
      <c r="B162" s="194" t="s">
        <v>2636</v>
      </c>
      <c r="C162" s="5" t="s">
        <v>2637</v>
      </c>
      <c r="D162" s="195">
        <f t="shared" si="7"/>
        <v>8.1</v>
      </c>
      <c r="E162" s="1" t="s">
        <v>80</v>
      </c>
      <c r="F162" s="196">
        <v>45011</v>
      </c>
      <c r="G162" s="15" t="s">
        <v>2638</v>
      </c>
      <c r="H162" s="6" t="s">
        <v>11</v>
      </c>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206">
        <v>8.4</v>
      </c>
      <c r="AJ162" s="206">
        <v>8</v>
      </c>
      <c r="AK162" s="206">
        <v>8</v>
      </c>
      <c r="AL162" s="206">
        <v>8</v>
      </c>
      <c r="AM162" s="6"/>
      <c r="AN162" s="6"/>
      <c r="AO162" s="6"/>
      <c r="AP162" s="6"/>
      <c r="AQ162" s="6"/>
      <c r="AR162" s="6"/>
      <c r="AS162" s="6"/>
      <c r="AT162" s="197"/>
      <c r="AU162" s="197"/>
      <c r="AV162" s="197"/>
      <c r="AW162" s="197"/>
      <c r="AX162" s="197"/>
      <c r="AY162" s="197"/>
      <c r="AZ162" s="197"/>
      <c r="BA162" s="197"/>
      <c r="BB162" s="197"/>
      <c r="BC162" s="197"/>
      <c r="BD162" s="197"/>
      <c r="BE162" s="197"/>
      <c r="BF162" s="197"/>
      <c r="BG162" s="197"/>
      <c r="BH162" s="197"/>
      <c r="BI162" s="197"/>
      <c r="BJ162" s="197"/>
      <c r="BK162" s="197"/>
      <c r="BL162" s="197"/>
      <c r="BN162" s="197"/>
      <c r="BO162" s="197"/>
      <c r="BP162" s="197"/>
      <c r="BQ162" s="197"/>
      <c r="BR162" s="197"/>
      <c r="BS162" s="197"/>
      <c r="BT162" s="197"/>
      <c r="BU162" s="197"/>
      <c r="BV162" s="197"/>
      <c r="BW162" s="197"/>
    </row>
    <row r="163" spans="1:75" s="15" customFormat="1" ht="15.6" customHeight="1">
      <c r="A163" s="2">
        <v>1988</v>
      </c>
      <c r="B163" s="194" t="s">
        <v>2636</v>
      </c>
      <c r="C163" s="5" t="s">
        <v>2637</v>
      </c>
      <c r="D163" s="195">
        <f t="shared" si="7"/>
        <v>8.1</v>
      </c>
      <c r="E163" s="1" t="s">
        <v>81</v>
      </c>
      <c r="F163" s="196">
        <v>45011</v>
      </c>
      <c r="G163" s="15" t="s">
        <v>2638</v>
      </c>
      <c r="H163" s="6" t="s">
        <v>11</v>
      </c>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206">
        <v>8.8000000000000007</v>
      </c>
      <c r="AJ163" s="206">
        <v>7.2</v>
      </c>
      <c r="AK163" s="206">
        <v>8</v>
      </c>
      <c r="AL163" s="206">
        <v>8.4</v>
      </c>
      <c r="AM163" s="6"/>
      <c r="AN163" s="6"/>
      <c r="AO163" s="6"/>
      <c r="AP163" s="6"/>
      <c r="AQ163" s="6"/>
      <c r="AR163" s="6"/>
      <c r="AS163" s="6"/>
      <c r="AT163" s="197"/>
      <c r="AU163" s="197"/>
      <c r="AV163" s="197"/>
      <c r="AW163" s="197"/>
      <c r="AX163" s="197"/>
      <c r="AY163" s="197"/>
      <c r="AZ163" s="197"/>
      <c r="BA163" s="197"/>
      <c r="BB163" s="197"/>
      <c r="BC163" s="197"/>
      <c r="BD163" s="197"/>
      <c r="BE163" s="197"/>
      <c r="BF163" s="197"/>
      <c r="BG163" s="197"/>
      <c r="BH163" s="197"/>
      <c r="BI163" s="197"/>
      <c r="BJ163" s="197"/>
      <c r="BK163" s="197"/>
      <c r="BL163" s="197"/>
      <c r="BM163" s="197"/>
      <c r="BN163" s="197"/>
      <c r="BO163" s="197"/>
      <c r="BP163" s="197"/>
      <c r="BQ163" s="197"/>
      <c r="BR163" s="197"/>
      <c r="BS163" s="197"/>
      <c r="BT163" s="197"/>
      <c r="BU163" s="197"/>
      <c r="BV163" s="197"/>
      <c r="BW163" s="197"/>
    </row>
    <row r="164" spans="1:75" s="15" customFormat="1" ht="15.6" customHeight="1">
      <c r="A164" s="2">
        <v>1988</v>
      </c>
      <c r="B164" s="194" t="s">
        <v>2639</v>
      </c>
      <c r="C164" s="5" t="s">
        <v>2640</v>
      </c>
      <c r="D164" s="195">
        <f t="shared" si="7"/>
        <v>8.5</v>
      </c>
      <c r="E164" s="1" t="s">
        <v>81</v>
      </c>
      <c r="F164" s="196">
        <v>45011</v>
      </c>
      <c r="G164" s="15" t="s">
        <v>2638</v>
      </c>
      <c r="H164" s="6" t="s">
        <v>11</v>
      </c>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206">
        <v>9.6</v>
      </c>
      <c r="AJ164" s="206">
        <v>6.4</v>
      </c>
      <c r="AK164" s="206">
        <v>9.1999999999999993</v>
      </c>
      <c r="AL164" s="206">
        <v>8.8000000000000007</v>
      </c>
      <c r="AM164" s="6"/>
      <c r="AN164" s="6"/>
      <c r="AO164" s="6"/>
      <c r="AP164" s="6"/>
      <c r="AQ164" s="6"/>
      <c r="AR164" s="6"/>
      <c r="AS164" s="6"/>
      <c r="AT164" s="197"/>
      <c r="AU164" s="197"/>
      <c r="AV164" s="197"/>
      <c r="AW164" s="197"/>
      <c r="AX164" s="197"/>
      <c r="AY164" s="197"/>
      <c r="AZ164" s="197"/>
      <c r="BA164" s="197"/>
      <c r="BB164" s="197"/>
      <c r="BC164" s="197"/>
      <c r="BD164" s="197"/>
      <c r="BE164" s="197"/>
      <c r="BF164" s="197"/>
      <c r="BG164" s="197"/>
      <c r="BH164" s="197"/>
      <c r="BI164" s="197"/>
      <c r="BJ164" s="197"/>
      <c r="BK164" s="197"/>
      <c r="BL164" s="197"/>
      <c r="BM164" s="197"/>
      <c r="BN164" s="197"/>
      <c r="BO164" s="197"/>
      <c r="BP164" s="197"/>
      <c r="BQ164" s="197"/>
      <c r="BR164" s="197"/>
      <c r="BS164" s="197"/>
      <c r="BT164" s="197"/>
      <c r="BU164" s="197"/>
      <c r="BV164" s="197"/>
      <c r="BW164" s="197"/>
    </row>
    <row r="165" spans="1:75" s="15" customFormat="1" ht="15.6" customHeight="1">
      <c r="A165" s="2">
        <v>1988</v>
      </c>
      <c r="B165" s="194" t="s">
        <v>2639</v>
      </c>
      <c r="C165" s="5" t="s">
        <v>2640</v>
      </c>
      <c r="D165" s="195">
        <f t="shared" si="7"/>
        <v>8.3000000000000007</v>
      </c>
      <c r="E165" s="1" t="s">
        <v>80</v>
      </c>
      <c r="F165" s="196">
        <v>45011</v>
      </c>
      <c r="G165" s="15" t="s">
        <v>2638</v>
      </c>
      <c r="H165" s="6" t="s">
        <v>11</v>
      </c>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206">
        <v>8.8000000000000007</v>
      </c>
      <c r="AJ165" s="206">
        <v>6.4</v>
      </c>
      <c r="AK165" s="206">
        <v>8.8000000000000007</v>
      </c>
      <c r="AL165" s="206">
        <v>9.1999999999999993</v>
      </c>
      <c r="AM165" s="6"/>
      <c r="AN165" s="6"/>
      <c r="AO165" s="6"/>
      <c r="AP165" s="6"/>
      <c r="AQ165" s="6"/>
      <c r="AR165" s="6"/>
      <c r="AS165" s="6"/>
      <c r="AT165" s="197"/>
      <c r="AU165" s="197"/>
      <c r="AV165" s="197"/>
      <c r="AW165" s="197"/>
      <c r="AX165" s="197"/>
      <c r="AY165" s="197"/>
      <c r="AZ165" s="197"/>
      <c r="BA165" s="197"/>
      <c r="BB165" s="197"/>
      <c r="BC165" s="197"/>
      <c r="BD165" s="197"/>
      <c r="BE165" s="197"/>
      <c r="BF165" s="197"/>
      <c r="BG165" s="197"/>
      <c r="BH165" s="197"/>
      <c r="BI165" s="197"/>
      <c r="BJ165" s="197"/>
      <c r="BK165" s="197"/>
      <c r="BL165" s="197"/>
      <c r="BM165" s="197"/>
      <c r="BN165" s="197"/>
      <c r="BO165" s="197"/>
      <c r="BP165" s="197"/>
      <c r="BQ165" s="197"/>
      <c r="BR165" s="197"/>
      <c r="BS165" s="197"/>
      <c r="BT165" s="197"/>
      <c r="BU165" s="197"/>
      <c r="BV165" s="197"/>
      <c r="BW165" s="197"/>
    </row>
    <row r="166" spans="1:75" s="15" customFormat="1" ht="15.6" customHeight="1">
      <c r="A166" s="2">
        <v>2022</v>
      </c>
      <c r="B166" s="194" t="s">
        <v>2641</v>
      </c>
      <c r="C166" s="5" t="s">
        <v>2642</v>
      </c>
      <c r="D166" s="195">
        <f t="shared" si="7"/>
        <v>8.8000000000000007</v>
      </c>
      <c r="E166" s="1" t="s">
        <v>81</v>
      </c>
      <c r="F166" s="196">
        <v>45010</v>
      </c>
      <c r="G166" s="15" t="s">
        <v>2638</v>
      </c>
      <c r="H166" s="6" t="s">
        <v>11</v>
      </c>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206">
        <v>9.1999999999999993</v>
      </c>
      <c r="AJ166" s="206">
        <v>7.2</v>
      </c>
      <c r="AK166" s="206">
        <v>9.6</v>
      </c>
      <c r="AL166" s="206">
        <v>9.1999999999999993</v>
      </c>
      <c r="AM166" s="6"/>
      <c r="AN166" s="6"/>
      <c r="AO166" s="6"/>
      <c r="AP166" s="6"/>
      <c r="AQ166" s="6"/>
      <c r="AR166" s="6"/>
      <c r="AS166" s="6"/>
      <c r="AT166" s="197"/>
      <c r="AU166" s="197"/>
      <c r="AV166" s="197"/>
      <c r="AW166" s="197"/>
      <c r="AX166" s="197"/>
      <c r="AY166" s="197"/>
      <c r="AZ166" s="197"/>
      <c r="BA166" s="197"/>
      <c r="BB166" s="197"/>
      <c r="BC166" s="197"/>
      <c r="BD166" s="197"/>
      <c r="BE166" s="197"/>
      <c r="BF166" s="197"/>
      <c r="BG166" s="197"/>
      <c r="BH166" s="197"/>
      <c r="BI166" s="197"/>
      <c r="BJ166" s="197"/>
      <c r="BK166" s="197"/>
      <c r="BL166" s="197"/>
      <c r="BM166" s="197"/>
      <c r="BN166" s="197"/>
      <c r="BO166" s="197"/>
      <c r="BP166" s="197"/>
      <c r="BQ166" s="197"/>
      <c r="BR166" s="197"/>
      <c r="BS166" s="197"/>
      <c r="BT166" s="197"/>
      <c r="BU166" s="197"/>
      <c r="BV166" s="197"/>
      <c r="BW166" s="197"/>
    </row>
    <row r="167" spans="1:75" s="15" customFormat="1" ht="15.6" customHeight="1">
      <c r="A167" s="2">
        <v>2022</v>
      </c>
      <c r="B167" s="194" t="s">
        <v>2641</v>
      </c>
      <c r="C167" s="5" t="s">
        <v>2642</v>
      </c>
      <c r="D167" s="195">
        <f t="shared" si="7"/>
        <v>7.9</v>
      </c>
      <c r="E167" s="1" t="s">
        <v>80</v>
      </c>
      <c r="F167" s="196">
        <v>45010</v>
      </c>
      <c r="G167" s="15" t="s">
        <v>2638</v>
      </c>
      <c r="H167" s="6" t="s">
        <v>11</v>
      </c>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206">
        <v>8.8000000000000007</v>
      </c>
      <c r="AJ167" s="206">
        <v>5.2</v>
      </c>
      <c r="AK167" s="206">
        <v>9.6</v>
      </c>
      <c r="AL167" s="206">
        <v>8</v>
      </c>
      <c r="AM167" s="6"/>
      <c r="AN167" s="6"/>
      <c r="AO167" s="6"/>
      <c r="AP167" s="6"/>
      <c r="AQ167" s="6"/>
      <c r="AR167" s="6"/>
      <c r="AS167" s="6"/>
      <c r="AT167" s="197"/>
      <c r="AU167" s="197"/>
      <c r="AV167" s="197"/>
      <c r="AW167" s="197"/>
      <c r="AX167" s="197"/>
      <c r="AY167" s="197"/>
      <c r="AZ167" s="197"/>
      <c r="BA167" s="197"/>
      <c r="BB167" s="197"/>
      <c r="BC167" s="197"/>
      <c r="BD167" s="197"/>
      <c r="BE167" s="197"/>
      <c r="BF167" s="197"/>
      <c r="BG167" s="197"/>
      <c r="BH167" s="197"/>
      <c r="BI167" s="197"/>
      <c r="BJ167" s="197"/>
      <c r="BK167" s="197"/>
      <c r="BL167" s="197"/>
      <c r="BM167" s="197"/>
      <c r="BN167" s="197"/>
      <c r="BO167" s="197"/>
      <c r="BP167" s="197"/>
      <c r="BQ167" s="197"/>
      <c r="BR167" s="197"/>
      <c r="BS167" s="197"/>
      <c r="BT167" s="197"/>
      <c r="BU167" s="197"/>
      <c r="BV167" s="197"/>
      <c r="BW167" s="197"/>
    </row>
    <row r="168" spans="1:75" s="15" customFormat="1" ht="15.6" customHeight="1">
      <c r="A168" s="2">
        <v>2023</v>
      </c>
      <c r="B168" s="194" t="s">
        <v>2643</v>
      </c>
      <c r="C168" s="5" t="s">
        <v>2069</v>
      </c>
      <c r="D168" s="195">
        <f t="shared" si="7"/>
        <v>9.5</v>
      </c>
      <c r="E168" s="1" t="s">
        <v>80</v>
      </c>
      <c r="F168" s="196">
        <v>45010</v>
      </c>
      <c r="G168" s="15" t="s">
        <v>2603</v>
      </c>
      <c r="H168" s="6" t="s">
        <v>11</v>
      </c>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206">
        <v>10</v>
      </c>
      <c r="AJ168" s="206">
        <v>10</v>
      </c>
      <c r="AK168" s="206">
        <v>8</v>
      </c>
      <c r="AL168" s="206">
        <v>10</v>
      </c>
      <c r="AM168" s="6"/>
      <c r="AN168" s="6"/>
      <c r="AO168" s="6"/>
      <c r="AP168" s="6"/>
      <c r="AQ168" s="6"/>
      <c r="AR168" s="6"/>
      <c r="AS168" s="6"/>
      <c r="AT168" s="197"/>
      <c r="AU168" s="197"/>
      <c r="AV168" s="197"/>
      <c r="AW168" s="197"/>
      <c r="AX168" s="197"/>
      <c r="AY168" s="197"/>
      <c r="AZ168" s="197"/>
      <c r="BA168" s="197"/>
      <c r="BB168" s="197"/>
      <c r="BC168" s="197"/>
      <c r="BD168" s="197"/>
      <c r="BE168" s="197"/>
      <c r="BF168" s="197"/>
      <c r="BG168" s="197"/>
      <c r="BH168" s="197"/>
      <c r="BI168" s="197"/>
      <c r="BJ168" s="197"/>
      <c r="BK168" s="197"/>
      <c r="BL168" s="197"/>
      <c r="BM168" s="197"/>
      <c r="BN168" s="197"/>
      <c r="BO168" s="197"/>
      <c r="BP168" s="197"/>
      <c r="BQ168" s="197"/>
      <c r="BR168" s="197"/>
      <c r="BS168" s="197"/>
      <c r="BT168" s="197"/>
      <c r="BU168" s="197"/>
      <c r="BV168" s="197"/>
      <c r="BW168" s="197"/>
    </row>
    <row r="169" spans="1:75" s="15" customFormat="1" ht="15.6" customHeight="1">
      <c r="A169" s="2">
        <v>2023</v>
      </c>
      <c r="B169" s="194" t="s">
        <v>2644</v>
      </c>
      <c r="C169" s="5" t="s">
        <v>2069</v>
      </c>
      <c r="D169" s="195">
        <f t="shared" si="7"/>
        <v>8.9</v>
      </c>
      <c r="E169" s="1" t="s">
        <v>80</v>
      </c>
      <c r="F169" s="196">
        <v>45009</v>
      </c>
      <c r="G169" s="15" t="s">
        <v>2603</v>
      </c>
      <c r="H169" s="6" t="s">
        <v>11</v>
      </c>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206">
        <v>8.8000000000000007</v>
      </c>
      <c r="AJ169" s="206">
        <v>10</v>
      </c>
      <c r="AK169" s="206">
        <v>8</v>
      </c>
      <c r="AL169" s="206">
        <v>8.8000000000000007</v>
      </c>
      <c r="AM169" s="6"/>
      <c r="AN169" s="6"/>
      <c r="AO169" s="6"/>
      <c r="AP169" s="6"/>
      <c r="AQ169" s="6"/>
      <c r="AR169" s="6"/>
      <c r="AS169" s="6"/>
      <c r="AT169" s="197"/>
      <c r="AU169" s="197"/>
      <c r="AV169" s="197"/>
      <c r="AW169" s="197"/>
      <c r="AX169" s="197"/>
      <c r="AY169" s="197"/>
      <c r="AZ169" s="197"/>
      <c r="BA169" s="197"/>
      <c r="BB169" s="197"/>
      <c r="BC169" s="197"/>
      <c r="BD169" s="197"/>
      <c r="BE169" s="197"/>
      <c r="BF169" s="197"/>
      <c r="BG169" s="197"/>
      <c r="BH169" s="197"/>
      <c r="BI169" s="197"/>
      <c r="BJ169" s="197"/>
      <c r="BK169" s="197"/>
      <c r="BL169" s="197"/>
      <c r="BM169" s="197"/>
      <c r="BN169" s="197"/>
      <c r="BO169" s="197"/>
      <c r="BP169" s="197"/>
      <c r="BQ169" s="197"/>
      <c r="BR169" s="197"/>
      <c r="BS169" s="197"/>
      <c r="BT169" s="197"/>
      <c r="BU169" s="197"/>
      <c r="BV169" s="197"/>
      <c r="BW169" s="197"/>
    </row>
    <row r="170" spans="1:75" s="15" customFormat="1" ht="15.6" customHeight="1">
      <c r="A170" s="2">
        <v>2023</v>
      </c>
      <c r="B170" s="194" t="s">
        <v>2645</v>
      </c>
      <c r="C170" s="5" t="s">
        <v>2069</v>
      </c>
      <c r="D170" s="195">
        <f t="shared" si="7"/>
        <v>7.2</v>
      </c>
      <c r="E170" s="1" t="s">
        <v>80</v>
      </c>
      <c r="F170" s="196">
        <v>45008</v>
      </c>
      <c r="G170" s="15" t="s">
        <v>2603</v>
      </c>
      <c r="H170" s="6" t="s">
        <v>11</v>
      </c>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206">
        <v>6.4</v>
      </c>
      <c r="AJ170" s="206">
        <v>6.4</v>
      </c>
      <c r="AK170" s="206">
        <v>8</v>
      </c>
      <c r="AL170" s="206">
        <v>8</v>
      </c>
      <c r="AM170" s="6"/>
      <c r="AN170" s="6"/>
      <c r="AO170" s="6"/>
      <c r="AP170" s="6"/>
      <c r="AQ170" s="6"/>
      <c r="AR170" s="6"/>
      <c r="AS170" s="6"/>
      <c r="AT170" s="197"/>
      <c r="AU170" s="197"/>
      <c r="AV170" s="197"/>
      <c r="AW170" s="197"/>
      <c r="AX170" s="197"/>
      <c r="AY170" s="197"/>
      <c r="AZ170" s="197"/>
      <c r="BA170" s="197"/>
      <c r="BB170" s="197"/>
      <c r="BC170" s="197"/>
      <c r="BD170" s="197"/>
      <c r="BE170" s="197"/>
      <c r="BF170" s="197"/>
      <c r="BG170" s="197"/>
      <c r="BH170" s="197"/>
      <c r="BI170" s="197"/>
      <c r="BJ170" s="197"/>
      <c r="BK170" s="197"/>
      <c r="BL170" s="197"/>
      <c r="BM170" s="209"/>
      <c r="BN170" s="209"/>
      <c r="BO170" s="209"/>
      <c r="BP170" s="209"/>
      <c r="BQ170" s="209"/>
      <c r="BR170" s="209"/>
      <c r="BS170" s="209"/>
      <c r="BT170" s="209"/>
      <c r="BU170" s="209"/>
      <c r="BV170" s="209"/>
      <c r="BW170" s="209"/>
    </row>
    <row r="171" spans="1:75" s="15" customFormat="1" ht="15.6" customHeight="1">
      <c r="A171" s="2">
        <v>1994</v>
      </c>
      <c r="B171" s="194" t="s">
        <v>2648</v>
      </c>
      <c r="C171" s="5" t="s">
        <v>2649</v>
      </c>
      <c r="D171" s="195">
        <f t="shared" si="7"/>
        <v>8.1999999999999993</v>
      </c>
      <c r="E171" s="1" t="s">
        <v>81</v>
      </c>
      <c r="F171" s="196">
        <v>45007</v>
      </c>
      <c r="G171" s="15" t="s">
        <v>2638</v>
      </c>
      <c r="H171" s="6" t="s">
        <v>11</v>
      </c>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206">
        <v>8.4</v>
      </c>
      <c r="AJ171" s="206">
        <v>6</v>
      </c>
      <c r="AK171" s="206">
        <v>9.1999999999999993</v>
      </c>
      <c r="AL171" s="206">
        <v>9.1999999999999993</v>
      </c>
      <c r="AM171" s="6"/>
      <c r="AN171" s="6"/>
      <c r="AO171" s="6"/>
      <c r="AP171" s="6"/>
      <c r="AQ171" s="6"/>
      <c r="AR171" s="6"/>
      <c r="AS171" s="6"/>
      <c r="AT171" s="197"/>
      <c r="AU171" s="197"/>
      <c r="AV171" s="197"/>
      <c r="AW171" s="197"/>
      <c r="AX171" s="197"/>
      <c r="AY171" s="197"/>
      <c r="AZ171" s="197"/>
      <c r="BA171" s="197"/>
      <c r="BB171" s="197"/>
      <c r="BC171" s="197"/>
      <c r="BD171" s="197"/>
      <c r="BE171" s="197"/>
      <c r="BF171" s="197"/>
      <c r="BG171" s="197"/>
      <c r="BH171" s="197"/>
      <c r="BI171" s="197"/>
      <c r="BJ171" s="197"/>
      <c r="BK171" s="197"/>
      <c r="BL171" s="197"/>
      <c r="BM171" s="197"/>
      <c r="BN171" s="197"/>
      <c r="BO171" s="197"/>
      <c r="BP171" s="197"/>
      <c r="BQ171" s="197"/>
      <c r="BR171" s="197"/>
      <c r="BS171" s="197"/>
      <c r="BT171" s="197"/>
      <c r="BU171" s="197"/>
      <c r="BV171" s="197"/>
      <c r="BW171" s="197"/>
    </row>
    <row r="172" spans="1:75" s="15" customFormat="1" ht="15.6" customHeight="1">
      <c r="A172" s="2">
        <v>1994</v>
      </c>
      <c r="B172" s="194" t="s">
        <v>2648</v>
      </c>
      <c r="C172" s="5" t="s">
        <v>2649</v>
      </c>
      <c r="D172" s="195">
        <f t="shared" si="7"/>
        <v>7.8999999999999995</v>
      </c>
      <c r="E172" s="1" t="s">
        <v>80</v>
      </c>
      <c r="F172" s="196">
        <v>45007</v>
      </c>
      <c r="G172" s="15" t="s">
        <v>2638</v>
      </c>
      <c r="H172" s="6" t="s">
        <v>11</v>
      </c>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206">
        <v>8.4</v>
      </c>
      <c r="AJ172" s="206">
        <v>6</v>
      </c>
      <c r="AK172" s="206">
        <v>8</v>
      </c>
      <c r="AL172" s="206">
        <v>9.1999999999999993</v>
      </c>
      <c r="AM172" s="6"/>
      <c r="AN172" s="6"/>
      <c r="AO172" s="6"/>
      <c r="AP172" s="6"/>
      <c r="AQ172" s="6"/>
      <c r="AR172" s="6"/>
      <c r="AS172" s="6"/>
      <c r="AT172" s="197"/>
      <c r="AU172" s="197"/>
      <c r="AV172" s="197"/>
      <c r="AW172" s="197"/>
      <c r="AX172" s="197"/>
      <c r="AY172" s="197"/>
      <c r="AZ172" s="197"/>
      <c r="BA172" s="197"/>
      <c r="BB172" s="197"/>
      <c r="BC172" s="197"/>
      <c r="BD172" s="197"/>
      <c r="BE172" s="197"/>
      <c r="BF172" s="197"/>
      <c r="BG172" s="197"/>
      <c r="BH172" s="197"/>
      <c r="BI172" s="197"/>
      <c r="BJ172" s="197"/>
      <c r="BK172" s="197"/>
      <c r="BL172" s="197"/>
      <c r="BM172" s="197"/>
      <c r="BN172" s="197"/>
      <c r="BO172" s="197"/>
      <c r="BP172" s="197"/>
      <c r="BQ172" s="197"/>
      <c r="BR172" s="197"/>
      <c r="BS172" s="197"/>
      <c r="BT172" s="197"/>
      <c r="BU172" s="197"/>
      <c r="BV172" s="197"/>
      <c r="BW172" s="197"/>
    </row>
    <row r="173" spans="1:75" s="15" customFormat="1" ht="15.6" customHeight="1">
      <c r="A173" s="2">
        <v>2019</v>
      </c>
      <c r="B173" s="194" t="s">
        <v>2646</v>
      </c>
      <c r="C173" s="5" t="s">
        <v>2647</v>
      </c>
      <c r="D173" s="195">
        <f t="shared" si="7"/>
        <v>8.1</v>
      </c>
      <c r="E173" s="1" t="s">
        <v>80</v>
      </c>
      <c r="F173" s="196">
        <v>45007</v>
      </c>
      <c r="G173" s="15" t="s">
        <v>2638</v>
      </c>
      <c r="H173" s="6" t="s">
        <v>11</v>
      </c>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206">
        <v>9.1999999999999993</v>
      </c>
      <c r="AJ173" s="206">
        <v>9.1999999999999993</v>
      </c>
      <c r="AK173" s="206">
        <v>8</v>
      </c>
      <c r="AL173" s="206">
        <v>6</v>
      </c>
      <c r="AM173" s="6"/>
      <c r="AN173" s="6"/>
      <c r="AO173" s="6"/>
      <c r="AP173" s="6"/>
      <c r="AQ173" s="6"/>
      <c r="AR173" s="6"/>
      <c r="AS173" s="6"/>
      <c r="AT173" s="197"/>
      <c r="AU173" s="197"/>
      <c r="AV173" s="197"/>
      <c r="AW173" s="197"/>
      <c r="AX173" s="197"/>
      <c r="AY173" s="197"/>
      <c r="AZ173" s="197"/>
      <c r="BA173" s="197"/>
      <c r="BB173" s="197"/>
      <c r="BC173" s="197"/>
      <c r="BD173" s="197"/>
      <c r="BE173" s="197"/>
      <c r="BF173" s="197"/>
      <c r="BG173" s="197"/>
      <c r="BH173" s="197"/>
      <c r="BI173" s="197"/>
      <c r="BJ173" s="197"/>
      <c r="BK173" s="197"/>
      <c r="BL173" s="197"/>
      <c r="BM173" s="197"/>
      <c r="BN173" s="197"/>
      <c r="BO173" s="197"/>
      <c r="BP173" s="197"/>
      <c r="BQ173" s="197"/>
      <c r="BR173" s="197"/>
      <c r="BS173" s="197"/>
      <c r="BT173" s="197"/>
      <c r="BU173" s="197"/>
      <c r="BV173" s="197"/>
      <c r="BW173" s="197"/>
    </row>
    <row r="174" spans="1:75" s="15" customFormat="1" ht="15.6" customHeight="1">
      <c r="A174" s="2">
        <v>2023</v>
      </c>
      <c r="B174" s="194" t="s">
        <v>2650</v>
      </c>
      <c r="C174" s="5" t="s">
        <v>2069</v>
      </c>
      <c r="D174" s="195">
        <f t="shared" si="7"/>
        <v>6.8000000000000007</v>
      </c>
      <c r="E174" s="1" t="s">
        <v>80</v>
      </c>
      <c r="F174" s="196">
        <v>45007</v>
      </c>
      <c r="G174" s="15" t="s">
        <v>2603</v>
      </c>
      <c r="H174" s="6" t="s">
        <v>11</v>
      </c>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206">
        <v>6</v>
      </c>
      <c r="AJ174" s="206">
        <v>7.2</v>
      </c>
      <c r="AK174" s="206">
        <v>6.4</v>
      </c>
      <c r="AL174" s="206">
        <v>7.6</v>
      </c>
      <c r="AM174" s="6"/>
      <c r="AN174" s="6"/>
      <c r="AO174" s="6"/>
      <c r="AP174" s="6"/>
      <c r="AQ174" s="6"/>
      <c r="AR174" s="6"/>
      <c r="AS174" s="6"/>
      <c r="AT174" s="197"/>
      <c r="AU174" s="197"/>
      <c r="AV174" s="197"/>
      <c r="AW174" s="197"/>
      <c r="AX174" s="197"/>
      <c r="AY174" s="197"/>
      <c r="AZ174" s="197"/>
      <c r="BA174" s="197"/>
      <c r="BB174" s="197"/>
      <c r="BC174" s="197"/>
      <c r="BD174" s="197"/>
      <c r="BE174" s="197"/>
      <c r="BF174" s="197"/>
      <c r="BG174" s="197"/>
      <c r="BH174" s="197"/>
      <c r="BI174" s="197"/>
      <c r="BJ174" s="197"/>
      <c r="BK174" s="197"/>
      <c r="BL174" s="197"/>
      <c r="BM174" s="197"/>
      <c r="BN174" s="197"/>
      <c r="BO174" s="197"/>
      <c r="BP174" s="197"/>
      <c r="BQ174" s="197"/>
      <c r="BR174" s="197"/>
      <c r="BS174" s="197"/>
      <c r="BT174" s="197"/>
      <c r="BU174" s="197"/>
      <c r="BV174" s="197"/>
      <c r="BW174" s="197"/>
    </row>
    <row r="175" spans="1:75" s="15" customFormat="1" ht="15.6" customHeight="1">
      <c r="A175" s="2">
        <v>2018</v>
      </c>
      <c r="B175" s="194" t="s">
        <v>2651</v>
      </c>
      <c r="C175" s="5" t="s">
        <v>2652</v>
      </c>
      <c r="D175" s="195">
        <f t="shared" si="7"/>
        <v>8.6</v>
      </c>
      <c r="E175" s="1" t="s">
        <v>80</v>
      </c>
      <c r="F175" s="196">
        <v>45006</v>
      </c>
      <c r="G175" s="15" t="s">
        <v>2638</v>
      </c>
      <c r="H175" s="6" t="s">
        <v>11</v>
      </c>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206">
        <v>9.1999999999999993</v>
      </c>
      <c r="AJ175" s="206">
        <v>8</v>
      </c>
      <c r="AK175" s="206">
        <v>8</v>
      </c>
      <c r="AL175" s="206">
        <v>9.1999999999999993</v>
      </c>
      <c r="AM175" s="6"/>
      <c r="AN175" s="6"/>
      <c r="AO175" s="6"/>
      <c r="AP175" s="6"/>
      <c r="AQ175" s="6"/>
      <c r="AR175" s="6"/>
      <c r="AS175" s="6"/>
      <c r="AT175" s="197"/>
      <c r="AU175" s="197"/>
      <c r="AV175" s="197"/>
      <c r="AW175" s="197"/>
      <c r="AX175" s="197"/>
      <c r="AY175" s="197"/>
      <c r="AZ175" s="197"/>
      <c r="BA175" s="197"/>
      <c r="BB175" s="197"/>
      <c r="BC175" s="197"/>
      <c r="BD175" s="197"/>
      <c r="BE175" s="197"/>
      <c r="BF175" s="197"/>
      <c r="BG175" s="197"/>
      <c r="BH175" s="197"/>
      <c r="BI175" s="197"/>
      <c r="BJ175" s="197"/>
      <c r="BK175" s="197"/>
      <c r="BL175" s="197"/>
      <c r="BM175" s="2"/>
      <c r="BN175" s="2"/>
      <c r="BO175" s="2"/>
      <c r="BP175" s="2"/>
      <c r="BQ175" s="2"/>
      <c r="BR175" s="2"/>
      <c r="BS175" s="2"/>
      <c r="BT175" s="2"/>
      <c r="BU175" s="2"/>
      <c r="BV175" s="2"/>
      <c r="BW175" s="2"/>
    </row>
    <row r="176" spans="1:75" s="15" customFormat="1" ht="15.6" customHeight="1">
      <c r="A176" s="2">
        <v>2018</v>
      </c>
      <c r="B176" s="194" t="s">
        <v>2651</v>
      </c>
      <c r="C176" s="5" t="s">
        <v>2652</v>
      </c>
      <c r="D176" s="195">
        <f t="shared" ref="D176:D239" si="8">AVERAGE(H176:ND176)</f>
        <v>7.7</v>
      </c>
      <c r="E176" s="1" t="s">
        <v>81</v>
      </c>
      <c r="F176" s="196">
        <v>45006</v>
      </c>
      <c r="G176" s="15" t="s">
        <v>2638</v>
      </c>
      <c r="H176" s="6" t="s">
        <v>11</v>
      </c>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206">
        <v>8.4</v>
      </c>
      <c r="AJ176" s="206">
        <v>7.2</v>
      </c>
      <c r="AK176" s="206">
        <v>8</v>
      </c>
      <c r="AL176" s="206">
        <v>7.2</v>
      </c>
      <c r="AM176" s="6"/>
      <c r="AN176" s="6"/>
      <c r="AO176" s="6"/>
      <c r="AP176" s="6"/>
      <c r="AQ176" s="6"/>
      <c r="AR176" s="6"/>
      <c r="AS176" s="6"/>
      <c r="AT176" s="197"/>
      <c r="AU176" s="197"/>
      <c r="AV176" s="197"/>
      <c r="AW176" s="197"/>
      <c r="AX176" s="197"/>
      <c r="AY176" s="197"/>
      <c r="AZ176" s="197"/>
      <c r="BA176" s="197"/>
      <c r="BB176" s="197"/>
      <c r="BC176" s="197"/>
      <c r="BD176" s="197"/>
      <c r="BE176" s="197"/>
      <c r="BF176" s="197"/>
      <c r="BG176" s="197"/>
      <c r="BH176" s="197"/>
      <c r="BI176" s="197"/>
      <c r="BJ176" s="197"/>
      <c r="BK176" s="197"/>
      <c r="BL176" s="197"/>
      <c r="BM176" s="197"/>
      <c r="BN176" s="197"/>
      <c r="BO176" s="197"/>
      <c r="BP176" s="197"/>
      <c r="BQ176" s="197"/>
      <c r="BR176" s="197"/>
      <c r="BS176" s="197"/>
      <c r="BT176" s="197"/>
      <c r="BU176" s="197"/>
      <c r="BV176" s="197"/>
      <c r="BW176" s="197"/>
    </row>
    <row r="177" spans="1:154" s="15" customFormat="1" ht="15.6" customHeight="1">
      <c r="A177" s="2">
        <v>2023</v>
      </c>
      <c r="B177" s="194" t="s">
        <v>2653</v>
      </c>
      <c r="C177" s="5" t="s">
        <v>2069</v>
      </c>
      <c r="D177" s="195">
        <f t="shared" si="8"/>
        <v>8.1999999999999993</v>
      </c>
      <c r="E177" s="1" t="s">
        <v>80</v>
      </c>
      <c r="F177" s="196">
        <v>45006</v>
      </c>
      <c r="G177" s="15" t="s">
        <v>2603</v>
      </c>
      <c r="H177" s="6" t="s">
        <v>11</v>
      </c>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206">
        <v>8.4</v>
      </c>
      <c r="AJ177" s="206">
        <v>8.4</v>
      </c>
      <c r="AK177" s="206">
        <v>7.2</v>
      </c>
      <c r="AL177" s="206">
        <v>8.8000000000000007</v>
      </c>
      <c r="AM177" s="6"/>
      <c r="AN177" s="6"/>
      <c r="AO177" s="6"/>
      <c r="AP177" s="6"/>
      <c r="AQ177" s="6"/>
      <c r="AR177" s="6"/>
      <c r="AS177" s="6"/>
      <c r="AT177" s="197"/>
      <c r="AU177" s="197"/>
      <c r="AV177" s="197"/>
      <c r="AW177" s="197"/>
      <c r="AX177" s="197"/>
      <c r="AY177" s="197"/>
      <c r="AZ177" s="197"/>
      <c r="BA177" s="197"/>
      <c r="BB177" s="197"/>
      <c r="BC177" s="197"/>
      <c r="BD177" s="197"/>
      <c r="BE177" s="197"/>
      <c r="BF177" s="197"/>
      <c r="BG177" s="197"/>
      <c r="BH177" s="197"/>
      <c r="BI177" s="197"/>
      <c r="BJ177" s="197"/>
      <c r="BK177" s="197"/>
      <c r="BL177" s="197"/>
      <c r="BM177" s="197"/>
      <c r="BN177" s="197"/>
      <c r="BO177" s="197"/>
      <c r="BP177" s="197"/>
      <c r="BQ177" s="197"/>
      <c r="BR177" s="197"/>
      <c r="BS177" s="197"/>
      <c r="BT177" s="197"/>
      <c r="BU177" s="197"/>
      <c r="BV177" s="197"/>
      <c r="BW177" s="197"/>
    </row>
    <row r="178" spans="1:154" s="15" customFormat="1" ht="15.6" customHeight="1">
      <c r="A178" s="2">
        <v>2023</v>
      </c>
      <c r="B178" s="194" t="s">
        <v>2654</v>
      </c>
      <c r="C178" s="5" t="s">
        <v>2655</v>
      </c>
      <c r="D178" s="195">
        <f t="shared" si="8"/>
        <v>7.1</v>
      </c>
      <c r="E178" s="1" t="s">
        <v>80</v>
      </c>
      <c r="F178" s="196">
        <v>45005</v>
      </c>
      <c r="G178" s="15" t="s">
        <v>2603</v>
      </c>
      <c r="H178" s="6" t="s">
        <v>11</v>
      </c>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206">
        <v>8</v>
      </c>
      <c r="AJ178" s="206">
        <v>8.4</v>
      </c>
      <c r="AK178" s="206">
        <v>6</v>
      </c>
      <c r="AL178" s="206">
        <v>6</v>
      </c>
      <c r="AM178" s="6"/>
      <c r="AN178" s="6"/>
      <c r="AO178" s="6"/>
      <c r="AP178" s="6"/>
      <c r="AQ178" s="6"/>
      <c r="AR178" s="6"/>
      <c r="AS178" s="6"/>
      <c r="AT178" s="197"/>
      <c r="AU178" s="197"/>
      <c r="AV178" s="197"/>
      <c r="AW178" s="197"/>
      <c r="AX178" s="197"/>
      <c r="AY178" s="197"/>
      <c r="AZ178" s="197"/>
      <c r="BA178" s="197"/>
      <c r="BB178" s="197"/>
      <c r="BC178" s="197"/>
      <c r="BD178" s="197"/>
      <c r="BE178" s="197"/>
      <c r="BF178" s="197"/>
      <c r="BG178" s="197"/>
      <c r="BH178" s="197"/>
      <c r="BI178" s="197"/>
      <c r="BJ178" s="197"/>
      <c r="BK178" s="197"/>
      <c r="BL178" s="197"/>
      <c r="BM178" s="209"/>
      <c r="BN178" s="209"/>
      <c r="BO178" s="209"/>
      <c r="BP178" s="209"/>
      <c r="BQ178" s="209"/>
      <c r="BR178" s="209"/>
      <c r="BS178" s="209"/>
      <c r="BT178" s="209"/>
      <c r="BU178" s="209"/>
      <c r="BV178" s="209"/>
      <c r="BW178" s="209"/>
    </row>
    <row r="179" spans="1:154" s="15" customFormat="1" ht="15.6" customHeight="1">
      <c r="A179" s="2">
        <v>1998</v>
      </c>
      <c r="B179" s="194" t="s">
        <v>2658</v>
      </c>
      <c r="C179" s="5" t="s">
        <v>2659</v>
      </c>
      <c r="D179" s="195">
        <f t="shared" si="8"/>
        <v>7.8000000000000007</v>
      </c>
      <c r="E179" s="1" t="s">
        <v>80</v>
      </c>
      <c r="F179" s="196">
        <v>45004</v>
      </c>
      <c r="G179" s="15" t="s">
        <v>2638</v>
      </c>
      <c r="H179" s="6" t="s">
        <v>11</v>
      </c>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206">
        <v>7.6</v>
      </c>
      <c r="AJ179" s="206">
        <v>8</v>
      </c>
      <c r="AK179" s="206">
        <v>8</v>
      </c>
      <c r="AL179" s="206">
        <v>7.6</v>
      </c>
      <c r="AM179" s="6"/>
      <c r="AN179" s="6"/>
      <c r="AO179" s="6"/>
      <c r="AP179" s="6"/>
      <c r="AQ179" s="6"/>
      <c r="AR179" s="6"/>
      <c r="AS179" s="6"/>
      <c r="AT179" s="197"/>
      <c r="AU179" s="197"/>
      <c r="AV179" s="197"/>
      <c r="AW179" s="197"/>
      <c r="AX179" s="197"/>
      <c r="AY179" s="197"/>
      <c r="AZ179" s="197"/>
      <c r="BA179" s="197"/>
      <c r="BB179" s="197"/>
      <c r="BC179" s="197"/>
      <c r="BD179" s="197"/>
      <c r="BE179" s="197"/>
      <c r="BF179" s="197"/>
      <c r="BG179" s="197"/>
      <c r="BH179" s="197"/>
      <c r="BI179" s="197"/>
      <c r="BJ179" s="197"/>
      <c r="BK179" s="197"/>
      <c r="BL179" s="197"/>
      <c r="BM179" s="197"/>
      <c r="BN179" s="197"/>
      <c r="BO179" s="197"/>
      <c r="BP179" s="197"/>
      <c r="BQ179" s="197"/>
      <c r="BR179" s="197"/>
      <c r="BS179" s="197"/>
      <c r="BT179" s="197"/>
      <c r="BU179" s="197"/>
      <c r="BV179" s="197"/>
      <c r="BW179" s="197"/>
    </row>
    <row r="180" spans="1:154" s="15" customFormat="1" ht="15.6" customHeight="1">
      <c r="A180" s="2">
        <v>1998</v>
      </c>
      <c r="B180" s="194" t="s">
        <v>2658</v>
      </c>
      <c r="C180" s="5" t="s">
        <v>2659</v>
      </c>
      <c r="D180" s="195">
        <f t="shared" si="8"/>
        <v>7.5</v>
      </c>
      <c r="E180" s="1" t="s">
        <v>81</v>
      </c>
      <c r="F180" s="196">
        <v>45004</v>
      </c>
      <c r="G180" s="15" t="s">
        <v>2638</v>
      </c>
      <c r="H180" s="6" t="s">
        <v>11</v>
      </c>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206">
        <v>6.8</v>
      </c>
      <c r="AJ180" s="206">
        <v>7.6</v>
      </c>
      <c r="AK180" s="206">
        <v>8.8000000000000007</v>
      </c>
      <c r="AL180" s="206">
        <v>6.8</v>
      </c>
      <c r="AM180" s="6"/>
      <c r="AN180" s="6"/>
      <c r="AO180" s="6"/>
      <c r="AP180" s="6"/>
      <c r="AQ180" s="6"/>
      <c r="AR180" s="6"/>
      <c r="AS180" s="6"/>
      <c r="AT180" s="197"/>
      <c r="AU180" s="197"/>
      <c r="AV180" s="197"/>
      <c r="AW180" s="197"/>
      <c r="AX180" s="197"/>
      <c r="AY180" s="197"/>
      <c r="AZ180" s="197"/>
      <c r="BA180" s="197"/>
      <c r="BB180" s="197"/>
      <c r="BC180" s="197"/>
      <c r="BD180" s="197"/>
      <c r="BE180" s="197"/>
      <c r="BF180" s="197"/>
      <c r="BG180" s="197"/>
      <c r="BH180" s="197"/>
      <c r="BI180" s="197"/>
      <c r="BJ180" s="197"/>
      <c r="BK180" s="197"/>
      <c r="BL180" s="197"/>
      <c r="BM180" s="197"/>
      <c r="BN180" s="197"/>
      <c r="BO180" s="197"/>
      <c r="BP180" s="197"/>
      <c r="BQ180" s="197"/>
      <c r="BR180" s="197"/>
      <c r="BS180" s="197"/>
      <c r="BT180" s="197"/>
      <c r="BU180" s="197"/>
      <c r="BV180" s="197"/>
      <c r="BW180" s="197"/>
    </row>
    <row r="181" spans="1:154" s="15" customFormat="1" ht="15.6" customHeight="1">
      <c r="A181" s="2">
        <v>2019</v>
      </c>
      <c r="B181" s="194" t="s">
        <v>2660</v>
      </c>
      <c r="C181" s="5" t="s">
        <v>2661</v>
      </c>
      <c r="D181" s="195">
        <f t="shared" si="8"/>
        <v>7</v>
      </c>
      <c r="E181" s="1" t="s">
        <v>80</v>
      </c>
      <c r="F181" s="196">
        <v>45004</v>
      </c>
      <c r="G181" s="15" t="s">
        <v>2638</v>
      </c>
      <c r="H181" s="6" t="s">
        <v>11</v>
      </c>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206">
        <v>6.4</v>
      </c>
      <c r="AJ181" s="206">
        <v>9.1999999999999993</v>
      </c>
      <c r="AK181" s="206">
        <v>6</v>
      </c>
      <c r="AL181" s="206">
        <v>6.4</v>
      </c>
      <c r="AM181" s="6"/>
      <c r="AN181" s="6"/>
      <c r="AO181" s="6"/>
      <c r="AP181" s="6"/>
      <c r="AQ181" s="6"/>
      <c r="AR181" s="6"/>
      <c r="AS181" s="6"/>
      <c r="AT181" s="197"/>
      <c r="AU181" s="197"/>
      <c r="AV181" s="197"/>
      <c r="AW181" s="197"/>
      <c r="AX181" s="197"/>
      <c r="AY181" s="197"/>
      <c r="AZ181" s="197"/>
      <c r="BA181" s="197"/>
      <c r="BB181" s="197"/>
      <c r="BC181" s="197"/>
      <c r="BD181" s="197"/>
      <c r="BE181" s="197"/>
      <c r="BF181" s="197"/>
      <c r="BG181" s="197"/>
      <c r="BH181" s="197"/>
      <c r="BI181" s="197"/>
      <c r="BJ181" s="197"/>
      <c r="BK181" s="197"/>
      <c r="BL181" s="197"/>
      <c r="BM181" s="197"/>
      <c r="BN181" s="197"/>
      <c r="BO181" s="197"/>
      <c r="BP181" s="197"/>
      <c r="BQ181" s="197"/>
      <c r="BR181" s="197"/>
      <c r="BS181" s="197"/>
      <c r="BT181" s="197"/>
      <c r="BU181" s="197"/>
      <c r="BV181" s="197"/>
      <c r="BW181" s="197"/>
    </row>
    <row r="182" spans="1:154" s="15" customFormat="1" ht="15.6" customHeight="1">
      <c r="A182" s="2">
        <v>2019</v>
      </c>
      <c r="B182" s="194" t="s">
        <v>2660</v>
      </c>
      <c r="C182" s="5" t="s">
        <v>2661</v>
      </c>
      <c r="D182" s="195">
        <f t="shared" si="8"/>
        <v>6.8000000000000007</v>
      </c>
      <c r="E182" s="1" t="s">
        <v>81</v>
      </c>
      <c r="F182" s="196">
        <v>45004</v>
      </c>
      <c r="G182" s="15" t="s">
        <v>2638</v>
      </c>
      <c r="H182" s="6" t="s">
        <v>11</v>
      </c>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206">
        <v>6.4</v>
      </c>
      <c r="AJ182" s="206">
        <v>8.4</v>
      </c>
      <c r="AK182" s="206">
        <v>6</v>
      </c>
      <c r="AL182" s="206">
        <v>6.4</v>
      </c>
      <c r="AM182" s="6"/>
      <c r="AN182" s="6"/>
      <c r="AO182" s="6"/>
      <c r="AP182" s="6"/>
      <c r="AQ182" s="6"/>
      <c r="AR182" s="6"/>
      <c r="AS182" s="6"/>
      <c r="AT182" s="197"/>
      <c r="AU182" s="197"/>
      <c r="AV182" s="197"/>
      <c r="AW182" s="197"/>
      <c r="AX182" s="197"/>
      <c r="AY182" s="197"/>
      <c r="AZ182" s="197"/>
      <c r="BA182" s="197"/>
      <c r="BB182" s="197"/>
      <c r="BC182" s="197"/>
      <c r="BD182" s="197"/>
      <c r="BE182" s="197"/>
      <c r="BF182" s="197"/>
      <c r="BG182" s="197"/>
      <c r="BH182" s="197"/>
      <c r="BI182" s="197"/>
      <c r="BJ182" s="197"/>
      <c r="BK182" s="197"/>
      <c r="BL182" s="197"/>
      <c r="BM182" s="197"/>
      <c r="BN182" s="197"/>
      <c r="BO182" s="197"/>
      <c r="BP182" s="197"/>
      <c r="BQ182" s="197"/>
      <c r="BR182" s="197"/>
      <c r="BS182" s="197"/>
      <c r="BT182" s="197"/>
      <c r="BU182" s="197"/>
      <c r="BV182" s="197"/>
      <c r="BW182" s="197"/>
    </row>
    <row r="183" spans="1:154" s="15" customFormat="1" ht="15.6" customHeight="1">
      <c r="A183" s="2">
        <v>2023</v>
      </c>
      <c r="B183" s="194" t="s">
        <v>2662</v>
      </c>
      <c r="C183" s="5" t="s">
        <v>2663</v>
      </c>
      <c r="D183" s="195">
        <f t="shared" si="8"/>
        <v>7.4</v>
      </c>
      <c r="E183" s="1" t="s">
        <v>80</v>
      </c>
      <c r="F183" s="196">
        <v>45001</v>
      </c>
      <c r="G183" s="15" t="s">
        <v>2664</v>
      </c>
      <c r="H183" s="6" t="s">
        <v>11</v>
      </c>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206">
        <v>8</v>
      </c>
      <c r="AJ183" s="206">
        <v>8</v>
      </c>
      <c r="AK183" s="206">
        <v>5.6</v>
      </c>
      <c r="AL183" s="206">
        <v>8</v>
      </c>
      <c r="AM183" s="6"/>
      <c r="AN183" s="6"/>
      <c r="AO183" s="6"/>
      <c r="AP183" s="6"/>
      <c r="AQ183" s="6"/>
      <c r="AR183" s="6"/>
      <c r="AS183" s="6"/>
      <c r="AT183" s="197"/>
      <c r="AU183" s="197"/>
      <c r="AV183" s="197"/>
      <c r="AW183" s="197"/>
      <c r="AX183" s="197"/>
      <c r="AY183" s="197"/>
      <c r="AZ183" s="197"/>
      <c r="BA183" s="197"/>
      <c r="BB183" s="197"/>
      <c r="BC183" s="197"/>
      <c r="BD183" s="197"/>
      <c r="BE183" s="197"/>
      <c r="BF183" s="197"/>
      <c r="BG183" s="197"/>
      <c r="BH183" s="197"/>
      <c r="BI183" s="197"/>
      <c r="BJ183" s="197"/>
      <c r="BK183" s="197"/>
      <c r="BL183" s="197"/>
      <c r="BM183" s="197"/>
      <c r="BN183" s="197"/>
      <c r="BO183" s="197"/>
      <c r="BP183" s="197"/>
      <c r="BQ183" s="197"/>
      <c r="BR183" s="197"/>
      <c r="BS183" s="197"/>
      <c r="BT183" s="197"/>
      <c r="BU183" s="197"/>
      <c r="BV183" s="197"/>
      <c r="BW183" s="19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207"/>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207"/>
      <c r="EC183" s="207"/>
      <c r="ED183" s="207"/>
      <c r="EE183" s="207"/>
      <c r="EF183" s="207"/>
      <c r="EG183" s="207"/>
      <c r="EH183" s="207"/>
      <c r="EI183" s="207"/>
      <c r="EJ183" s="207"/>
      <c r="EK183" s="207"/>
      <c r="EL183" s="207"/>
      <c r="EM183" s="207"/>
    </row>
    <row r="184" spans="1:154" s="15" customFormat="1" ht="15.6" customHeight="1">
      <c r="A184" s="2">
        <v>2023</v>
      </c>
      <c r="B184" s="194" t="s">
        <v>2668</v>
      </c>
      <c r="C184" s="5" t="s">
        <v>2669</v>
      </c>
      <c r="D184" s="195">
        <f t="shared" si="8"/>
        <v>7.7</v>
      </c>
      <c r="E184" s="1" t="s">
        <v>80</v>
      </c>
      <c r="F184" s="196">
        <v>44998</v>
      </c>
      <c r="G184" s="15" t="s">
        <v>2664</v>
      </c>
      <c r="H184" s="6" t="s">
        <v>11</v>
      </c>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206">
        <v>8.4</v>
      </c>
      <c r="AJ184" s="206">
        <v>9.1999999999999993</v>
      </c>
      <c r="AK184" s="206">
        <v>6</v>
      </c>
      <c r="AL184" s="206">
        <v>7.2</v>
      </c>
      <c r="AM184" s="6"/>
      <c r="AN184" s="6"/>
      <c r="AO184" s="6"/>
      <c r="AP184" s="6"/>
      <c r="AQ184" s="6"/>
      <c r="AR184" s="6"/>
      <c r="AS184" s="6"/>
      <c r="AT184" s="197"/>
      <c r="AU184" s="197"/>
      <c r="AV184" s="197"/>
      <c r="AW184" s="197"/>
      <c r="AX184" s="197"/>
      <c r="AY184" s="197"/>
      <c r="AZ184" s="197"/>
      <c r="BA184" s="197"/>
      <c r="BB184" s="197"/>
      <c r="BC184" s="197"/>
      <c r="BD184" s="197"/>
      <c r="BE184" s="197"/>
      <c r="BF184" s="197"/>
      <c r="BG184" s="197"/>
      <c r="BH184" s="197"/>
      <c r="BI184" s="197"/>
      <c r="BJ184" s="197"/>
      <c r="BK184" s="197"/>
      <c r="BL184" s="197"/>
      <c r="BM184" s="197"/>
      <c r="BN184" s="197"/>
      <c r="BO184" s="197"/>
      <c r="BP184" s="197"/>
      <c r="BQ184" s="197"/>
      <c r="BR184" s="197"/>
      <c r="BS184" s="197"/>
      <c r="BT184" s="197"/>
      <c r="BU184" s="197"/>
      <c r="BV184" s="197"/>
      <c r="BW184" s="197"/>
    </row>
    <row r="185" spans="1:154" s="15" customFormat="1" ht="15.6" customHeight="1">
      <c r="A185" s="2">
        <v>2016</v>
      </c>
      <c r="B185" s="194" t="s">
        <v>2633</v>
      </c>
      <c r="C185" s="5" t="s">
        <v>2634</v>
      </c>
      <c r="D185" s="195">
        <f t="shared" si="8"/>
        <v>6.166666666666667</v>
      </c>
      <c r="E185" s="1" t="s">
        <v>80</v>
      </c>
      <c r="F185" s="196">
        <v>44998</v>
      </c>
      <c r="G185" s="15" t="s">
        <v>2632</v>
      </c>
      <c r="H185" s="6" t="s">
        <v>11</v>
      </c>
      <c r="I185" s="6"/>
      <c r="J185" s="6"/>
      <c r="K185" s="6"/>
      <c r="L185" s="6"/>
      <c r="M185" s="6"/>
      <c r="N185" s="6"/>
      <c r="O185" s="6"/>
      <c r="P185" s="6"/>
      <c r="Q185" s="6"/>
      <c r="R185" s="6"/>
      <c r="S185" s="6"/>
      <c r="T185" s="6"/>
      <c r="U185" s="6"/>
      <c r="V185" s="6"/>
      <c r="W185" s="6">
        <v>4</v>
      </c>
      <c r="X185" s="6">
        <v>5</v>
      </c>
      <c r="Y185" s="6">
        <v>7</v>
      </c>
      <c r="Z185" s="6"/>
      <c r="AA185" s="6"/>
      <c r="AB185" s="6"/>
      <c r="AC185" s="6"/>
      <c r="AD185" s="6"/>
      <c r="AE185" s="6"/>
      <c r="AF185" s="6"/>
      <c r="AG185" s="6"/>
      <c r="AH185" s="6"/>
      <c r="AI185" s="206">
        <v>8</v>
      </c>
      <c r="AJ185" s="206">
        <v>8</v>
      </c>
      <c r="AK185" s="206">
        <v>5</v>
      </c>
      <c r="AL185" s="206"/>
      <c r="AM185" s="6"/>
      <c r="AN185" s="6"/>
      <c r="AO185" s="6"/>
      <c r="AP185" s="6"/>
      <c r="AQ185" s="6"/>
      <c r="AR185" s="6"/>
      <c r="AS185" s="6"/>
      <c r="AT185" s="197"/>
      <c r="AU185" s="197"/>
      <c r="AV185" s="197"/>
      <c r="AW185" s="197"/>
      <c r="AX185" s="197"/>
      <c r="AY185" s="197"/>
      <c r="AZ185" s="197"/>
      <c r="BA185" s="197"/>
      <c r="BB185" s="197"/>
      <c r="BC185" s="197"/>
      <c r="BD185" s="197"/>
      <c r="BE185" s="197"/>
      <c r="BF185" s="197"/>
      <c r="BG185" s="197"/>
      <c r="BH185" s="197"/>
      <c r="BI185" s="197"/>
      <c r="BJ185" s="197"/>
      <c r="BK185" s="197"/>
      <c r="BL185" s="197"/>
      <c r="BM185" s="197"/>
      <c r="BN185" s="197"/>
      <c r="BO185" s="197"/>
      <c r="BP185" s="197"/>
      <c r="BQ185" s="197"/>
      <c r="BR185" s="197"/>
      <c r="BS185" s="197"/>
      <c r="BT185" s="197"/>
      <c r="BU185" s="197"/>
      <c r="BV185" s="197"/>
      <c r="BW185" s="197"/>
    </row>
    <row r="186" spans="1:154" s="15" customFormat="1" ht="15.6" customHeight="1">
      <c r="A186" s="2">
        <v>2016</v>
      </c>
      <c r="B186" s="194" t="s">
        <v>2633</v>
      </c>
      <c r="C186" s="5" t="s">
        <v>2634</v>
      </c>
      <c r="D186" s="195">
        <f t="shared" si="8"/>
        <v>6</v>
      </c>
      <c r="E186" s="1" t="s">
        <v>81</v>
      </c>
      <c r="F186" s="196">
        <v>44998</v>
      </c>
      <c r="G186" s="15" t="s">
        <v>2632</v>
      </c>
      <c r="H186" s="6" t="s">
        <v>11</v>
      </c>
      <c r="I186" s="6"/>
      <c r="J186" s="6"/>
      <c r="K186" s="6"/>
      <c r="L186" s="6"/>
      <c r="M186" s="6"/>
      <c r="N186" s="6"/>
      <c r="O186" s="6"/>
      <c r="P186" s="6"/>
      <c r="Q186" s="6"/>
      <c r="R186" s="6"/>
      <c r="S186" s="6"/>
      <c r="T186" s="6"/>
      <c r="U186" s="6"/>
      <c r="V186" s="6"/>
      <c r="W186" s="6"/>
      <c r="X186" s="6">
        <v>7</v>
      </c>
      <c r="Y186" s="6">
        <v>7</v>
      </c>
      <c r="Z186" s="6"/>
      <c r="AA186" s="6"/>
      <c r="AB186" s="6"/>
      <c r="AC186" s="6"/>
      <c r="AD186" s="6"/>
      <c r="AE186" s="6"/>
      <c r="AF186" s="6"/>
      <c r="AG186" s="6"/>
      <c r="AH186" s="6"/>
      <c r="AI186" s="206">
        <v>5</v>
      </c>
      <c r="AJ186" s="206">
        <v>6</v>
      </c>
      <c r="AK186" s="206">
        <v>5</v>
      </c>
      <c r="AL186" s="206"/>
      <c r="AM186" s="6"/>
      <c r="AN186" s="6"/>
      <c r="AO186" s="6"/>
      <c r="AP186" s="6"/>
      <c r="AQ186" s="6"/>
      <c r="AR186" s="6"/>
      <c r="AS186" s="6"/>
      <c r="AT186" s="197"/>
      <c r="AU186" s="197"/>
      <c r="AV186" s="197"/>
      <c r="AW186" s="197"/>
      <c r="AX186" s="197"/>
      <c r="AY186" s="197"/>
      <c r="AZ186" s="197"/>
      <c r="BA186" s="197"/>
      <c r="BB186" s="197"/>
      <c r="BC186" s="197"/>
      <c r="BD186" s="197"/>
      <c r="BE186" s="197"/>
      <c r="BF186" s="197"/>
      <c r="BG186" s="197"/>
      <c r="BH186" s="197"/>
      <c r="BI186" s="197"/>
      <c r="BJ186" s="197"/>
      <c r="BK186" s="197"/>
      <c r="BL186" s="197"/>
      <c r="BM186" s="197"/>
      <c r="BN186" s="197"/>
      <c r="BO186" s="197"/>
      <c r="BP186" s="197"/>
      <c r="BQ186" s="197"/>
      <c r="BR186" s="197"/>
      <c r="BS186" s="197"/>
      <c r="BT186" s="197"/>
      <c r="BU186" s="197"/>
      <c r="BV186" s="197"/>
      <c r="BW186" s="197"/>
    </row>
    <row r="187" spans="1:154" s="15" customFormat="1" ht="15.6" customHeight="1">
      <c r="A187" s="2">
        <v>2019</v>
      </c>
      <c r="B187" s="194" t="s">
        <v>2665</v>
      </c>
      <c r="C187" s="5" t="s">
        <v>2666</v>
      </c>
      <c r="D187" s="195">
        <f t="shared" si="8"/>
        <v>5</v>
      </c>
      <c r="E187" s="1" t="s">
        <v>80</v>
      </c>
      <c r="F187" s="196">
        <v>44998</v>
      </c>
      <c r="G187" s="15" t="s">
        <v>2667</v>
      </c>
      <c r="H187" s="6" t="s">
        <v>11</v>
      </c>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206">
        <v>5</v>
      </c>
      <c r="AJ187" s="206"/>
      <c r="AK187" s="206"/>
      <c r="AL187" s="206"/>
      <c r="AM187" s="6"/>
      <c r="AN187" s="6"/>
      <c r="AO187" s="6"/>
      <c r="AP187" s="6"/>
      <c r="AQ187" s="6"/>
      <c r="AR187" s="6"/>
      <c r="AS187" s="6"/>
      <c r="AT187" s="197"/>
      <c r="AU187" s="197"/>
      <c r="AV187" s="197"/>
      <c r="AW187" s="197"/>
      <c r="AX187" s="197"/>
      <c r="AY187" s="197"/>
      <c r="AZ187" s="197"/>
      <c r="BA187" s="197"/>
      <c r="BB187" s="197"/>
      <c r="BC187" s="197"/>
      <c r="BD187" s="197"/>
      <c r="BE187" s="197"/>
      <c r="BF187" s="197"/>
      <c r="BG187" s="197"/>
      <c r="BH187" s="197"/>
      <c r="BI187" s="197"/>
      <c r="BJ187" s="197"/>
      <c r="BK187" s="197"/>
      <c r="BL187" s="197"/>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c r="EE187" s="2"/>
      <c r="EF187" s="2"/>
      <c r="EG187" s="2"/>
      <c r="EH187" s="2"/>
      <c r="EI187" s="2"/>
      <c r="EJ187" s="2"/>
      <c r="EK187" s="2"/>
      <c r="EL187" s="2"/>
      <c r="EM187" s="2"/>
      <c r="EN187" s="2"/>
      <c r="EO187" s="2"/>
      <c r="EP187" s="2"/>
      <c r="EQ187" s="2"/>
      <c r="ER187" s="2"/>
      <c r="ES187" s="2"/>
      <c r="ET187" s="2"/>
      <c r="EU187" s="2"/>
      <c r="EV187" s="2"/>
      <c r="EW187" s="2"/>
      <c r="EX187" s="2"/>
    </row>
    <row r="188" spans="1:154" s="15" customFormat="1" ht="15.6" customHeight="1">
      <c r="A188" s="2">
        <v>2020</v>
      </c>
      <c r="B188" s="194" t="s">
        <v>2670</v>
      </c>
      <c r="C188" s="5" t="s">
        <v>2671</v>
      </c>
      <c r="D188" s="195">
        <f t="shared" si="8"/>
        <v>7.5</v>
      </c>
      <c r="E188" s="1" t="s">
        <v>80</v>
      </c>
      <c r="F188" s="196">
        <v>44997</v>
      </c>
      <c r="G188" s="15" t="s">
        <v>2664</v>
      </c>
      <c r="H188" s="6" t="s">
        <v>11</v>
      </c>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206">
        <v>8.8000000000000007</v>
      </c>
      <c r="AJ188" s="206">
        <v>7.6</v>
      </c>
      <c r="AK188" s="206">
        <v>6</v>
      </c>
      <c r="AL188" s="206">
        <v>7.6</v>
      </c>
      <c r="AM188" s="6"/>
      <c r="AN188" s="6"/>
      <c r="AO188" s="6"/>
      <c r="AP188" s="6"/>
      <c r="AQ188" s="6"/>
      <c r="AR188" s="6"/>
      <c r="AS188" s="6"/>
      <c r="AT188" s="197"/>
      <c r="AU188" s="197"/>
      <c r="AV188" s="197"/>
      <c r="AW188" s="197"/>
      <c r="AX188" s="197"/>
      <c r="AY188" s="197"/>
      <c r="AZ188" s="197"/>
      <c r="BA188" s="197"/>
      <c r="BB188" s="197"/>
      <c r="BC188" s="197"/>
      <c r="BD188" s="197"/>
      <c r="BE188" s="197"/>
      <c r="BF188" s="197"/>
      <c r="BG188" s="197"/>
      <c r="BH188" s="197"/>
      <c r="BI188" s="197"/>
      <c r="BJ188" s="197"/>
      <c r="BK188" s="197"/>
      <c r="BL188" s="197"/>
      <c r="BM188" s="197"/>
      <c r="BN188" s="197"/>
      <c r="BO188" s="197"/>
      <c r="BP188" s="197"/>
      <c r="BQ188" s="197"/>
      <c r="BR188" s="197"/>
      <c r="BS188" s="197"/>
      <c r="BT188" s="197"/>
      <c r="BU188" s="197"/>
      <c r="BV188" s="197"/>
      <c r="BW188" s="197"/>
    </row>
    <row r="189" spans="1:154" s="15" customFormat="1" ht="15.6" customHeight="1">
      <c r="A189" s="2">
        <v>1997</v>
      </c>
      <c r="B189" s="194" t="s">
        <v>2672</v>
      </c>
      <c r="C189" s="5" t="s">
        <v>2673</v>
      </c>
      <c r="D189" s="195">
        <f t="shared" si="8"/>
        <v>8.5</v>
      </c>
      <c r="E189" s="1" t="s">
        <v>80</v>
      </c>
      <c r="F189" s="196">
        <v>44996</v>
      </c>
      <c r="G189" s="15" t="s">
        <v>2638</v>
      </c>
      <c r="H189" s="6" t="s">
        <v>11</v>
      </c>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206">
        <v>8.8000000000000007</v>
      </c>
      <c r="AJ189" s="206">
        <v>8</v>
      </c>
      <c r="AK189" s="206">
        <v>8</v>
      </c>
      <c r="AL189" s="206">
        <v>9.1999999999999993</v>
      </c>
      <c r="AM189" s="6"/>
      <c r="AN189" s="6"/>
      <c r="AO189" s="6"/>
      <c r="AP189" s="6"/>
      <c r="AQ189" s="6"/>
      <c r="AR189" s="6"/>
      <c r="AS189" s="6"/>
      <c r="AT189" s="197"/>
      <c r="AU189" s="197"/>
      <c r="AV189" s="197"/>
      <c r="AW189" s="197"/>
      <c r="AX189" s="197"/>
      <c r="AY189" s="197"/>
      <c r="AZ189" s="197"/>
      <c r="BA189" s="197"/>
      <c r="BB189" s="197"/>
      <c r="BC189" s="197"/>
      <c r="BD189" s="197"/>
      <c r="BE189" s="197"/>
      <c r="BF189" s="197"/>
      <c r="BG189" s="197"/>
      <c r="BH189" s="197"/>
      <c r="BI189" s="197"/>
      <c r="BJ189" s="197"/>
      <c r="BK189" s="197"/>
      <c r="BL189" s="197"/>
      <c r="BM189" s="197"/>
      <c r="BN189" s="197"/>
      <c r="BO189" s="197"/>
      <c r="BP189" s="197"/>
      <c r="BQ189" s="197"/>
      <c r="BR189" s="197"/>
      <c r="BS189" s="197"/>
      <c r="BT189" s="197"/>
      <c r="BU189" s="197"/>
      <c r="BV189" s="197"/>
      <c r="BW189" s="197"/>
    </row>
    <row r="190" spans="1:154" s="15" customFormat="1" ht="15.6" customHeight="1">
      <c r="A190" s="2">
        <v>1997</v>
      </c>
      <c r="B190" s="194" t="s">
        <v>2672</v>
      </c>
      <c r="C190" s="5" t="s">
        <v>2673</v>
      </c>
      <c r="D190" s="195">
        <f t="shared" si="8"/>
        <v>7.4</v>
      </c>
      <c r="E190" s="1" t="s">
        <v>81</v>
      </c>
      <c r="F190" s="196">
        <v>44996</v>
      </c>
      <c r="G190" s="15" t="s">
        <v>2638</v>
      </c>
      <c r="H190" s="6" t="s">
        <v>11</v>
      </c>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206">
        <v>8.8000000000000007</v>
      </c>
      <c r="AJ190" s="206">
        <v>6</v>
      </c>
      <c r="AK190" s="206">
        <v>7.2</v>
      </c>
      <c r="AL190" s="206">
        <v>7.6</v>
      </c>
      <c r="AM190" s="6"/>
      <c r="AN190" s="6"/>
      <c r="AO190" s="6"/>
      <c r="AP190" s="6"/>
      <c r="AQ190" s="6"/>
      <c r="AR190" s="6"/>
      <c r="AS190" s="6"/>
      <c r="AT190" s="197"/>
      <c r="AU190" s="197"/>
      <c r="AV190" s="197"/>
      <c r="AW190" s="197"/>
      <c r="AX190" s="197"/>
      <c r="AY190" s="197"/>
      <c r="AZ190" s="197"/>
      <c r="BA190" s="197"/>
      <c r="BB190" s="197"/>
      <c r="BC190" s="197"/>
      <c r="BD190" s="197"/>
      <c r="BE190" s="197"/>
      <c r="BF190" s="197"/>
      <c r="BG190" s="197"/>
      <c r="BH190" s="197"/>
      <c r="BI190" s="197"/>
      <c r="BJ190" s="197"/>
      <c r="BK190" s="197"/>
      <c r="BL190" s="197"/>
      <c r="BM190" s="197"/>
      <c r="BN190" s="197"/>
      <c r="BO190" s="197"/>
      <c r="BP190" s="197"/>
      <c r="BQ190" s="197"/>
      <c r="BR190" s="197"/>
      <c r="BS190" s="197"/>
      <c r="BT190" s="197"/>
      <c r="BU190" s="197"/>
      <c r="BV190" s="197"/>
      <c r="BW190" s="197"/>
    </row>
    <row r="191" spans="1:154" s="15" customFormat="1" ht="15.6" customHeight="1">
      <c r="A191" s="2">
        <v>2023</v>
      </c>
      <c r="B191" s="194" t="s">
        <v>2674</v>
      </c>
      <c r="C191" s="5" t="s">
        <v>2069</v>
      </c>
      <c r="D191" s="195">
        <f t="shared" si="8"/>
        <v>8.1999999999999993</v>
      </c>
      <c r="E191" s="1" t="s">
        <v>80</v>
      </c>
      <c r="F191" s="196">
        <v>44996</v>
      </c>
      <c r="G191" s="15" t="s">
        <v>2603</v>
      </c>
      <c r="H191" s="6" t="s">
        <v>11</v>
      </c>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206">
        <v>8</v>
      </c>
      <c r="AJ191" s="206">
        <v>10</v>
      </c>
      <c r="AK191" s="206">
        <v>7.2</v>
      </c>
      <c r="AL191" s="206">
        <v>7.6</v>
      </c>
      <c r="AM191" s="6"/>
      <c r="AN191" s="6"/>
      <c r="AO191" s="6"/>
      <c r="AP191" s="6"/>
      <c r="AQ191" s="6"/>
      <c r="AR191" s="6"/>
      <c r="AS191" s="6"/>
      <c r="AT191" s="197"/>
      <c r="AU191" s="197"/>
      <c r="AV191" s="197"/>
      <c r="AW191" s="197"/>
      <c r="AX191" s="197"/>
      <c r="AY191" s="197"/>
      <c r="AZ191" s="197"/>
      <c r="BA191" s="197"/>
      <c r="BB191" s="197"/>
      <c r="BC191" s="197"/>
      <c r="BD191" s="197"/>
      <c r="BE191" s="197"/>
      <c r="BF191" s="197"/>
      <c r="BG191" s="197"/>
      <c r="BH191" s="197"/>
      <c r="BI191" s="197"/>
      <c r="BJ191" s="197"/>
      <c r="BK191" s="197"/>
      <c r="BL191" s="197"/>
      <c r="BM191" s="197"/>
      <c r="BN191" s="197"/>
      <c r="BO191" s="197"/>
      <c r="BP191" s="197"/>
      <c r="BQ191" s="197"/>
      <c r="BR191" s="197"/>
      <c r="BS191" s="197"/>
      <c r="BT191" s="197"/>
      <c r="BU191" s="197"/>
      <c r="BV191" s="197"/>
      <c r="BW191" s="197"/>
    </row>
    <row r="192" spans="1:154" s="15" customFormat="1" ht="15.6" customHeight="1">
      <c r="A192" s="2">
        <v>2023</v>
      </c>
      <c r="B192" s="194" t="s">
        <v>2656</v>
      </c>
      <c r="C192" s="5" t="s">
        <v>2657</v>
      </c>
      <c r="D192" s="195">
        <f t="shared" si="8"/>
        <v>6.666666666666667</v>
      </c>
      <c r="E192" s="1" t="s">
        <v>80</v>
      </c>
      <c r="F192" s="196">
        <v>44995</v>
      </c>
      <c r="G192" s="15" t="s">
        <v>2638</v>
      </c>
      <c r="H192" s="6" t="s">
        <v>11</v>
      </c>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v>6</v>
      </c>
      <c r="AJ192" s="6">
        <v>5</v>
      </c>
      <c r="AK192" s="6">
        <v>9</v>
      </c>
      <c r="AL192" s="206"/>
      <c r="AP192" s="6"/>
      <c r="AQ192" s="6"/>
      <c r="AR192" s="6"/>
      <c r="AS192" s="6"/>
      <c r="AT192" s="197"/>
      <c r="AU192" s="197"/>
      <c r="AV192" s="197"/>
      <c r="AW192" s="197"/>
      <c r="AX192" s="197"/>
      <c r="AY192" s="197"/>
      <c r="AZ192" s="197"/>
      <c r="BA192" s="197"/>
      <c r="BB192" s="197"/>
      <c r="BC192" s="197"/>
      <c r="BD192" s="197"/>
      <c r="BE192" s="197"/>
      <c r="BF192" s="197"/>
      <c r="BG192" s="197"/>
      <c r="BH192" s="197"/>
      <c r="BI192" s="197"/>
      <c r="BJ192" s="197"/>
      <c r="BK192" s="197"/>
      <c r="BL192" s="197"/>
      <c r="BM192" s="197"/>
      <c r="BN192" s="197"/>
      <c r="BO192" s="197"/>
      <c r="BP192" s="197"/>
      <c r="BQ192" s="197"/>
      <c r="BR192" s="197"/>
      <c r="BS192" s="197"/>
      <c r="BT192" s="197"/>
      <c r="BU192" s="197"/>
      <c r="BV192" s="197"/>
      <c r="BW192" s="197"/>
    </row>
    <row r="193" spans="1:143" s="15" customFormat="1" ht="15.6" customHeight="1">
      <c r="A193" s="2">
        <v>2023</v>
      </c>
      <c r="B193" s="194" t="s">
        <v>2656</v>
      </c>
      <c r="C193" s="5" t="s">
        <v>2657</v>
      </c>
      <c r="D193" s="195">
        <f t="shared" si="8"/>
        <v>6.333333333333333</v>
      </c>
      <c r="E193" s="1" t="s">
        <v>81</v>
      </c>
      <c r="F193" s="196">
        <v>44995</v>
      </c>
      <c r="G193" s="15" t="s">
        <v>2638</v>
      </c>
      <c r="H193" s="6" t="s">
        <v>11</v>
      </c>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v>6</v>
      </c>
      <c r="AJ193" s="6">
        <v>6</v>
      </c>
      <c r="AK193" s="6">
        <v>7</v>
      </c>
      <c r="AL193" s="206"/>
      <c r="AP193" s="6"/>
      <c r="AQ193" s="6"/>
      <c r="AR193" s="6"/>
      <c r="AS193" s="6"/>
      <c r="AT193" s="197"/>
      <c r="AU193" s="197"/>
      <c r="AV193" s="197"/>
      <c r="AW193" s="197"/>
      <c r="AX193" s="197"/>
      <c r="AY193" s="197"/>
      <c r="AZ193" s="197"/>
      <c r="BA193" s="197"/>
      <c r="BB193" s="197"/>
      <c r="BC193" s="197"/>
      <c r="BD193" s="197"/>
      <c r="BE193" s="197"/>
      <c r="BF193" s="197"/>
      <c r="BG193" s="197"/>
      <c r="BH193" s="197"/>
      <c r="BI193" s="197"/>
      <c r="BJ193" s="197"/>
      <c r="BK193" s="197"/>
      <c r="BL193" s="197"/>
      <c r="BM193" s="197"/>
      <c r="BN193" s="197"/>
      <c r="BO193" s="197"/>
      <c r="BP193" s="197"/>
      <c r="BQ193" s="197"/>
      <c r="BR193" s="197"/>
      <c r="BS193" s="197"/>
      <c r="BT193" s="197"/>
      <c r="BU193" s="197"/>
      <c r="BV193" s="197"/>
      <c r="BW193" s="197"/>
    </row>
    <row r="194" spans="1:143" s="15" customFormat="1" ht="15.6" customHeight="1">
      <c r="A194" s="2">
        <v>2023</v>
      </c>
      <c r="B194" s="194" t="s">
        <v>2682</v>
      </c>
      <c r="C194" s="5" t="s">
        <v>2069</v>
      </c>
      <c r="D194" s="195">
        <f t="shared" si="8"/>
        <v>8.6999999999999993</v>
      </c>
      <c r="E194" s="1" t="s">
        <v>80</v>
      </c>
      <c r="F194" s="196">
        <v>44995</v>
      </c>
      <c r="G194" s="15" t="s">
        <v>2603</v>
      </c>
      <c r="H194" s="6" t="s">
        <v>11</v>
      </c>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206">
        <v>9.1999999999999993</v>
      </c>
      <c r="AJ194" s="206">
        <v>10</v>
      </c>
      <c r="AK194" s="206">
        <v>7.2</v>
      </c>
      <c r="AL194" s="206">
        <v>8.4</v>
      </c>
      <c r="AM194" s="6"/>
      <c r="AN194" s="6"/>
      <c r="AO194" s="6"/>
      <c r="AP194" s="6"/>
      <c r="AQ194" s="6"/>
      <c r="AR194" s="6"/>
      <c r="AS194" s="6"/>
      <c r="AT194" s="197"/>
      <c r="AU194" s="197"/>
      <c r="AV194" s="197"/>
      <c r="AW194" s="197"/>
      <c r="AX194" s="197"/>
      <c r="AY194" s="197"/>
      <c r="AZ194" s="197"/>
      <c r="BA194" s="197"/>
      <c r="BB194" s="197"/>
      <c r="BC194" s="197"/>
      <c r="BD194" s="197"/>
      <c r="BE194" s="197"/>
      <c r="BF194" s="197"/>
      <c r="BG194" s="197"/>
      <c r="BH194" s="197"/>
      <c r="BI194" s="197"/>
      <c r="BJ194" s="197"/>
      <c r="BK194" s="197"/>
      <c r="BL194" s="197"/>
      <c r="BM194" s="209"/>
      <c r="BN194" s="209"/>
      <c r="BO194" s="209"/>
      <c r="BP194" s="209"/>
      <c r="BQ194" s="209"/>
      <c r="BR194" s="209"/>
      <c r="BS194" s="209"/>
      <c r="BT194" s="209"/>
      <c r="BU194" s="209"/>
      <c r="BV194" s="209"/>
      <c r="BW194" s="209"/>
    </row>
    <row r="195" spans="1:143" s="15" customFormat="1" ht="15.6" customHeight="1">
      <c r="A195" s="2">
        <v>2023</v>
      </c>
      <c r="B195" s="194" t="s">
        <v>2680</v>
      </c>
      <c r="C195" s="5" t="s">
        <v>2681</v>
      </c>
      <c r="D195" s="195">
        <f t="shared" si="8"/>
        <v>8.1000000000000014</v>
      </c>
      <c r="E195" s="1" t="s">
        <v>80</v>
      </c>
      <c r="F195" s="196">
        <v>44995</v>
      </c>
      <c r="G195" s="15" t="s">
        <v>2664</v>
      </c>
      <c r="H195" s="6" t="s">
        <v>11</v>
      </c>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206">
        <v>8.8000000000000007</v>
      </c>
      <c r="AJ195" s="206">
        <v>8.8000000000000007</v>
      </c>
      <c r="AK195" s="206">
        <v>6</v>
      </c>
      <c r="AL195" s="206">
        <v>8.8000000000000007</v>
      </c>
      <c r="AM195" s="6"/>
      <c r="AN195" s="6"/>
      <c r="AO195" s="6"/>
      <c r="AP195" s="6"/>
      <c r="AQ195" s="6"/>
      <c r="AR195" s="6"/>
      <c r="AS195" s="6"/>
      <c r="AT195" s="197"/>
      <c r="AU195" s="197"/>
      <c r="AV195" s="197"/>
      <c r="AW195" s="197"/>
      <c r="AX195" s="197"/>
      <c r="AY195" s="197"/>
      <c r="AZ195" s="197"/>
      <c r="BA195" s="197"/>
      <c r="BB195" s="197"/>
      <c r="BC195" s="197"/>
      <c r="BD195" s="197"/>
      <c r="BE195" s="197"/>
      <c r="BF195" s="197"/>
      <c r="BG195" s="197"/>
      <c r="BH195" s="197"/>
      <c r="BI195" s="197"/>
      <c r="BJ195" s="197"/>
      <c r="BK195" s="197"/>
      <c r="BL195" s="197"/>
      <c r="BM195" s="197"/>
      <c r="BN195" s="197"/>
      <c r="BO195" s="197"/>
      <c r="BP195" s="197"/>
      <c r="BQ195" s="197"/>
      <c r="BR195" s="197"/>
      <c r="BS195" s="197"/>
      <c r="BT195" s="197"/>
      <c r="BU195" s="197"/>
      <c r="BV195" s="197"/>
      <c r="BW195" s="197"/>
    </row>
    <row r="196" spans="1:143" s="15" customFormat="1" ht="15.6" customHeight="1">
      <c r="A196" s="2">
        <v>2023</v>
      </c>
      <c r="B196" s="194" t="s">
        <v>1953</v>
      </c>
      <c r="C196" s="5" t="s">
        <v>2069</v>
      </c>
      <c r="D196" s="195">
        <f t="shared" si="8"/>
        <v>8.5</v>
      </c>
      <c r="E196" s="1" t="s">
        <v>80</v>
      </c>
      <c r="F196" s="196">
        <v>44994</v>
      </c>
      <c r="G196" s="15" t="s">
        <v>2603</v>
      </c>
      <c r="H196" s="6" t="s">
        <v>11</v>
      </c>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206">
        <v>9.1999999999999993</v>
      </c>
      <c r="AJ196" s="206">
        <v>9.1999999999999993</v>
      </c>
      <c r="AK196" s="206">
        <v>7.2</v>
      </c>
      <c r="AL196" s="206">
        <v>8.4</v>
      </c>
      <c r="AM196" s="6"/>
      <c r="AN196" s="6"/>
      <c r="AO196" s="6"/>
      <c r="AP196" s="6"/>
      <c r="AQ196" s="6"/>
      <c r="AR196" s="6"/>
      <c r="AS196" s="6"/>
      <c r="AT196" s="197"/>
      <c r="AU196" s="197"/>
      <c r="AV196" s="197"/>
      <c r="AW196" s="197"/>
      <c r="AX196" s="197"/>
      <c r="AY196" s="197"/>
      <c r="AZ196" s="197"/>
      <c r="BA196" s="197"/>
      <c r="BB196" s="197"/>
      <c r="BC196" s="197"/>
      <c r="BD196" s="197"/>
      <c r="BE196" s="197"/>
      <c r="BF196" s="197"/>
      <c r="BG196" s="197"/>
      <c r="BH196" s="197"/>
      <c r="BI196" s="197"/>
      <c r="BJ196" s="197"/>
      <c r="BK196" s="197"/>
      <c r="BL196" s="197"/>
      <c r="BM196" s="197"/>
      <c r="BN196" s="197"/>
      <c r="BO196" s="197"/>
      <c r="BP196" s="197"/>
      <c r="BQ196" s="197"/>
      <c r="BR196" s="197"/>
      <c r="BS196" s="197"/>
      <c r="BT196" s="197"/>
      <c r="BU196" s="197"/>
      <c r="BV196" s="197"/>
      <c r="BW196" s="197"/>
    </row>
    <row r="197" spans="1:143" s="15" customFormat="1" ht="15.6" customHeight="1">
      <c r="A197" s="2">
        <v>2023</v>
      </c>
      <c r="B197" s="194" t="s">
        <v>2685</v>
      </c>
      <c r="C197" s="5" t="s">
        <v>2686</v>
      </c>
      <c r="D197" s="195">
        <f t="shared" si="8"/>
        <v>7.2</v>
      </c>
      <c r="E197" s="1" t="s">
        <v>80</v>
      </c>
      <c r="F197" s="196">
        <v>44994</v>
      </c>
      <c r="G197" s="15" t="s">
        <v>2664</v>
      </c>
      <c r="H197" s="6" t="s">
        <v>11</v>
      </c>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206">
        <v>7.2</v>
      </c>
      <c r="AJ197" s="206">
        <v>8.4</v>
      </c>
      <c r="AK197" s="206">
        <v>6</v>
      </c>
      <c r="AL197" s="206">
        <v>7.2</v>
      </c>
      <c r="AM197" s="6"/>
      <c r="AN197" s="6"/>
      <c r="AO197" s="6"/>
      <c r="AP197" s="6"/>
      <c r="AQ197" s="6"/>
      <c r="AR197" s="6"/>
      <c r="AS197" s="6"/>
      <c r="AT197" s="197"/>
      <c r="AU197" s="197"/>
      <c r="AV197" s="197"/>
      <c r="AW197" s="197"/>
      <c r="AX197" s="197"/>
      <c r="AY197" s="197"/>
      <c r="AZ197" s="197"/>
      <c r="BA197" s="197"/>
      <c r="BB197" s="197"/>
      <c r="BC197" s="197"/>
      <c r="BD197" s="197"/>
      <c r="BE197" s="197"/>
      <c r="BF197" s="197"/>
      <c r="BG197" s="197"/>
      <c r="BH197" s="197"/>
      <c r="BI197" s="197"/>
      <c r="BJ197" s="197"/>
      <c r="BK197" s="197"/>
      <c r="BL197" s="197"/>
      <c r="BM197" s="197"/>
      <c r="BN197" s="197"/>
      <c r="BO197" s="197"/>
      <c r="BP197" s="197"/>
      <c r="BQ197" s="197"/>
      <c r="BR197" s="197"/>
      <c r="BS197" s="197"/>
      <c r="BT197" s="197"/>
      <c r="BU197" s="197"/>
      <c r="BV197" s="197"/>
      <c r="BW197" s="197"/>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row>
    <row r="198" spans="1:143" s="15" customFormat="1" ht="15.6" customHeight="1">
      <c r="A198" s="2">
        <v>2023</v>
      </c>
      <c r="B198" s="194" t="s">
        <v>2687</v>
      </c>
      <c r="C198" s="5" t="s">
        <v>2688</v>
      </c>
      <c r="D198" s="195">
        <f t="shared" si="8"/>
        <v>7.8999999999999995</v>
      </c>
      <c r="E198" s="1" t="s">
        <v>80</v>
      </c>
      <c r="F198" s="196">
        <v>44993</v>
      </c>
      <c r="G198" s="15" t="s">
        <v>2603</v>
      </c>
      <c r="H198" s="6" t="s">
        <v>11</v>
      </c>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206">
        <v>10</v>
      </c>
      <c r="AJ198" s="206">
        <v>8.4</v>
      </c>
      <c r="AK198" s="206">
        <v>6</v>
      </c>
      <c r="AL198" s="206">
        <v>7.2</v>
      </c>
      <c r="AM198" s="6"/>
      <c r="AN198" s="6"/>
      <c r="AO198" s="6"/>
      <c r="AP198" s="6"/>
      <c r="AQ198" s="6"/>
      <c r="AR198" s="6"/>
      <c r="AS198" s="6"/>
      <c r="AT198" s="197"/>
      <c r="AU198" s="197"/>
      <c r="AV198" s="197"/>
      <c r="AW198" s="197"/>
      <c r="AX198" s="197"/>
      <c r="AY198" s="197"/>
      <c r="AZ198" s="197"/>
      <c r="BA198" s="197"/>
      <c r="BB198" s="197"/>
      <c r="BC198" s="197"/>
      <c r="BD198" s="197"/>
      <c r="BE198" s="197"/>
      <c r="BF198" s="197"/>
      <c r="BG198" s="197"/>
      <c r="BH198" s="197"/>
      <c r="BI198" s="197"/>
      <c r="BJ198" s="197"/>
      <c r="BK198" s="197"/>
      <c r="BL198" s="197"/>
      <c r="BM198" s="197"/>
      <c r="BN198" s="197"/>
      <c r="BO198" s="197"/>
      <c r="BP198" s="197"/>
      <c r="BQ198" s="197"/>
      <c r="BR198" s="197"/>
      <c r="BS198" s="197"/>
      <c r="BT198" s="197"/>
      <c r="BU198" s="197"/>
      <c r="BV198" s="197"/>
      <c r="BW198" s="197"/>
    </row>
    <row r="199" spans="1:143" s="15" customFormat="1" ht="15.6" customHeight="1">
      <c r="A199" s="2">
        <v>2023</v>
      </c>
      <c r="B199" s="194" t="s">
        <v>2689</v>
      </c>
      <c r="C199" s="5" t="s">
        <v>2690</v>
      </c>
      <c r="D199" s="195">
        <f t="shared" si="8"/>
        <v>7.6999999999999993</v>
      </c>
      <c r="E199" s="1" t="s">
        <v>80</v>
      </c>
      <c r="F199" s="196">
        <v>44992</v>
      </c>
      <c r="G199" s="15" t="s">
        <v>2664</v>
      </c>
      <c r="H199" s="6" t="s">
        <v>11</v>
      </c>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206">
        <v>8</v>
      </c>
      <c r="AJ199" s="206">
        <v>9.1999999999999993</v>
      </c>
      <c r="AK199" s="206">
        <v>6</v>
      </c>
      <c r="AL199" s="206">
        <v>7.6</v>
      </c>
      <c r="AM199" s="6"/>
      <c r="AN199" s="6"/>
      <c r="AO199" s="6"/>
      <c r="AP199" s="6"/>
      <c r="AQ199" s="6"/>
      <c r="AR199" s="6"/>
      <c r="AS199" s="6"/>
      <c r="AT199" s="197"/>
      <c r="AU199" s="197"/>
      <c r="AV199" s="197"/>
      <c r="AW199" s="197"/>
      <c r="AX199" s="197"/>
      <c r="AY199" s="197"/>
      <c r="AZ199" s="197"/>
      <c r="BA199" s="197"/>
      <c r="BB199" s="197"/>
      <c r="BC199" s="197"/>
      <c r="BD199" s="197"/>
      <c r="BE199" s="197"/>
      <c r="BF199" s="197"/>
      <c r="BG199" s="197"/>
      <c r="BH199" s="197"/>
      <c r="BI199" s="197"/>
      <c r="BJ199" s="197"/>
      <c r="BK199" s="197"/>
      <c r="BL199" s="197"/>
      <c r="BM199" s="197"/>
      <c r="BN199" s="197"/>
      <c r="BO199" s="197"/>
      <c r="BP199" s="197"/>
      <c r="BQ199" s="197"/>
      <c r="BR199" s="197"/>
      <c r="BS199" s="197"/>
      <c r="BT199" s="197"/>
      <c r="BU199" s="197"/>
      <c r="BV199" s="197"/>
      <c r="BW199" s="197"/>
    </row>
    <row r="200" spans="1:143" s="15" customFormat="1" ht="15.6" customHeight="1">
      <c r="A200" s="2">
        <v>2022</v>
      </c>
      <c r="B200" s="194" t="s">
        <v>2692</v>
      </c>
      <c r="C200" s="5" t="s">
        <v>2693</v>
      </c>
      <c r="D200" s="195">
        <f t="shared" si="8"/>
        <v>4.0999999999999996</v>
      </c>
      <c r="E200" s="1" t="s">
        <v>80</v>
      </c>
      <c r="F200" s="196">
        <v>44991</v>
      </c>
      <c r="G200" s="15" t="s">
        <v>2664</v>
      </c>
      <c r="H200" s="6" t="s">
        <v>11</v>
      </c>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206">
        <v>3.2</v>
      </c>
      <c r="AJ200" s="206">
        <v>4</v>
      </c>
      <c r="AK200" s="206">
        <v>6</v>
      </c>
      <c r="AL200" s="206">
        <v>3.2</v>
      </c>
      <c r="AM200" s="6"/>
      <c r="AN200" s="6"/>
      <c r="AO200" s="6"/>
      <c r="AP200" s="6"/>
      <c r="AQ200" s="6"/>
      <c r="AR200" s="6"/>
      <c r="AS200" s="6"/>
      <c r="AT200" s="197"/>
      <c r="AU200" s="197"/>
      <c r="AV200" s="197"/>
      <c r="AW200" s="197"/>
      <c r="AX200" s="197"/>
      <c r="AY200" s="197"/>
      <c r="AZ200" s="197"/>
      <c r="BA200" s="197"/>
      <c r="BB200" s="197"/>
      <c r="BC200" s="197"/>
      <c r="BD200" s="197"/>
      <c r="BE200" s="197"/>
      <c r="BF200" s="197"/>
      <c r="BG200" s="197"/>
      <c r="BH200" s="197"/>
      <c r="BI200" s="197"/>
      <c r="BJ200" s="197"/>
      <c r="BK200" s="197"/>
      <c r="BL200" s="197"/>
      <c r="BM200" s="197"/>
      <c r="BN200" s="197"/>
      <c r="BO200" s="197"/>
      <c r="BP200" s="197"/>
      <c r="BQ200" s="197"/>
      <c r="BR200" s="197"/>
      <c r="BS200" s="197"/>
      <c r="BT200" s="197"/>
      <c r="BU200" s="197"/>
      <c r="BV200" s="197"/>
      <c r="BW200" s="197"/>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c r="EE200" s="2"/>
      <c r="EF200" s="2"/>
      <c r="EG200" s="2"/>
      <c r="EH200" s="2"/>
      <c r="EI200" s="2"/>
      <c r="EJ200" s="2"/>
      <c r="EK200" s="2"/>
      <c r="EL200" s="2"/>
      <c r="EM200" s="2"/>
    </row>
    <row r="201" spans="1:143" s="15" customFormat="1" ht="15.6" customHeight="1">
      <c r="A201" s="2">
        <v>2023</v>
      </c>
      <c r="B201" s="194" t="s">
        <v>2694</v>
      </c>
      <c r="C201" s="5" t="s">
        <v>2695</v>
      </c>
      <c r="D201" s="195">
        <f t="shared" si="8"/>
        <v>8.1</v>
      </c>
      <c r="E201" s="1" t="s">
        <v>80</v>
      </c>
      <c r="F201" s="196">
        <v>44988</v>
      </c>
      <c r="G201" s="15" t="s">
        <v>2664</v>
      </c>
      <c r="H201" s="6" t="s">
        <v>11</v>
      </c>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206">
        <v>7.2</v>
      </c>
      <c r="AJ201" s="206">
        <v>10</v>
      </c>
      <c r="AK201" s="206">
        <v>6</v>
      </c>
      <c r="AL201" s="206">
        <v>9.1999999999999993</v>
      </c>
      <c r="AM201" s="6"/>
      <c r="AN201" s="6"/>
      <c r="AO201" s="6"/>
      <c r="AP201" s="6"/>
      <c r="AQ201" s="6"/>
      <c r="AR201" s="6"/>
      <c r="AS201" s="6"/>
      <c r="AT201" s="197"/>
      <c r="AU201" s="197"/>
      <c r="AV201" s="197"/>
      <c r="AW201" s="197"/>
      <c r="AX201" s="197"/>
      <c r="AY201" s="197"/>
      <c r="AZ201" s="197"/>
      <c r="BA201" s="197"/>
      <c r="BB201" s="197"/>
      <c r="BC201" s="197"/>
      <c r="BD201" s="197"/>
      <c r="BE201" s="197"/>
      <c r="BF201" s="197"/>
      <c r="BG201" s="197"/>
      <c r="BH201" s="197"/>
      <c r="BI201" s="197"/>
      <c r="BJ201" s="197"/>
      <c r="BK201" s="197"/>
      <c r="BL201" s="197"/>
      <c r="BM201" s="197"/>
      <c r="BN201" s="197"/>
      <c r="BO201" s="197"/>
      <c r="BP201" s="197"/>
      <c r="BQ201" s="197"/>
      <c r="BR201" s="197"/>
      <c r="BS201" s="197"/>
      <c r="BT201" s="197"/>
      <c r="BU201" s="197"/>
      <c r="BV201" s="197"/>
      <c r="BW201" s="197"/>
    </row>
    <row r="202" spans="1:143" s="15" customFormat="1" ht="15.6" customHeight="1">
      <c r="A202" s="2">
        <v>2023</v>
      </c>
      <c r="B202" s="194" t="s">
        <v>2696</v>
      </c>
      <c r="C202" s="5" t="s">
        <v>2697</v>
      </c>
      <c r="D202" s="195">
        <f t="shared" si="8"/>
        <v>7.5</v>
      </c>
      <c r="E202" s="1" t="s">
        <v>80</v>
      </c>
      <c r="F202" s="196">
        <v>44987</v>
      </c>
      <c r="G202" s="15" t="s">
        <v>2664</v>
      </c>
      <c r="H202" s="6" t="s">
        <v>11</v>
      </c>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206">
        <v>8</v>
      </c>
      <c r="AJ202" s="206">
        <v>7.6</v>
      </c>
      <c r="AK202" s="206">
        <v>6</v>
      </c>
      <c r="AL202" s="206">
        <v>8.4</v>
      </c>
      <c r="AM202" s="6"/>
      <c r="AN202" s="6"/>
      <c r="AO202" s="6"/>
      <c r="AP202" s="6"/>
      <c r="AQ202" s="6"/>
      <c r="AR202" s="6"/>
      <c r="AS202" s="6"/>
      <c r="AT202" s="197"/>
      <c r="AU202" s="197"/>
      <c r="AV202" s="197"/>
      <c r="AW202" s="197"/>
      <c r="AX202" s="197"/>
      <c r="AY202" s="197"/>
      <c r="AZ202" s="197"/>
      <c r="BA202" s="197"/>
      <c r="BB202" s="197"/>
      <c r="BC202" s="197"/>
      <c r="BD202" s="197"/>
      <c r="BE202" s="197"/>
      <c r="BF202" s="197"/>
      <c r="BG202" s="197"/>
      <c r="BH202" s="197"/>
      <c r="BI202" s="197"/>
      <c r="BJ202" s="197"/>
      <c r="BK202" s="197"/>
      <c r="BL202" s="197"/>
      <c r="BM202" s="197"/>
      <c r="BN202" s="197"/>
      <c r="BO202" s="197"/>
      <c r="BP202" s="197"/>
      <c r="BQ202" s="197"/>
      <c r="BR202" s="197"/>
      <c r="BS202" s="197"/>
      <c r="BT202" s="197"/>
      <c r="BU202" s="197"/>
      <c r="BV202" s="197"/>
      <c r="BW202" s="197"/>
      <c r="BX202" s="207"/>
      <c r="BY202" s="207"/>
      <c r="BZ202" s="207"/>
      <c r="CA202" s="207"/>
      <c r="CB202" s="207"/>
      <c r="CC202" s="207"/>
      <c r="CD202" s="207"/>
      <c r="CE202" s="207"/>
      <c r="CF202" s="207"/>
      <c r="CG202" s="207"/>
      <c r="CH202" s="207"/>
      <c r="CI202" s="207"/>
      <c r="CJ202" s="207"/>
      <c r="CK202" s="207"/>
      <c r="CL202" s="207"/>
      <c r="CM202" s="207"/>
      <c r="CN202" s="207"/>
      <c r="CO202" s="207"/>
      <c r="CP202" s="207"/>
      <c r="CQ202" s="207"/>
      <c r="CR202" s="207"/>
      <c r="CS202" s="207"/>
      <c r="CT202" s="207"/>
      <c r="CU202" s="207"/>
      <c r="CV202" s="207"/>
      <c r="CW202" s="207"/>
      <c r="CX202" s="207"/>
      <c r="CY202" s="207"/>
      <c r="CZ202" s="207"/>
      <c r="DA202" s="207"/>
      <c r="DB202" s="207"/>
      <c r="DC202" s="207"/>
      <c r="DD202" s="207"/>
      <c r="DE202" s="207"/>
      <c r="DF202" s="207"/>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207"/>
      <c r="EC202" s="207"/>
      <c r="ED202" s="207"/>
      <c r="EE202" s="207"/>
      <c r="EF202" s="207"/>
      <c r="EG202" s="207"/>
      <c r="EH202" s="207"/>
      <c r="EI202" s="207"/>
      <c r="EJ202" s="207"/>
      <c r="EK202" s="207"/>
      <c r="EL202" s="207"/>
      <c r="EM202" s="207"/>
    </row>
    <row r="203" spans="1:143" s="15" customFormat="1" ht="15.6" customHeight="1">
      <c r="A203" s="2">
        <v>2023</v>
      </c>
      <c r="B203" s="194" t="s">
        <v>2698</v>
      </c>
      <c r="C203" s="5" t="s">
        <v>2688</v>
      </c>
      <c r="D203" s="195">
        <f t="shared" si="8"/>
        <v>7.6</v>
      </c>
      <c r="E203" s="1" t="s">
        <v>80</v>
      </c>
      <c r="F203" s="196">
        <v>44986</v>
      </c>
      <c r="G203" s="15" t="s">
        <v>2603</v>
      </c>
      <c r="H203" s="6" t="s">
        <v>11</v>
      </c>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206">
        <v>7.6</v>
      </c>
      <c r="AJ203" s="206">
        <v>8.4</v>
      </c>
      <c r="AK203" s="206">
        <v>6</v>
      </c>
      <c r="AL203" s="206">
        <v>8.4</v>
      </c>
      <c r="AM203" s="6"/>
      <c r="AN203" s="6"/>
      <c r="AO203" s="6"/>
      <c r="AP203" s="6"/>
      <c r="AQ203" s="6"/>
      <c r="AR203" s="6"/>
      <c r="AS203" s="6"/>
      <c r="AT203" s="197"/>
      <c r="AU203" s="197"/>
      <c r="AV203" s="197"/>
      <c r="AW203" s="197"/>
      <c r="AX203" s="197"/>
      <c r="AY203" s="197"/>
      <c r="AZ203" s="197"/>
      <c r="BA203" s="197"/>
      <c r="BB203" s="197"/>
      <c r="BC203" s="197"/>
      <c r="BD203" s="197"/>
      <c r="BE203" s="197"/>
      <c r="BF203" s="197"/>
      <c r="BG203" s="197"/>
      <c r="BH203" s="197"/>
      <c r="BI203" s="197"/>
      <c r="BJ203" s="197"/>
      <c r="BK203" s="197"/>
      <c r="BL203" s="197"/>
      <c r="BM203" s="2"/>
      <c r="BN203" s="2"/>
      <c r="BO203" s="2"/>
      <c r="BP203" s="2"/>
      <c r="BQ203" s="2"/>
      <c r="BR203" s="2"/>
      <c r="BS203" s="2"/>
      <c r="BT203" s="2"/>
      <c r="BU203" s="2"/>
      <c r="BV203" s="2"/>
      <c r="BW203" s="2"/>
    </row>
    <row r="204" spans="1:143" s="15" customFormat="1" ht="15.6" customHeight="1">
      <c r="A204" s="2">
        <v>2023</v>
      </c>
      <c r="B204" s="194" t="s">
        <v>2702</v>
      </c>
      <c r="C204" s="5" t="s">
        <v>2688</v>
      </c>
      <c r="D204" s="195">
        <f t="shared" si="8"/>
        <v>6.8999999999999995</v>
      </c>
      <c r="E204" s="1" t="s">
        <v>80</v>
      </c>
      <c r="F204" s="196">
        <v>44986</v>
      </c>
      <c r="G204" s="15" t="s">
        <v>2603</v>
      </c>
      <c r="H204" s="6" t="s">
        <v>11</v>
      </c>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206">
        <v>6.8</v>
      </c>
      <c r="AJ204" s="206">
        <v>7.6</v>
      </c>
      <c r="AK204" s="206">
        <v>6</v>
      </c>
      <c r="AL204" s="206">
        <v>7.2</v>
      </c>
      <c r="AM204" s="6"/>
      <c r="AN204" s="6"/>
      <c r="AO204" s="6"/>
      <c r="AP204" s="6"/>
      <c r="AQ204" s="6"/>
      <c r="AR204" s="6"/>
      <c r="AS204" s="6"/>
      <c r="AT204" s="197"/>
      <c r="AU204" s="197"/>
      <c r="AV204" s="197"/>
      <c r="AW204" s="197"/>
      <c r="AX204" s="197"/>
      <c r="AY204" s="197"/>
      <c r="AZ204" s="197"/>
      <c r="BA204" s="197"/>
      <c r="BB204" s="197"/>
      <c r="BC204" s="197"/>
      <c r="BD204" s="197"/>
      <c r="BE204" s="197"/>
      <c r="BF204" s="197"/>
      <c r="BG204" s="197"/>
      <c r="BH204" s="197"/>
      <c r="BI204" s="197"/>
      <c r="BJ204" s="197"/>
      <c r="BK204" s="197"/>
      <c r="BL204" s="197"/>
      <c r="BM204" s="197"/>
      <c r="BN204" s="197"/>
      <c r="BO204" s="197"/>
      <c r="BP204" s="197"/>
      <c r="BQ204" s="197"/>
      <c r="BR204" s="197"/>
      <c r="BS204" s="197"/>
      <c r="BT204" s="197"/>
      <c r="BU204" s="197"/>
      <c r="BV204" s="197"/>
      <c r="BW204" s="197"/>
    </row>
    <row r="205" spans="1:143" s="15" customFormat="1" ht="15.6" customHeight="1">
      <c r="A205" s="2">
        <v>2023</v>
      </c>
      <c r="B205" s="194" t="s">
        <v>2700</v>
      </c>
      <c r="C205" s="5" t="s">
        <v>2701</v>
      </c>
      <c r="D205" s="195">
        <f t="shared" si="8"/>
        <v>8.8000000000000007</v>
      </c>
      <c r="E205" s="1" t="s">
        <v>80</v>
      </c>
      <c r="F205" s="196">
        <v>44986</v>
      </c>
      <c r="G205" s="15" t="s">
        <v>2664</v>
      </c>
      <c r="H205" s="6" t="s">
        <v>11</v>
      </c>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206">
        <v>9.6</v>
      </c>
      <c r="AJ205" s="206">
        <v>10</v>
      </c>
      <c r="AK205" s="206">
        <v>6</v>
      </c>
      <c r="AL205" s="206">
        <v>9.6</v>
      </c>
      <c r="AM205" s="6"/>
      <c r="AN205" s="6"/>
      <c r="AO205" s="6"/>
      <c r="AP205" s="6"/>
      <c r="AQ205" s="6"/>
      <c r="AR205" s="6"/>
      <c r="AS205" s="6"/>
      <c r="AT205" s="197"/>
      <c r="AU205" s="197"/>
      <c r="AV205" s="197"/>
      <c r="AW205" s="197"/>
      <c r="AX205" s="197"/>
      <c r="AY205" s="197"/>
      <c r="AZ205" s="197"/>
      <c r="BA205" s="197"/>
      <c r="BB205" s="197"/>
      <c r="BC205" s="197"/>
      <c r="BD205" s="197"/>
      <c r="BE205" s="197"/>
      <c r="BF205" s="197"/>
      <c r="BG205" s="197"/>
      <c r="BH205" s="197"/>
      <c r="BI205" s="197"/>
      <c r="BJ205" s="197"/>
      <c r="BK205" s="197"/>
      <c r="BL205" s="197"/>
      <c r="BM205" s="197"/>
      <c r="BN205" s="197"/>
      <c r="BO205" s="197"/>
      <c r="BP205" s="197"/>
      <c r="BQ205" s="197"/>
      <c r="BR205" s="197"/>
      <c r="BS205" s="197"/>
      <c r="BT205" s="197"/>
      <c r="BU205" s="197"/>
      <c r="BV205" s="197"/>
      <c r="BW205" s="197"/>
    </row>
    <row r="206" spans="1:143" s="15" customFormat="1" ht="15.6" customHeight="1">
      <c r="A206" s="2" t="s">
        <v>2699</v>
      </c>
      <c r="B206" s="194" t="s">
        <v>2630</v>
      </c>
      <c r="C206" s="5" t="s">
        <v>2631</v>
      </c>
      <c r="D206" s="195">
        <f t="shared" si="8"/>
        <v>4</v>
      </c>
      <c r="E206" s="1" t="s">
        <v>81</v>
      </c>
      <c r="F206" s="196">
        <v>44986</v>
      </c>
      <c r="G206" s="15" t="s">
        <v>2632</v>
      </c>
      <c r="H206" s="6" t="s">
        <v>11</v>
      </c>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v>5</v>
      </c>
      <c r="AJ206" s="6">
        <v>3</v>
      </c>
      <c r="AK206" s="206"/>
      <c r="AL206" s="206"/>
      <c r="AO206" s="6"/>
      <c r="AP206" s="6"/>
      <c r="AQ206" s="6"/>
      <c r="AR206" s="6"/>
      <c r="AS206" s="6"/>
      <c r="AT206" s="197"/>
      <c r="AU206" s="197"/>
      <c r="AV206" s="197"/>
      <c r="AW206" s="197"/>
      <c r="AX206" s="197"/>
      <c r="AY206" s="197"/>
      <c r="AZ206" s="197"/>
      <c r="BA206" s="197"/>
      <c r="BB206" s="197"/>
      <c r="BC206" s="197"/>
      <c r="BD206" s="197"/>
      <c r="BE206" s="197"/>
      <c r="BF206" s="197"/>
      <c r="BG206" s="197"/>
      <c r="BH206" s="197"/>
      <c r="BI206" s="197"/>
      <c r="BJ206" s="197"/>
      <c r="BK206" s="197"/>
      <c r="BL206" s="197"/>
      <c r="BM206" s="197"/>
      <c r="BN206" s="197"/>
      <c r="BO206" s="197"/>
      <c r="BP206" s="197"/>
      <c r="BQ206" s="197"/>
      <c r="BR206" s="197"/>
      <c r="BS206" s="197"/>
      <c r="BT206" s="197"/>
      <c r="BU206" s="197"/>
      <c r="BV206" s="197"/>
      <c r="BW206" s="197"/>
    </row>
    <row r="207" spans="1:143" s="15" customFormat="1" ht="15.6" customHeight="1">
      <c r="A207" s="2" t="s">
        <v>2699</v>
      </c>
      <c r="B207" s="194" t="s">
        <v>2630</v>
      </c>
      <c r="C207" s="5" t="s">
        <v>2631</v>
      </c>
      <c r="D207" s="195">
        <f t="shared" si="8"/>
        <v>3.5</v>
      </c>
      <c r="E207" s="1" t="s">
        <v>80</v>
      </c>
      <c r="F207" s="196">
        <v>44986</v>
      </c>
      <c r="G207" s="15" t="s">
        <v>2632</v>
      </c>
      <c r="H207" s="6" t="s">
        <v>11</v>
      </c>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v>4</v>
      </c>
      <c r="AJ207" s="6">
        <v>3</v>
      </c>
      <c r="AK207" s="206"/>
      <c r="AL207" s="206"/>
      <c r="AO207" s="6"/>
      <c r="AP207" s="6"/>
      <c r="AQ207" s="6"/>
      <c r="AR207" s="6"/>
      <c r="AS207" s="6"/>
      <c r="AT207" s="197"/>
      <c r="AU207" s="197"/>
      <c r="AV207" s="197"/>
      <c r="AW207" s="197"/>
      <c r="AX207" s="197"/>
      <c r="AY207" s="197"/>
      <c r="AZ207" s="197"/>
      <c r="BA207" s="197"/>
      <c r="BB207" s="197"/>
      <c r="BC207" s="197"/>
      <c r="BD207" s="197"/>
      <c r="BE207" s="197"/>
      <c r="BF207" s="197"/>
      <c r="BG207" s="197"/>
      <c r="BH207" s="197"/>
      <c r="BI207" s="197"/>
      <c r="BJ207" s="197"/>
      <c r="BK207" s="197"/>
      <c r="BL207" s="197"/>
      <c r="BM207" s="197"/>
      <c r="BN207" s="197"/>
      <c r="BO207" s="197"/>
      <c r="BP207" s="197"/>
      <c r="BQ207" s="197"/>
      <c r="BR207" s="197"/>
      <c r="BS207" s="197"/>
      <c r="BT207" s="197"/>
      <c r="BU207" s="197"/>
      <c r="BV207" s="197"/>
      <c r="BW207" s="197"/>
    </row>
    <row r="208" spans="1:143" s="15" customFormat="1" ht="15.6" customHeight="1">
      <c r="A208" s="2">
        <v>2018</v>
      </c>
      <c r="B208" s="194" t="s">
        <v>2703</v>
      </c>
      <c r="C208" s="5" t="s">
        <v>2703</v>
      </c>
      <c r="D208" s="195">
        <f t="shared" si="8"/>
        <v>7.1000000000000005</v>
      </c>
      <c r="E208" s="1" t="s">
        <v>81</v>
      </c>
      <c r="F208" s="196">
        <v>44985</v>
      </c>
      <c r="G208" s="15" t="s">
        <v>2638</v>
      </c>
      <c r="H208" s="6" t="s">
        <v>11</v>
      </c>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206">
        <v>6.4</v>
      </c>
      <c r="AJ208" s="206">
        <v>7.2</v>
      </c>
      <c r="AK208" s="206">
        <v>7.6</v>
      </c>
      <c r="AL208" s="206">
        <v>7.2</v>
      </c>
      <c r="AM208" s="6"/>
      <c r="AN208" s="6"/>
      <c r="AO208" s="6"/>
      <c r="AP208" s="6"/>
      <c r="AQ208" s="6"/>
      <c r="AR208" s="6"/>
      <c r="AS208" s="6"/>
      <c r="AT208" s="197"/>
      <c r="AU208" s="197"/>
      <c r="AV208" s="197"/>
      <c r="AW208" s="197"/>
      <c r="AX208" s="197"/>
      <c r="AY208" s="197"/>
      <c r="AZ208" s="197"/>
      <c r="BA208" s="197"/>
      <c r="BB208" s="197"/>
      <c r="BC208" s="197"/>
      <c r="BD208" s="197"/>
      <c r="BE208" s="197"/>
      <c r="BF208" s="197"/>
      <c r="BG208" s="197"/>
      <c r="BH208" s="197"/>
      <c r="BI208" s="197"/>
      <c r="BJ208" s="197"/>
      <c r="BK208" s="197"/>
      <c r="BL208" s="197"/>
      <c r="BM208" s="197"/>
      <c r="BN208" s="197"/>
      <c r="BO208" s="197"/>
      <c r="BP208" s="197"/>
      <c r="BQ208" s="197"/>
      <c r="BR208" s="197"/>
      <c r="BS208" s="197"/>
      <c r="BT208" s="197"/>
      <c r="BU208" s="197"/>
      <c r="BV208" s="197"/>
      <c r="BW208" s="197"/>
    </row>
    <row r="209" spans="1:154" s="15" customFormat="1" ht="15.6" customHeight="1">
      <c r="A209" s="2">
        <v>2018</v>
      </c>
      <c r="B209" s="194" t="s">
        <v>2703</v>
      </c>
      <c r="C209" s="5" t="s">
        <v>2703</v>
      </c>
      <c r="D209" s="195">
        <f t="shared" si="8"/>
        <v>7</v>
      </c>
      <c r="E209" s="1" t="s">
        <v>80</v>
      </c>
      <c r="F209" s="196">
        <v>44985</v>
      </c>
      <c r="G209" s="15" t="s">
        <v>2638</v>
      </c>
      <c r="H209" s="6" t="s">
        <v>11</v>
      </c>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206">
        <v>6.4</v>
      </c>
      <c r="AJ209" s="206">
        <v>7.2</v>
      </c>
      <c r="AK209" s="206">
        <v>6.4</v>
      </c>
      <c r="AL209" s="206">
        <v>8</v>
      </c>
      <c r="AM209" s="6"/>
      <c r="AN209" s="6"/>
      <c r="AO209" s="6"/>
      <c r="AP209" s="6"/>
      <c r="AQ209" s="6"/>
      <c r="AR209" s="6"/>
      <c r="AS209" s="6"/>
      <c r="AT209" s="197"/>
      <c r="AU209" s="197"/>
      <c r="AV209" s="197"/>
      <c r="AW209" s="197"/>
      <c r="AX209" s="197"/>
      <c r="AY209" s="197"/>
      <c r="AZ209" s="197"/>
      <c r="BA209" s="197"/>
      <c r="BB209" s="197"/>
      <c r="BC209" s="197"/>
      <c r="BD209" s="197"/>
      <c r="BE209" s="197"/>
      <c r="BF209" s="197"/>
      <c r="BG209" s="197"/>
      <c r="BH209" s="197"/>
      <c r="BI209" s="197"/>
      <c r="BJ209" s="197"/>
      <c r="BK209" s="197"/>
      <c r="BL209" s="197"/>
      <c r="BM209" s="197"/>
      <c r="BN209" s="197"/>
      <c r="BO209" s="197"/>
      <c r="BP209" s="197"/>
      <c r="BQ209" s="197"/>
      <c r="BR209" s="197"/>
      <c r="BS209" s="197"/>
      <c r="BT209" s="197"/>
      <c r="BU209" s="197"/>
      <c r="BV209" s="197"/>
      <c r="BW209" s="197"/>
    </row>
    <row r="210" spans="1:154" s="15" customFormat="1" ht="15.6" customHeight="1">
      <c r="A210" s="2">
        <v>2023</v>
      </c>
      <c r="B210" s="194" t="s">
        <v>2704</v>
      </c>
      <c r="C210" s="5" t="s">
        <v>2688</v>
      </c>
      <c r="D210" s="195">
        <f t="shared" si="8"/>
        <v>7.6999999999999993</v>
      </c>
      <c r="E210" s="1" t="s">
        <v>80</v>
      </c>
      <c r="F210" s="196">
        <v>44985</v>
      </c>
      <c r="G210" s="15" t="s">
        <v>2603</v>
      </c>
      <c r="H210" s="6" t="s">
        <v>11</v>
      </c>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206">
        <v>8.8000000000000007</v>
      </c>
      <c r="AJ210" s="206">
        <v>7.6</v>
      </c>
      <c r="AK210" s="206">
        <v>6</v>
      </c>
      <c r="AL210" s="206">
        <v>8.4</v>
      </c>
      <c r="AM210" s="6"/>
      <c r="AN210" s="6"/>
      <c r="AO210" s="6"/>
      <c r="AP210" s="6"/>
      <c r="AQ210" s="6"/>
      <c r="AR210" s="6"/>
      <c r="AS210" s="6"/>
      <c r="AT210" s="197"/>
      <c r="AU210" s="197"/>
      <c r="AV210" s="197"/>
      <c r="AW210" s="197"/>
      <c r="AX210" s="197"/>
      <c r="AY210" s="197"/>
      <c r="AZ210" s="197"/>
      <c r="BA210" s="197"/>
      <c r="BB210" s="197"/>
      <c r="BC210" s="197"/>
      <c r="BD210" s="197"/>
      <c r="BE210" s="197"/>
      <c r="BF210" s="197"/>
      <c r="BG210" s="197"/>
      <c r="BH210" s="197"/>
      <c r="BI210" s="197"/>
      <c r="BJ210" s="197"/>
      <c r="BK210" s="197"/>
      <c r="BL210" s="197"/>
      <c r="BM210" s="197"/>
      <c r="BN210" s="197"/>
      <c r="BO210" s="197"/>
      <c r="BP210" s="197"/>
      <c r="BQ210" s="197"/>
      <c r="BR210" s="197"/>
      <c r="BS210" s="197"/>
      <c r="BT210" s="197"/>
      <c r="BU210" s="197"/>
      <c r="BV210" s="197"/>
      <c r="BW210" s="197"/>
    </row>
    <row r="211" spans="1:154" s="15" customFormat="1" ht="15.6" customHeight="1">
      <c r="A211" s="2">
        <v>2023</v>
      </c>
      <c r="B211" s="194" t="s">
        <v>2707</v>
      </c>
      <c r="C211" s="5" t="s">
        <v>2688</v>
      </c>
      <c r="D211" s="195">
        <f t="shared" si="8"/>
        <v>7.3000000000000007</v>
      </c>
      <c r="E211" s="1" t="s">
        <v>80</v>
      </c>
      <c r="F211" s="196">
        <v>44985</v>
      </c>
      <c r="G211" s="15" t="s">
        <v>2603</v>
      </c>
      <c r="H211" s="6" t="s">
        <v>11</v>
      </c>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206">
        <v>7.2</v>
      </c>
      <c r="AJ211" s="206">
        <v>8.4</v>
      </c>
      <c r="AK211" s="206">
        <v>6</v>
      </c>
      <c r="AL211" s="206">
        <v>7.6</v>
      </c>
      <c r="AM211" s="6"/>
      <c r="AN211" s="6"/>
      <c r="AO211" s="6"/>
      <c r="AP211" s="6"/>
      <c r="AQ211" s="6"/>
      <c r="AR211" s="6"/>
      <c r="AS211" s="6"/>
      <c r="AT211" s="197"/>
      <c r="AU211" s="197"/>
      <c r="AV211" s="197"/>
      <c r="AW211" s="197"/>
      <c r="AX211" s="197"/>
      <c r="AY211" s="197"/>
      <c r="AZ211" s="197"/>
      <c r="BA211" s="197"/>
      <c r="BB211" s="197"/>
      <c r="BC211" s="197"/>
      <c r="BD211" s="197"/>
      <c r="BE211" s="197"/>
      <c r="BF211" s="197"/>
      <c r="BG211" s="197"/>
      <c r="BH211" s="197"/>
      <c r="BI211" s="197"/>
      <c r="BJ211" s="197"/>
      <c r="BK211" s="197"/>
      <c r="BL211" s="197"/>
      <c r="BM211" s="197"/>
      <c r="BN211" s="197"/>
      <c r="BO211" s="197"/>
      <c r="BP211" s="197"/>
      <c r="BQ211" s="197"/>
      <c r="BR211" s="197"/>
      <c r="BS211" s="197"/>
      <c r="BT211" s="197"/>
      <c r="BU211" s="197"/>
      <c r="BV211" s="197"/>
      <c r="BW211" s="197"/>
    </row>
    <row r="212" spans="1:154" s="15" customFormat="1" ht="15.6" customHeight="1">
      <c r="A212" s="2">
        <v>2023</v>
      </c>
      <c r="B212" s="194" t="s">
        <v>2706</v>
      </c>
      <c r="C212" s="5" t="s">
        <v>2688</v>
      </c>
      <c r="D212" s="195">
        <f t="shared" si="8"/>
        <v>7.3</v>
      </c>
      <c r="E212" s="1" t="s">
        <v>80</v>
      </c>
      <c r="F212" s="196">
        <v>44985</v>
      </c>
      <c r="G212" s="15" t="s">
        <v>2603</v>
      </c>
      <c r="H212" s="6" t="s">
        <v>11</v>
      </c>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206">
        <v>8</v>
      </c>
      <c r="AJ212" s="206">
        <v>8</v>
      </c>
      <c r="AK212" s="206">
        <v>6</v>
      </c>
      <c r="AL212" s="206">
        <v>7.2</v>
      </c>
      <c r="AM212" s="6"/>
      <c r="AN212" s="6"/>
      <c r="AO212" s="6"/>
      <c r="AP212" s="6"/>
      <c r="AQ212" s="6"/>
      <c r="AR212" s="6"/>
      <c r="AS212" s="6"/>
      <c r="AT212" s="197"/>
      <c r="AU212" s="197"/>
      <c r="AV212" s="197"/>
      <c r="AW212" s="197"/>
      <c r="AX212" s="197"/>
      <c r="AY212" s="197"/>
      <c r="AZ212" s="197"/>
      <c r="BA212" s="197"/>
      <c r="BB212" s="197"/>
      <c r="BC212" s="197"/>
      <c r="BD212" s="197"/>
      <c r="BE212" s="197"/>
      <c r="BF212" s="197"/>
      <c r="BG212" s="197"/>
      <c r="BH212" s="197"/>
      <c r="BI212" s="197"/>
      <c r="BJ212" s="197"/>
      <c r="BK212" s="197"/>
      <c r="BL212" s="197"/>
      <c r="BM212" s="197"/>
      <c r="BN212" s="197"/>
      <c r="BO212" s="197"/>
      <c r="BP212" s="197"/>
      <c r="BQ212" s="197"/>
      <c r="BR212" s="197"/>
      <c r="BS212" s="197"/>
      <c r="BT212" s="197"/>
      <c r="BU212" s="197"/>
      <c r="BV212" s="197"/>
      <c r="BW212" s="197"/>
    </row>
    <row r="213" spans="1:154" s="15" customFormat="1" ht="15.6" customHeight="1">
      <c r="A213" s="2">
        <v>2023</v>
      </c>
      <c r="B213" s="194" t="s">
        <v>2705</v>
      </c>
      <c r="C213" s="5" t="s">
        <v>2688</v>
      </c>
      <c r="D213" s="195">
        <f t="shared" si="8"/>
        <v>5.8</v>
      </c>
      <c r="E213" s="1" t="s">
        <v>80</v>
      </c>
      <c r="F213" s="196">
        <v>44985</v>
      </c>
      <c r="G213" s="15" t="s">
        <v>2603</v>
      </c>
      <c r="H213" s="6" t="s">
        <v>11</v>
      </c>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206">
        <v>4.8</v>
      </c>
      <c r="AJ213" s="206">
        <v>7.6</v>
      </c>
      <c r="AK213" s="206">
        <v>6</v>
      </c>
      <c r="AL213" s="206">
        <v>4.8</v>
      </c>
      <c r="AM213" s="6"/>
      <c r="AN213" s="6"/>
      <c r="AO213" s="6"/>
      <c r="AP213" s="6"/>
      <c r="AQ213" s="6"/>
      <c r="AR213" s="6"/>
      <c r="AS213" s="6"/>
      <c r="AT213" s="197"/>
      <c r="AU213" s="197"/>
      <c r="AV213" s="197"/>
      <c r="AW213" s="197"/>
      <c r="AX213" s="197"/>
      <c r="AY213" s="197"/>
      <c r="AZ213" s="197"/>
      <c r="BA213" s="197"/>
      <c r="BB213" s="197"/>
      <c r="BC213" s="197"/>
      <c r="BD213" s="197"/>
      <c r="BE213" s="197"/>
      <c r="BF213" s="197"/>
      <c r="BG213" s="197"/>
      <c r="BH213" s="197"/>
      <c r="BI213" s="197"/>
      <c r="BJ213" s="197"/>
      <c r="BK213" s="197"/>
      <c r="BL213" s="197"/>
      <c r="BM213" s="197"/>
      <c r="BN213" s="197"/>
      <c r="BO213" s="197"/>
      <c r="BP213" s="197"/>
      <c r="BQ213" s="197"/>
      <c r="BR213" s="197"/>
      <c r="BS213" s="197"/>
      <c r="BT213" s="197"/>
      <c r="BU213" s="197"/>
      <c r="BV213" s="197"/>
      <c r="BW213" s="197"/>
    </row>
    <row r="214" spans="1:154" s="15" customFormat="1" ht="15.6" customHeight="1">
      <c r="A214" s="2">
        <v>327</v>
      </c>
      <c r="B214" s="194" t="s">
        <v>2675</v>
      </c>
      <c r="C214" s="5" t="s">
        <v>2676</v>
      </c>
      <c r="D214" s="195">
        <f t="shared" si="8"/>
        <v>7.333333333333333</v>
      </c>
      <c r="E214" s="1" t="s">
        <v>80</v>
      </c>
      <c r="F214" s="196">
        <v>44985</v>
      </c>
      <c r="G214" s="15" t="s">
        <v>2677</v>
      </c>
      <c r="H214" s="6" t="s">
        <v>11</v>
      </c>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206">
        <v>9</v>
      </c>
      <c r="AJ214" s="206">
        <v>9</v>
      </c>
      <c r="AK214" s="206">
        <v>9</v>
      </c>
      <c r="AL214" s="206">
        <v>6</v>
      </c>
      <c r="AM214" s="6">
        <v>7</v>
      </c>
      <c r="AN214" s="6">
        <v>7</v>
      </c>
      <c r="AO214" s="6">
        <v>8</v>
      </c>
      <c r="AP214" s="6">
        <v>3</v>
      </c>
      <c r="AQ214" s="6">
        <v>6</v>
      </c>
      <c r="AR214" s="6">
        <v>4</v>
      </c>
      <c r="AS214" s="6">
        <v>6</v>
      </c>
      <c r="AT214" s="197">
        <v>8</v>
      </c>
      <c r="AU214" s="197">
        <v>5</v>
      </c>
      <c r="AV214" s="197">
        <v>10</v>
      </c>
      <c r="AW214" s="197">
        <v>10</v>
      </c>
      <c r="AX214" s="197">
        <v>10</v>
      </c>
      <c r="AY214" s="197">
        <v>4</v>
      </c>
      <c r="AZ214" s="197">
        <v>3</v>
      </c>
      <c r="BA214" s="197">
        <v>10</v>
      </c>
      <c r="BB214" s="197">
        <v>10</v>
      </c>
      <c r="BC214" s="197">
        <v>10</v>
      </c>
      <c r="BD214" s="197"/>
      <c r="BE214" s="197"/>
      <c r="BF214" s="197"/>
      <c r="BG214" s="197"/>
      <c r="BH214" s="197"/>
      <c r="BI214" s="197"/>
      <c r="BJ214" s="197"/>
      <c r="BK214" s="197"/>
      <c r="BL214" s="197"/>
      <c r="BM214" s="197"/>
      <c r="BN214" s="197"/>
      <c r="BO214" s="197"/>
      <c r="BP214" s="197"/>
      <c r="BQ214" s="197"/>
      <c r="BR214" s="197"/>
      <c r="BS214" s="197"/>
      <c r="BT214" s="197"/>
      <c r="BU214" s="197"/>
      <c r="BV214" s="197"/>
      <c r="BW214" s="197"/>
    </row>
    <row r="215" spans="1:154" s="15" customFormat="1" ht="15.6" customHeight="1">
      <c r="A215" s="2">
        <v>2017</v>
      </c>
      <c r="B215" s="194" t="s">
        <v>2678</v>
      </c>
      <c r="C215" s="5" t="s">
        <v>2679</v>
      </c>
      <c r="D215" s="195">
        <f t="shared" si="8"/>
        <v>7.3636363636363633</v>
      </c>
      <c r="E215" s="1" t="s">
        <v>80</v>
      </c>
      <c r="F215" s="196">
        <v>44985</v>
      </c>
      <c r="G215" s="15" t="s">
        <v>2667</v>
      </c>
      <c r="H215" s="6" t="s">
        <v>11</v>
      </c>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206">
        <v>8</v>
      </c>
      <c r="AJ215" s="206">
        <v>7</v>
      </c>
      <c r="AK215" s="206">
        <v>8</v>
      </c>
      <c r="AL215" s="206">
        <v>7</v>
      </c>
      <c r="AM215" s="6">
        <v>7</v>
      </c>
      <c r="AN215" s="6">
        <v>6</v>
      </c>
      <c r="AO215" s="6">
        <v>6</v>
      </c>
      <c r="AP215" s="6">
        <v>8</v>
      </c>
      <c r="AQ215" s="6">
        <v>4</v>
      </c>
      <c r="AR215" s="6">
        <v>10</v>
      </c>
      <c r="AS215" s="6">
        <v>10</v>
      </c>
      <c r="AT215" s="197"/>
      <c r="AU215" s="197"/>
      <c r="AV215" s="197"/>
      <c r="AW215" s="197"/>
      <c r="AY215" s="197"/>
      <c r="AZ215" s="197"/>
      <c r="BA215" s="197"/>
      <c r="BB215" s="197"/>
      <c r="BC215" s="197"/>
      <c r="BD215" s="197"/>
      <c r="BE215" s="197"/>
      <c r="BF215" s="197"/>
      <c r="BG215" s="197"/>
      <c r="BH215" s="197"/>
      <c r="BI215" s="197"/>
      <c r="BJ215" s="197"/>
      <c r="BK215" s="197"/>
      <c r="BL215" s="197"/>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c r="EE215" s="2"/>
      <c r="EF215" s="2"/>
      <c r="EG215" s="2"/>
      <c r="EH215" s="2"/>
      <c r="EI215" s="2"/>
      <c r="EJ215" s="2"/>
      <c r="EK215" s="2"/>
      <c r="EL215" s="2"/>
      <c r="EM215" s="2"/>
      <c r="EN215" s="2"/>
      <c r="EO215" s="2"/>
      <c r="EP215" s="2"/>
      <c r="EQ215" s="2"/>
      <c r="ER215" s="2"/>
      <c r="ES215" s="2"/>
      <c r="ET215" s="2"/>
      <c r="EU215" s="2"/>
      <c r="EV215" s="2"/>
      <c r="EW215" s="2"/>
      <c r="EX215" s="2"/>
    </row>
    <row r="216" spans="1:154" s="15" customFormat="1" ht="15.6" customHeight="1">
      <c r="A216" s="2">
        <v>2022</v>
      </c>
      <c r="B216" s="194" t="s">
        <v>2711</v>
      </c>
      <c r="C216" s="5" t="s">
        <v>2712</v>
      </c>
      <c r="D216" s="195">
        <f t="shared" si="8"/>
        <v>6.25</v>
      </c>
      <c r="E216" s="1" t="s">
        <v>80</v>
      </c>
      <c r="F216" s="196">
        <v>44984</v>
      </c>
      <c r="G216" s="15" t="s">
        <v>2664</v>
      </c>
      <c r="H216" s="6" t="s">
        <v>11</v>
      </c>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v>8</v>
      </c>
      <c r="AJ216" s="6">
        <v>6</v>
      </c>
      <c r="AK216" s="6">
        <v>6</v>
      </c>
      <c r="AL216" s="6">
        <v>5</v>
      </c>
      <c r="AM216" s="6"/>
      <c r="AN216" s="6"/>
      <c r="AO216" s="6"/>
      <c r="AP216" s="197"/>
      <c r="AQ216" s="197"/>
      <c r="AV216" s="197"/>
      <c r="AW216" s="197"/>
      <c r="AX216" s="197"/>
      <c r="AY216" s="197"/>
      <c r="AZ216" s="197"/>
      <c r="BA216" s="197"/>
      <c r="BB216" s="197"/>
      <c r="BC216" s="197"/>
      <c r="BD216" s="197"/>
      <c r="BE216" s="197"/>
      <c r="BF216" s="197"/>
      <c r="BG216" s="197"/>
      <c r="BH216" s="197"/>
      <c r="BI216" s="197"/>
      <c r="BJ216" s="197"/>
      <c r="BK216" s="197"/>
      <c r="BL216" s="197"/>
      <c r="BM216" s="197"/>
      <c r="BN216" s="197"/>
      <c r="BO216" s="197"/>
      <c r="BP216" s="197"/>
      <c r="BQ216" s="197"/>
      <c r="BR216" s="197"/>
      <c r="BS216" s="197"/>
      <c r="BT216" s="197"/>
      <c r="BU216" s="197"/>
      <c r="BV216" s="197"/>
      <c r="BW216" s="197"/>
    </row>
    <row r="217" spans="1:154" s="15" customFormat="1" ht="15.6" customHeight="1">
      <c r="A217" s="2">
        <v>2022</v>
      </c>
      <c r="B217" s="194" t="s">
        <v>2714</v>
      </c>
      <c r="C217" s="5" t="s">
        <v>2715</v>
      </c>
      <c r="D217" s="195">
        <f t="shared" si="8"/>
        <v>7.9</v>
      </c>
      <c r="E217" s="1" t="s">
        <v>80</v>
      </c>
      <c r="F217" s="196">
        <v>44984</v>
      </c>
      <c r="G217" s="15" t="s">
        <v>2716</v>
      </c>
      <c r="H217" s="6" t="s">
        <v>11</v>
      </c>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206">
        <v>8.8000000000000007</v>
      </c>
      <c r="AJ217" s="206">
        <v>8</v>
      </c>
      <c r="AK217" s="206">
        <v>7.2</v>
      </c>
      <c r="AL217" s="206">
        <v>7.6</v>
      </c>
      <c r="AM217" s="6"/>
      <c r="AN217" s="6"/>
      <c r="AO217" s="6"/>
      <c r="AP217" s="6"/>
      <c r="AQ217" s="6"/>
      <c r="AR217" s="6"/>
      <c r="AS217" s="6"/>
      <c r="AT217" s="197"/>
      <c r="AU217" s="197"/>
      <c r="AV217" s="197"/>
      <c r="AW217" s="197"/>
      <c r="AX217" s="197"/>
      <c r="AY217" s="197"/>
      <c r="AZ217" s="197"/>
      <c r="BA217" s="197"/>
      <c r="BB217" s="197"/>
      <c r="BC217" s="197"/>
      <c r="BD217" s="197"/>
      <c r="BE217" s="197"/>
      <c r="BF217" s="197"/>
      <c r="BG217" s="197"/>
      <c r="BH217" s="197"/>
      <c r="BI217" s="197"/>
      <c r="BJ217" s="197"/>
      <c r="BK217" s="197"/>
      <c r="BL217" s="197"/>
      <c r="BM217" s="197"/>
      <c r="BN217" s="197"/>
      <c r="BO217" s="197"/>
      <c r="BP217" s="197"/>
      <c r="BQ217" s="197"/>
      <c r="BR217" s="197"/>
      <c r="BS217" s="197"/>
      <c r="BT217" s="197"/>
      <c r="BU217" s="197"/>
      <c r="BV217" s="197"/>
      <c r="BW217" s="197"/>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c r="EE217" s="2"/>
      <c r="EF217" s="2"/>
      <c r="EG217" s="2"/>
      <c r="EH217" s="2"/>
      <c r="EI217" s="2"/>
      <c r="EJ217" s="2"/>
      <c r="EK217" s="2"/>
      <c r="EL217" s="2"/>
      <c r="EM217" s="2"/>
      <c r="EN217" s="2"/>
      <c r="EO217" s="2"/>
      <c r="EP217" s="2"/>
      <c r="EQ217" s="2"/>
      <c r="ER217" s="2"/>
      <c r="ES217" s="2"/>
      <c r="ET217" s="2"/>
      <c r="EU217" s="2"/>
      <c r="EV217" s="2"/>
      <c r="EW217" s="2"/>
      <c r="EX217" s="2"/>
    </row>
    <row r="218" spans="1:154" s="15" customFormat="1" ht="15.6" customHeight="1">
      <c r="A218" s="2">
        <v>2023</v>
      </c>
      <c r="B218" s="194" t="s">
        <v>2717</v>
      </c>
      <c r="C218" s="5" t="s">
        <v>2715</v>
      </c>
      <c r="D218" s="195">
        <f t="shared" si="8"/>
        <v>8.5</v>
      </c>
      <c r="E218" s="1" t="s">
        <v>80</v>
      </c>
      <c r="F218" s="196">
        <v>44982</v>
      </c>
      <c r="G218" s="15" t="s">
        <v>2716</v>
      </c>
      <c r="H218" s="6" t="s">
        <v>11</v>
      </c>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206">
        <v>9.6</v>
      </c>
      <c r="AJ218" s="206">
        <v>10</v>
      </c>
      <c r="AK218" s="206">
        <v>6</v>
      </c>
      <c r="AL218" s="206">
        <v>8.4</v>
      </c>
      <c r="AM218" s="6"/>
      <c r="AN218" s="6"/>
      <c r="AO218" s="6"/>
      <c r="AP218" s="6"/>
      <c r="AQ218" s="6"/>
      <c r="AR218" s="6"/>
      <c r="AS218" s="6"/>
      <c r="AT218" s="197"/>
      <c r="AU218" s="197"/>
      <c r="AV218" s="197"/>
      <c r="AW218" s="197"/>
      <c r="AX218" s="197"/>
      <c r="AY218" s="197"/>
      <c r="AZ218" s="197"/>
      <c r="BA218" s="197"/>
      <c r="BB218" s="197"/>
      <c r="BC218" s="197"/>
      <c r="BD218" s="197"/>
      <c r="BE218" s="197"/>
      <c r="BF218" s="197"/>
      <c r="BG218" s="197"/>
      <c r="BH218" s="197"/>
      <c r="BI218" s="197"/>
      <c r="BJ218" s="197"/>
      <c r="BK218" s="197"/>
      <c r="BL218" s="197"/>
      <c r="BM218" s="197"/>
      <c r="BN218" s="197"/>
      <c r="BO218" s="197"/>
      <c r="BP218" s="197"/>
      <c r="BQ218" s="197"/>
      <c r="BR218" s="197"/>
      <c r="BS218" s="197"/>
      <c r="BT218" s="197"/>
      <c r="BU218" s="197"/>
      <c r="BV218" s="197"/>
      <c r="BW218" s="197"/>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c r="EE218" s="2"/>
      <c r="EF218" s="2"/>
      <c r="EG218" s="2"/>
      <c r="EH218" s="2"/>
      <c r="EI218" s="2"/>
      <c r="EJ218" s="2"/>
      <c r="EK218" s="2"/>
      <c r="EL218" s="2"/>
      <c r="EM218" s="2"/>
      <c r="EN218" s="2"/>
      <c r="EO218" s="2"/>
      <c r="EP218" s="2"/>
      <c r="EQ218" s="2"/>
      <c r="ER218" s="2"/>
      <c r="ES218" s="2"/>
      <c r="ET218" s="2"/>
      <c r="EU218" s="2"/>
      <c r="EV218" s="2"/>
      <c r="EW218" s="2"/>
      <c r="EX218" s="2"/>
    </row>
    <row r="219" spans="1:154" s="15" customFormat="1" ht="15.6" customHeight="1">
      <c r="A219" s="2">
        <v>2023</v>
      </c>
      <c r="B219" s="194" t="s">
        <v>2720</v>
      </c>
      <c r="C219" s="5" t="s">
        <v>2688</v>
      </c>
      <c r="D219" s="195">
        <f t="shared" si="8"/>
        <v>7.6999999999999993</v>
      </c>
      <c r="E219" s="1" t="s">
        <v>80</v>
      </c>
      <c r="F219" s="196">
        <v>44980</v>
      </c>
      <c r="G219" s="15" t="s">
        <v>2603</v>
      </c>
      <c r="H219" s="6" t="s">
        <v>11</v>
      </c>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206">
        <v>8</v>
      </c>
      <c r="AJ219" s="206">
        <v>8.4</v>
      </c>
      <c r="AK219" s="206">
        <v>6</v>
      </c>
      <c r="AL219" s="206">
        <v>8.4</v>
      </c>
      <c r="AM219" s="6"/>
      <c r="AN219" s="6"/>
      <c r="AO219" s="6"/>
      <c r="AP219" s="6"/>
      <c r="AQ219" s="6"/>
      <c r="AR219" s="6"/>
      <c r="AS219" s="6"/>
      <c r="AT219" s="197"/>
      <c r="AU219" s="197"/>
      <c r="AV219" s="197"/>
      <c r="AW219" s="197"/>
      <c r="AX219" s="197"/>
      <c r="AY219" s="197"/>
      <c r="AZ219" s="197"/>
      <c r="BA219" s="197"/>
      <c r="BB219" s="197"/>
      <c r="BC219" s="197"/>
      <c r="BD219" s="197"/>
      <c r="BE219" s="197"/>
      <c r="BF219" s="197"/>
      <c r="BG219" s="197"/>
      <c r="BH219" s="197"/>
      <c r="BI219" s="197"/>
      <c r="BJ219" s="197"/>
      <c r="BK219" s="197"/>
      <c r="BL219" s="197"/>
      <c r="BM219" s="197"/>
      <c r="BN219" s="197"/>
      <c r="BO219" s="197"/>
      <c r="BP219" s="197"/>
      <c r="BQ219" s="197"/>
      <c r="BR219" s="197"/>
      <c r="BS219" s="197"/>
      <c r="BT219" s="197"/>
      <c r="BU219" s="197"/>
      <c r="BV219" s="197"/>
      <c r="BW219" s="197"/>
    </row>
    <row r="220" spans="1:154" s="15" customFormat="1" ht="15.6" customHeight="1">
      <c r="A220" s="2">
        <v>2023</v>
      </c>
      <c r="B220" s="194" t="s">
        <v>2718</v>
      </c>
      <c r="C220" s="5" t="s">
        <v>2688</v>
      </c>
      <c r="D220" s="195">
        <f t="shared" si="8"/>
        <v>7</v>
      </c>
      <c r="E220" s="1" t="s">
        <v>80</v>
      </c>
      <c r="F220" s="196">
        <v>44980</v>
      </c>
      <c r="G220" s="15" t="s">
        <v>2603</v>
      </c>
      <c r="H220" s="6" t="s">
        <v>11</v>
      </c>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206">
        <v>6.4</v>
      </c>
      <c r="AJ220" s="206">
        <v>8.4</v>
      </c>
      <c r="AK220" s="206">
        <v>6</v>
      </c>
      <c r="AL220" s="206">
        <v>7.2</v>
      </c>
      <c r="AM220" s="6"/>
      <c r="AN220" s="6"/>
      <c r="AO220" s="6"/>
      <c r="AP220" s="6"/>
      <c r="AQ220" s="6"/>
      <c r="AR220" s="6"/>
      <c r="AS220" s="6"/>
      <c r="AT220" s="197"/>
      <c r="AU220" s="197"/>
      <c r="AV220" s="197"/>
      <c r="AW220" s="197"/>
      <c r="AX220" s="197"/>
      <c r="AY220" s="197"/>
      <c r="AZ220" s="197"/>
      <c r="BA220" s="197"/>
      <c r="BB220" s="197"/>
      <c r="BC220" s="197"/>
      <c r="BD220" s="197"/>
      <c r="BE220" s="197"/>
      <c r="BF220" s="197"/>
      <c r="BG220" s="197"/>
      <c r="BH220" s="197"/>
      <c r="BI220" s="197"/>
      <c r="BJ220" s="197"/>
      <c r="BK220" s="197"/>
      <c r="BL220" s="197"/>
      <c r="BM220" s="209"/>
      <c r="BN220" s="209"/>
      <c r="BO220" s="209"/>
      <c r="BP220" s="209"/>
      <c r="BQ220" s="209"/>
      <c r="BR220" s="209"/>
      <c r="BS220" s="209"/>
      <c r="BT220" s="209"/>
      <c r="BU220" s="209"/>
      <c r="BV220" s="209"/>
      <c r="BW220" s="209"/>
    </row>
    <row r="221" spans="1:154" s="15" customFormat="1" ht="15.6" customHeight="1">
      <c r="A221" s="2">
        <v>2023</v>
      </c>
      <c r="B221" s="194" t="s">
        <v>2722</v>
      </c>
      <c r="C221" s="5" t="s">
        <v>2723</v>
      </c>
      <c r="D221" s="195">
        <f t="shared" si="8"/>
        <v>9</v>
      </c>
      <c r="E221" s="1" t="s">
        <v>80</v>
      </c>
      <c r="F221" s="196">
        <v>44979</v>
      </c>
      <c r="G221" s="15" t="s">
        <v>2664</v>
      </c>
      <c r="H221" s="6" t="s">
        <v>11</v>
      </c>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206">
        <v>10</v>
      </c>
      <c r="AJ221" s="206">
        <v>10</v>
      </c>
      <c r="AK221" s="206">
        <v>6</v>
      </c>
      <c r="AL221" s="206">
        <v>10</v>
      </c>
      <c r="AM221" s="6"/>
      <c r="AN221" s="6"/>
      <c r="AO221" s="6"/>
      <c r="AP221" s="6"/>
      <c r="AQ221" s="6"/>
      <c r="AR221" s="6"/>
      <c r="AS221" s="6"/>
      <c r="AT221" s="197"/>
      <c r="AU221" s="197"/>
      <c r="AV221" s="197"/>
      <c r="AW221" s="197"/>
      <c r="AX221" s="197"/>
      <c r="AY221" s="197"/>
      <c r="AZ221" s="197"/>
      <c r="BA221" s="197"/>
      <c r="BB221" s="197"/>
      <c r="BC221" s="197"/>
      <c r="BD221" s="197"/>
      <c r="BE221" s="197"/>
      <c r="BF221" s="197"/>
      <c r="BG221" s="197"/>
      <c r="BH221" s="197"/>
      <c r="BI221" s="197"/>
      <c r="BJ221" s="197"/>
      <c r="BK221" s="197"/>
      <c r="BL221" s="197"/>
      <c r="BM221" s="197"/>
      <c r="BN221" s="197"/>
      <c r="BO221" s="197"/>
      <c r="BP221" s="197"/>
      <c r="BQ221" s="197"/>
      <c r="BR221" s="197"/>
      <c r="BS221" s="197"/>
      <c r="BT221" s="197"/>
      <c r="BU221" s="197"/>
      <c r="BV221" s="197"/>
      <c r="BW221" s="197"/>
    </row>
    <row r="222" spans="1:154" s="15" customFormat="1" ht="15.6" customHeight="1">
      <c r="A222" s="2">
        <v>2020</v>
      </c>
      <c r="B222" s="194" t="s">
        <v>2670</v>
      </c>
      <c r="C222" s="5" t="s">
        <v>2721</v>
      </c>
      <c r="D222" s="195">
        <f t="shared" si="8"/>
        <v>7.8000000000000007</v>
      </c>
      <c r="E222" s="1" t="s">
        <v>80</v>
      </c>
      <c r="F222" s="196">
        <v>44979</v>
      </c>
      <c r="G222" s="15" t="s">
        <v>2664</v>
      </c>
      <c r="H222" s="6" t="s">
        <v>11</v>
      </c>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206">
        <v>8.4</v>
      </c>
      <c r="AJ222" s="206">
        <v>8.4</v>
      </c>
      <c r="AK222" s="206">
        <v>6</v>
      </c>
      <c r="AL222" s="206">
        <v>8.4</v>
      </c>
      <c r="AM222" s="6"/>
      <c r="AN222" s="6"/>
      <c r="AO222" s="6"/>
      <c r="AP222" s="6"/>
      <c r="AQ222" s="6"/>
      <c r="AR222" s="6"/>
      <c r="AS222" s="6"/>
      <c r="AT222" s="197"/>
      <c r="AU222" s="197"/>
      <c r="AV222" s="197"/>
      <c r="AW222" s="197"/>
      <c r="AX222" s="197"/>
      <c r="AY222" s="197"/>
      <c r="AZ222" s="197"/>
      <c r="BA222" s="197"/>
      <c r="BB222" s="197"/>
      <c r="BC222" s="197"/>
      <c r="BD222" s="197"/>
      <c r="BE222" s="197"/>
      <c r="BF222" s="197"/>
      <c r="BG222" s="197"/>
      <c r="BH222" s="197"/>
      <c r="BI222" s="197"/>
      <c r="BJ222" s="197"/>
      <c r="BK222" s="197"/>
      <c r="BL222" s="197"/>
      <c r="BM222" s="197"/>
      <c r="BN222" s="197"/>
      <c r="BO222" s="197"/>
      <c r="BP222" s="197"/>
      <c r="BQ222" s="197"/>
      <c r="BR222" s="197"/>
      <c r="BS222" s="197"/>
      <c r="BT222" s="197"/>
      <c r="BU222" s="197"/>
      <c r="BV222" s="197"/>
      <c r="BW222" s="197"/>
    </row>
    <row r="223" spans="1:154" s="15" customFormat="1" ht="15.6" customHeight="1">
      <c r="A223" s="2">
        <v>2023</v>
      </c>
      <c r="B223" s="194" t="s">
        <v>2725</v>
      </c>
      <c r="C223" s="5" t="s">
        <v>2726</v>
      </c>
      <c r="D223" s="195">
        <f t="shared" si="8"/>
        <v>6.1999999999999993</v>
      </c>
      <c r="E223" s="1" t="s">
        <v>80</v>
      </c>
      <c r="F223" s="196">
        <v>44978</v>
      </c>
      <c r="G223" s="15" t="s">
        <v>2664</v>
      </c>
      <c r="H223" s="6" t="s">
        <v>11</v>
      </c>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206">
        <v>5.6</v>
      </c>
      <c r="AJ223" s="206">
        <v>7.6</v>
      </c>
      <c r="AK223" s="206">
        <v>6</v>
      </c>
      <c r="AL223" s="206">
        <v>5.6</v>
      </c>
      <c r="AM223" s="6"/>
      <c r="AN223" s="6"/>
      <c r="AO223" s="6"/>
      <c r="AP223" s="6"/>
      <c r="AQ223" s="6"/>
      <c r="AR223" s="6"/>
      <c r="AS223" s="6"/>
      <c r="AT223" s="197"/>
      <c r="AU223" s="197"/>
      <c r="AV223" s="197"/>
      <c r="AW223" s="197"/>
      <c r="AX223" s="197"/>
      <c r="AY223" s="197"/>
      <c r="AZ223" s="197"/>
      <c r="BA223" s="197"/>
      <c r="BB223" s="197"/>
      <c r="BC223" s="197"/>
      <c r="BD223" s="197"/>
      <c r="BE223" s="197"/>
      <c r="BF223" s="197"/>
      <c r="BG223" s="197"/>
      <c r="BH223" s="197"/>
      <c r="BI223" s="197"/>
      <c r="BJ223" s="197"/>
      <c r="BK223" s="197"/>
      <c r="BL223" s="197"/>
      <c r="BM223" s="197"/>
      <c r="BN223" s="197"/>
      <c r="BO223" s="197"/>
      <c r="BP223" s="197"/>
      <c r="BQ223" s="197"/>
      <c r="BR223" s="197"/>
      <c r="BS223" s="197"/>
      <c r="BT223" s="197"/>
      <c r="BU223" s="197"/>
      <c r="BV223" s="197"/>
      <c r="BW223" s="19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207"/>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207"/>
      <c r="EC223" s="207"/>
      <c r="ED223" s="207"/>
      <c r="EE223" s="207"/>
      <c r="EF223" s="207"/>
      <c r="EG223" s="207"/>
      <c r="EH223" s="207"/>
      <c r="EI223" s="207"/>
      <c r="EJ223" s="207"/>
      <c r="EK223" s="207"/>
      <c r="EL223" s="207"/>
      <c r="EM223" s="207"/>
    </row>
    <row r="224" spans="1:154" s="15" customFormat="1" ht="15.6" customHeight="1">
      <c r="A224" s="2">
        <v>2022</v>
      </c>
      <c r="B224" s="194" t="s">
        <v>2727</v>
      </c>
      <c r="C224" s="5" t="s">
        <v>2728</v>
      </c>
      <c r="D224" s="195">
        <f t="shared" si="8"/>
        <v>7.9</v>
      </c>
      <c r="E224" s="1" t="s">
        <v>80</v>
      </c>
      <c r="F224" s="196">
        <v>44977</v>
      </c>
      <c r="G224" s="15" t="s">
        <v>2606</v>
      </c>
      <c r="H224" s="6" t="s">
        <v>11</v>
      </c>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206">
        <v>8</v>
      </c>
      <c r="AJ224" s="206">
        <v>8</v>
      </c>
      <c r="AK224" s="206">
        <v>8.8000000000000007</v>
      </c>
      <c r="AL224" s="206">
        <v>6.8</v>
      </c>
      <c r="AM224" s="6"/>
      <c r="AN224" s="6"/>
      <c r="AO224" s="6"/>
      <c r="AP224" s="6"/>
      <c r="AQ224" s="6"/>
      <c r="AR224" s="6"/>
      <c r="AS224" s="6"/>
      <c r="AT224" s="197"/>
      <c r="AU224" s="197"/>
      <c r="AV224" s="197"/>
      <c r="AW224" s="197"/>
      <c r="AX224" s="197"/>
      <c r="AY224" s="197"/>
      <c r="AZ224" s="197"/>
      <c r="BA224" s="197"/>
      <c r="BB224" s="197"/>
      <c r="BC224" s="197"/>
      <c r="BD224" s="197"/>
      <c r="BE224" s="197"/>
      <c r="BF224" s="197"/>
      <c r="BG224" s="197"/>
      <c r="BH224" s="197"/>
      <c r="BI224" s="197"/>
      <c r="BJ224" s="197"/>
      <c r="BK224" s="197"/>
      <c r="BL224" s="197"/>
      <c r="BM224" s="2"/>
      <c r="BN224" s="2"/>
      <c r="BO224" s="2"/>
      <c r="BP224" s="2"/>
      <c r="BQ224" s="2"/>
      <c r="BR224" s="2"/>
      <c r="BS224" s="2"/>
      <c r="BT224" s="2"/>
      <c r="BU224" s="2"/>
      <c r="BV224" s="2"/>
      <c r="BW224" s="2"/>
    </row>
    <row r="225" spans="1:154" s="15" customFormat="1" ht="15.6" customHeight="1">
      <c r="A225" s="2">
        <v>2021</v>
      </c>
      <c r="B225" s="194" t="s">
        <v>2729</v>
      </c>
      <c r="C225" s="5" t="s">
        <v>2730</v>
      </c>
      <c r="D225" s="195">
        <f t="shared" si="8"/>
        <v>8.5</v>
      </c>
      <c r="E225" s="1" t="s">
        <v>80</v>
      </c>
      <c r="F225" s="196">
        <v>44977</v>
      </c>
      <c r="G225" s="15" t="s">
        <v>2664</v>
      </c>
      <c r="H225" s="6" t="s">
        <v>11</v>
      </c>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206">
        <v>9.1999999999999993</v>
      </c>
      <c r="AJ225" s="206">
        <v>10</v>
      </c>
      <c r="AK225" s="206">
        <v>6</v>
      </c>
      <c r="AL225" s="206">
        <v>8.8000000000000007</v>
      </c>
      <c r="AM225" s="6"/>
      <c r="AN225" s="6"/>
      <c r="AO225" s="6"/>
      <c r="AP225" s="6"/>
      <c r="AQ225" s="6"/>
      <c r="AR225" s="6"/>
      <c r="AS225" s="6"/>
      <c r="AT225" s="197"/>
      <c r="AU225" s="197"/>
      <c r="AV225" s="197"/>
      <c r="AW225" s="197"/>
      <c r="AX225" s="197"/>
      <c r="AY225" s="197"/>
      <c r="AZ225" s="197"/>
      <c r="BA225" s="197"/>
      <c r="BB225" s="197"/>
      <c r="BC225" s="197"/>
      <c r="BD225" s="197"/>
      <c r="BE225" s="197"/>
      <c r="BF225" s="197"/>
      <c r="BG225" s="197"/>
      <c r="BH225" s="197"/>
      <c r="BI225" s="197"/>
      <c r="BJ225" s="197"/>
      <c r="BK225" s="197"/>
      <c r="BL225" s="197"/>
      <c r="BM225" s="197"/>
      <c r="BN225" s="197"/>
      <c r="BO225" s="197"/>
      <c r="BP225" s="197"/>
      <c r="BQ225" s="197"/>
      <c r="BR225" s="197"/>
      <c r="BS225" s="197"/>
      <c r="BT225" s="197"/>
      <c r="BU225" s="197"/>
      <c r="BV225" s="197"/>
      <c r="BW225" s="197"/>
    </row>
    <row r="226" spans="1:154" s="15" customFormat="1" ht="15.6" customHeight="1">
      <c r="A226" s="2">
        <v>2023</v>
      </c>
      <c r="B226" s="194" t="s">
        <v>2732</v>
      </c>
      <c r="C226" s="5" t="s">
        <v>2688</v>
      </c>
      <c r="D226" s="195">
        <f t="shared" si="8"/>
        <v>7.3000000000000007</v>
      </c>
      <c r="E226" s="1" t="s">
        <v>80</v>
      </c>
      <c r="F226" s="196">
        <v>44976</v>
      </c>
      <c r="G226" s="15" t="s">
        <v>2603</v>
      </c>
      <c r="H226" s="6" t="s">
        <v>11</v>
      </c>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206">
        <v>7.2</v>
      </c>
      <c r="AJ226" s="206">
        <v>8.4</v>
      </c>
      <c r="AK226" s="206">
        <v>6</v>
      </c>
      <c r="AL226" s="206">
        <v>7.6</v>
      </c>
      <c r="AM226" s="6"/>
      <c r="AN226" s="6"/>
      <c r="AO226" s="6"/>
      <c r="AP226" s="6"/>
      <c r="AQ226" s="6"/>
      <c r="AR226" s="6"/>
      <c r="AS226" s="6"/>
      <c r="AT226" s="197"/>
      <c r="AU226" s="197"/>
      <c r="AV226" s="197"/>
      <c r="AW226" s="197"/>
      <c r="AX226" s="197"/>
      <c r="AY226" s="197"/>
      <c r="AZ226" s="197"/>
      <c r="BA226" s="197"/>
      <c r="BB226" s="197"/>
      <c r="BC226" s="197"/>
      <c r="BD226" s="197"/>
      <c r="BE226" s="197"/>
      <c r="BF226" s="197"/>
      <c r="BG226" s="197"/>
      <c r="BH226" s="197"/>
      <c r="BI226" s="197"/>
      <c r="BJ226" s="197"/>
      <c r="BK226" s="197"/>
      <c r="BL226" s="197"/>
      <c r="BM226" s="197"/>
      <c r="BN226" s="197"/>
      <c r="BO226" s="197"/>
      <c r="BP226" s="197"/>
      <c r="BQ226" s="197"/>
      <c r="BR226" s="197"/>
      <c r="BS226" s="197"/>
      <c r="BT226" s="197"/>
      <c r="BU226" s="197"/>
      <c r="BV226" s="197"/>
      <c r="BW226" s="197"/>
    </row>
    <row r="227" spans="1:154" s="15" customFormat="1" ht="15.6" customHeight="1">
      <c r="A227" s="2">
        <v>2023</v>
      </c>
      <c r="B227" s="194" t="s">
        <v>2733</v>
      </c>
      <c r="C227" s="5" t="s">
        <v>2734</v>
      </c>
      <c r="D227" s="195">
        <f t="shared" si="8"/>
        <v>7</v>
      </c>
      <c r="E227" s="1" t="s">
        <v>80</v>
      </c>
      <c r="F227" s="196">
        <v>44976</v>
      </c>
      <c r="G227" s="15" t="s">
        <v>2614</v>
      </c>
      <c r="H227" s="6" t="s">
        <v>11</v>
      </c>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v>8</v>
      </c>
      <c r="AJ227" s="6">
        <v>6</v>
      </c>
      <c r="AK227" s="6"/>
      <c r="AL227" s="206"/>
      <c r="AP227" s="6"/>
      <c r="AQ227" s="6"/>
      <c r="AR227" s="6"/>
      <c r="AS227" s="6"/>
      <c r="AT227" s="197"/>
      <c r="AU227" s="197"/>
      <c r="AV227" s="197"/>
      <c r="AW227" s="197"/>
      <c r="AX227" s="197"/>
      <c r="AY227" s="197"/>
      <c r="AZ227" s="197"/>
      <c r="BA227" s="197"/>
      <c r="BB227" s="197"/>
      <c r="BC227" s="197"/>
      <c r="BD227" s="197"/>
      <c r="BE227" s="197"/>
      <c r="BF227" s="197"/>
      <c r="BG227" s="197"/>
      <c r="BH227" s="197"/>
      <c r="BI227" s="197"/>
      <c r="BJ227" s="197"/>
      <c r="BK227" s="197"/>
      <c r="BL227" s="197"/>
      <c r="BM227" s="197"/>
      <c r="BN227" s="197"/>
      <c r="BO227" s="197"/>
      <c r="BP227" s="197"/>
      <c r="BQ227" s="197"/>
      <c r="BR227" s="197"/>
      <c r="BS227" s="197"/>
      <c r="BT227" s="197"/>
      <c r="BU227" s="197"/>
      <c r="BV227" s="197"/>
      <c r="BW227" s="197"/>
    </row>
    <row r="228" spans="1:154" s="15" customFormat="1" ht="15.6" customHeight="1">
      <c r="A228" s="2">
        <v>2023</v>
      </c>
      <c r="B228" s="194" t="s">
        <v>2733</v>
      </c>
      <c r="C228" s="5" t="s">
        <v>2734</v>
      </c>
      <c r="D228" s="195">
        <f t="shared" si="8"/>
        <v>6</v>
      </c>
      <c r="E228" s="1" t="s">
        <v>80</v>
      </c>
      <c r="F228" s="196">
        <v>44976</v>
      </c>
      <c r="G228" s="15" t="s">
        <v>2614</v>
      </c>
      <c r="H228" s="6" t="s">
        <v>11</v>
      </c>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v>6</v>
      </c>
      <c r="AJ228" s="6">
        <v>6</v>
      </c>
      <c r="AK228" s="6"/>
      <c r="AL228" s="206"/>
      <c r="AP228" s="6"/>
      <c r="AQ228" s="6"/>
      <c r="AR228" s="6"/>
      <c r="AS228" s="6"/>
      <c r="AT228" s="197"/>
      <c r="AU228" s="197"/>
      <c r="AV228" s="197"/>
      <c r="AW228" s="197"/>
      <c r="AX228" s="197"/>
      <c r="AY228" s="197"/>
      <c r="AZ228" s="197"/>
      <c r="BA228" s="197"/>
      <c r="BB228" s="197"/>
      <c r="BC228" s="197"/>
      <c r="BD228" s="197"/>
      <c r="BE228" s="197"/>
      <c r="BF228" s="197"/>
      <c r="BG228" s="197"/>
      <c r="BH228" s="197"/>
      <c r="BI228" s="197"/>
      <c r="BJ228" s="197"/>
      <c r="BK228" s="197"/>
      <c r="BL228" s="197"/>
      <c r="BM228" s="197"/>
      <c r="BN228" s="197"/>
      <c r="BO228" s="197"/>
      <c r="BP228" s="197"/>
      <c r="BQ228" s="197"/>
      <c r="BR228" s="197"/>
      <c r="BS228" s="197"/>
      <c r="BT228" s="197"/>
      <c r="BU228" s="197"/>
      <c r="BV228" s="197"/>
      <c r="BW228" s="197"/>
    </row>
    <row r="229" spans="1:154" s="15" customFormat="1" ht="15.6" customHeight="1">
      <c r="A229" s="2">
        <v>2023</v>
      </c>
      <c r="B229" s="194" t="s">
        <v>2738</v>
      </c>
      <c r="C229" s="5" t="s">
        <v>2739</v>
      </c>
      <c r="D229" s="195">
        <f t="shared" si="8"/>
        <v>7.4</v>
      </c>
      <c r="E229" s="1" t="s">
        <v>80</v>
      </c>
      <c r="F229" s="196">
        <v>44974</v>
      </c>
      <c r="G229" s="15" t="s">
        <v>2664</v>
      </c>
      <c r="H229" s="6" t="s">
        <v>11</v>
      </c>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206">
        <v>7.6</v>
      </c>
      <c r="AJ229" s="206">
        <v>8.4</v>
      </c>
      <c r="AK229" s="206">
        <v>6</v>
      </c>
      <c r="AL229" s="206">
        <v>7.6</v>
      </c>
      <c r="AM229" s="6"/>
      <c r="AN229" s="6"/>
      <c r="AO229" s="6"/>
      <c r="AP229" s="6"/>
      <c r="AQ229" s="6"/>
      <c r="AR229" s="6"/>
      <c r="AS229" s="6"/>
      <c r="AT229" s="197"/>
      <c r="AU229" s="197"/>
      <c r="AV229" s="197"/>
      <c r="AW229" s="197"/>
      <c r="AX229" s="197"/>
      <c r="AY229" s="197"/>
      <c r="AZ229" s="197"/>
      <c r="BA229" s="197"/>
      <c r="BB229" s="197"/>
      <c r="BC229" s="197"/>
      <c r="BD229" s="197"/>
      <c r="BE229" s="197"/>
      <c r="BF229" s="197"/>
      <c r="BG229" s="197"/>
      <c r="BH229" s="197"/>
      <c r="BI229" s="197"/>
      <c r="BJ229" s="197"/>
      <c r="BK229" s="197"/>
      <c r="BL229" s="197"/>
      <c r="BM229" s="197"/>
      <c r="BN229" s="197"/>
      <c r="BO229" s="197"/>
      <c r="BP229" s="197"/>
      <c r="BQ229" s="197"/>
      <c r="BR229" s="197"/>
      <c r="BS229" s="197"/>
      <c r="BT229" s="197"/>
      <c r="BU229" s="197"/>
      <c r="BV229" s="197"/>
      <c r="BW229" s="19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207"/>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207"/>
      <c r="EC229" s="207"/>
      <c r="ED229" s="207"/>
      <c r="EE229" s="207"/>
      <c r="EF229" s="207"/>
      <c r="EG229" s="207"/>
      <c r="EH229" s="207"/>
      <c r="EI229" s="207"/>
      <c r="EJ229" s="207"/>
      <c r="EK229" s="207"/>
      <c r="EL229" s="207"/>
      <c r="EM229" s="207"/>
    </row>
    <row r="230" spans="1:154" s="15" customFormat="1" ht="15.6" customHeight="1">
      <c r="A230" s="2">
        <v>2023</v>
      </c>
      <c r="B230" s="194" t="s">
        <v>2740</v>
      </c>
      <c r="C230" s="5" t="s">
        <v>2739</v>
      </c>
      <c r="D230" s="195">
        <f t="shared" si="8"/>
        <v>6.7</v>
      </c>
      <c r="E230" s="1" t="s">
        <v>80</v>
      </c>
      <c r="F230" s="196">
        <v>44974</v>
      </c>
      <c r="G230" s="15" t="s">
        <v>2664</v>
      </c>
      <c r="H230" s="6" t="s">
        <v>11</v>
      </c>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206">
        <v>6.8</v>
      </c>
      <c r="AJ230" s="206">
        <v>6.8</v>
      </c>
      <c r="AK230" s="206">
        <v>6</v>
      </c>
      <c r="AL230" s="206">
        <v>7.2</v>
      </c>
      <c r="AM230" s="6"/>
      <c r="AN230" s="6"/>
      <c r="AO230" s="6"/>
      <c r="AP230" s="6"/>
      <c r="AQ230" s="6"/>
      <c r="AR230" s="6"/>
      <c r="AS230" s="6"/>
      <c r="AT230" s="197"/>
      <c r="AU230" s="197"/>
      <c r="AV230" s="197"/>
      <c r="AW230" s="197"/>
      <c r="AX230" s="197"/>
      <c r="AY230" s="197"/>
      <c r="AZ230" s="197"/>
      <c r="BA230" s="197"/>
      <c r="BB230" s="197"/>
      <c r="BC230" s="197"/>
      <c r="BD230" s="197"/>
      <c r="BE230" s="197"/>
      <c r="BF230" s="197"/>
      <c r="BG230" s="197"/>
      <c r="BH230" s="197"/>
      <c r="BI230" s="197"/>
      <c r="BJ230" s="197"/>
      <c r="BK230" s="197"/>
      <c r="BL230" s="197"/>
      <c r="BM230" s="197"/>
      <c r="BN230" s="197"/>
      <c r="BO230" s="197"/>
      <c r="BP230" s="197"/>
      <c r="BQ230" s="197"/>
      <c r="BR230" s="197"/>
      <c r="BS230" s="197"/>
      <c r="BT230" s="197"/>
      <c r="BU230" s="197"/>
      <c r="BV230" s="197"/>
      <c r="BW230" s="197"/>
      <c r="BX230" s="207"/>
      <c r="BY230" s="207"/>
      <c r="BZ230" s="207"/>
      <c r="CA230" s="207"/>
      <c r="CB230" s="207"/>
      <c r="CC230" s="207"/>
      <c r="CD230" s="207"/>
      <c r="CE230" s="207"/>
      <c r="CF230" s="207"/>
      <c r="CG230" s="207"/>
      <c r="CH230" s="207"/>
      <c r="CI230" s="207"/>
      <c r="CJ230" s="207"/>
      <c r="CK230" s="207"/>
      <c r="CL230" s="207"/>
      <c r="CM230" s="207"/>
      <c r="CN230" s="207"/>
      <c r="CO230" s="207"/>
      <c r="CP230" s="207"/>
      <c r="CQ230" s="207"/>
      <c r="CR230" s="207"/>
      <c r="CS230" s="207"/>
      <c r="CT230" s="207"/>
      <c r="CU230" s="207"/>
      <c r="CV230" s="207"/>
      <c r="CW230" s="207"/>
      <c r="CX230" s="207"/>
      <c r="CY230" s="207"/>
      <c r="CZ230" s="207"/>
      <c r="DA230" s="207"/>
      <c r="DB230" s="207"/>
      <c r="DC230" s="207"/>
      <c r="DD230" s="207"/>
      <c r="DE230" s="207"/>
      <c r="DF230" s="207"/>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207"/>
      <c r="EC230" s="207"/>
      <c r="ED230" s="207"/>
      <c r="EE230" s="207"/>
      <c r="EF230" s="207"/>
      <c r="EG230" s="207"/>
      <c r="EH230" s="207"/>
      <c r="EI230" s="207"/>
      <c r="EJ230" s="207"/>
      <c r="EK230" s="207"/>
      <c r="EL230" s="207"/>
      <c r="EM230" s="207"/>
    </row>
    <row r="231" spans="1:154" s="15" customFormat="1" ht="15.6" customHeight="1">
      <c r="A231" s="2">
        <v>327</v>
      </c>
      <c r="B231" s="194" t="s">
        <v>2675</v>
      </c>
      <c r="C231" s="5" t="s">
        <v>2713</v>
      </c>
      <c r="D231" s="195">
        <f t="shared" si="8"/>
        <v>7.5789473684210522</v>
      </c>
      <c r="E231" s="1" t="s">
        <v>80</v>
      </c>
      <c r="F231" s="196">
        <v>44973</v>
      </c>
      <c r="G231" s="15" t="s">
        <v>2677</v>
      </c>
      <c r="H231" s="6" t="s">
        <v>11</v>
      </c>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v>6</v>
      </c>
      <c r="AJ231" s="6">
        <v>4</v>
      </c>
      <c r="AK231" s="6">
        <v>7</v>
      </c>
      <c r="AL231" s="6">
        <v>8</v>
      </c>
      <c r="AM231" s="6">
        <v>10</v>
      </c>
      <c r="AN231" s="6">
        <v>9</v>
      </c>
      <c r="AO231" s="6">
        <v>8</v>
      </c>
      <c r="AP231" s="197">
        <v>8</v>
      </c>
      <c r="AQ231" s="197">
        <v>8</v>
      </c>
      <c r="AR231" s="197">
        <v>10</v>
      </c>
      <c r="AS231" s="197">
        <v>10</v>
      </c>
      <c r="AT231" s="197">
        <v>10</v>
      </c>
      <c r="AU231" s="197">
        <v>10</v>
      </c>
      <c r="AV231" s="197">
        <v>8</v>
      </c>
      <c r="AW231" s="197">
        <v>5</v>
      </c>
      <c r="AX231" s="197">
        <v>5</v>
      </c>
      <c r="AY231" s="197">
        <v>6</v>
      </c>
      <c r="AZ231" s="197">
        <v>5</v>
      </c>
      <c r="BA231" s="197">
        <v>7</v>
      </c>
      <c r="BB231" s="197"/>
      <c r="BC231" s="197"/>
      <c r="BD231" s="197"/>
      <c r="BE231" s="197"/>
      <c r="BF231" s="197"/>
      <c r="BG231" s="197"/>
      <c r="BH231" s="197"/>
      <c r="BI231" s="197"/>
      <c r="BJ231" s="197"/>
      <c r="BK231" s="197"/>
      <c r="BL231" s="197"/>
      <c r="BM231" s="197"/>
      <c r="BN231" s="197"/>
      <c r="BO231" s="197"/>
      <c r="BP231" s="197"/>
      <c r="BQ231" s="197"/>
      <c r="BR231" s="197"/>
      <c r="BS231" s="197"/>
      <c r="BT231" s="197"/>
      <c r="BU231" s="197"/>
      <c r="BV231" s="197"/>
      <c r="BW231" s="197"/>
    </row>
    <row r="232" spans="1:154" s="15" customFormat="1" ht="15.6" customHeight="1">
      <c r="A232" s="2">
        <v>2023</v>
      </c>
      <c r="B232" s="194" t="s">
        <v>2741</v>
      </c>
      <c r="C232" s="5" t="s">
        <v>2742</v>
      </c>
      <c r="D232" s="195">
        <f t="shared" si="8"/>
        <v>6.8999999999999995</v>
      </c>
      <c r="E232" s="1" t="s">
        <v>80</v>
      </c>
      <c r="F232" s="196">
        <v>44973</v>
      </c>
      <c r="G232" s="15" t="s">
        <v>2664</v>
      </c>
      <c r="H232" s="6" t="s">
        <v>11</v>
      </c>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206">
        <v>7.2</v>
      </c>
      <c r="AJ232" s="206">
        <v>7.2</v>
      </c>
      <c r="AK232" s="206">
        <v>6</v>
      </c>
      <c r="AL232" s="206">
        <v>7.2</v>
      </c>
      <c r="AM232" s="6"/>
      <c r="AN232" s="6"/>
      <c r="AO232" s="6"/>
      <c r="AP232" s="6"/>
      <c r="AQ232" s="6"/>
      <c r="AR232" s="6"/>
      <c r="AS232" s="6"/>
      <c r="AT232" s="197"/>
      <c r="AU232" s="197"/>
      <c r="AV232" s="197"/>
      <c r="AW232" s="197"/>
      <c r="AX232" s="197"/>
      <c r="AY232" s="197"/>
      <c r="AZ232" s="197"/>
      <c r="BA232" s="197"/>
      <c r="BB232" s="197"/>
      <c r="BC232" s="197"/>
      <c r="BD232" s="197"/>
      <c r="BE232" s="197"/>
      <c r="BF232" s="197"/>
      <c r="BG232" s="197"/>
      <c r="BH232" s="197"/>
      <c r="BI232" s="197"/>
      <c r="BJ232" s="197"/>
      <c r="BK232" s="197"/>
      <c r="BL232" s="197"/>
      <c r="BM232" s="197"/>
      <c r="BN232" s="197"/>
      <c r="BO232" s="197"/>
      <c r="BP232" s="197"/>
      <c r="BQ232" s="197"/>
      <c r="BR232" s="197"/>
      <c r="BS232" s="197"/>
      <c r="BT232" s="197"/>
      <c r="BU232" s="197"/>
      <c r="BV232" s="197"/>
      <c r="BW232" s="197"/>
      <c r="BX232" s="207"/>
      <c r="BY232" s="207"/>
      <c r="BZ232" s="207"/>
      <c r="CA232" s="207"/>
      <c r="CB232" s="207"/>
      <c r="CC232" s="207"/>
      <c r="CD232" s="207"/>
      <c r="CE232" s="207"/>
      <c r="CF232" s="207"/>
      <c r="CG232" s="207"/>
      <c r="CH232" s="207"/>
      <c r="CI232" s="207"/>
      <c r="CJ232" s="207"/>
      <c r="CK232" s="207"/>
      <c r="CL232" s="207"/>
      <c r="CM232" s="207"/>
      <c r="CN232" s="207"/>
      <c r="CO232" s="207"/>
      <c r="CP232" s="207"/>
      <c r="CQ232" s="207"/>
      <c r="CR232" s="207"/>
      <c r="CS232" s="207"/>
      <c r="CT232" s="207"/>
      <c r="CU232" s="207"/>
      <c r="CV232" s="207"/>
      <c r="CW232" s="207"/>
      <c r="CX232" s="207"/>
      <c r="CY232" s="207"/>
      <c r="CZ232" s="207"/>
      <c r="DA232" s="207"/>
      <c r="DB232" s="207"/>
      <c r="DC232" s="207"/>
      <c r="DD232" s="207"/>
      <c r="DE232" s="207"/>
      <c r="DF232" s="207"/>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207"/>
      <c r="EC232" s="207"/>
      <c r="ED232" s="207"/>
      <c r="EE232" s="207"/>
      <c r="EF232" s="207"/>
      <c r="EG232" s="207"/>
      <c r="EH232" s="207"/>
      <c r="EI232" s="207"/>
      <c r="EJ232" s="207"/>
      <c r="EK232" s="207"/>
      <c r="EL232" s="207"/>
      <c r="EM232" s="207"/>
    </row>
    <row r="233" spans="1:154" s="15" customFormat="1" ht="15.6" customHeight="1">
      <c r="A233" s="2">
        <v>2001</v>
      </c>
      <c r="B233" s="194" t="s">
        <v>2743</v>
      </c>
      <c r="C233" s="5" t="s">
        <v>2745</v>
      </c>
      <c r="D233" s="195">
        <f t="shared" si="8"/>
        <v>6</v>
      </c>
      <c r="E233" s="1" t="s">
        <v>80</v>
      </c>
      <c r="F233" s="196">
        <v>44972</v>
      </c>
      <c r="G233" s="15" t="s">
        <v>2632</v>
      </c>
      <c r="H233" s="6" t="s">
        <v>11</v>
      </c>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206">
        <v>6</v>
      </c>
      <c r="AJ233" s="206"/>
      <c r="AK233" s="206"/>
      <c r="AL233" s="206"/>
      <c r="AM233" s="6"/>
      <c r="AN233" s="6"/>
      <c r="AO233" s="6"/>
      <c r="AP233" s="6"/>
      <c r="AQ233" s="6"/>
      <c r="AR233" s="6"/>
      <c r="AS233" s="6"/>
      <c r="AT233" s="197"/>
      <c r="AU233" s="197"/>
      <c r="AV233" s="197"/>
      <c r="AW233" s="197"/>
      <c r="AX233" s="197"/>
      <c r="AY233" s="197"/>
      <c r="AZ233" s="197"/>
      <c r="BA233" s="197"/>
      <c r="BB233" s="197"/>
      <c r="BC233" s="197"/>
      <c r="BD233" s="197"/>
      <c r="BE233" s="197"/>
      <c r="BF233" s="197"/>
      <c r="BG233" s="197"/>
      <c r="BH233" s="197"/>
      <c r="BI233" s="197"/>
      <c r="BJ233" s="197"/>
      <c r="BK233" s="197"/>
      <c r="BL233" s="197"/>
      <c r="BM233" s="197"/>
      <c r="BN233" s="197"/>
      <c r="BO233" s="197"/>
      <c r="BP233" s="197"/>
      <c r="BQ233" s="197"/>
      <c r="BR233" s="197"/>
      <c r="BS233" s="197"/>
      <c r="BT233" s="197"/>
      <c r="BU233" s="197"/>
      <c r="BV233" s="197"/>
      <c r="BW233" s="197"/>
    </row>
    <row r="234" spans="1:154" s="15" customFormat="1" ht="15.6" customHeight="1">
      <c r="A234" s="2">
        <v>2001</v>
      </c>
      <c r="B234" s="194" t="s">
        <v>2743</v>
      </c>
      <c r="C234" s="5" t="s">
        <v>2745</v>
      </c>
      <c r="D234" s="195">
        <f t="shared" si="8"/>
        <v>6</v>
      </c>
      <c r="E234" s="1" t="s">
        <v>81</v>
      </c>
      <c r="F234" s="196">
        <v>44972</v>
      </c>
      <c r="G234" s="15" t="s">
        <v>2632</v>
      </c>
      <c r="H234" s="6" t="s">
        <v>11</v>
      </c>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206">
        <v>6</v>
      </c>
      <c r="AJ234" s="206"/>
      <c r="AK234" s="206"/>
      <c r="AL234" s="206"/>
      <c r="AM234" s="6"/>
      <c r="AN234" s="6"/>
      <c r="AO234" s="6"/>
      <c r="AP234" s="6"/>
      <c r="AQ234" s="6"/>
      <c r="AR234" s="6"/>
      <c r="AS234" s="6"/>
      <c r="AT234" s="197"/>
      <c r="AU234" s="197"/>
      <c r="AV234" s="197"/>
      <c r="AW234" s="197"/>
      <c r="AX234" s="197"/>
      <c r="AY234" s="197"/>
      <c r="AZ234" s="197"/>
      <c r="BA234" s="197"/>
      <c r="BB234" s="197"/>
      <c r="BC234" s="197"/>
      <c r="BD234" s="197"/>
      <c r="BE234" s="197"/>
      <c r="BF234" s="197"/>
      <c r="BG234" s="197"/>
      <c r="BH234" s="197"/>
      <c r="BI234" s="197"/>
      <c r="BJ234" s="197"/>
      <c r="BK234" s="197"/>
      <c r="BL234" s="197"/>
      <c r="BM234" s="197"/>
      <c r="BN234" s="197"/>
      <c r="BO234" s="197"/>
      <c r="BP234" s="197"/>
      <c r="BQ234" s="197"/>
      <c r="BR234" s="197"/>
      <c r="BS234" s="197"/>
      <c r="BT234" s="197"/>
      <c r="BU234" s="197"/>
      <c r="BV234" s="197"/>
      <c r="BW234" s="197"/>
    </row>
    <row r="235" spans="1:154" s="15" customFormat="1" ht="15.6" customHeight="1">
      <c r="A235" s="2" t="s">
        <v>2611</v>
      </c>
      <c r="B235" s="194" t="s">
        <v>2724</v>
      </c>
      <c r="C235" s="15" t="s">
        <v>934</v>
      </c>
      <c r="D235" s="195">
        <f t="shared" si="8"/>
        <v>8.125</v>
      </c>
      <c r="E235" s="1" t="s">
        <v>80</v>
      </c>
      <c r="F235" s="196">
        <v>44972</v>
      </c>
      <c r="G235" s="15" t="s">
        <v>2632</v>
      </c>
      <c r="H235" s="6" t="s">
        <v>11</v>
      </c>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v>9</v>
      </c>
      <c r="AJ235" s="6">
        <v>9</v>
      </c>
      <c r="AK235" s="6">
        <v>7</v>
      </c>
      <c r="AL235" s="6">
        <v>7</v>
      </c>
      <c r="AM235" s="6">
        <v>7</v>
      </c>
      <c r="AN235" s="197">
        <v>7</v>
      </c>
      <c r="AO235" s="6">
        <v>9</v>
      </c>
      <c r="AP235" s="197">
        <v>10</v>
      </c>
      <c r="AU235" s="197"/>
      <c r="AV235" s="197"/>
      <c r="AW235" s="197"/>
      <c r="AX235" s="197"/>
      <c r="AY235" s="197"/>
      <c r="AZ235" s="197"/>
      <c r="BA235" s="197"/>
      <c r="BB235" s="197"/>
      <c r="BC235" s="197"/>
      <c r="BD235" s="197"/>
      <c r="BE235" s="197"/>
      <c r="BF235" s="197"/>
      <c r="BG235" s="197"/>
      <c r="BH235" s="197"/>
      <c r="BI235" s="197"/>
      <c r="BJ235" s="197"/>
      <c r="BK235" s="197"/>
      <c r="BL235" s="197"/>
      <c r="BM235" s="197"/>
      <c r="BN235" s="197"/>
      <c r="BO235" s="197"/>
      <c r="BP235" s="197"/>
      <c r="BQ235" s="197"/>
      <c r="BR235" s="197"/>
      <c r="BS235" s="197"/>
      <c r="BT235" s="197"/>
      <c r="BU235" s="197"/>
      <c r="BV235" s="197"/>
      <c r="BW235" s="197"/>
      <c r="BX235" s="5"/>
      <c r="BY235" s="5"/>
      <c r="BZ235" s="5"/>
      <c r="CA235" s="5"/>
      <c r="CB235" s="5"/>
      <c r="CC235" s="5"/>
      <c r="CD235" s="5"/>
      <c r="CE235" s="5"/>
      <c r="CF235" s="5"/>
      <c r="CG235" s="5"/>
      <c r="CH235" s="5"/>
      <c r="CI235" s="5"/>
      <c r="CJ235" s="5"/>
      <c r="CK235" s="5"/>
      <c r="CL235" s="5"/>
      <c r="CM235" s="5"/>
      <c r="CN235" s="5"/>
      <c r="CO235" s="5"/>
      <c r="CP235" s="5"/>
      <c r="CQ235" s="5"/>
      <c r="CR235" s="5"/>
      <c r="CS235" s="5"/>
      <c r="CT235" s="5"/>
      <c r="CU235" s="5"/>
      <c r="CV235" s="5"/>
      <c r="CW235" s="5"/>
      <c r="CX235" s="5"/>
      <c r="CY235" s="5"/>
      <c r="CZ235" s="5"/>
      <c r="DA235" s="5"/>
      <c r="DB235" s="5"/>
      <c r="DC235" s="5"/>
      <c r="DD235" s="5"/>
      <c r="DE235" s="5"/>
      <c r="DF235" s="5"/>
      <c r="DG235" s="5"/>
      <c r="DH235" s="5"/>
      <c r="DI235" s="5"/>
      <c r="DJ235" s="5"/>
      <c r="DK235" s="5"/>
      <c r="DL235" s="5"/>
      <c r="DM235" s="5"/>
      <c r="DN235" s="5"/>
      <c r="DO235" s="5"/>
      <c r="DP235" s="5"/>
      <c r="DQ235" s="5"/>
      <c r="DR235" s="5"/>
      <c r="DS235" s="5"/>
      <c r="DT235" s="5"/>
      <c r="DU235" s="5"/>
      <c r="DV235" s="5"/>
      <c r="DW235" s="5"/>
      <c r="DX235" s="5"/>
      <c r="DY235" s="5"/>
      <c r="DZ235" s="5"/>
      <c r="EA235" s="5"/>
      <c r="EB235" s="5"/>
      <c r="EC235" s="5"/>
      <c r="ED235" s="5"/>
      <c r="EE235" s="5"/>
      <c r="EF235" s="5"/>
      <c r="EG235" s="5"/>
      <c r="EH235" s="5"/>
      <c r="EI235" s="5"/>
      <c r="EJ235" s="5"/>
      <c r="EK235" s="5"/>
      <c r="EL235" s="5"/>
      <c r="EM235" s="5"/>
      <c r="EN235" s="5"/>
      <c r="EO235" s="5"/>
      <c r="EP235" s="5"/>
      <c r="EQ235" s="5"/>
      <c r="ER235" s="5"/>
      <c r="ES235" s="5"/>
      <c r="ET235" s="5"/>
      <c r="EU235" s="5"/>
      <c r="EV235" s="5"/>
      <c r="EW235" s="5"/>
      <c r="EX235" s="5"/>
    </row>
    <row r="236" spans="1:154" s="15" customFormat="1" ht="15.6" customHeight="1">
      <c r="A236" s="2" t="s">
        <v>2611</v>
      </c>
      <c r="B236" s="194" t="s">
        <v>2724</v>
      </c>
      <c r="C236" s="15" t="s">
        <v>934</v>
      </c>
      <c r="D236" s="195">
        <f t="shared" si="8"/>
        <v>7</v>
      </c>
      <c r="E236" s="1" t="s">
        <v>80</v>
      </c>
      <c r="F236" s="196">
        <v>44972</v>
      </c>
      <c r="G236" s="15" t="s">
        <v>2632</v>
      </c>
      <c r="H236" s="6" t="s">
        <v>11</v>
      </c>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v>9</v>
      </c>
      <c r="AJ236" s="6">
        <v>4</v>
      </c>
      <c r="AK236" s="6">
        <v>7</v>
      </c>
      <c r="AL236" s="6">
        <v>6</v>
      </c>
      <c r="AM236" s="6">
        <v>6</v>
      </c>
      <c r="AN236" s="197">
        <v>6</v>
      </c>
      <c r="AO236" s="6">
        <v>8</v>
      </c>
      <c r="AP236" s="197">
        <v>10</v>
      </c>
      <c r="AU236" s="197"/>
      <c r="AV236" s="197"/>
      <c r="AW236" s="197"/>
      <c r="AX236" s="197"/>
      <c r="AY236" s="197"/>
      <c r="AZ236" s="197"/>
      <c r="BA236" s="197"/>
      <c r="BB236" s="197"/>
      <c r="BC236" s="197"/>
      <c r="BD236" s="197"/>
      <c r="BE236" s="197"/>
      <c r="BF236" s="197"/>
      <c r="BG236" s="197"/>
      <c r="BH236" s="197"/>
      <c r="BI236" s="197"/>
      <c r="BJ236" s="197"/>
      <c r="BK236" s="197"/>
      <c r="BL236" s="197"/>
      <c r="BM236" s="197"/>
      <c r="BN236" s="197"/>
      <c r="BO236" s="197"/>
      <c r="BP236" s="197"/>
      <c r="BQ236" s="197"/>
      <c r="BR236" s="197"/>
      <c r="BS236" s="197"/>
      <c r="BT236" s="197"/>
      <c r="BU236" s="197"/>
      <c r="BV236" s="197"/>
      <c r="BW236" s="197"/>
      <c r="EN236" s="5"/>
      <c r="EO236" s="5"/>
      <c r="EP236" s="5"/>
      <c r="EQ236" s="5"/>
      <c r="ER236" s="5"/>
      <c r="ES236" s="5"/>
      <c r="ET236" s="5"/>
      <c r="EU236" s="5"/>
      <c r="EV236" s="5"/>
      <c r="EW236" s="5"/>
      <c r="EX236" s="5"/>
    </row>
    <row r="237" spans="1:154" s="15" customFormat="1" ht="15.6" customHeight="1">
      <c r="A237" s="2">
        <v>2008</v>
      </c>
      <c r="B237" s="194" t="s">
        <v>2743</v>
      </c>
      <c r="C237" s="5" t="s">
        <v>2744</v>
      </c>
      <c r="D237" s="195">
        <f t="shared" si="8"/>
        <v>8</v>
      </c>
      <c r="E237" s="1" t="s">
        <v>80</v>
      </c>
      <c r="F237" s="196">
        <v>44972</v>
      </c>
      <c r="G237" s="15" t="s">
        <v>2632</v>
      </c>
      <c r="H237" s="6" t="s">
        <v>11</v>
      </c>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206">
        <v>8</v>
      </c>
      <c r="AJ237" s="206"/>
      <c r="AK237" s="206"/>
      <c r="AL237" s="206"/>
      <c r="AM237" s="6"/>
      <c r="AN237" s="6"/>
      <c r="AO237" s="6"/>
      <c r="AP237" s="6"/>
      <c r="AQ237" s="6"/>
      <c r="AR237" s="6"/>
      <c r="AS237" s="6"/>
      <c r="AT237" s="197"/>
      <c r="AU237" s="197"/>
      <c r="AV237" s="197"/>
      <c r="AW237" s="197"/>
      <c r="AX237" s="197"/>
      <c r="AY237" s="197"/>
      <c r="AZ237" s="197"/>
      <c r="BA237" s="197"/>
      <c r="BB237" s="197"/>
      <c r="BC237" s="197"/>
      <c r="BD237" s="197"/>
      <c r="BE237" s="197"/>
      <c r="BF237" s="197"/>
      <c r="BG237" s="197"/>
      <c r="BH237" s="197"/>
      <c r="BI237" s="197"/>
      <c r="BJ237" s="197"/>
      <c r="BK237" s="197"/>
      <c r="BL237" s="197"/>
      <c r="BM237" s="197"/>
      <c r="BN237" s="197"/>
      <c r="BO237" s="197"/>
      <c r="BP237" s="197"/>
      <c r="BQ237" s="197"/>
      <c r="BR237" s="197"/>
      <c r="BS237" s="197"/>
      <c r="BT237" s="197"/>
      <c r="BU237" s="197"/>
      <c r="BV237" s="197"/>
      <c r="BW237" s="197"/>
    </row>
    <row r="238" spans="1:154" s="15" customFormat="1" ht="15.6" customHeight="1">
      <c r="A238" s="2">
        <v>2008</v>
      </c>
      <c r="B238" s="194" t="s">
        <v>2743</v>
      </c>
      <c r="C238" s="5" t="s">
        <v>2744</v>
      </c>
      <c r="D238" s="195">
        <f t="shared" si="8"/>
        <v>8</v>
      </c>
      <c r="E238" s="1" t="s">
        <v>81</v>
      </c>
      <c r="F238" s="196">
        <v>44972</v>
      </c>
      <c r="G238" s="15" t="s">
        <v>2632</v>
      </c>
      <c r="H238" s="6" t="s">
        <v>11</v>
      </c>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206">
        <v>8</v>
      </c>
      <c r="AJ238" s="206"/>
      <c r="AK238" s="206"/>
      <c r="AL238" s="206"/>
      <c r="AM238" s="6"/>
      <c r="AN238" s="6"/>
      <c r="AO238" s="6"/>
      <c r="AP238" s="6"/>
      <c r="AQ238" s="6"/>
      <c r="AR238" s="6"/>
      <c r="AS238" s="6"/>
      <c r="AT238" s="197"/>
      <c r="AU238" s="197"/>
      <c r="AV238" s="197"/>
      <c r="AW238" s="197"/>
      <c r="AX238" s="197"/>
      <c r="AY238" s="197"/>
      <c r="AZ238" s="197"/>
      <c r="BA238" s="197"/>
      <c r="BB238" s="197"/>
      <c r="BC238" s="197"/>
      <c r="BD238" s="197"/>
      <c r="BE238" s="197"/>
      <c r="BF238" s="197"/>
      <c r="BG238" s="197"/>
      <c r="BH238" s="197"/>
      <c r="BI238" s="197"/>
      <c r="BJ238" s="197"/>
      <c r="BK238" s="197"/>
      <c r="BL238" s="197"/>
      <c r="BM238" s="197"/>
      <c r="BN238" s="197"/>
      <c r="BO238" s="197"/>
      <c r="BP238" s="197"/>
      <c r="BQ238" s="197"/>
      <c r="BR238" s="197"/>
      <c r="BS238" s="197"/>
      <c r="BT238" s="197"/>
      <c r="BU238" s="197"/>
      <c r="BV238" s="197"/>
      <c r="BW238" s="197"/>
    </row>
    <row r="239" spans="1:154" s="15" customFormat="1" ht="15.6" customHeight="1">
      <c r="A239" s="2" t="s">
        <v>2735</v>
      </c>
      <c r="B239" s="194" t="s">
        <v>2736</v>
      </c>
      <c r="C239" s="15" t="s">
        <v>2737</v>
      </c>
      <c r="D239" s="195">
        <f t="shared" si="8"/>
        <v>6.666666666666667</v>
      </c>
      <c r="E239" s="1" t="s">
        <v>81</v>
      </c>
      <c r="F239" s="196">
        <v>44972</v>
      </c>
      <c r="G239" s="15" t="s">
        <v>2632</v>
      </c>
      <c r="H239" s="6" t="s">
        <v>11</v>
      </c>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v>7</v>
      </c>
      <c r="AJ239" s="6">
        <v>6</v>
      </c>
      <c r="AK239" s="6">
        <v>7</v>
      </c>
      <c r="AL239" s="206"/>
      <c r="AP239" s="6"/>
      <c r="AQ239" s="6"/>
      <c r="AS239" s="6"/>
      <c r="AT239" s="197"/>
      <c r="AU239" s="197"/>
      <c r="AV239" s="197"/>
      <c r="AW239" s="197"/>
      <c r="AX239" s="197"/>
      <c r="AY239" s="197"/>
      <c r="AZ239" s="197"/>
      <c r="BA239" s="197"/>
      <c r="BB239" s="197"/>
      <c r="BC239" s="197"/>
      <c r="BD239" s="197"/>
      <c r="BE239" s="197"/>
      <c r="BF239" s="197"/>
      <c r="BG239" s="197"/>
      <c r="BH239" s="197"/>
      <c r="BI239" s="197"/>
      <c r="BJ239" s="197"/>
      <c r="BK239" s="197"/>
      <c r="BL239" s="197"/>
      <c r="BM239" s="197"/>
      <c r="BN239" s="197"/>
      <c r="BO239" s="197"/>
      <c r="BP239" s="197"/>
      <c r="BQ239" s="197"/>
      <c r="BR239" s="197"/>
      <c r="BS239" s="197"/>
      <c r="BT239" s="197"/>
      <c r="BU239" s="197"/>
      <c r="BV239" s="197"/>
      <c r="BW239" s="197"/>
    </row>
    <row r="240" spans="1:154" s="15" customFormat="1" ht="15.6" customHeight="1">
      <c r="A240" s="2" t="s">
        <v>2735</v>
      </c>
      <c r="B240" s="194" t="s">
        <v>2736</v>
      </c>
      <c r="C240" s="15" t="s">
        <v>2737</v>
      </c>
      <c r="D240" s="195">
        <f t="shared" ref="D240:D303" si="9">AVERAGE(H240:ND240)</f>
        <v>4.333333333333333</v>
      </c>
      <c r="E240" s="1" t="s">
        <v>81</v>
      </c>
      <c r="F240" s="196">
        <v>44972</v>
      </c>
      <c r="G240" s="15" t="s">
        <v>2632</v>
      </c>
      <c r="H240" s="6" t="s">
        <v>11</v>
      </c>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v>4</v>
      </c>
      <c r="AJ240" s="6">
        <v>4</v>
      </c>
      <c r="AK240" s="6">
        <v>5</v>
      </c>
      <c r="AL240" s="206"/>
      <c r="AP240" s="6"/>
      <c r="AQ240" s="6"/>
      <c r="AR240" s="197"/>
      <c r="AS240" s="6"/>
      <c r="AT240" s="197"/>
      <c r="AU240" s="197"/>
      <c r="AV240" s="197"/>
      <c r="AW240" s="197"/>
      <c r="AX240" s="197"/>
      <c r="AY240" s="197"/>
      <c r="AZ240" s="197"/>
      <c r="BA240" s="197"/>
      <c r="BB240" s="197"/>
      <c r="BC240" s="197"/>
      <c r="BD240" s="197"/>
      <c r="BE240" s="197"/>
      <c r="BF240" s="197"/>
      <c r="BG240" s="197"/>
      <c r="BH240" s="197"/>
      <c r="BI240" s="197"/>
      <c r="BJ240" s="197"/>
      <c r="BK240" s="197"/>
      <c r="BL240" s="197"/>
      <c r="BM240" s="197"/>
      <c r="BN240" s="197"/>
      <c r="BO240" s="197"/>
      <c r="BP240" s="197"/>
      <c r="BQ240" s="197"/>
      <c r="BR240" s="197"/>
      <c r="BS240" s="197"/>
      <c r="BT240" s="197"/>
      <c r="BU240" s="197"/>
      <c r="BV240" s="197"/>
      <c r="BW240" s="197"/>
    </row>
    <row r="241" spans="1:154" s="15" customFormat="1" ht="15.6" customHeight="1">
      <c r="A241" s="2">
        <v>2023</v>
      </c>
      <c r="B241" s="194" t="s">
        <v>2746</v>
      </c>
      <c r="C241" s="5" t="s">
        <v>2688</v>
      </c>
      <c r="D241" s="195">
        <f t="shared" si="9"/>
        <v>8.6999999999999993</v>
      </c>
      <c r="E241" s="1" t="s">
        <v>80</v>
      </c>
      <c r="F241" s="196">
        <v>44971</v>
      </c>
      <c r="G241" s="15" t="s">
        <v>2603</v>
      </c>
      <c r="H241" s="6" t="s">
        <v>11</v>
      </c>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206">
        <v>10</v>
      </c>
      <c r="AJ241" s="206">
        <v>10</v>
      </c>
      <c r="AK241" s="206">
        <v>6</v>
      </c>
      <c r="AL241" s="206">
        <v>8.8000000000000007</v>
      </c>
      <c r="AM241" s="6"/>
      <c r="AN241" s="6"/>
      <c r="AO241" s="6"/>
      <c r="AP241" s="6"/>
      <c r="AQ241" s="6"/>
      <c r="AR241" s="6"/>
      <c r="AS241" s="6"/>
      <c r="AT241" s="197"/>
      <c r="AU241" s="197"/>
      <c r="AV241" s="197"/>
      <c r="AW241" s="197"/>
      <c r="AX241" s="197"/>
      <c r="AY241" s="197"/>
      <c r="AZ241" s="197"/>
      <c r="BA241" s="197"/>
      <c r="BB241" s="197"/>
      <c r="BC241" s="197"/>
      <c r="BD241" s="197"/>
      <c r="BE241" s="197"/>
      <c r="BF241" s="197"/>
      <c r="BG241" s="197"/>
      <c r="BH241" s="197"/>
      <c r="BI241" s="197"/>
      <c r="BJ241" s="197"/>
      <c r="BK241" s="197"/>
      <c r="BL241" s="197"/>
      <c r="BM241" s="197"/>
      <c r="BN241" s="197"/>
      <c r="BO241" s="197"/>
      <c r="BP241" s="197"/>
      <c r="BQ241" s="197"/>
      <c r="BR241" s="197"/>
      <c r="BS241" s="197"/>
      <c r="BT241" s="197"/>
      <c r="BU241" s="197"/>
      <c r="BV241" s="197"/>
      <c r="BW241" s="197"/>
    </row>
    <row r="242" spans="1:154" s="15" customFormat="1" ht="15.6" customHeight="1">
      <c r="A242" s="2">
        <v>2022</v>
      </c>
      <c r="B242" s="194" t="s">
        <v>2683</v>
      </c>
      <c r="C242" s="5" t="s">
        <v>2684</v>
      </c>
      <c r="D242" s="195">
        <f t="shared" si="9"/>
        <v>4.4000000000000004</v>
      </c>
      <c r="E242" s="1" t="s">
        <v>81</v>
      </c>
      <c r="F242" s="196">
        <v>44971</v>
      </c>
      <c r="G242" s="15" t="s">
        <v>2614</v>
      </c>
      <c r="H242" s="6" t="s">
        <v>11</v>
      </c>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v>6</v>
      </c>
      <c r="AJ242" s="6">
        <v>6</v>
      </c>
      <c r="AK242" s="6">
        <v>6</v>
      </c>
      <c r="AL242" s="6">
        <v>5</v>
      </c>
      <c r="AM242" s="6">
        <v>5</v>
      </c>
      <c r="AN242" s="6">
        <v>3</v>
      </c>
      <c r="AO242" s="6">
        <v>5</v>
      </c>
      <c r="AP242" s="197">
        <v>3</v>
      </c>
      <c r="AQ242" s="197">
        <v>4</v>
      </c>
      <c r="AR242" s="197">
        <v>1</v>
      </c>
      <c r="AW242" s="197"/>
      <c r="AX242" s="197"/>
      <c r="AY242" s="197"/>
      <c r="AZ242" s="197"/>
      <c r="BA242" s="197"/>
      <c r="BB242" s="197"/>
      <c r="BC242" s="197"/>
      <c r="BD242" s="197"/>
      <c r="BE242" s="197"/>
      <c r="BF242" s="197"/>
      <c r="BG242" s="197"/>
      <c r="BH242" s="197"/>
      <c r="BI242" s="197"/>
      <c r="BJ242" s="197"/>
      <c r="BK242" s="197"/>
      <c r="BL242" s="197"/>
      <c r="BM242" s="197"/>
      <c r="BN242" s="197"/>
      <c r="BO242" s="197"/>
      <c r="BP242" s="197"/>
      <c r="BQ242" s="197"/>
      <c r="BR242" s="197"/>
      <c r="BS242" s="197"/>
      <c r="BT242" s="197"/>
      <c r="BU242" s="197"/>
      <c r="BV242" s="197"/>
      <c r="BW242" s="197"/>
    </row>
    <row r="243" spans="1:154" s="15" customFormat="1" ht="15.6" customHeight="1">
      <c r="A243" s="2">
        <v>2022</v>
      </c>
      <c r="B243" s="194" t="s">
        <v>2683</v>
      </c>
      <c r="C243" s="5" t="s">
        <v>2684</v>
      </c>
      <c r="D243" s="195">
        <f t="shared" si="9"/>
        <v>1.1000000000000001</v>
      </c>
      <c r="E243" s="1" t="s">
        <v>80</v>
      </c>
      <c r="F243" s="196">
        <v>44971</v>
      </c>
      <c r="G243" s="15" t="s">
        <v>2614</v>
      </c>
      <c r="H243" s="6" t="s">
        <v>11</v>
      </c>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v>2</v>
      </c>
      <c r="AJ243" s="6">
        <v>1</v>
      </c>
      <c r="AK243" s="6">
        <v>2</v>
      </c>
      <c r="AL243" s="6">
        <v>1</v>
      </c>
      <c r="AM243" s="6">
        <v>1</v>
      </c>
      <c r="AN243" s="6">
        <v>1</v>
      </c>
      <c r="AO243" s="6">
        <v>1</v>
      </c>
      <c r="AP243" s="197">
        <v>1</v>
      </c>
      <c r="AQ243" s="197">
        <v>1</v>
      </c>
      <c r="AR243" s="197">
        <v>0</v>
      </c>
      <c r="AW243" s="197"/>
      <c r="AX243" s="197"/>
      <c r="AY243" s="197"/>
      <c r="AZ243" s="197"/>
      <c r="BA243" s="197"/>
      <c r="BB243" s="197"/>
      <c r="BC243" s="197"/>
      <c r="BD243" s="197"/>
      <c r="BE243" s="197"/>
      <c r="BF243" s="197"/>
      <c r="BG243" s="197"/>
      <c r="BH243" s="197"/>
      <c r="BI243" s="197"/>
      <c r="BJ243" s="197"/>
      <c r="BK243" s="197"/>
      <c r="BL243" s="197"/>
      <c r="BM243" s="197"/>
      <c r="BN243" s="197"/>
      <c r="BO243" s="197"/>
      <c r="BP243" s="197"/>
      <c r="BQ243" s="197"/>
      <c r="BR243" s="197"/>
      <c r="BS243" s="197"/>
      <c r="BT243" s="197"/>
      <c r="BU243" s="197"/>
      <c r="BV243" s="197"/>
      <c r="BW243" s="197"/>
    </row>
    <row r="244" spans="1:154" s="15" customFormat="1" ht="15.6" customHeight="1">
      <c r="A244" s="2">
        <v>2023</v>
      </c>
      <c r="B244" s="194" t="s">
        <v>2747</v>
      </c>
      <c r="C244" s="5" t="s">
        <v>2748</v>
      </c>
      <c r="D244" s="195">
        <f t="shared" si="9"/>
        <v>7.8</v>
      </c>
      <c r="E244" s="1" t="s">
        <v>80</v>
      </c>
      <c r="F244" s="196">
        <v>44971</v>
      </c>
      <c r="G244" s="15" t="s">
        <v>2664</v>
      </c>
      <c r="H244" s="6" t="s">
        <v>11</v>
      </c>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206">
        <v>9.1999999999999993</v>
      </c>
      <c r="AJ244" s="206">
        <v>8</v>
      </c>
      <c r="AK244" s="206">
        <v>6</v>
      </c>
      <c r="AL244" s="206">
        <v>8</v>
      </c>
      <c r="AM244" s="6"/>
      <c r="AN244" s="6"/>
      <c r="AO244" s="6"/>
      <c r="AP244" s="6"/>
      <c r="AQ244" s="6"/>
      <c r="AR244" s="6"/>
      <c r="AS244" s="6"/>
      <c r="AT244" s="197"/>
      <c r="AU244" s="197"/>
      <c r="AV244" s="197"/>
      <c r="AW244" s="197"/>
      <c r="AX244" s="197"/>
      <c r="AY244" s="197"/>
      <c r="AZ244" s="197"/>
      <c r="BA244" s="197"/>
      <c r="BB244" s="197"/>
      <c r="BC244" s="197"/>
      <c r="BD244" s="197"/>
      <c r="BE244" s="197"/>
      <c r="BF244" s="197"/>
      <c r="BG244" s="197"/>
      <c r="BH244" s="197"/>
      <c r="BI244" s="197"/>
      <c r="BJ244" s="197"/>
      <c r="BK244" s="197"/>
      <c r="BL244" s="197"/>
      <c r="BM244" s="197"/>
      <c r="BN244" s="197"/>
      <c r="BO244" s="197"/>
      <c r="BP244" s="197"/>
      <c r="BQ244" s="197"/>
      <c r="BR244" s="197"/>
      <c r="BS244" s="197"/>
      <c r="BT244" s="197"/>
      <c r="BU244" s="197"/>
      <c r="BV244" s="197"/>
      <c r="BW244" s="197"/>
    </row>
    <row r="245" spans="1:154" s="15" customFormat="1" ht="15.6" customHeight="1">
      <c r="A245" s="2">
        <v>2002</v>
      </c>
      <c r="B245" s="194" t="s">
        <v>2750</v>
      </c>
      <c r="C245" s="5" t="s">
        <v>2751</v>
      </c>
      <c r="D245" s="195">
        <f t="shared" si="9"/>
        <v>4.7</v>
      </c>
      <c r="E245" s="1" t="s">
        <v>81</v>
      </c>
      <c r="F245" s="196">
        <v>44970</v>
      </c>
      <c r="G245" s="15" t="s">
        <v>2638</v>
      </c>
      <c r="H245" s="6" t="s">
        <v>11</v>
      </c>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206">
        <v>4</v>
      </c>
      <c r="AJ245" s="206">
        <v>4.8</v>
      </c>
      <c r="AK245" s="206">
        <v>5.2</v>
      </c>
      <c r="AL245" s="206">
        <v>4.8</v>
      </c>
      <c r="AM245" s="6"/>
      <c r="AN245" s="6"/>
      <c r="AO245" s="6"/>
      <c r="AP245" s="6"/>
      <c r="AQ245" s="6"/>
      <c r="AR245" s="6"/>
      <c r="AS245" s="6"/>
      <c r="AT245" s="197"/>
      <c r="AU245" s="197"/>
      <c r="AV245" s="197"/>
      <c r="AW245" s="197"/>
      <c r="AX245" s="197"/>
      <c r="AY245" s="197"/>
      <c r="AZ245" s="197"/>
      <c r="BA245" s="197"/>
      <c r="BB245" s="197"/>
      <c r="BC245" s="197"/>
      <c r="BD245" s="197"/>
      <c r="BE245" s="197"/>
      <c r="BF245" s="197"/>
      <c r="BG245" s="197"/>
      <c r="BH245" s="197"/>
      <c r="BI245" s="197"/>
      <c r="BJ245" s="197"/>
      <c r="BK245" s="197"/>
      <c r="BL245" s="197"/>
      <c r="BM245" s="197"/>
      <c r="BN245" s="197"/>
      <c r="BO245" s="197"/>
      <c r="BP245" s="197"/>
      <c r="BQ245" s="197"/>
      <c r="BR245" s="197"/>
      <c r="BS245" s="197"/>
      <c r="BT245" s="197"/>
      <c r="BU245" s="197"/>
      <c r="BV245" s="197"/>
      <c r="BW245" s="197"/>
    </row>
    <row r="246" spans="1:154" s="15" customFormat="1" ht="15.6" customHeight="1">
      <c r="A246" s="2">
        <v>2002</v>
      </c>
      <c r="B246" s="194" t="s">
        <v>2750</v>
      </c>
      <c r="C246" s="5" t="s">
        <v>2751</v>
      </c>
      <c r="D246" s="195">
        <f t="shared" si="9"/>
        <v>3.2</v>
      </c>
      <c r="E246" s="1" t="s">
        <v>80</v>
      </c>
      <c r="F246" s="196">
        <v>44970</v>
      </c>
      <c r="G246" s="15" t="s">
        <v>2638</v>
      </c>
      <c r="H246" s="6" t="s">
        <v>11</v>
      </c>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206">
        <v>1.6</v>
      </c>
      <c r="AJ246" s="206">
        <v>2.4</v>
      </c>
      <c r="AK246" s="206">
        <v>6</v>
      </c>
      <c r="AL246" s="206">
        <v>2.8</v>
      </c>
      <c r="AM246" s="6"/>
      <c r="AN246" s="6"/>
      <c r="AO246" s="6"/>
      <c r="AP246" s="6"/>
      <c r="AQ246" s="6"/>
      <c r="AR246" s="6"/>
      <c r="AS246" s="6"/>
      <c r="AT246" s="197"/>
      <c r="AU246" s="197"/>
      <c r="AV246" s="197"/>
      <c r="AW246" s="197"/>
      <c r="AX246" s="197"/>
      <c r="AY246" s="197"/>
      <c r="AZ246" s="197"/>
      <c r="BA246" s="197"/>
      <c r="BB246" s="197"/>
      <c r="BC246" s="197"/>
      <c r="BD246" s="197"/>
      <c r="BE246" s="197"/>
      <c r="BF246" s="197"/>
      <c r="BG246" s="197"/>
      <c r="BH246" s="197"/>
      <c r="BI246" s="197"/>
      <c r="BJ246" s="197"/>
      <c r="BK246" s="197"/>
      <c r="BL246" s="197"/>
      <c r="BM246" s="197"/>
      <c r="BN246" s="197"/>
      <c r="BO246" s="197"/>
      <c r="BP246" s="197"/>
      <c r="BQ246" s="197"/>
      <c r="BR246" s="197"/>
      <c r="BS246" s="197"/>
      <c r="BT246" s="197"/>
      <c r="BU246" s="197"/>
      <c r="BV246" s="197"/>
      <c r="BW246" s="197"/>
    </row>
    <row r="247" spans="1:154" s="15" customFormat="1" ht="15.6" customHeight="1">
      <c r="A247" s="2">
        <v>102</v>
      </c>
      <c r="B247" s="194" t="s">
        <v>2753</v>
      </c>
      <c r="C247" s="5" t="s">
        <v>2754</v>
      </c>
      <c r="D247" s="195">
        <f t="shared" si="9"/>
        <v>9.4</v>
      </c>
      <c r="E247" s="1" t="s">
        <v>81</v>
      </c>
      <c r="F247" s="196">
        <v>44969</v>
      </c>
      <c r="G247" s="15" t="s">
        <v>2752</v>
      </c>
      <c r="H247" s="6" t="s">
        <v>11</v>
      </c>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206">
        <v>9.4</v>
      </c>
      <c r="AJ247" s="206"/>
      <c r="AK247" s="206"/>
      <c r="AL247" s="206"/>
      <c r="AM247" s="6"/>
      <c r="AN247" s="6"/>
      <c r="AO247" s="6"/>
      <c r="AP247" s="6"/>
      <c r="AQ247" s="6"/>
      <c r="AR247" s="6"/>
      <c r="AS247" s="6"/>
      <c r="AT247" s="197"/>
      <c r="AU247" s="197"/>
      <c r="AV247" s="197"/>
      <c r="AW247" s="197"/>
      <c r="AX247" s="197"/>
      <c r="AY247" s="197"/>
      <c r="AZ247" s="197"/>
      <c r="BA247" s="197"/>
      <c r="BB247" s="197"/>
      <c r="BC247" s="197"/>
      <c r="BD247" s="197"/>
      <c r="BE247" s="197"/>
      <c r="BF247" s="197"/>
      <c r="BG247" s="197"/>
      <c r="BH247" s="197"/>
      <c r="BI247" s="197"/>
      <c r="BJ247" s="197"/>
      <c r="BK247" s="197"/>
      <c r="BL247" s="197"/>
      <c r="BM247" s="197"/>
      <c r="BN247" s="197"/>
      <c r="BO247" s="197"/>
      <c r="BP247" s="197"/>
      <c r="BQ247" s="197"/>
      <c r="BR247" s="197"/>
      <c r="BS247" s="197"/>
      <c r="BT247" s="197"/>
      <c r="BU247" s="197"/>
      <c r="BV247" s="197"/>
      <c r="BW247" s="197"/>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c r="EE247" s="2"/>
      <c r="EF247" s="2"/>
      <c r="EG247" s="2"/>
      <c r="EH247" s="2"/>
      <c r="EI247" s="2"/>
      <c r="EJ247" s="2"/>
      <c r="EK247" s="2"/>
      <c r="EL247" s="2"/>
      <c r="EM247" s="2"/>
      <c r="EN247" s="2"/>
      <c r="EO247" s="2"/>
      <c r="EP247" s="2"/>
      <c r="EQ247" s="2"/>
      <c r="ER247" s="2"/>
      <c r="ES247" s="2"/>
      <c r="ET247" s="2"/>
      <c r="EU247" s="2"/>
      <c r="EV247" s="2"/>
      <c r="EW247" s="2"/>
      <c r="EX247" s="2"/>
    </row>
    <row r="248" spans="1:154" s="15" customFormat="1" ht="15.6" customHeight="1">
      <c r="A248" s="2">
        <v>102</v>
      </c>
      <c r="B248" s="194" t="s">
        <v>2753</v>
      </c>
      <c r="C248" s="5" t="s">
        <v>2754</v>
      </c>
      <c r="D248" s="195">
        <f t="shared" si="9"/>
        <v>8.6</v>
      </c>
      <c r="E248" s="1" t="s">
        <v>80</v>
      </c>
      <c r="F248" s="196">
        <v>44969</v>
      </c>
      <c r="G248" s="15" t="s">
        <v>2752</v>
      </c>
      <c r="H248" s="6" t="s">
        <v>11</v>
      </c>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206">
        <v>8.6</v>
      </c>
      <c r="AJ248" s="206"/>
      <c r="AK248" s="206"/>
      <c r="AL248" s="206"/>
      <c r="AM248" s="6"/>
      <c r="AN248" s="6"/>
      <c r="AO248" s="6"/>
      <c r="AP248" s="6"/>
      <c r="AQ248" s="6"/>
      <c r="AR248" s="6"/>
      <c r="AS248" s="6"/>
      <c r="AT248" s="197"/>
      <c r="AU248" s="197"/>
      <c r="AV248" s="197"/>
      <c r="AW248" s="197"/>
      <c r="AX248" s="197"/>
      <c r="AY248" s="197"/>
      <c r="AZ248" s="197"/>
      <c r="BA248" s="197"/>
      <c r="BB248" s="197"/>
      <c r="BC248" s="197"/>
      <c r="BD248" s="197"/>
      <c r="BE248" s="197"/>
      <c r="BF248" s="197"/>
      <c r="BG248" s="197"/>
      <c r="BH248" s="197"/>
      <c r="BI248" s="197"/>
      <c r="BJ248" s="197"/>
      <c r="BK248" s="197"/>
      <c r="BL248" s="197"/>
      <c r="BM248" s="197"/>
      <c r="BN248" s="197"/>
      <c r="BO248" s="197"/>
      <c r="BP248" s="197"/>
      <c r="BQ248" s="197"/>
      <c r="BR248" s="197"/>
      <c r="BS248" s="197"/>
      <c r="BT248" s="197"/>
      <c r="BU248" s="197"/>
      <c r="BV248" s="197"/>
      <c r="BW248" s="197"/>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c r="EE248" s="2"/>
      <c r="EF248" s="2"/>
      <c r="EG248" s="2"/>
      <c r="EH248" s="2"/>
      <c r="EI248" s="2"/>
      <c r="EJ248" s="2"/>
      <c r="EK248" s="2"/>
      <c r="EL248" s="2"/>
      <c r="EM248" s="2"/>
      <c r="EN248" s="2"/>
      <c r="EO248" s="2"/>
      <c r="EP248" s="2"/>
      <c r="EQ248" s="2"/>
      <c r="ER248" s="2"/>
      <c r="ES248" s="2"/>
      <c r="ET248" s="2"/>
      <c r="EU248" s="2"/>
      <c r="EV248" s="2"/>
      <c r="EW248" s="2"/>
      <c r="EX248" s="2"/>
    </row>
    <row r="249" spans="1:154" s="15" customFormat="1" ht="15.6" customHeight="1">
      <c r="A249" s="2">
        <v>2014</v>
      </c>
      <c r="B249" s="194" t="s">
        <v>2758</v>
      </c>
      <c r="C249" s="5" t="s">
        <v>2761</v>
      </c>
      <c r="D249" s="195">
        <f t="shared" si="9"/>
        <v>8</v>
      </c>
      <c r="E249" s="1" t="s">
        <v>80</v>
      </c>
      <c r="F249" s="196">
        <v>44968</v>
      </c>
      <c r="G249" s="15" t="s">
        <v>2632</v>
      </c>
      <c r="H249" s="6" t="s">
        <v>11</v>
      </c>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206">
        <v>8</v>
      </c>
      <c r="AJ249" s="206"/>
      <c r="AK249" s="206"/>
      <c r="AL249" s="206"/>
      <c r="AM249" s="6"/>
      <c r="AN249" s="6"/>
      <c r="AO249" s="6"/>
      <c r="AP249" s="6"/>
      <c r="AQ249" s="6"/>
      <c r="AR249" s="6"/>
      <c r="AS249" s="6"/>
      <c r="AT249" s="197"/>
      <c r="AU249" s="197"/>
      <c r="AV249" s="197"/>
      <c r="AW249" s="197"/>
      <c r="AX249" s="197"/>
      <c r="AY249" s="197"/>
      <c r="AZ249" s="197"/>
      <c r="BA249" s="197"/>
      <c r="BB249" s="197"/>
      <c r="BC249" s="197"/>
      <c r="BD249" s="197"/>
      <c r="BE249" s="197"/>
      <c r="BF249" s="197"/>
      <c r="BG249" s="197"/>
      <c r="BH249" s="197"/>
      <c r="BI249" s="197"/>
      <c r="BJ249" s="197"/>
      <c r="BK249" s="197"/>
      <c r="BL249" s="197"/>
      <c r="BM249" s="197"/>
      <c r="BN249" s="197"/>
      <c r="BO249" s="197"/>
      <c r="BP249" s="197"/>
      <c r="BQ249" s="197"/>
      <c r="BR249" s="197"/>
      <c r="BS249" s="197"/>
      <c r="BT249" s="197"/>
      <c r="BU249" s="197"/>
      <c r="BV249" s="197"/>
      <c r="BW249" s="197"/>
    </row>
    <row r="250" spans="1:154" s="15" customFormat="1" ht="15.6" customHeight="1">
      <c r="A250" s="2">
        <v>2014</v>
      </c>
      <c r="B250" s="194" t="s">
        <v>2758</v>
      </c>
      <c r="C250" s="5" t="s">
        <v>2761</v>
      </c>
      <c r="D250" s="195">
        <f t="shared" si="9"/>
        <v>5</v>
      </c>
      <c r="E250" s="1" t="s">
        <v>81</v>
      </c>
      <c r="F250" s="196">
        <v>44968</v>
      </c>
      <c r="G250" s="15" t="s">
        <v>2632</v>
      </c>
      <c r="H250" s="6" t="s">
        <v>11</v>
      </c>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206">
        <v>5</v>
      </c>
      <c r="AJ250" s="206"/>
      <c r="AK250" s="206"/>
      <c r="AL250" s="206"/>
      <c r="AM250" s="6"/>
      <c r="AN250" s="6"/>
      <c r="AO250" s="6"/>
      <c r="AP250" s="6"/>
      <c r="AQ250" s="6"/>
      <c r="AR250" s="6"/>
      <c r="AS250" s="6"/>
      <c r="AT250" s="197"/>
      <c r="AU250" s="197"/>
      <c r="AV250" s="197"/>
      <c r="AW250" s="197"/>
      <c r="AX250" s="197"/>
      <c r="AY250" s="197"/>
      <c r="AZ250" s="197"/>
      <c r="BA250" s="197"/>
      <c r="BB250" s="197"/>
      <c r="BC250" s="197"/>
      <c r="BD250" s="197"/>
      <c r="BE250" s="197"/>
      <c r="BF250" s="197"/>
      <c r="BG250" s="197"/>
      <c r="BH250" s="197"/>
      <c r="BI250" s="197"/>
      <c r="BJ250" s="197"/>
      <c r="BK250" s="197"/>
      <c r="BL250" s="197"/>
      <c r="BM250" s="197"/>
      <c r="BN250" s="197"/>
      <c r="BO250" s="197"/>
      <c r="BP250" s="197"/>
      <c r="BQ250" s="197"/>
      <c r="BR250" s="197"/>
      <c r="BS250" s="197"/>
      <c r="BT250" s="197"/>
      <c r="BU250" s="197"/>
      <c r="BV250" s="197"/>
      <c r="BW250" s="197"/>
    </row>
    <row r="251" spans="1:154" s="15" customFormat="1" ht="15.6" customHeight="1">
      <c r="A251" s="2">
        <v>2021</v>
      </c>
      <c r="B251" s="194" t="s">
        <v>2758</v>
      </c>
      <c r="C251" s="5" t="s">
        <v>2759</v>
      </c>
      <c r="D251" s="195">
        <f t="shared" si="9"/>
        <v>8</v>
      </c>
      <c r="E251" s="1" t="s">
        <v>81</v>
      </c>
      <c r="F251" s="196">
        <v>44968</v>
      </c>
      <c r="G251" s="15" t="s">
        <v>2760</v>
      </c>
      <c r="H251" s="6" t="s">
        <v>11</v>
      </c>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206">
        <v>8</v>
      </c>
      <c r="AJ251" s="206"/>
      <c r="AK251" s="206"/>
      <c r="AL251" s="206"/>
      <c r="AM251" s="6"/>
      <c r="AN251" s="6"/>
      <c r="AO251" s="6"/>
      <c r="AP251" s="6"/>
      <c r="AQ251" s="6"/>
      <c r="AR251" s="6"/>
      <c r="AS251" s="6"/>
      <c r="AT251" s="197"/>
      <c r="AU251" s="197"/>
      <c r="AV251" s="197"/>
      <c r="AW251" s="197"/>
      <c r="AX251" s="197"/>
      <c r="AY251" s="197"/>
      <c r="AZ251" s="197"/>
      <c r="BA251" s="197"/>
      <c r="BB251" s="197"/>
      <c r="BC251" s="197"/>
      <c r="BD251" s="197"/>
      <c r="BE251" s="197"/>
      <c r="BF251" s="197"/>
      <c r="BG251" s="197"/>
      <c r="BH251" s="197"/>
      <c r="BI251" s="197"/>
      <c r="BJ251" s="197"/>
      <c r="BK251" s="197"/>
      <c r="BL251" s="197"/>
      <c r="BM251" s="197"/>
      <c r="BN251" s="197"/>
      <c r="BO251" s="197"/>
      <c r="BP251" s="197"/>
      <c r="BQ251" s="197"/>
      <c r="BR251" s="197"/>
      <c r="BS251" s="197"/>
      <c r="BT251" s="197"/>
      <c r="BU251" s="197"/>
      <c r="BV251" s="197"/>
      <c r="BW251" s="197"/>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c r="DC251" s="5"/>
      <c r="DD251" s="5"/>
      <c r="DE251" s="5"/>
      <c r="DF251" s="5"/>
      <c r="DG251" s="5"/>
      <c r="DH251" s="5"/>
      <c r="DI251" s="5"/>
      <c r="DJ251" s="5"/>
      <c r="DK251" s="5"/>
      <c r="DL251" s="5"/>
      <c r="DM251" s="5"/>
      <c r="DN251" s="5"/>
      <c r="DO251" s="5"/>
      <c r="DP251" s="5"/>
      <c r="DQ251" s="5"/>
      <c r="DR251" s="5"/>
      <c r="DS251" s="5"/>
      <c r="DT251" s="5"/>
      <c r="DU251" s="5"/>
      <c r="DV251" s="5"/>
      <c r="DW251" s="5"/>
      <c r="DX251" s="5"/>
      <c r="DY251" s="5"/>
      <c r="DZ251" s="5"/>
      <c r="EA251" s="5"/>
      <c r="EB251" s="5"/>
      <c r="EC251" s="5"/>
      <c r="ED251" s="5"/>
      <c r="EE251" s="5"/>
      <c r="EF251" s="5"/>
      <c r="EG251" s="5"/>
      <c r="EH251" s="5"/>
      <c r="EI251" s="5"/>
      <c r="EJ251" s="5"/>
      <c r="EK251" s="5"/>
      <c r="EL251" s="5"/>
      <c r="EM251" s="5"/>
      <c r="EN251" s="5"/>
      <c r="EO251" s="5"/>
      <c r="EP251" s="5"/>
      <c r="EQ251" s="5"/>
      <c r="ER251" s="5"/>
      <c r="ES251" s="5"/>
      <c r="ET251" s="5"/>
      <c r="EU251" s="5"/>
      <c r="EV251" s="5"/>
      <c r="EW251" s="5"/>
      <c r="EX251" s="5"/>
    </row>
    <row r="252" spans="1:154" s="15" customFormat="1" ht="15.6" customHeight="1">
      <c r="A252" s="2">
        <v>2021</v>
      </c>
      <c r="B252" s="194" t="s">
        <v>2758</v>
      </c>
      <c r="C252" s="5" t="s">
        <v>2759</v>
      </c>
      <c r="D252" s="195">
        <f t="shared" si="9"/>
        <v>5.9</v>
      </c>
      <c r="E252" s="1" t="s">
        <v>80</v>
      </c>
      <c r="F252" s="196">
        <v>44968</v>
      </c>
      <c r="G252" s="15" t="s">
        <v>2760</v>
      </c>
      <c r="H252" s="6" t="s">
        <v>11</v>
      </c>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206">
        <v>9.1999999999999993</v>
      </c>
      <c r="AJ252" s="206">
        <v>3.2</v>
      </c>
      <c r="AK252" s="206">
        <v>4.8</v>
      </c>
      <c r="AL252" s="206">
        <v>6.4</v>
      </c>
      <c r="AM252" s="6"/>
      <c r="AN252" s="6"/>
      <c r="AO252" s="6"/>
      <c r="AP252" s="6"/>
      <c r="AQ252" s="6"/>
      <c r="AR252" s="6"/>
      <c r="AS252" s="6"/>
      <c r="AT252" s="197"/>
      <c r="AU252" s="197"/>
      <c r="AV252" s="197"/>
      <c r="AW252" s="197"/>
      <c r="AX252" s="197"/>
      <c r="AY252" s="197"/>
      <c r="AZ252" s="197"/>
      <c r="BA252" s="197"/>
      <c r="BB252" s="197"/>
      <c r="BC252" s="197"/>
      <c r="BD252" s="197"/>
      <c r="BE252" s="197"/>
      <c r="BF252" s="197"/>
      <c r="BG252" s="197"/>
      <c r="BH252" s="197"/>
      <c r="BI252" s="197"/>
      <c r="BJ252" s="197"/>
      <c r="BK252" s="197"/>
      <c r="BL252" s="197"/>
      <c r="BM252" s="197"/>
      <c r="BN252" s="197"/>
      <c r="BO252" s="197"/>
      <c r="BP252" s="197"/>
      <c r="BQ252" s="197"/>
      <c r="BR252" s="197"/>
      <c r="BS252" s="197"/>
      <c r="BT252" s="197"/>
      <c r="BU252" s="197"/>
      <c r="BV252" s="197"/>
      <c r="BW252" s="197"/>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c r="DH252" s="5"/>
      <c r="DI252" s="5"/>
      <c r="DJ252" s="5"/>
      <c r="DK252" s="5"/>
      <c r="DL252" s="5"/>
      <c r="DM252" s="5"/>
      <c r="DN252" s="5"/>
      <c r="DO252" s="5"/>
      <c r="DP252" s="5"/>
      <c r="DQ252" s="5"/>
      <c r="DR252" s="5"/>
      <c r="DS252" s="5"/>
      <c r="DT252" s="5"/>
      <c r="DU252" s="5"/>
      <c r="DV252" s="5"/>
      <c r="DW252" s="5"/>
      <c r="DX252" s="5"/>
      <c r="DY252" s="5"/>
      <c r="DZ252" s="5"/>
      <c r="EA252" s="5"/>
      <c r="EB252" s="5"/>
      <c r="EC252" s="5"/>
      <c r="ED252" s="5"/>
      <c r="EE252" s="5"/>
      <c r="EF252" s="5"/>
      <c r="EG252" s="5"/>
      <c r="EH252" s="5"/>
      <c r="EI252" s="5"/>
      <c r="EJ252" s="5"/>
      <c r="EK252" s="5"/>
      <c r="EL252" s="5"/>
      <c r="EM252" s="5"/>
      <c r="EN252" s="5"/>
      <c r="EO252" s="5"/>
      <c r="EP252" s="5"/>
      <c r="EQ252" s="5"/>
      <c r="ER252" s="5"/>
      <c r="ES252" s="5"/>
      <c r="ET252" s="5"/>
      <c r="EU252" s="5"/>
      <c r="EV252" s="5"/>
      <c r="EW252" s="5"/>
      <c r="EX252" s="5"/>
    </row>
    <row r="253" spans="1:154" s="15" customFormat="1" ht="15.6" customHeight="1">
      <c r="A253" s="2">
        <v>2023</v>
      </c>
      <c r="B253" s="194" t="s">
        <v>2755</v>
      </c>
      <c r="C253" s="5" t="s">
        <v>2756</v>
      </c>
      <c r="D253" s="195">
        <f t="shared" si="9"/>
        <v>6.5555555555555554</v>
      </c>
      <c r="E253" s="1" t="s">
        <v>80</v>
      </c>
      <c r="F253" s="196">
        <v>44968</v>
      </c>
      <c r="G253" s="15" t="s">
        <v>2757</v>
      </c>
      <c r="H253" s="6" t="s">
        <v>11</v>
      </c>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v>4</v>
      </c>
      <c r="AJ253" s="6">
        <v>6</v>
      </c>
      <c r="AK253" s="6">
        <v>6</v>
      </c>
      <c r="AL253" s="6">
        <v>8</v>
      </c>
      <c r="AM253" s="6">
        <v>4</v>
      </c>
      <c r="AN253" s="6">
        <v>9</v>
      </c>
      <c r="AO253" s="6">
        <v>8</v>
      </c>
      <c r="AP253" s="197">
        <v>7</v>
      </c>
      <c r="AQ253" s="197">
        <v>7</v>
      </c>
      <c r="AV253" s="197"/>
      <c r="AW253" s="197"/>
      <c r="AX253" s="197"/>
      <c r="AY253" s="197"/>
      <c r="AZ253" s="197"/>
      <c r="BA253" s="197"/>
      <c r="BB253" s="197"/>
      <c r="BC253" s="197"/>
      <c r="BD253" s="197"/>
      <c r="BE253" s="197"/>
      <c r="BF253" s="197"/>
      <c r="BG253" s="197"/>
      <c r="BH253" s="197"/>
      <c r="BI253" s="197"/>
      <c r="BJ253" s="197"/>
      <c r="BK253" s="197"/>
      <c r="BL253" s="197"/>
      <c r="BM253" s="197"/>
      <c r="BN253" s="197"/>
      <c r="BO253" s="197"/>
      <c r="BP253" s="197"/>
      <c r="BQ253" s="197"/>
      <c r="BR253" s="197"/>
      <c r="BS253" s="197"/>
      <c r="BT253" s="197"/>
      <c r="BU253" s="197"/>
      <c r="BV253" s="197"/>
      <c r="BW253" s="197"/>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5"/>
      <c r="CW253" s="5"/>
      <c r="CX253" s="5"/>
      <c r="CY253" s="5"/>
      <c r="CZ253" s="5"/>
      <c r="DA253" s="5"/>
      <c r="DB253" s="5"/>
      <c r="DC253" s="5"/>
      <c r="DD253" s="5"/>
      <c r="DE253" s="5"/>
      <c r="DF253" s="5"/>
      <c r="DG253" s="5"/>
      <c r="DH253" s="5"/>
      <c r="DI253" s="5"/>
      <c r="DJ253" s="5"/>
      <c r="DK253" s="5"/>
      <c r="DL253" s="5"/>
      <c r="DM253" s="5"/>
      <c r="DN253" s="5"/>
      <c r="DO253" s="5"/>
      <c r="DP253" s="5"/>
      <c r="DQ253" s="5"/>
      <c r="DR253" s="5"/>
      <c r="DS253" s="5"/>
      <c r="DT253" s="5"/>
      <c r="DU253" s="5"/>
      <c r="DV253" s="5"/>
      <c r="DW253" s="5"/>
      <c r="DX253" s="5"/>
      <c r="DY253" s="5"/>
      <c r="DZ253" s="5"/>
      <c r="EA253" s="5"/>
      <c r="EB253" s="5"/>
      <c r="EC253" s="5"/>
      <c r="ED253" s="5"/>
      <c r="EE253" s="5"/>
      <c r="EF253" s="5"/>
      <c r="EG253" s="5"/>
      <c r="EH253" s="5"/>
      <c r="EI253" s="5"/>
      <c r="EJ253" s="5"/>
      <c r="EK253" s="5"/>
      <c r="EL253" s="5"/>
      <c r="EM253" s="5"/>
      <c r="EN253" s="5"/>
      <c r="EO253" s="5"/>
      <c r="EP253" s="5"/>
      <c r="EQ253" s="5"/>
      <c r="ER253" s="5"/>
      <c r="ES253" s="5"/>
      <c r="ET253" s="5"/>
      <c r="EU253" s="5"/>
      <c r="EV253" s="5"/>
      <c r="EW253" s="5"/>
      <c r="EX253" s="5"/>
    </row>
    <row r="254" spans="1:154" s="15" customFormat="1" ht="15.6" customHeight="1">
      <c r="A254" s="2">
        <v>2023</v>
      </c>
      <c r="B254" s="194" t="s">
        <v>2755</v>
      </c>
      <c r="C254" s="5" t="s">
        <v>2756</v>
      </c>
      <c r="D254" s="195">
        <f t="shared" si="9"/>
        <v>6.1111111111111107</v>
      </c>
      <c r="E254" s="1" t="s">
        <v>81</v>
      </c>
      <c r="F254" s="196">
        <v>44968</v>
      </c>
      <c r="G254" s="15" t="s">
        <v>2757</v>
      </c>
      <c r="H254" s="6" t="s">
        <v>11</v>
      </c>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v>2</v>
      </c>
      <c r="AJ254" s="6">
        <v>6</v>
      </c>
      <c r="AK254" s="6">
        <v>6</v>
      </c>
      <c r="AL254" s="6">
        <v>6</v>
      </c>
      <c r="AM254" s="6">
        <v>7</v>
      </c>
      <c r="AN254" s="6">
        <v>8</v>
      </c>
      <c r="AO254" s="6">
        <v>7</v>
      </c>
      <c r="AP254" s="197">
        <v>6</v>
      </c>
      <c r="AQ254" s="197">
        <v>7</v>
      </c>
      <c r="AV254" s="197"/>
      <c r="AW254" s="197"/>
      <c r="AX254" s="197"/>
      <c r="AY254" s="197"/>
      <c r="AZ254" s="197"/>
      <c r="BA254" s="197"/>
      <c r="BB254" s="197"/>
      <c r="BC254" s="197"/>
      <c r="BD254" s="197"/>
      <c r="BE254" s="197"/>
      <c r="BF254" s="197"/>
      <c r="BG254" s="197"/>
      <c r="BH254" s="197"/>
      <c r="BI254" s="197"/>
      <c r="BJ254" s="197"/>
      <c r="BK254" s="197"/>
      <c r="BL254" s="197"/>
      <c r="BQ254" s="197"/>
      <c r="BR254" s="197"/>
      <c r="BS254" s="197"/>
      <c r="BT254" s="197"/>
      <c r="BU254" s="197"/>
      <c r="BV254" s="197"/>
      <c r="BW254" s="197"/>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row>
    <row r="255" spans="1:154" s="15" customFormat="1" ht="15.6" customHeight="1">
      <c r="A255" s="2">
        <v>2019</v>
      </c>
      <c r="B255" s="194" t="s">
        <v>2762</v>
      </c>
      <c r="C255" s="5" t="s">
        <v>2763</v>
      </c>
      <c r="D255" s="195">
        <f t="shared" si="9"/>
        <v>8.3999999999999986</v>
      </c>
      <c r="E255" s="1" t="s">
        <v>80</v>
      </c>
      <c r="F255" s="196">
        <v>44967</v>
      </c>
      <c r="G255" s="15" t="s">
        <v>2638</v>
      </c>
      <c r="H255" s="6" t="s">
        <v>11</v>
      </c>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206">
        <v>9.1999999999999993</v>
      </c>
      <c r="AJ255" s="206">
        <v>7.2</v>
      </c>
      <c r="AK255" s="206">
        <v>8</v>
      </c>
      <c r="AL255" s="206">
        <v>9.1999999999999993</v>
      </c>
      <c r="AM255" s="6"/>
      <c r="AN255" s="6"/>
      <c r="AO255" s="6"/>
      <c r="AP255" s="6"/>
      <c r="AQ255" s="6"/>
      <c r="AR255" s="6"/>
      <c r="AS255" s="6"/>
      <c r="AT255" s="197"/>
      <c r="AU255" s="197"/>
      <c r="AV255" s="197"/>
      <c r="AW255" s="197"/>
      <c r="AX255" s="197"/>
      <c r="AY255" s="197"/>
      <c r="AZ255" s="197"/>
      <c r="BA255" s="197"/>
      <c r="BB255" s="197"/>
      <c r="BC255" s="197"/>
      <c r="BD255" s="197"/>
      <c r="BE255" s="197"/>
      <c r="BF255" s="197"/>
      <c r="BG255" s="197"/>
      <c r="BH255" s="197"/>
      <c r="BI255" s="197"/>
      <c r="BJ255" s="197"/>
      <c r="BK255" s="197"/>
      <c r="BL255" s="197"/>
      <c r="BM255" s="2"/>
      <c r="BN255" s="2"/>
      <c r="BO255" s="2"/>
      <c r="BP255" s="2"/>
      <c r="BQ255" s="2"/>
      <c r="BR255" s="2"/>
      <c r="BS255" s="2"/>
      <c r="BT255" s="2"/>
      <c r="BU255" s="2"/>
      <c r="BV255" s="2"/>
      <c r="BW255" s="2"/>
    </row>
    <row r="256" spans="1:154" s="15" customFormat="1" ht="15.6" customHeight="1">
      <c r="A256" s="2">
        <v>2019</v>
      </c>
      <c r="B256" s="194" t="s">
        <v>2762</v>
      </c>
      <c r="C256" s="5" t="s">
        <v>2763</v>
      </c>
      <c r="D256" s="195">
        <f t="shared" si="9"/>
        <v>8.2000000000000011</v>
      </c>
      <c r="E256" s="1" t="s">
        <v>81</v>
      </c>
      <c r="F256" s="196">
        <v>44967</v>
      </c>
      <c r="G256" s="15" t="s">
        <v>2638</v>
      </c>
      <c r="H256" s="6" t="s">
        <v>11</v>
      </c>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206">
        <v>9.1999999999999993</v>
      </c>
      <c r="AJ256" s="206">
        <v>6.8</v>
      </c>
      <c r="AK256" s="206">
        <v>9.6</v>
      </c>
      <c r="AL256" s="206">
        <v>7.2</v>
      </c>
      <c r="AM256" s="6"/>
      <c r="AN256" s="6"/>
      <c r="AO256" s="6"/>
      <c r="AP256" s="6"/>
      <c r="AQ256" s="6"/>
      <c r="AR256" s="6"/>
      <c r="AS256" s="6"/>
      <c r="AT256" s="197"/>
      <c r="AU256" s="197"/>
      <c r="AV256" s="197"/>
      <c r="AW256" s="197"/>
      <c r="AX256" s="197"/>
      <c r="AY256" s="197"/>
      <c r="AZ256" s="197"/>
      <c r="BA256" s="197"/>
      <c r="BB256" s="197"/>
      <c r="BC256" s="197"/>
      <c r="BD256" s="197"/>
      <c r="BE256" s="197"/>
      <c r="BF256" s="197"/>
      <c r="BG256" s="197"/>
      <c r="BH256" s="197"/>
      <c r="BI256" s="197"/>
      <c r="BJ256" s="197"/>
      <c r="BK256" s="197"/>
      <c r="BL256" s="197"/>
      <c r="BM256" s="2"/>
      <c r="BN256" s="2"/>
      <c r="BO256" s="2"/>
      <c r="BP256" s="2"/>
      <c r="BQ256" s="2"/>
      <c r="BR256" s="2"/>
      <c r="BS256" s="2"/>
      <c r="BT256" s="2"/>
      <c r="BU256" s="2"/>
      <c r="BV256" s="2"/>
      <c r="BW256" s="2"/>
    </row>
    <row r="257" spans="1:154" s="15" customFormat="1" ht="15.6" customHeight="1">
      <c r="A257" s="2">
        <v>2019</v>
      </c>
      <c r="B257" s="194" t="s">
        <v>2670</v>
      </c>
      <c r="C257" s="5" t="s">
        <v>2764</v>
      </c>
      <c r="D257" s="195">
        <f t="shared" si="9"/>
        <v>7.5</v>
      </c>
      <c r="E257" s="1" t="s">
        <v>80</v>
      </c>
      <c r="F257" s="196">
        <v>44967</v>
      </c>
      <c r="G257" s="15" t="s">
        <v>2664</v>
      </c>
      <c r="H257" s="6" t="s">
        <v>11</v>
      </c>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206">
        <v>8.4</v>
      </c>
      <c r="AJ257" s="206">
        <v>7.2</v>
      </c>
      <c r="AK257" s="206">
        <v>6</v>
      </c>
      <c r="AL257" s="206">
        <v>8.4</v>
      </c>
      <c r="AM257" s="6"/>
      <c r="AN257" s="6"/>
      <c r="AO257" s="6"/>
      <c r="AP257" s="6"/>
      <c r="AQ257" s="6"/>
      <c r="AR257" s="6"/>
      <c r="AS257" s="6"/>
      <c r="AT257" s="197"/>
      <c r="AU257" s="197"/>
      <c r="AV257" s="197"/>
      <c r="AW257" s="197"/>
      <c r="AX257" s="197"/>
      <c r="AY257" s="197"/>
      <c r="AZ257" s="197"/>
      <c r="BA257" s="197"/>
      <c r="BB257" s="197"/>
      <c r="BC257" s="197"/>
      <c r="BD257" s="197"/>
      <c r="BE257" s="197"/>
      <c r="BF257" s="197"/>
      <c r="BG257" s="197"/>
      <c r="BH257" s="197"/>
      <c r="BI257" s="197"/>
      <c r="BJ257" s="197"/>
      <c r="BK257" s="197"/>
      <c r="BL257" s="197"/>
      <c r="BM257" s="197"/>
      <c r="BN257" s="197"/>
      <c r="BO257" s="197"/>
      <c r="BP257" s="197"/>
      <c r="BQ257" s="197"/>
      <c r="BR257" s="197"/>
      <c r="BS257" s="197"/>
      <c r="BT257" s="197"/>
      <c r="BU257" s="197"/>
      <c r="BV257" s="197"/>
      <c r="BW257" s="197"/>
      <c r="BX257" s="207"/>
      <c r="BY257" s="207"/>
      <c r="BZ257" s="207"/>
      <c r="CA257" s="207"/>
      <c r="CB257" s="207"/>
      <c r="CC257" s="207"/>
      <c r="CD257" s="207"/>
      <c r="CE257" s="207"/>
      <c r="CF257" s="207"/>
      <c r="CG257" s="207"/>
      <c r="CH257" s="207"/>
      <c r="CI257" s="207"/>
      <c r="CJ257" s="207"/>
      <c r="CK257" s="207"/>
      <c r="CL257" s="207"/>
      <c r="CM257" s="207"/>
      <c r="CN257" s="207"/>
      <c r="CO257" s="207"/>
      <c r="CP257" s="207"/>
      <c r="CQ257" s="207"/>
      <c r="CR257" s="207"/>
      <c r="CS257" s="207"/>
      <c r="CT257" s="207"/>
      <c r="CU257" s="207"/>
      <c r="CV257" s="207"/>
      <c r="CW257" s="207"/>
      <c r="CX257" s="207"/>
      <c r="CY257" s="207"/>
      <c r="CZ257" s="207"/>
      <c r="DA257" s="207"/>
      <c r="DB257" s="207"/>
      <c r="DC257" s="207"/>
      <c r="DD257" s="207"/>
      <c r="DE257" s="207"/>
      <c r="DF257" s="207"/>
      <c r="DG257" s="207"/>
      <c r="DH257" s="207"/>
      <c r="DI257" s="207"/>
      <c r="DJ257" s="207"/>
      <c r="DK257" s="207"/>
      <c r="DL257" s="207"/>
      <c r="DM257" s="207"/>
      <c r="DN257" s="207"/>
      <c r="DO257" s="207"/>
      <c r="DP257" s="207"/>
      <c r="DQ257" s="207"/>
      <c r="DR257" s="207"/>
      <c r="DS257" s="207"/>
      <c r="DT257" s="207"/>
      <c r="DU257" s="207"/>
      <c r="DV257" s="207"/>
      <c r="DW257" s="207"/>
      <c r="DX257" s="207"/>
      <c r="DY257" s="207"/>
      <c r="DZ257" s="207"/>
      <c r="EA257" s="207"/>
      <c r="EB257" s="207"/>
      <c r="EC257" s="207"/>
      <c r="ED257" s="207"/>
      <c r="EE257" s="207"/>
      <c r="EF257" s="207"/>
      <c r="EG257" s="207"/>
      <c r="EH257" s="207"/>
      <c r="EI257" s="207"/>
      <c r="EJ257" s="207"/>
      <c r="EK257" s="207"/>
      <c r="EL257" s="207"/>
      <c r="EM257" s="207"/>
    </row>
    <row r="258" spans="1:154" s="15" customFormat="1" ht="15.6" customHeight="1">
      <c r="A258" s="2">
        <v>2023</v>
      </c>
      <c r="B258" s="194" t="s">
        <v>2769</v>
      </c>
      <c r="C258" s="5" t="s">
        <v>2688</v>
      </c>
      <c r="D258" s="195">
        <f t="shared" si="9"/>
        <v>8.5</v>
      </c>
      <c r="E258" s="1" t="s">
        <v>80</v>
      </c>
      <c r="F258" s="196">
        <v>44966</v>
      </c>
      <c r="G258" s="15" t="s">
        <v>2603</v>
      </c>
      <c r="H258" s="6" t="s">
        <v>11</v>
      </c>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206">
        <v>10</v>
      </c>
      <c r="AJ258" s="206">
        <v>8.8000000000000007</v>
      </c>
      <c r="AK258" s="206">
        <v>6</v>
      </c>
      <c r="AL258" s="206">
        <v>9.1999999999999993</v>
      </c>
      <c r="AM258" s="6"/>
      <c r="AN258" s="6"/>
      <c r="AO258" s="6"/>
      <c r="AP258" s="6"/>
      <c r="AQ258" s="6"/>
      <c r="AR258" s="6"/>
      <c r="AS258" s="6"/>
      <c r="AT258" s="197"/>
      <c r="AU258" s="197"/>
      <c r="AV258" s="197"/>
      <c r="AW258" s="197"/>
      <c r="AX258" s="197"/>
      <c r="AY258" s="197"/>
      <c r="AZ258" s="197"/>
      <c r="BA258" s="197"/>
      <c r="BB258" s="197"/>
      <c r="BC258" s="197"/>
      <c r="BD258" s="197"/>
      <c r="BE258" s="197"/>
      <c r="BF258" s="197"/>
      <c r="BG258" s="197"/>
      <c r="BH258" s="197"/>
      <c r="BI258" s="197"/>
      <c r="BJ258" s="197"/>
      <c r="BK258" s="197"/>
      <c r="BL258" s="197"/>
      <c r="BM258" s="197"/>
      <c r="BN258" s="197"/>
      <c r="BO258" s="197"/>
      <c r="BP258" s="197"/>
      <c r="BQ258" s="197"/>
      <c r="BR258" s="197"/>
      <c r="BS258" s="197"/>
      <c r="BT258" s="197"/>
      <c r="BU258" s="197"/>
      <c r="BV258" s="197"/>
      <c r="BW258" s="197"/>
    </row>
    <row r="259" spans="1:154" s="15" customFormat="1" ht="15.6" customHeight="1">
      <c r="A259" s="2">
        <v>2016</v>
      </c>
      <c r="B259" s="194" t="s">
        <v>2765</v>
      </c>
      <c r="C259" s="5" t="s">
        <v>2766</v>
      </c>
      <c r="D259" s="195">
        <f t="shared" si="9"/>
        <v>8</v>
      </c>
      <c r="E259" s="1" t="s">
        <v>81</v>
      </c>
      <c r="F259" s="196">
        <v>44966</v>
      </c>
      <c r="G259" s="15" t="s">
        <v>2614</v>
      </c>
      <c r="H259" s="6" t="s">
        <v>11</v>
      </c>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v>8</v>
      </c>
      <c r="AJ259" s="6">
        <v>8</v>
      </c>
      <c r="AK259" s="6">
        <v>8</v>
      </c>
      <c r="AL259" s="206"/>
      <c r="AP259" s="6"/>
      <c r="AQ259" s="6"/>
      <c r="AR259" s="6"/>
      <c r="AS259" s="6"/>
      <c r="AT259" s="197"/>
      <c r="AU259" s="197"/>
      <c r="AV259" s="197"/>
      <c r="AW259" s="197"/>
      <c r="AX259" s="197"/>
      <c r="AY259" s="197"/>
      <c r="AZ259" s="197"/>
      <c r="BA259" s="197"/>
      <c r="BB259" s="197"/>
      <c r="BC259" s="197"/>
      <c r="BD259" s="197"/>
      <c r="BE259" s="197"/>
      <c r="BF259" s="197"/>
      <c r="BG259" s="197"/>
      <c r="BH259" s="197"/>
      <c r="BI259" s="197"/>
      <c r="BJ259" s="197"/>
      <c r="BK259" s="197"/>
      <c r="BL259" s="197"/>
      <c r="BM259" s="197"/>
      <c r="BN259" s="197"/>
      <c r="BO259" s="197"/>
      <c r="BP259" s="197"/>
      <c r="BQ259" s="197"/>
      <c r="BR259" s="197"/>
      <c r="BS259" s="197"/>
      <c r="BT259" s="197"/>
      <c r="BU259" s="197"/>
      <c r="BV259" s="197"/>
      <c r="BW259" s="197"/>
    </row>
    <row r="260" spans="1:154" s="15" customFormat="1" ht="15.6" customHeight="1">
      <c r="A260" s="2">
        <v>2016</v>
      </c>
      <c r="B260" s="194" t="s">
        <v>2765</v>
      </c>
      <c r="C260" s="5" t="s">
        <v>2766</v>
      </c>
      <c r="D260" s="195">
        <f t="shared" si="9"/>
        <v>7.666666666666667</v>
      </c>
      <c r="E260" s="1" t="s">
        <v>80</v>
      </c>
      <c r="F260" s="196">
        <v>44966</v>
      </c>
      <c r="G260" s="15" t="s">
        <v>2614</v>
      </c>
      <c r="H260" s="6" t="s">
        <v>11</v>
      </c>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v>7</v>
      </c>
      <c r="AJ260" s="6">
        <v>6</v>
      </c>
      <c r="AK260" s="6">
        <v>10</v>
      </c>
      <c r="AL260" s="206"/>
      <c r="AP260" s="6"/>
      <c r="AQ260" s="6"/>
      <c r="AR260" s="6"/>
      <c r="AS260" s="6"/>
      <c r="AT260" s="197"/>
      <c r="AU260" s="197"/>
      <c r="AV260" s="197"/>
      <c r="AW260" s="197"/>
      <c r="AX260" s="197"/>
      <c r="AY260" s="197"/>
      <c r="AZ260" s="197"/>
      <c r="BA260" s="197"/>
      <c r="BB260" s="197"/>
      <c r="BC260" s="197"/>
      <c r="BD260" s="197"/>
      <c r="BE260" s="197"/>
      <c r="BF260" s="197"/>
      <c r="BG260" s="197"/>
      <c r="BH260" s="197"/>
      <c r="BI260" s="197"/>
      <c r="BJ260" s="197"/>
      <c r="BK260" s="197"/>
      <c r="BL260" s="197"/>
      <c r="BM260" s="197"/>
      <c r="BN260" s="197"/>
      <c r="BO260" s="197"/>
      <c r="BP260" s="197"/>
      <c r="BQ260" s="197"/>
      <c r="BR260" s="197"/>
      <c r="BS260" s="197"/>
      <c r="BT260" s="197"/>
      <c r="BU260" s="197"/>
      <c r="BV260" s="197"/>
      <c r="BW260" s="197"/>
    </row>
    <row r="261" spans="1:154" s="15" customFormat="1" ht="15.6" customHeight="1">
      <c r="A261" s="2">
        <v>327</v>
      </c>
      <c r="B261" s="194" t="s">
        <v>2675</v>
      </c>
      <c r="C261" s="5" t="s">
        <v>2749</v>
      </c>
      <c r="D261" s="195">
        <f t="shared" si="9"/>
        <v>6.8</v>
      </c>
      <c r="E261" s="1" t="s">
        <v>80</v>
      </c>
      <c r="F261" s="196">
        <v>44966</v>
      </c>
      <c r="G261" s="15" t="s">
        <v>2677</v>
      </c>
      <c r="H261" s="6" t="s">
        <v>11</v>
      </c>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v>8</v>
      </c>
      <c r="AJ261" s="6">
        <v>5</v>
      </c>
      <c r="AK261" s="6">
        <v>7</v>
      </c>
      <c r="AL261" s="6">
        <v>7</v>
      </c>
      <c r="AM261" s="6">
        <v>4</v>
      </c>
      <c r="AN261" s="6">
        <v>7</v>
      </c>
      <c r="AO261" s="6">
        <v>8</v>
      </c>
      <c r="AP261" s="197">
        <v>7</v>
      </c>
      <c r="AQ261" s="197">
        <v>6</v>
      </c>
      <c r="AR261" s="197">
        <v>7</v>
      </c>
      <c r="AS261" s="197">
        <v>5</v>
      </c>
      <c r="AT261" s="197">
        <v>7</v>
      </c>
      <c r="AU261" s="197">
        <v>5</v>
      </c>
      <c r="AV261" s="197">
        <v>5</v>
      </c>
      <c r="AW261" s="197">
        <v>4</v>
      </c>
      <c r="AX261" s="197">
        <v>10</v>
      </c>
      <c r="AY261" s="197">
        <v>5</v>
      </c>
      <c r="AZ261" s="197">
        <v>7</v>
      </c>
      <c r="BA261" s="197">
        <v>10</v>
      </c>
      <c r="BB261" s="197">
        <v>7</v>
      </c>
      <c r="BC261" s="197">
        <v>10</v>
      </c>
      <c r="BD261" s="197">
        <v>8</v>
      </c>
      <c r="BE261" s="197">
        <v>7</v>
      </c>
      <c r="BF261" s="197">
        <v>6</v>
      </c>
      <c r="BG261" s="197">
        <v>8</v>
      </c>
      <c r="BL261" s="197"/>
      <c r="BM261" s="197"/>
      <c r="BN261" s="197"/>
      <c r="BO261" s="197"/>
      <c r="BP261" s="197"/>
      <c r="BQ261" s="197"/>
      <c r="BR261" s="197"/>
      <c r="BS261" s="197"/>
      <c r="BT261" s="197"/>
      <c r="BU261" s="197"/>
      <c r="BV261" s="197"/>
      <c r="BW261" s="197"/>
    </row>
    <row r="262" spans="1:154" s="15" customFormat="1" ht="15.6" customHeight="1">
      <c r="A262" s="2">
        <v>2023</v>
      </c>
      <c r="B262" s="194" t="s">
        <v>2767</v>
      </c>
      <c r="C262" s="5" t="s">
        <v>2768</v>
      </c>
      <c r="D262" s="195">
        <f t="shared" si="9"/>
        <v>6.8000000000000007</v>
      </c>
      <c r="E262" s="1" t="s">
        <v>80</v>
      </c>
      <c r="F262" s="196">
        <v>44966</v>
      </c>
      <c r="G262" s="15" t="s">
        <v>2664</v>
      </c>
      <c r="H262" s="6" t="s">
        <v>11</v>
      </c>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206">
        <v>8.4</v>
      </c>
      <c r="AJ262" s="206">
        <v>3.2</v>
      </c>
      <c r="AK262" s="206">
        <v>7.6</v>
      </c>
      <c r="AL262" s="206">
        <v>8</v>
      </c>
      <c r="AM262" s="6"/>
      <c r="AN262" s="6"/>
      <c r="AO262" s="6"/>
      <c r="AP262" s="6"/>
      <c r="AQ262" s="6"/>
      <c r="AR262" s="6"/>
      <c r="AS262" s="6"/>
      <c r="AT262" s="197"/>
      <c r="AU262" s="197"/>
      <c r="AV262" s="197"/>
      <c r="AW262" s="197"/>
      <c r="AX262" s="197"/>
      <c r="AY262" s="197"/>
      <c r="AZ262" s="197"/>
      <c r="BA262" s="197"/>
      <c r="BB262" s="197"/>
      <c r="BC262" s="197"/>
      <c r="BD262" s="197"/>
      <c r="BE262" s="197"/>
      <c r="BF262" s="197"/>
      <c r="BG262" s="197"/>
      <c r="BH262" s="197"/>
      <c r="BI262" s="197"/>
      <c r="BJ262" s="197"/>
      <c r="BK262" s="197"/>
      <c r="BL262" s="197"/>
      <c r="BM262" s="197"/>
      <c r="BN262" s="197"/>
      <c r="BO262" s="197"/>
      <c r="BP262" s="197"/>
      <c r="BQ262" s="197"/>
      <c r="BR262" s="197"/>
      <c r="BS262" s="197"/>
      <c r="BT262" s="197"/>
      <c r="BU262" s="197"/>
      <c r="BV262" s="197"/>
      <c r="BW262" s="197"/>
      <c r="BX262" s="207"/>
      <c r="BY262" s="207"/>
      <c r="BZ262" s="207"/>
      <c r="CA262" s="207"/>
      <c r="CB262" s="207"/>
      <c r="CC262" s="207"/>
      <c r="CD262" s="207"/>
      <c r="CE262" s="207"/>
      <c r="CF262" s="207"/>
      <c r="CG262" s="207"/>
      <c r="CH262" s="207"/>
      <c r="CI262" s="207"/>
      <c r="CJ262" s="207"/>
      <c r="CK262" s="207"/>
      <c r="CL262" s="207"/>
      <c r="CM262" s="207"/>
      <c r="CN262" s="207"/>
      <c r="CO262" s="207"/>
      <c r="CP262" s="207"/>
      <c r="CQ262" s="207"/>
      <c r="CR262" s="207"/>
      <c r="CS262" s="207"/>
      <c r="CT262" s="207"/>
      <c r="CU262" s="207"/>
      <c r="CV262" s="207"/>
      <c r="CW262" s="207"/>
      <c r="CX262" s="207"/>
      <c r="CY262" s="207"/>
      <c r="CZ262" s="207"/>
      <c r="DA262" s="207"/>
      <c r="DB262" s="207"/>
      <c r="DC262" s="207"/>
      <c r="DD262" s="207"/>
      <c r="DE262" s="207"/>
      <c r="DF262" s="207"/>
      <c r="DG262" s="207"/>
      <c r="DH262" s="207"/>
      <c r="DI262" s="207"/>
      <c r="DJ262" s="207"/>
      <c r="DK262" s="207"/>
      <c r="DL262" s="207"/>
      <c r="DM262" s="207"/>
      <c r="DN262" s="207"/>
      <c r="DO262" s="207"/>
      <c r="DP262" s="207"/>
      <c r="DQ262" s="207"/>
      <c r="DR262" s="207"/>
      <c r="DS262" s="207"/>
      <c r="DT262" s="207"/>
      <c r="DU262" s="207"/>
      <c r="DV262" s="207"/>
      <c r="DW262" s="207"/>
      <c r="DX262" s="207"/>
      <c r="DY262" s="207"/>
      <c r="DZ262" s="207"/>
      <c r="EA262" s="207"/>
      <c r="EB262" s="207"/>
      <c r="EC262" s="207"/>
      <c r="ED262" s="207"/>
      <c r="EE262" s="207"/>
      <c r="EF262" s="207"/>
      <c r="EG262" s="207"/>
      <c r="EH262" s="207"/>
      <c r="EI262" s="207"/>
      <c r="EJ262" s="207"/>
      <c r="EK262" s="207"/>
      <c r="EL262" s="207"/>
      <c r="EM262" s="207"/>
    </row>
    <row r="263" spans="1:154" s="15" customFormat="1" ht="15.6" customHeight="1">
      <c r="A263" s="2">
        <v>2022</v>
      </c>
      <c r="B263" s="194" t="s">
        <v>2770</v>
      </c>
      <c r="C263" s="5" t="s">
        <v>2771</v>
      </c>
      <c r="D263" s="195">
        <f t="shared" si="9"/>
        <v>6.8</v>
      </c>
      <c r="E263" s="1" t="s">
        <v>80</v>
      </c>
      <c r="F263" s="196">
        <v>44964</v>
      </c>
      <c r="G263" s="15" t="s">
        <v>2664</v>
      </c>
      <c r="H263" s="6" t="s">
        <v>11</v>
      </c>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206">
        <v>7.2</v>
      </c>
      <c r="AJ263" s="206">
        <v>7.2</v>
      </c>
      <c r="AK263" s="206">
        <v>6</v>
      </c>
      <c r="AL263" s="206">
        <v>6.8</v>
      </c>
      <c r="AM263" s="6"/>
      <c r="AN263" s="6"/>
      <c r="AO263" s="6"/>
      <c r="AP263" s="6"/>
      <c r="AQ263" s="6"/>
      <c r="AR263" s="6"/>
      <c r="AS263" s="6"/>
      <c r="AT263" s="197"/>
      <c r="AU263" s="197"/>
      <c r="AV263" s="197"/>
      <c r="AW263" s="197"/>
      <c r="AX263" s="197"/>
      <c r="AY263" s="197"/>
      <c r="AZ263" s="197"/>
      <c r="BA263" s="197"/>
      <c r="BB263" s="197"/>
      <c r="BC263" s="197"/>
      <c r="BD263" s="197"/>
      <c r="BE263" s="197"/>
      <c r="BF263" s="197"/>
      <c r="BG263" s="197"/>
      <c r="BH263" s="197"/>
      <c r="BI263" s="197"/>
      <c r="BJ263" s="197"/>
      <c r="BK263" s="197"/>
      <c r="BL263" s="197"/>
      <c r="BM263" s="197"/>
      <c r="BN263" s="197"/>
      <c r="BO263" s="197"/>
      <c r="BP263" s="197"/>
      <c r="BQ263" s="197"/>
      <c r="BR263" s="197"/>
      <c r="BS263" s="197"/>
      <c r="BT263" s="197"/>
      <c r="BU263" s="197"/>
      <c r="BV263" s="197"/>
      <c r="BW263" s="197"/>
      <c r="BX263" s="207"/>
      <c r="BY263" s="207"/>
      <c r="BZ263" s="207"/>
      <c r="CA263" s="207"/>
      <c r="CB263" s="207"/>
      <c r="CC263" s="207"/>
      <c r="CD263" s="207"/>
      <c r="CE263" s="207"/>
      <c r="CF263" s="207"/>
      <c r="CG263" s="207"/>
      <c r="CH263" s="207"/>
      <c r="CI263" s="207"/>
      <c r="CJ263" s="207"/>
      <c r="CK263" s="207"/>
      <c r="CL263" s="207"/>
      <c r="CM263" s="207"/>
      <c r="CN263" s="207"/>
      <c r="CO263" s="207"/>
      <c r="CP263" s="207"/>
      <c r="CQ263" s="207"/>
      <c r="CR263" s="207"/>
      <c r="CS263" s="207"/>
      <c r="CT263" s="207"/>
      <c r="CU263" s="207"/>
      <c r="CV263" s="207"/>
      <c r="CW263" s="207"/>
      <c r="CX263" s="207"/>
      <c r="CY263" s="207"/>
      <c r="CZ263" s="207"/>
      <c r="DA263" s="207"/>
      <c r="DB263" s="207"/>
      <c r="DC263" s="207"/>
      <c r="DD263" s="207"/>
      <c r="DE263" s="207"/>
      <c r="DF263" s="207"/>
      <c r="DG263" s="207"/>
      <c r="DH263" s="207"/>
      <c r="DI263" s="207"/>
      <c r="DJ263" s="207"/>
      <c r="DK263" s="207"/>
      <c r="DL263" s="207"/>
      <c r="DM263" s="207"/>
      <c r="DN263" s="207"/>
      <c r="DO263" s="207"/>
      <c r="DP263" s="207"/>
      <c r="DQ263" s="207"/>
      <c r="DR263" s="207"/>
      <c r="DS263" s="207"/>
      <c r="DT263" s="207"/>
      <c r="DU263" s="207"/>
      <c r="DV263" s="207"/>
      <c r="DW263" s="207"/>
      <c r="DX263" s="207"/>
      <c r="DY263" s="207"/>
      <c r="DZ263" s="207"/>
      <c r="EA263" s="207"/>
      <c r="EB263" s="207"/>
      <c r="EC263" s="207"/>
      <c r="ED263" s="207"/>
      <c r="EE263" s="207"/>
      <c r="EF263" s="207"/>
      <c r="EG263" s="207"/>
      <c r="EH263" s="207"/>
      <c r="EI263" s="207"/>
      <c r="EJ263" s="207"/>
      <c r="EK263" s="207"/>
      <c r="EL263" s="207"/>
      <c r="EM263" s="207"/>
    </row>
    <row r="264" spans="1:154" s="15" customFormat="1" ht="15.6" customHeight="1">
      <c r="A264" s="2">
        <v>2023</v>
      </c>
      <c r="B264" s="194" t="s">
        <v>2774</v>
      </c>
      <c r="C264" s="194" t="s">
        <v>2775</v>
      </c>
      <c r="D264" s="195">
        <f t="shared" si="9"/>
        <v>5.6</v>
      </c>
      <c r="E264" s="1" t="s">
        <v>81</v>
      </c>
      <c r="F264" s="196">
        <v>44963</v>
      </c>
      <c r="G264" s="15" t="s">
        <v>2638</v>
      </c>
      <c r="H264" s="6" t="s">
        <v>11</v>
      </c>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206">
        <v>5.2</v>
      </c>
      <c r="AJ264" s="206">
        <v>4.8</v>
      </c>
      <c r="AK264" s="206">
        <v>7.2</v>
      </c>
      <c r="AL264" s="206">
        <v>5.2</v>
      </c>
      <c r="AM264" s="6"/>
      <c r="AN264" s="6"/>
      <c r="AO264" s="6"/>
      <c r="AP264" s="6"/>
      <c r="AQ264" s="6"/>
      <c r="AR264" s="6"/>
      <c r="AS264" s="6"/>
      <c r="AT264" s="197"/>
      <c r="AU264" s="197"/>
      <c r="AV264" s="197"/>
      <c r="AW264" s="197"/>
      <c r="AX264" s="197"/>
      <c r="AY264" s="197"/>
      <c r="AZ264" s="197"/>
      <c r="BA264" s="197"/>
      <c r="BB264" s="197"/>
      <c r="BC264" s="197"/>
      <c r="BD264" s="197"/>
      <c r="BE264" s="197"/>
      <c r="BF264" s="197"/>
      <c r="BG264" s="197"/>
      <c r="BH264" s="197"/>
      <c r="BI264" s="197"/>
      <c r="BJ264" s="197"/>
      <c r="BK264" s="197"/>
      <c r="BL264" s="197"/>
      <c r="BM264" s="197"/>
      <c r="BN264" s="197"/>
      <c r="BO264" s="197"/>
      <c r="BP264" s="197"/>
      <c r="BQ264" s="197"/>
      <c r="BR264" s="197"/>
      <c r="BS264" s="197"/>
      <c r="BT264" s="197"/>
      <c r="BU264" s="197"/>
      <c r="BV264" s="197"/>
      <c r="BW264" s="197"/>
    </row>
    <row r="265" spans="1:154" s="15" customFormat="1" ht="15.6" customHeight="1">
      <c r="A265" s="2">
        <v>2023</v>
      </c>
      <c r="B265" s="194" t="s">
        <v>2774</v>
      </c>
      <c r="C265" s="194" t="s">
        <v>2775</v>
      </c>
      <c r="D265" s="195">
        <f t="shared" si="9"/>
        <v>2</v>
      </c>
      <c r="E265" s="1" t="s">
        <v>80</v>
      </c>
      <c r="F265" s="196">
        <v>44963</v>
      </c>
      <c r="G265" s="15" t="s">
        <v>2638</v>
      </c>
      <c r="H265" s="6" t="s">
        <v>11</v>
      </c>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206">
        <v>0</v>
      </c>
      <c r="AJ265" s="206">
        <v>0</v>
      </c>
      <c r="AK265" s="206">
        <v>8</v>
      </c>
      <c r="AL265" s="206">
        <v>0</v>
      </c>
      <c r="AM265" s="6"/>
      <c r="AN265" s="6"/>
      <c r="AO265" s="6"/>
      <c r="AP265" s="6"/>
      <c r="AQ265" s="6"/>
      <c r="AR265" s="6"/>
      <c r="AS265" s="6"/>
      <c r="AT265" s="197"/>
      <c r="AU265" s="197"/>
      <c r="AV265" s="197"/>
      <c r="AW265" s="197"/>
      <c r="AX265" s="197"/>
      <c r="AY265" s="197"/>
      <c r="AZ265" s="197"/>
      <c r="BA265" s="197"/>
      <c r="BB265" s="197"/>
      <c r="BC265" s="197"/>
      <c r="BD265" s="197"/>
      <c r="BE265" s="197"/>
      <c r="BF265" s="197"/>
      <c r="BG265" s="197"/>
      <c r="BH265" s="197"/>
      <c r="BI265" s="197"/>
      <c r="BJ265" s="197"/>
      <c r="BK265" s="197"/>
      <c r="BL265" s="197"/>
      <c r="BM265" s="197"/>
      <c r="BN265" s="197"/>
      <c r="BO265" s="197"/>
      <c r="BP265" s="197"/>
      <c r="BQ265" s="197"/>
      <c r="BR265" s="197"/>
      <c r="BS265" s="197"/>
      <c r="BT265" s="197"/>
      <c r="BU265" s="197"/>
      <c r="BV265" s="197"/>
      <c r="BW265" s="197"/>
    </row>
    <row r="266" spans="1:154" s="15" customFormat="1" ht="15.6" customHeight="1">
      <c r="A266" s="2">
        <v>328</v>
      </c>
      <c r="B266" s="194" t="s">
        <v>2675</v>
      </c>
      <c r="C266" s="5" t="s">
        <v>2776</v>
      </c>
      <c r="D266" s="195">
        <f t="shared" si="9"/>
        <v>6.4</v>
      </c>
      <c r="E266" s="1" t="s">
        <v>80</v>
      </c>
      <c r="F266" s="196">
        <v>44963</v>
      </c>
      <c r="G266" s="15" t="s">
        <v>2677</v>
      </c>
      <c r="H266" s="6" t="s">
        <v>11</v>
      </c>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v>4</v>
      </c>
      <c r="AJ266" s="6">
        <v>3</v>
      </c>
      <c r="AK266" s="6">
        <v>8</v>
      </c>
      <c r="AL266" s="6">
        <v>6</v>
      </c>
      <c r="AM266" s="6">
        <v>5</v>
      </c>
      <c r="AN266" s="6">
        <v>4</v>
      </c>
      <c r="AO266" s="6">
        <v>7</v>
      </c>
      <c r="AT266" s="197">
        <v>4</v>
      </c>
      <c r="AU266" s="197">
        <v>8</v>
      </c>
      <c r="AV266" s="197">
        <v>7</v>
      </c>
      <c r="AW266" s="197">
        <v>2</v>
      </c>
      <c r="AX266" s="197">
        <v>10</v>
      </c>
      <c r="AY266" s="197">
        <v>10</v>
      </c>
      <c r="AZ266" s="197">
        <v>10</v>
      </c>
      <c r="BA266" s="197">
        <v>10</v>
      </c>
      <c r="BB266" s="197">
        <v>3</v>
      </c>
      <c r="BC266" s="197">
        <v>3</v>
      </c>
      <c r="BD266" s="197">
        <v>10</v>
      </c>
      <c r="BE266" s="197">
        <v>10</v>
      </c>
      <c r="BF266" s="197">
        <v>10</v>
      </c>
      <c r="BG266" s="197">
        <v>3</v>
      </c>
      <c r="BH266" s="197">
        <v>3</v>
      </c>
      <c r="BI266" s="197">
        <v>8</v>
      </c>
      <c r="BJ266" s="197">
        <v>6</v>
      </c>
      <c r="BK266" s="197">
        <v>6</v>
      </c>
      <c r="BL266" s="197"/>
      <c r="BM266" s="197"/>
      <c r="BN266" s="197"/>
      <c r="BO266" s="197"/>
      <c r="BP266" s="197"/>
      <c r="BQ266" s="197"/>
      <c r="BR266" s="197"/>
      <c r="BS266" s="197"/>
      <c r="BT266" s="197"/>
      <c r="BU266" s="197"/>
      <c r="BV266" s="197"/>
      <c r="BW266" s="197"/>
    </row>
    <row r="267" spans="1:154" s="15" customFormat="1" ht="15.6" customHeight="1">
      <c r="A267" s="2">
        <v>2022</v>
      </c>
      <c r="B267" s="194" t="s">
        <v>2777</v>
      </c>
      <c r="C267" s="5" t="s">
        <v>2778</v>
      </c>
      <c r="D267" s="195">
        <f t="shared" si="9"/>
        <v>8.6</v>
      </c>
      <c r="E267" s="1" t="s">
        <v>80</v>
      </c>
      <c r="F267" s="196">
        <v>44963</v>
      </c>
      <c r="G267" s="15" t="s">
        <v>2664</v>
      </c>
      <c r="H267" s="6" t="s">
        <v>11</v>
      </c>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206">
        <v>9.6</v>
      </c>
      <c r="AJ267" s="206">
        <v>9.6</v>
      </c>
      <c r="AK267" s="206">
        <v>6</v>
      </c>
      <c r="AL267" s="206">
        <v>9.1999999999999993</v>
      </c>
      <c r="AM267" s="6"/>
      <c r="AN267" s="6"/>
      <c r="AO267" s="6"/>
      <c r="AP267" s="6"/>
      <c r="AQ267" s="6"/>
      <c r="AR267" s="6"/>
      <c r="AS267" s="6"/>
      <c r="AT267" s="197"/>
      <c r="AU267" s="197"/>
      <c r="AV267" s="197"/>
      <c r="AW267" s="197"/>
      <c r="AX267" s="197"/>
      <c r="AY267" s="197"/>
      <c r="AZ267" s="197"/>
      <c r="BA267" s="197"/>
      <c r="BB267" s="197"/>
      <c r="BC267" s="197"/>
      <c r="BD267" s="197"/>
      <c r="BE267" s="197"/>
      <c r="BF267" s="197"/>
      <c r="BG267" s="197"/>
      <c r="BH267" s="197"/>
      <c r="BI267" s="197"/>
      <c r="BJ267" s="197"/>
      <c r="BK267" s="197"/>
      <c r="BL267" s="197"/>
      <c r="BM267" s="197"/>
      <c r="BN267" s="197"/>
      <c r="BO267" s="197"/>
      <c r="BP267" s="197"/>
      <c r="BQ267" s="197"/>
      <c r="BR267" s="197"/>
      <c r="BS267" s="197"/>
      <c r="BT267" s="197"/>
      <c r="BU267" s="197"/>
      <c r="BV267" s="197"/>
      <c r="BW267" s="197"/>
    </row>
    <row r="268" spans="1:154" s="15" customFormat="1" ht="15.6" customHeight="1">
      <c r="A268" s="2">
        <v>2019</v>
      </c>
      <c r="B268" s="194" t="s">
        <v>2670</v>
      </c>
      <c r="C268" s="5" t="s">
        <v>2786</v>
      </c>
      <c r="D268" s="195">
        <f t="shared" si="9"/>
        <v>6.9</v>
      </c>
      <c r="E268" s="1" t="s">
        <v>80</v>
      </c>
      <c r="F268" s="196">
        <v>44963</v>
      </c>
      <c r="G268" s="15" t="s">
        <v>2664</v>
      </c>
      <c r="H268" s="6" t="s">
        <v>11</v>
      </c>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206">
        <v>8</v>
      </c>
      <c r="AJ268" s="206">
        <v>5.6</v>
      </c>
      <c r="AK268" s="206">
        <v>6.4</v>
      </c>
      <c r="AL268" s="206">
        <v>7.6</v>
      </c>
      <c r="AM268" s="6"/>
      <c r="AN268" s="6"/>
      <c r="AO268" s="6"/>
      <c r="AP268" s="6"/>
      <c r="AQ268" s="6"/>
      <c r="AR268" s="6"/>
      <c r="AS268" s="6"/>
      <c r="AT268" s="197"/>
      <c r="AU268" s="197"/>
      <c r="AV268" s="197"/>
      <c r="AW268" s="197"/>
      <c r="AX268" s="197"/>
      <c r="AY268" s="197"/>
      <c r="AZ268" s="197"/>
      <c r="BA268" s="197"/>
      <c r="BB268" s="197"/>
      <c r="BC268" s="197"/>
      <c r="BD268" s="197"/>
      <c r="BE268" s="197"/>
      <c r="BF268" s="197"/>
      <c r="BG268" s="197"/>
      <c r="BH268" s="197"/>
      <c r="BI268" s="197"/>
      <c r="BJ268" s="197"/>
      <c r="BK268" s="197"/>
      <c r="BL268" s="197"/>
      <c r="BM268" s="197"/>
      <c r="BN268" s="197"/>
      <c r="BO268" s="197"/>
      <c r="BP268" s="197"/>
      <c r="BQ268" s="197"/>
      <c r="BR268" s="197"/>
      <c r="BS268" s="197"/>
      <c r="BT268" s="197"/>
      <c r="BU268" s="197"/>
      <c r="BV268" s="197"/>
      <c r="BW268" s="197"/>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5"/>
      <c r="DG268" s="5"/>
      <c r="DH268" s="5"/>
      <c r="DI268" s="5"/>
      <c r="DJ268" s="5"/>
      <c r="DK268" s="5"/>
      <c r="DL268" s="5"/>
      <c r="DM268" s="5"/>
      <c r="DN268" s="5"/>
      <c r="DO268" s="5"/>
      <c r="DP268" s="5"/>
      <c r="DQ268" s="5"/>
      <c r="DR268" s="5"/>
      <c r="DS268" s="5"/>
      <c r="DT268" s="5"/>
      <c r="DU268" s="5"/>
      <c r="DV268" s="5"/>
      <c r="DW268" s="5"/>
      <c r="DX268" s="5"/>
      <c r="DY268" s="5"/>
      <c r="DZ268" s="5"/>
      <c r="EA268" s="5"/>
      <c r="EB268" s="5"/>
      <c r="EC268" s="5"/>
      <c r="ED268" s="5"/>
      <c r="EE268" s="5"/>
      <c r="EF268" s="5"/>
      <c r="EG268" s="5"/>
      <c r="EH268" s="5"/>
      <c r="EI268" s="5"/>
      <c r="EJ268" s="5"/>
      <c r="EK268" s="5"/>
      <c r="EL268" s="5"/>
      <c r="EM268" s="5"/>
    </row>
    <row r="269" spans="1:154" s="15" customFormat="1" ht="15.6" customHeight="1">
      <c r="A269" s="2">
        <v>2020</v>
      </c>
      <c r="B269" s="194" t="s">
        <v>2772</v>
      </c>
      <c r="C269" s="5" t="s">
        <v>2756</v>
      </c>
      <c r="D269" s="195">
        <f t="shared" si="9"/>
        <v>6.333333333333333</v>
      </c>
      <c r="E269" s="1" t="s">
        <v>80</v>
      </c>
      <c r="F269" s="196">
        <v>44963</v>
      </c>
      <c r="G269" s="15" t="s">
        <v>2773</v>
      </c>
      <c r="H269" s="6" t="s">
        <v>11</v>
      </c>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206">
        <v>6</v>
      </c>
      <c r="AJ269" s="206">
        <v>6</v>
      </c>
      <c r="AK269" s="206">
        <v>7</v>
      </c>
      <c r="AL269" s="206"/>
      <c r="AM269" s="6"/>
      <c r="AN269" s="6"/>
      <c r="AO269" s="6"/>
      <c r="AP269" s="6"/>
      <c r="AQ269" s="6"/>
      <c r="AR269" s="6"/>
      <c r="AS269" s="6"/>
      <c r="AT269" s="197"/>
      <c r="AU269" s="197"/>
      <c r="AV269" s="197"/>
      <c r="AW269" s="197"/>
      <c r="AX269" s="197"/>
      <c r="AY269" s="197"/>
      <c r="AZ269" s="197"/>
      <c r="BA269" s="197"/>
      <c r="BB269" s="197"/>
      <c r="BC269" s="197"/>
      <c r="BD269" s="197"/>
      <c r="BE269" s="197"/>
      <c r="BF269" s="197"/>
      <c r="BG269" s="197"/>
      <c r="BH269" s="197"/>
      <c r="BI269" s="197"/>
      <c r="BJ269" s="197"/>
      <c r="BK269" s="197"/>
      <c r="BL269" s="197"/>
      <c r="BM269" s="197"/>
      <c r="BN269" s="197"/>
      <c r="BO269" s="197"/>
      <c r="BP269" s="197"/>
      <c r="BQ269" s="197"/>
      <c r="BR269" s="197"/>
      <c r="BS269" s="197"/>
      <c r="BT269" s="197"/>
      <c r="BU269" s="197"/>
      <c r="BV269" s="197"/>
      <c r="BW269" s="197"/>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c r="DH269" s="2"/>
      <c r="DI269" s="2"/>
      <c r="DJ269" s="2"/>
      <c r="DK269" s="2"/>
      <c r="DL269" s="2"/>
      <c r="DM269" s="2"/>
      <c r="DN269" s="2"/>
      <c r="DO269" s="2"/>
      <c r="DP269" s="2"/>
      <c r="DQ269" s="2"/>
      <c r="DR269" s="2"/>
      <c r="DS269" s="2"/>
      <c r="DT269" s="2"/>
      <c r="DU269" s="2"/>
      <c r="DV269" s="2"/>
      <c r="DW269" s="2"/>
      <c r="DX269" s="2"/>
      <c r="DY269" s="2"/>
      <c r="DZ269" s="2"/>
      <c r="EA269" s="2"/>
      <c r="EB269" s="2"/>
      <c r="EC269" s="2"/>
      <c r="ED269" s="2"/>
      <c r="EE269" s="2"/>
      <c r="EF269" s="2"/>
      <c r="EG269" s="2"/>
      <c r="EH269" s="2"/>
      <c r="EI269" s="2"/>
      <c r="EJ269" s="2"/>
      <c r="EK269" s="2"/>
      <c r="EL269" s="2"/>
      <c r="EM269" s="2"/>
      <c r="EN269" s="2"/>
      <c r="EO269" s="2"/>
      <c r="EP269" s="2"/>
      <c r="EQ269" s="2"/>
      <c r="ER269" s="2"/>
      <c r="ES269" s="2"/>
      <c r="ET269" s="2"/>
      <c r="EU269" s="2"/>
      <c r="EV269" s="2"/>
      <c r="EW269" s="2"/>
      <c r="EX269" s="2"/>
    </row>
    <row r="270" spans="1:154" s="15" customFormat="1" ht="15.6" customHeight="1">
      <c r="A270" s="2">
        <v>327</v>
      </c>
      <c r="B270" s="194" t="s">
        <v>2784</v>
      </c>
      <c r="C270" s="5" t="s">
        <v>2785</v>
      </c>
      <c r="D270" s="195">
        <f t="shared" si="9"/>
        <v>6.3</v>
      </c>
      <c r="E270" s="1" t="s">
        <v>80</v>
      </c>
      <c r="F270" s="196">
        <v>44962</v>
      </c>
      <c r="G270" s="15" t="s">
        <v>2677</v>
      </c>
      <c r="H270" s="6" t="s">
        <v>11</v>
      </c>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206">
        <v>6</v>
      </c>
      <c r="AJ270" s="206">
        <v>6.4</v>
      </c>
      <c r="AK270" s="206">
        <v>8</v>
      </c>
      <c r="AL270" s="206">
        <v>4.8</v>
      </c>
      <c r="AM270" s="6"/>
      <c r="AN270" s="6"/>
      <c r="AO270" s="6"/>
      <c r="AP270" s="6"/>
      <c r="AQ270" s="6"/>
      <c r="AR270" s="6"/>
      <c r="AS270" s="6"/>
      <c r="AT270" s="197"/>
      <c r="AU270" s="197"/>
      <c r="AV270" s="197"/>
      <c r="AW270" s="197"/>
      <c r="AX270" s="197"/>
      <c r="AY270" s="197"/>
      <c r="AZ270" s="197"/>
      <c r="BA270" s="197"/>
      <c r="BB270" s="197"/>
      <c r="BC270" s="197"/>
      <c r="BD270" s="197"/>
      <c r="BE270" s="197"/>
      <c r="BF270" s="197"/>
      <c r="BG270" s="197"/>
      <c r="BH270" s="197"/>
      <c r="BI270" s="197"/>
      <c r="BJ270" s="197"/>
      <c r="BK270" s="197"/>
      <c r="BL270" s="197"/>
      <c r="BM270" s="197"/>
      <c r="BN270" s="197"/>
      <c r="BO270" s="197"/>
      <c r="BP270" s="197"/>
      <c r="BQ270" s="197"/>
      <c r="BR270" s="197"/>
      <c r="BS270" s="197"/>
      <c r="BT270" s="197"/>
      <c r="BU270" s="197"/>
      <c r="BV270" s="197"/>
      <c r="BW270" s="197"/>
    </row>
    <row r="271" spans="1:154" s="15" customFormat="1" ht="15.6" customHeight="1">
      <c r="A271" s="2">
        <v>2015</v>
      </c>
      <c r="B271" s="194" t="s">
        <v>2780</v>
      </c>
      <c r="C271" s="5" t="s">
        <v>2781</v>
      </c>
      <c r="D271" s="195">
        <f t="shared" si="9"/>
        <v>8.1999999999999993</v>
      </c>
      <c r="E271" s="1" t="s">
        <v>81</v>
      </c>
      <c r="F271" s="196">
        <v>44962</v>
      </c>
      <c r="G271" s="15" t="s">
        <v>2664</v>
      </c>
      <c r="H271" s="6" t="s">
        <v>11</v>
      </c>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206">
        <v>9.1999999999999993</v>
      </c>
      <c r="AJ271" s="206">
        <v>7.6</v>
      </c>
      <c r="AK271" s="206">
        <v>8</v>
      </c>
      <c r="AL271" s="206">
        <v>8</v>
      </c>
      <c r="AM271" s="6"/>
      <c r="AN271" s="6"/>
      <c r="AO271" s="6"/>
      <c r="AP271" s="6"/>
      <c r="AQ271" s="6"/>
      <c r="AR271" s="6"/>
      <c r="AS271" s="6"/>
      <c r="AT271" s="197"/>
      <c r="AU271" s="197"/>
      <c r="AV271" s="197"/>
      <c r="AW271" s="197"/>
      <c r="AX271" s="197"/>
      <c r="AY271" s="197"/>
      <c r="AZ271" s="197"/>
      <c r="BA271" s="197"/>
      <c r="BB271" s="197"/>
      <c r="BC271" s="197"/>
      <c r="BD271" s="197"/>
      <c r="BE271" s="197"/>
      <c r="BF271" s="197"/>
      <c r="BG271" s="197"/>
      <c r="BH271" s="197"/>
      <c r="BI271" s="197"/>
      <c r="BJ271" s="197"/>
      <c r="BK271" s="197"/>
      <c r="BL271" s="197"/>
      <c r="BM271" s="197"/>
      <c r="BN271" s="197"/>
      <c r="BO271" s="197"/>
      <c r="BP271" s="197"/>
      <c r="BQ271" s="197"/>
      <c r="BR271" s="197"/>
      <c r="BS271" s="197"/>
      <c r="BT271" s="197"/>
      <c r="BU271" s="197"/>
      <c r="BV271" s="197"/>
      <c r="BW271" s="197"/>
    </row>
    <row r="272" spans="1:154" s="15" customFormat="1" ht="15.6" customHeight="1">
      <c r="A272" s="2">
        <v>2015</v>
      </c>
      <c r="B272" s="194" t="s">
        <v>2780</v>
      </c>
      <c r="C272" s="5" t="s">
        <v>2781</v>
      </c>
      <c r="D272" s="195">
        <f t="shared" si="9"/>
        <v>7.5</v>
      </c>
      <c r="E272" s="1" t="s">
        <v>80</v>
      </c>
      <c r="F272" s="196">
        <v>44962</v>
      </c>
      <c r="G272" s="15" t="s">
        <v>2664</v>
      </c>
      <c r="H272" s="6" t="s">
        <v>11</v>
      </c>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206">
        <v>8.8000000000000007</v>
      </c>
      <c r="AJ272" s="206">
        <v>5.6</v>
      </c>
      <c r="AK272" s="206">
        <v>8</v>
      </c>
      <c r="AL272" s="206">
        <v>7.6</v>
      </c>
      <c r="AM272" s="6"/>
      <c r="AN272" s="6"/>
      <c r="AO272" s="6"/>
      <c r="AP272" s="6"/>
      <c r="AQ272" s="6"/>
      <c r="AR272" s="6"/>
      <c r="AS272" s="6"/>
      <c r="AT272" s="197"/>
      <c r="AU272" s="197"/>
      <c r="AV272" s="197"/>
      <c r="AW272" s="197"/>
      <c r="AX272" s="197"/>
      <c r="AY272" s="197"/>
      <c r="AZ272" s="197"/>
      <c r="BA272" s="197"/>
      <c r="BB272" s="197"/>
      <c r="BC272" s="197"/>
      <c r="BD272" s="197"/>
      <c r="BE272" s="197"/>
      <c r="BF272" s="197"/>
      <c r="BG272" s="197"/>
      <c r="BH272" s="197"/>
      <c r="BI272" s="197"/>
      <c r="BJ272" s="197"/>
      <c r="BK272" s="197"/>
      <c r="BL272" s="197"/>
      <c r="BM272" s="197"/>
      <c r="BN272" s="197"/>
      <c r="BO272" s="197"/>
      <c r="BP272" s="197"/>
      <c r="BQ272" s="197"/>
      <c r="BR272" s="197"/>
      <c r="BS272" s="197"/>
      <c r="BT272" s="197"/>
      <c r="BU272" s="197"/>
      <c r="BV272" s="197"/>
      <c r="BW272" s="197"/>
      <c r="BX272" s="207"/>
      <c r="BY272" s="207"/>
      <c r="BZ272" s="207"/>
      <c r="CA272" s="207"/>
      <c r="CB272" s="207"/>
      <c r="CC272" s="207"/>
      <c r="CD272" s="207"/>
      <c r="CE272" s="207"/>
      <c r="CF272" s="207"/>
      <c r="CG272" s="207"/>
      <c r="CH272" s="207"/>
      <c r="CI272" s="207"/>
      <c r="CJ272" s="207"/>
      <c r="CK272" s="207"/>
      <c r="CL272" s="207"/>
      <c r="CM272" s="207"/>
      <c r="CN272" s="207"/>
      <c r="CO272" s="207"/>
      <c r="CP272" s="207"/>
      <c r="CQ272" s="207"/>
      <c r="CR272" s="207"/>
      <c r="CS272" s="207"/>
      <c r="CT272" s="207"/>
      <c r="CU272" s="207"/>
      <c r="CV272" s="207"/>
      <c r="CW272" s="207"/>
      <c r="CX272" s="207"/>
      <c r="CY272" s="207"/>
      <c r="CZ272" s="207"/>
      <c r="DA272" s="207"/>
      <c r="DB272" s="207"/>
      <c r="DC272" s="207"/>
      <c r="DD272" s="207"/>
      <c r="DE272" s="207"/>
      <c r="DF272" s="207"/>
      <c r="DG272" s="207"/>
      <c r="DH272" s="207"/>
      <c r="DI272" s="207"/>
      <c r="DJ272" s="207"/>
      <c r="DK272" s="207"/>
      <c r="DL272" s="207"/>
      <c r="DM272" s="207"/>
      <c r="DN272" s="207"/>
      <c r="DO272" s="207"/>
      <c r="DP272" s="207"/>
      <c r="DQ272" s="207"/>
      <c r="DR272" s="207"/>
      <c r="DS272" s="207"/>
      <c r="DT272" s="207"/>
      <c r="DU272" s="207"/>
      <c r="DV272" s="207"/>
      <c r="DW272" s="207"/>
      <c r="DX272" s="207"/>
      <c r="DY272" s="207"/>
      <c r="DZ272" s="207"/>
      <c r="EA272" s="207"/>
      <c r="EB272" s="207"/>
      <c r="EC272" s="207"/>
      <c r="ED272" s="207"/>
      <c r="EE272" s="207"/>
      <c r="EF272" s="207"/>
      <c r="EG272" s="207"/>
      <c r="EH272" s="207"/>
      <c r="EI272" s="207"/>
      <c r="EJ272" s="207"/>
      <c r="EK272" s="207"/>
      <c r="EL272" s="207"/>
      <c r="EM272" s="207"/>
    </row>
    <row r="273" spans="1:154" s="15" customFormat="1" ht="15.6" customHeight="1">
      <c r="A273" s="2">
        <v>2023</v>
      </c>
      <c r="B273" s="194" t="s">
        <v>2782</v>
      </c>
      <c r="C273" s="5" t="s">
        <v>2783</v>
      </c>
      <c r="D273" s="195">
        <f t="shared" si="9"/>
        <v>7.4</v>
      </c>
      <c r="E273" s="1" t="s">
        <v>80</v>
      </c>
      <c r="F273" s="196">
        <v>44962</v>
      </c>
      <c r="G273" s="15" t="s">
        <v>2664</v>
      </c>
      <c r="H273" s="6" t="s">
        <v>11</v>
      </c>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206">
        <v>8</v>
      </c>
      <c r="AJ273" s="206">
        <v>8</v>
      </c>
      <c r="AK273" s="206">
        <v>6</v>
      </c>
      <c r="AL273" s="206">
        <v>7.6</v>
      </c>
      <c r="AM273" s="6"/>
      <c r="AN273" s="6"/>
      <c r="AO273" s="6"/>
      <c r="AP273" s="6"/>
      <c r="AQ273" s="6"/>
      <c r="AR273" s="6"/>
      <c r="AS273" s="6"/>
      <c r="AT273" s="197"/>
      <c r="AU273" s="197"/>
      <c r="AV273" s="197"/>
      <c r="AW273" s="197"/>
      <c r="AX273" s="197"/>
      <c r="AY273" s="197"/>
      <c r="AZ273" s="197"/>
      <c r="BA273" s="197"/>
      <c r="BB273" s="197"/>
      <c r="BC273" s="197"/>
      <c r="BD273" s="197"/>
      <c r="BE273" s="197"/>
      <c r="BF273" s="197"/>
      <c r="BG273" s="197"/>
      <c r="BH273" s="197"/>
      <c r="BI273" s="197"/>
      <c r="BJ273" s="197"/>
      <c r="BK273" s="197"/>
      <c r="BL273" s="197"/>
      <c r="BM273" s="197"/>
      <c r="BN273" s="197"/>
      <c r="BO273" s="197"/>
      <c r="BP273" s="197"/>
      <c r="BQ273" s="197"/>
      <c r="BR273" s="197"/>
      <c r="BS273" s="197"/>
      <c r="BT273" s="197"/>
      <c r="BU273" s="197"/>
      <c r="BV273" s="197"/>
      <c r="BW273" s="197"/>
      <c r="BX273" s="207"/>
      <c r="BY273" s="207"/>
      <c r="BZ273" s="207"/>
      <c r="CA273" s="207"/>
      <c r="CB273" s="207"/>
      <c r="CC273" s="207"/>
      <c r="CD273" s="207"/>
      <c r="CE273" s="207"/>
      <c r="CF273" s="207"/>
      <c r="CG273" s="207"/>
      <c r="CH273" s="207"/>
      <c r="CI273" s="207"/>
      <c r="CJ273" s="207"/>
      <c r="CK273" s="207"/>
      <c r="CL273" s="207"/>
      <c r="CM273" s="207"/>
      <c r="CN273" s="207"/>
      <c r="CO273" s="207"/>
      <c r="CP273" s="207"/>
      <c r="CQ273" s="207"/>
      <c r="CR273" s="207"/>
      <c r="CS273" s="207"/>
      <c r="CT273" s="207"/>
      <c r="CU273" s="207"/>
      <c r="CV273" s="207"/>
      <c r="CW273" s="207"/>
      <c r="CX273" s="207"/>
      <c r="CY273" s="207"/>
      <c r="CZ273" s="207"/>
      <c r="DA273" s="207"/>
      <c r="DB273" s="207"/>
      <c r="DC273" s="207"/>
      <c r="DD273" s="207"/>
      <c r="DE273" s="207"/>
      <c r="DF273" s="207"/>
      <c r="DG273" s="207"/>
      <c r="DH273" s="207"/>
      <c r="DI273" s="207"/>
      <c r="DJ273" s="207"/>
      <c r="DK273" s="207"/>
      <c r="DL273" s="207"/>
      <c r="DM273" s="207"/>
      <c r="DN273" s="207"/>
      <c r="DO273" s="207"/>
      <c r="DP273" s="207"/>
      <c r="DQ273" s="207"/>
      <c r="DR273" s="207"/>
      <c r="DS273" s="207"/>
      <c r="DT273" s="207"/>
      <c r="DU273" s="207"/>
      <c r="DV273" s="207"/>
      <c r="DW273" s="207"/>
      <c r="DX273" s="207"/>
      <c r="DY273" s="207"/>
      <c r="DZ273" s="207"/>
      <c r="EA273" s="207"/>
      <c r="EB273" s="207"/>
      <c r="EC273" s="207"/>
      <c r="ED273" s="207"/>
      <c r="EE273" s="207"/>
      <c r="EF273" s="207"/>
      <c r="EG273" s="207"/>
      <c r="EH273" s="207"/>
      <c r="EI273" s="207"/>
      <c r="EJ273" s="207"/>
      <c r="EK273" s="207"/>
      <c r="EL273" s="207"/>
      <c r="EM273" s="207"/>
    </row>
    <row r="274" spans="1:154" s="15" customFormat="1" ht="15.6" customHeight="1">
      <c r="A274" s="2">
        <v>2020</v>
      </c>
      <c r="B274" s="194" t="s">
        <v>2772</v>
      </c>
      <c r="C274" s="5" t="s">
        <v>2779</v>
      </c>
      <c r="D274" s="195">
        <f t="shared" si="9"/>
        <v>5.8000000000000007</v>
      </c>
      <c r="E274" s="1" t="s">
        <v>80</v>
      </c>
      <c r="F274" s="196">
        <v>44962</v>
      </c>
      <c r="G274" s="15" t="s">
        <v>2760</v>
      </c>
      <c r="H274" s="6" t="s">
        <v>11</v>
      </c>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206">
        <v>4.8</v>
      </c>
      <c r="AJ274" s="206">
        <v>7.2</v>
      </c>
      <c r="AK274" s="206">
        <v>4.8</v>
      </c>
      <c r="AL274" s="206">
        <v>6.4</v>
      </c>
      <c r="AM274" s="6"/>
      <c r="AN274" s="6"/>
      <c r="AO274" s="6"/>
      <c r="AP274" s="6"/>
      <c r="AQ274" s="6"/>
      <c r="AR274" s="6"/>
      <c r="AS274" s="6"/>
      <c r="AT274" s="197"/>
      <c r="AU274" s="197"/>
      <c r="AV274" s="197"/>
      <c r="AW274" s="197"/>
      <c r="AX274" s="197"/>
      <c r="AY274" s="197"/>
      <c r="AZ274" s="197"/>
      <c r="BA274" s="197"/>
      <c r="BB274" s="197"/>
      <c r="BC274" s="197"/>
      <c r="BD274" s="197"/>
      <c r="BE274" s="197"/>
      <c r="BF274" s="197"/>
      <c r="BG274" s="197"/>
      <c r="BH274" s="197"/>
      <c r="BI274" s="197"/>
      <c r="BJ274" s="197"/>
      <c r="BK274" s="197"/>
      <c r="BL274" s="197"/>
      <c r="BM274" s="197"/>
      <c r="BN274" s="197"/>
      <c r="BO274" s="197"/>
      <c r="BP274" s="197"/>
      <c r="BQ274" s="197"/>
      <c r="BR274" s="197"/>
      <c r="BS274" s="197"/>
      <c r="BT274" s="197"/>
      <c r="BU274" s="197"/>
      <c r="BV274" s="197"/>
      <c r="BW274" s="197"/>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c r="DL274" s="5"/>
      <c r="DM274" s="5"/>
      <c r="DN274" s="5"/>
      <c r="DO274" s="5"/>
      <c r="DP274" s="5"/>
      <c r="DQ274" s="5"/>
      <c r="DR274" s="5"/>
      <c r="DS274" s="5"/>
      <c r="DT274" s="5"/>
      <c r="DU274" s="5"/>
      <c r="DV274" s="5"/>
      <c r="DW274" s="5"/>
      <c r="DX274" s="5"/>
      <c r="DY274" s="5"/>
      <c r="DZ274" s="5"/>
      <c r="EA274" s="5"/>
      <c r="EB274" s="5"/>
      <c r="EC274" s="5"/>
      <c r="ED274" s="5"/>
      <c r="EE274" s="5"/>
      <c r="EF274" s="5"/>
      <c r="EG274" s="5"/>
      <c r="EH274" s="5"/>
      <c r="EI274" s="5"/>
      <c r="EJ274" s="5"/>
      <c r="EK274" s="5"/>
      <c r="EL274" s="5"/>
      <c r="EM274" s="5"/>
      <c r="EN274" s="5"/>
      <c r="EO274" s="5"/>
      <c r="EP274" s="5"/>
      <c r="EQ274" s="5"/>
      <c r="ER274" s="5"/>
      <c r="ES274" s="5"/>
      <c r="ET274" s="5"/>
      <c r="EU274" s="5"/>
      <c r="EV274" s="5"/>
      <c r="EW274" s="5"/>
      <c r="EX274" s="5"/>
    </row>
    <row r="275" spans="1:154" s="15" customFormat="1" ht="15.6" customHeight="1">
      <c r="A275" s="2">
        <v>2013</v>
      </c>
      <c r="B275" s="194" t="s">
        <v>2731</v>
      </c>
      <c r="C275" s="5" t="s">
        <v>2679</v>
      </c>
      <c r="D275" s="195">
        <f t="shared" si="9"/>
        <v>7.5769230769230766</v>
      </c>
      <c r="E275" s="1" t="s">
        <v>80</v>
      </c>
      <c r="F275" s="196">
        <v>44962</v>
      </c>
      <c r="G275" s="15" t="s">
        <v>2667</v>
      </c>
      <c r="H275" s="6" t="s">
        <v>11</v>
      </c>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t="s">
        <v>63</v>
      </c>
      <c r="AJ275" s="6" t="s">
        <v>63</v>
      </c>
      <c r="AK275" s="6" t="s">
        <v>63</v>
      </c>
      <c r="AL275" s="6" t="s">
        <v>63</v>
      </c>
      <c r="AM275" s="6">
        <v>5</v>
      </c>
      <c r="AN275" s="6">
        <v>8</v>
      </c>
      <c r="AO275" s="6">
        <v>7</v>
      </c>
      <c r="AP275" s="197">
        <v>7</v>
      </c>
      <c r="AQ275" s="197">
        <v>6</v>
      </c>
      <c r="AR275" s="197">
        <v>10</v>
      </c>
      <c r="AS275" s="197">
        <v>7</v>
      </c>
      <c r="AT275" s="197">
        <v>7</v>
      </c>
      <c r="AU275" s="197">
        <v>8</v>
      </c>
      <c r="AV275" s="197">
        <v>10</v>
      </c>
      <c r="AW275" s="197">
        <v>8</v>
      </c>
      <c r="AX275" s="197">
        <v>6</v>
      </c>
      <c r="AY275" s="197">
        <v>10</v>
      </c>
      <c r="AZ275" s="197">
        <v>7</v>
      </c>
      <c r="BA275" s="197">
        <v>7</v>
      </c>
      <c r="BB275" s="197">
        <v>5</v>
      </c>
      <c r="BC275" s="197">
        <v>7</v>
      </c>
      <c r="BD275" s="197">
        <v>10</v>
      </c>
      <c r="BE275" s="197">
        <v>7</v>
      </c>
      <c r="BF275" s="197">
        <v>6</v>
      </c>
      <c r="BG275" s="197">
        <v>8</v>
      </c>
      <c r="BH275" s="197">
        <v>7</v>
      </c>
      <c r="BI275" s="197">
        <v>10</v>
      </c>
      <c r="BJ275" s="197">
        <v>7</v>
      </c>
      <c r="BK275" s="197">
        <v>7</v>
      </c>
      <c r="BL275" s="197">
        <v>10</v>
      </c>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c r="DH275" s="2"/>
      <c r="DI275" s="2"/>
      <c r="DJ275" s="2"/>
      <c r="DK275" s="2"/>
      <c r="DL275" s="2"/>
      <c r="DM275" s="2"/>
      <c r="DN275" s="2"/>
      <c r="DO275" s="2"/>
      <c r="DP275" s="2"/>
      <c r="DQ275" s="2"/>
      <c r="DR275" s="2"/>
      <c r="DS275" s="2"/>
      <c r="DT275" s="2"/>
      <c r="DU275" s="2"/>
      <c r="DV275" s="2"/>
      <c r="DW275" s="2"/>
      <c r="DX275" s="2"/>
      <c r="DY275" s="2"/>
      <c r="DZ275" s="2"/>
      <c r="EA275" s="2"/>
      <c r="EB275" s="2"/>
      <c r="EC275" s="2"/>
      <c r="ED275" s="2"/>
      <c r="EE275" s="2"/>
      <c r="EF275" s="2"/>
      <c r="EG275" s="2"/>
      <c r="EH275" s="2"/>
      <c r="EI275" s="2"/>
      <c r="EJ275" s="2"/>
      <c r="EK275" s="2"/>
      <c r="EL275" s="2"/>
      <c r="EM275" s="2"/>
      <c r="EN275" s="2"/>
      <c r="EO275" s="2"/>
      <c r="EP275" s="2"/>
      <c r="EQ275" s="2"/>
      <c r="ER275" s="2"/>
      <c r="ES275" s="2"/>
      <c r="ET275" s="2"/>
      <c r="EU275" s="2"/>
      <c r="EV275" s="2"/>
      <c r="EW275" s="2"/>
      <c r="EX275" s="2"/>
    </row>
    <row r="276" spans="1:154" s="15" customFormat="1" ht="15.6" customHeight="1">
      <c r="A276" s="2">
        <v>2018</v>
      </c>
      <c r="B276" s="194" t="s">
        <v>2670</v>
      </c>
      <c r="C276" s="5" t="s">
        <v>2787</v>
      </c>
      <c r="D276" s="195">
        <f t="shared" si="9"/>
        <v>7.8999999999999986</v>
      </c>
      <c r="E276" s="1" t="s">
        <v>80</v>
      </c>
      <c r="F276" s="196">
        <v>44961</v>
      </c>
      <c r="G276" s="15" t="s">
        <v>2664</v>
      </c>
      <c r="H276" s="6" t="s">
        <v>11</v>
      </c>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206">
        <v>7.6</v>
      </c>
      <c r="AJ276" s="206">
        <v>9.1999999999999993</v>
      </c>
      <c r="AK276" s="206">
        <v>6.4</v>
      </c>
      <c r="AL276" s="206">
        <v>8.4</v>
      </c>
      <c r="AM276" s="6"/>
      <c r="AN276" s="6"/>
      <c r="AO276" s="6"/>
      <c r="AP276" s="6"/>
      <c r="AQ276" s="6"/>
      <c r="AR276" s="6"/>
      <c r="AS276" s="6"/>
      <c r="AT276" s="197"/>
      <c r="AU276" s="197"/>
      <c r="AV276" s="197"/>
      <c r="AW276" s="197"/>
      <c r="AX276" s="197"/>
      <c r="AY276" s="197"/>
      <c r="AZ276" s="197"/>
      <c r="BA276" s="197"/>
      <c r="BB276" s="197"/>
      <c r="BC276" s="197"/>
      <c r="BD276" s="197"/>
      <c r="BE276" s="197"/>
      <c r="BF276" s="197"/>
      <c r="BG276" s="197"/>
      <c r="BH276" s="197"/>
      <c r="BI276" s="197"/>
      <c r="BJ276" s="197"/>
      <c r="BK276" s="197"/>
      <c r="BL276" s="197"/>
      <c r="BM276" s="197"/>
      <c r="BN276" s="197"/>
      <c r="BO276" s="197"/>
      <c r="BP276" s="197"/>
      <c r="BQ276" s="197"/>
      <c r="BR276" s="197"/>
      <c r="BS276" s="197"/>
      <c r="BT276" s="197"/>
      <c r="BU276" s="197"/>
      <c r="BV276" s="197"/>
      <c r="BW276" s="197"/>
      <c r="EN276" s="207"/>
      <c r="EO276" s="207"/>
      <c r="EP276" s="207"/>
      <c r="EQ276" s="207"/>
      <c r="ER276" s="207"/>
      <c r="ES276" s="207"/>
      <c r="ET276" s="207"/>
      <c r="EU276" s="207"/>
      <c r="EV276" s="207"/>
      <c r="EW276" s="207"/>
      <c r="EX276" s="207"/>
    </row>
    <row r="277" spans="1:154" s="15" customFormat="1" ht="15.6" customHeight="1">
      <c r="A277" s="2">
        <v>2004</v>
      </c>
      <c r="B277" s="194" t="s">
        <v>2788</v>
      </c>
      <c r="C277" s="15" t="s">
        <v>2789</v>
      </c>
      <c r="D277" s="195">
        <f t="shared" si="9"/>
        <v>7.3000000000000007</v>
      </c>
      <c r="E277" s="1" t="s">
        <v>80</v>
      </c>
      <c r="F277" s="196">
        <v>44959</v>
      </c>
      <c r="G277" s="15" t="s">
        <v>2638</v>
      </c>
      <c r="H277" s="6" t="s">
        <v>11</v>
      </c>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206">
        <v>8.4</v>
      </c>
      <c r="AJ277" s="206">
        <v>6</v>
      </c>
      <c r="AK277" s="206">
        <v>6.4</v>
      </c>
      <c r="AL277" s="206">
        <v>8.4</v>
      </c>
      <c r="AM277" s="6"/>
      <c r="AN277" s="6"/>
      <c r="AO277" s="6"/>
      <c r="AP277" s="6"/>
      <c r="AQ277" s="6"/>
      <c r="AR277" s="6"/>
      <c r="AS277" s="6"/>
      <c r="AT277" s="197"/>
      <c r="AU277" s="197"/>
      <c r="AV277" s="197"/>
      <c r="AW277" s="197"/>
      <c r="AX277" s="197"/>
      <c r="AY277" s="197"/>
      <c r="AZ277" s="197"/>
      <c r="BA277" s="197"/>
      <c r="BB277" s="197"/>
      <c r="BC277" s="197"/>
      <c r="BD277" s="197"/>
      <c r="BE277" s="197"/>
      <c r="BF277" s="197"/>
      <c r="BG277" s="197"/>
      <c r="BH277" s="197"/>
      <c r="BI277" s="197"/>
      <c r="BJ277" s="197"/>
      <c r="BK277" s="197"/>
      <c r="BL277" s="197"/>
      <c r="BM277" s="197"/>
      <c r="BN277" s="197"/>
      <c r="BO277" s="197"/>
      <c r="BP277" s="197"/>
      <c r="BQ277" s="197"/>
      <c r="BR277" s="197"/>
      <c r="BS277" s="197"/>
      <c r="BT277" s="197"/>
      <c r="BU277" s="197"/>
      <c r="BV277" s="197"/>
      <c r="BW277" s="197"/>
    </row>
    <row r="278" spans="1:154" s="15" customFormat="1" ht="15.6" customHeight="1">
      <c r="A278" s="2">
        <v>2004</v>
      </c>
      <c r="B278" s="194" t="s">
        <v>2788</v>
      </c>
      <c r="C278" s="15" t="s">
        <v>2789</v>
      </c>
      <c r="D278" s="195">
        <f t="shared" si="9"/>
        <v>7.1</v>
      </c>
      <c r="E278" s="1" t="s">
        <v>81</v>
      </c>
      <c r="F278" s="196">
        <v>44959</v>
      </c>
      <c r="G278" s="15" t="s">
        <v>2638</v>
      </c>
      <c r="H278" s="6" t="s">
        <v>11</v>
      </c>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206">
        <v>6.8</v>
      </c>
      <c r="AJ278" s="206">
        <v>6</v>
      </c>
      <c r="AK278" s="206">
        <v>7.2</v>
      </c>
      <c r="AL278" s="206">
        <v>8.4</v>
      </c>
      <c r="AM278" s="6"/>
      <c r="AN278" s="6"/>
      <c r="AO278" s="6"/>
      <c r="AP278" s="6"/>
      <c r="AQ278" s="6"/>
      <c r="AR278" s="6"/>
      <c r="AS278" s="6"/>
      <c r="AT278" s="197"/>
      <c r="AU278" s="197"/>
      <c r="AV278" s="197"/>
      <c r="AW278" s="197"/>
      <c r="AX278" s="197"/>
      <c r="AY278" s="197"/>
      <c r="AZ278" s="197"/>
      <c r="BA278" s="197"/>
      <c r="BB278" s="197"/>
      <c r="BC278" s="197"/>
      <c r="BD278" s="197"/>
      <c r="BE278" s="197"/>
      <c r="BF278" s="197"/>
      <c r="BG278" s="197"/>
      <c r="BH278" s="197"/>
      <c r="BI278" s="197"/>
      <c r="BJ278" s="197"/>
      <c r="BK278" s="197"/>
      <c r="BL278" s="197"/>
      <c r="BM278" s="197"/>
      <c r="BN278" s="197"/>
      <c r="BO278" s="197"/>
      <c r="BP278" s="197"/>
      <c r="BQ278" s="197"/>
      <c r="BR278" s="197"/>
      <c r="BS278" s="197"/>
      <c r="BT278" s="197"/>
      <c r="BU278" s="197"/>
      <c r="BV278" s="197"/>
      <c r="BW278" s="197"/>
    </row>
    <row r="279" spans="1:154" s="15" customFormat="1" ht="15.6" customHeight="1">
      <c r="A279" s="2">
        <v>2022</v>
      </c>
      <c r="B279" s="194" t="s">
        <v>2790</v>
      </c>
      <c r="C279" s="5" t="s">
        <v>2791</v>
      </c>
      <c r="D279" s="195">
        <f t="shared" si="9"/>
        <v>7.7</v>
      </c>
      <c r="E279" s="1" t="s">
        <v>80</v>
      </c>
      <c r="F279" s="196">
        <v>44959</v>
      </c>
      <c r="G279" s="15" t="s">
        <v>2664</v>
      </c>
      <c r="H279" s="6" t="s">
        <v>11</v>
      </c>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206">
        <v>8</v>
      </c>
      <c r="AJ279" s="206">
        <v>8.8000000000000007</v>
      </c>
      <c r="AK279" s="206">
        <v>6</v>
      </c>
      <c r="AL279" s="206">
        <v>8</v>
      </c>
      <c r="AM279" s="6"/>
      <c r="AN279" s="6"/>
      <c r="AO279" s="6"/>
      <c r="AP279" s="6"/>
      <c r="AQ279" s="6"/>
      <c r="AR279" s="6"/>
      <c r="AS279" s="6"/>
      <c r="AT279" s="197"/>
      <c r="AU279" s="197"/>
      <c r="AV279" s="197"/>
      <c r="AW279" s="197"/>
      <c r="AX279" s="197"/>
      <c r="AY279" s="197"/>
      <c r="AZ279" s="197"/>
      <c r="BA279" s="197"/>
      <c r="BB279" s="197"/>
      <c r="BC279" s="197"/>
      <c r="BD279" s="197"/>
      <c r="BE279" s="197"/>
      <c r="BF279" s="197"/>
      <c r="BG279" s="197"/>
      <c r="BH279" s="197"/>
      <c r="BI279" s="197"/>
      <c r="BJ279" s="197"/>
      <c r="BK279" s="197"/>
      <c r="BL279" s="197"/>
      <c r="BM279" s="197"/>
      <c r="BN279" s="197"/>
      <c r="BO279" s="197"/>
      <c r="BP279" s="197"/>
      <c r="BQ279" s="197"/>
      <c r="BR279" s="197"/>
      <c r="BS279" s="197"/>
      <c r="BT279" s="197"/>
      <c r="BU279" s="197"/>
      <c r="BV279" s="197"/>
      <c r="BW279" s="197"/>
      <c r="EN279" s="207"/>
      <c r="EO279" s="207"/>
      <c r="EP279" s="207"/>
      <c r="EQ279" s="207"/>
      <c r="ER279" s="207"/>
      <c r="ES279" s="207"/>
      <c r="ET279" s="207"/>
      <c r="EU279" s="207"/>
      <c r="EV279" s="207"/>
      <c r="EW279" s="207"/>
      <c r="EX279" s="207"/>
    </row>
    <row r="280" spans="1:154" s="15" customFormat="1" ht="15.6" customHeight="1">
      <c r="A280" s="2">
        <v>327</v>
      </c>
      <c r="B280" s="194" t="s">
        <v>2675</v>
      </c>
      <c r="C280" s="5" t="s">
        <v>2713</v>
      </c>
      <c r="D280" s="195">
        <f t="shared" si="9"/>
        <v>8.8888888888888893</v>
      </c>
      <c r="E280" s="1" t="s">
        <v>80</v>
      </c>
      <c r="F280" s="196">
        <v>44958</v>
      </c>
      <c r="G280" s="15" t="s">
        <v>2677</v>
      </c>
      <c r="H280" s="6" t="s">
        <v>11</v>
      </c>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197">
        <v>10</v>
      </c>
      <c r="AJ280" s="6">
        <v>10</v>
      </c>
      <c r="AK280" s="6">
        <v>7</v>
      </c>
      <c r="AL280" s="6">
        <v>7</v>
      </c>
      <c r="AM280" s="6">
        <v>10</v>
      </c>
      <c r="AN280" s="6">
        <v>10</v>
      </c>
      <c r="AO280" s="6">
        <v>7</v>
      </c>
      <c r="AP280" s="6">
        <v>10</v>
      </c>
      <c r="AQ280" s="197">
        <v>9</v>
      </c>
      <c r="AV280" s="197"/>
      <c r="AW280" s="197"/>
      <c r="AX280" s="197"/>
      <c r="AY280" s="197"/>
      <c r="AZ280" s="197"/>
      <c r="BA280" s="197"/>
      <c r="BB280" s="197"/>
      <c r="BC280" s="197"/>
      <c r="BD280" s="197"/>
      <c r="BE280" s="197"/>
      <c r="BF280" s="197"/>
      <c r="BG280" s="197"/>
      <c r="BH280" s="197"/>
      <c r="BI280" s="197"/>
      <c r="BJ280" s="197"/>
      <c r="BK280" s="197"/>
      <c r="BL280" s="197"/>
      <c r="BM280" s="197"/>
      <c r="BN280" s="197"/>
      <c r="BO280" s="197"/>
      <c r="BP280" s="197"/>
      <c r="BQ280" s="197"/>
      <c r="BR280" s="197"/>
      <c r="BS280" s="197"/>
      <c r="BT280" s="197"/>
      <c r="BU280" s="197"/>
      <c r="BV280" s="197"/>
      <c r="BW280" s="197"/>
    </row>
    <row r="281" spans="1:154" s="15" customFormat="1" ht="15.6" customHeight="1">
      <c r="A281" s="2">
        <v>2006</v>
      </c>
      <c r="B281" s="194" t="s">
        <v>2633</v>
      </c>
      <c r="C281" s="5" t="s">
        <v>2691</v>
      </c>
      <c r="D281" s="195">
        <f t="shared" si="9"/>
        <v>7.9090909090909092</v>
      </c>
      <c r="E281" s="1" t="s">
        <v>80</v>
      </c>
      <c r="F281" s="196">
        <v>44958</v>
      </c>
      <c r="G281" s="15" t="s">
        <v>2614</v>
      </c>
      <c r="H281" s="6" t="s">
        <v>11</v>
      </c>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v>8</v>
      </c>
      <c r="AJ281" s="6">
        <v>10</v>
      </c>
      <c r="AK281" s="6">
        <v>9</v>
      </c>
      <c r="AL281" s="6">
        <v>8</v>
      </c>
      <c r="AM281" s="6">
        <v>3</v>
      </c>
      <c r="AN281" s="6">
        <v>6</v>
      </c>
      <c r="AO281" s="6">
        <v>6</v>
      </c>
      <c r="AP281" s="197">
        <v>9</v>
      </c>
      <c r="AQ281" s="197">
        <v>10</v>
      </c>
      <c r="AR281" s="197">
        <v>8</v>
      </c>
      <c r="AS281" s="197">
        <v>10</v>
      </c>
      <c r="AX281" s="197"/>
      <c r="AY281" s="197"/>
      <c r="AZ281" s="197"/>
      <c r="BA281" s="197"/>
      <c r="BB281" s="197"/>
      <c r="BC281" s="197"/>
      <c r="BD281" s="197"/>
      <c r="BE281" s="197"/>
      <c r="BF281" s="197"/>
      <c r="BG281" s="197"/>
      <c r="BH281" s="197"/>
      <c r="BI281" s="197"/>
      <c r="BJ281" s="197"/>
      <c r="BK281" s="197"/>
      <c r="BL281" s="197"/>
      <c r="BM281" s="197"/>
      <c r="BN281" s="197"/>
      <c r="BO281" s="197"/>
      <c r="BP281" s="197"/>
      <c r="BQ281" s="197"/>
      <c r="BR281" s="197"/>
      <c r="BS281" s="197"/>
      <c r="BT281" s="197"/>
      <c r="BU281" s="197"/>
      <c r="BV281" s="197"/>
      <c r="BW281" s="197"/>
    </row>
    <row r="282" spans="1:154" s="15" customFormat="1" ht="15.6" customHeight="1">
      <c r="A282" s="2">
        <v>2006</v>
      </c>
      <c r="B282" s="194" t="s">
        <v>2633</v>
      </c>
      <c r="C282" s="5" t="s">
        <v>2691</v>
      </c>
      <c r="D282" s="195">
        <f t="shared" si="9"/>
        <v>6.4545454545454541</v>
      </c>
      <c r="E282" s="1" t="s">
        <v>81</v>
      </c>
      <c r="F282" s="196">
        <v>44958</v>
      </c>
      <c r="G282" s="15" t="s">
        <v>2614</v>
      </c>
      <c r="H282" s="6" t="s">
        <v>11</v>
      </c>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v>7</v>
      </c>
      <c r="AJ282" s="6">
        <v>6</v>
      </c>
      <c r="AK282" s="6">
        <v>8</v>
      </c>
      <c r="AL282" s="6">
        <v>6</v>
      </c>
      <c r="AM282" s="6">
        <v>6</v>
      </c>
      <c r="AN282" s="6">
        <v>4</v>
      </c>
      <c r="AO282" s="6">
        <v>6</v>
      </c>
      <c r="AP282" s="197">
        <v>5</v>
      </c>
      <c r="AQ282" s="197">
        <v>9</v>
      </c>
      <c r="AR282" s="197">
        <v>6</v>
      </c>
      <c r="AS282" s="197">
        <v>8</v>
      </c>
      <c r="AX282" s="197"/>
      <c r="AY282" s="197"/>
      <c r="AZ282" s="197"/>
      <c r="BA282" s="197"/>
      <c r="BB282" s="197"/>
      <c r="BC282" s="197"/>
      <c r="BD282" s="197"/>
      <c r="BE282" s="197"/>
      <c r="BF282" s="197"/>
      <c r="BG282" s="197"/>
      <c r="BH282" s="197"/>
      <c r="BI282" s="197"/>
      <c r="BJ282" s="197"/>
      <c r="BK282" s="197"/>
      <c r="BL282" s="197"/>
      <c r="BM282" s="197"/>
      <c r="BN282" s="197"/>
      <c r="BO282" s="197"/>
      <c r="BP282" s="197"/>
      <c r="BQ282" s="197"/>
      <c r="BR282" s="197"/>
      <c r="BS282" s="197"/>
      <c r="BT282" s="197"/>
      <c r="BU282" s="197"/>
      <c r="BV282" s="197"/>
      <c r="BW282" s="197"/>
    </row>
    <row r="283" spans="1:154" s="15" customFormat="1" ht="15.6" customHeight="1">
      <c r="A283" s="2">
        <v>327</v>
      </c>
      <c r="B283" s="194" t="s">
        <v>2795</v>
      </c>
      <c r="C283" s="5" t="s">
        <v>2785</v>
      </c>
      <c r="D283" s="195">
        <f t="shared" si="9"/>
        <v>9.5</v>
      </c>
      <c r="E283" s="1" t="s">
        <v>80</v>
      </c>
      <c r="F283" s="196">
        <v>44958</v>
      </c>
      <c r="G283" s="15" t="s">
        <v>2677</v>
      </c>
      <c r="H283" s="6" t="s">
        <v>11</v>
      </c>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206">
        <v>9.6</v>
      </c>
      <c r="AJ283" s="206">
        <v>10</v>
      </c>
      <c r="AK283" s="206">
        <v>10</v>
      </c>
      <c r="AL283" s="206">
        <v>8.4</v>
      </c>
      <c r="AM283" s="6"/>
      <c r="AN283" s="6"/>
      <c r="AO283" s="6"/>
      <c r="AP283" s="6"/>
      <c r="AQ283" s="6"/>
      <c r="AR283" s="6"/>
      <c r="AS283" s="6"/>
      <c r="AT283" s="197"/>
      <c r="AU283" s="197"/>
      <c r="AV283" s="197"/>
      <c r="AW283" s="197"/>
      <c r="AX283" s="197"/>
      <c r="AY283" s="197"/>
      <c r="AZ283" s="197"/>
      <c r="BA283" s="197"/>
      <c r="BB283" s="197"/>
      <c r="BC283" s="197"/>
      <c r="BD283" s="197"/>
      <c r="BE283" s="197"/>
      <c r="BF283" s="197"/>
      <c r="BG283" s="197"/>
      <c r="BH283" s="197"/>
      <c r="BI283" s="197"/>
      <c r="BJ283" s="197"/>
      <c r="BK283" s="197"/>
      <c r="BL283" s="197"/>
      <c r="BM283" s="197"/>
      <c r="BN283" s="197"/>
      <c r="BO283" s="197"/>
      <c r="BP283" s="197"/>
      <c r="BQ283" s="197"/>
      <c r="BR283" s="197"/>
      <c r="BS283" s="197"/>
      <c r="BT283" s="197"/>
      <c r="BU283" s="197"/>
      <c r="BV283" s="197"/>
      <c r="BW283" s="197"/>
    </row>
    <row r="284" spans="1:154" s="15" customFormat="1" ht="15.6" customHeight="1">
      <c r="A284" s="2">
        <v>2017</v>
      </c>
      <c r="B284" s="194" t="s">
        <v>2792</v>
      </c>
      <c r="C284" s="5" t="s">
        <v>2793</v>
      </c>
      <c r="D284" s="195">
        <f t="shared" si="9"/>
        <v>8.7999999999999989</v>
      </c>
      <c r="E284" s="1" t="s">
        <v>80</v>
      </c>
      <c r="F284" s="196">
        <v>44958</v>
      </c>
      <c r="G284" s="15" t="s">
        <v>2664</v>
      </c>
      <c r="H284" s="6" t="s">
        <v>11</v>
      </c>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206">
        <v>9.1999999999999993</v>
      </c>
      <c r="AJ284" s="206">
        <v>9.6</v>
      </c>
      <c r="AK284" s="206">
        <v>7.2</v>
      </c>
      <c r="AL284" s="206">
        <v>9.1999999999999993</v>
      </c>
      <c r="AM284" s="6"/>
      <c r="AN284" s="6"/>
      <c r="AO284" s="6"/>
      <c r="AP284" s="6"/>
      <c r="AQ284" s="6"/>
      <c r="AR284" s="6"/>
      <c r="AS284" s="6"/>
      <c r="AT284" s="197"/>
      <c r="AU284" s="197"/>
      <c r="AV284" s="197"/>
      <c r="AW284" s="197"/>
      <c r="AX284" s="197"/>
      <c r="AY284" s="197"/>
      <c r="AZ284" s="197"/>
      <c r="BA284" s="197"/>
      <c r="BB284" s="197"/>
      <c r="BC284" s="197"/>
      <c r="BD284" s="197"/>
      <c r="BE284" s="197"/>
      <c r="BF284" s="197"/>
      <c r="BG284" s="197"/>
      <c r="BH284" s="197"/>
      <c r="BI284" s="197"/>
      <c r="BJ284" s="197"/>
      <c r="BK284" s="197"/>
      <c r="BL284" s="197"/>
      <c r="BM284" s="197"/>
      <c r="BN284" s="197"/>
      <c r="BO284" s="197"/>
      <c r="BP284" s="197"/>
      <c r="BQ284" s="197"/>
      <c r="BR284" s="197"/>
      <c r="BS284" s="197"/>
      <c r="BT284" s="197"/>
      <c r="BU284" s="197"/>
      <c r="BV284" s="197"/>
      <c r="BW284" s="197"/>
      <c r="EN284" s="207"/>
      <c r="EO284" s="207"/>
      <c r="EP284" s="207"/>
      <c r="EQ284" s="207"/>
      <c r="ER284" s="207"/>
      <c r="ES284" s="207"/>
      <c r="ET284" s="207"/>
      <c r="EU284" s="207"/>
      <c r="EV284" s="207"/>
      <c r="EW284" s="207"/>
      <c r="EX284" s="207"/>
    </row>
    <row r="285" spans="1:154" s="15" customFormat="1" ht="15.6" customHeight="1">
      <c r="A285" s="2">
        <v>2013</v>
      </c>
      <c r="B285" s="194" t="s">
        <v>2604</v>
      </c>
      <c r="C285" s="5" t="s">
        <v>2794</v>
      </c>
      <c r="D285" s="195">
        <f t="shared" si="9"/>
        <v>6.4</v>
      </c>
      <c r="E285" s="1" t="s">
        <v>80</v>
      </c>
      <c r="F285" s="196">
        <v>44958</v>
      </c>
      <c r="G285" s="15" t="s">
        <v>2760</v>
      </c>
      <c r="H285" s="6" t="s">
        <v>11</v>
      </c>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206">
        <v>6.8</v>
      </c>
      <c r="AJ285" s="206">
        <v>6.4</v>
      </c>
      <c r="AK285" s="206">
        <v>6</v>
      </c>
      <c r="AL285" s="206">
        <v>6.4</v>
      </c>
      <c r="AM285" s="6"/>
      <c r="AN285" s="6"/>
      <c r="AO285" s="6"/>
      <c r="AP285" s="6"/>
      <c r="AQ285" s="6"/>
      <c r="AR285" s="6"/>
      <c r="AS285" s="6"/>
      <c r="AT285" s="197"/>
      <c r="AU285" s="197"/>
      <c r="AV285" s="197"/>
      <c r="AW285" s="197"/>
      <c r="AX285" s="197"/>
      <c r="AY285" s="197"/>
      <c r="AZ285" s="197"/>
      <c r="BA285" s="197"/>
      <c r="BB285" s="197"/>
      <c r="BC285" s="197"/>
      <c r="BD285" s="197"/>
      <c r="BE285" s="197"/>
      <c r="BF285" s="197"/>
      <c r="BG285" s="197"/>
      <c r="BH285" s="197"/>
      <c r="BI285" s="197"/>
      <c r="BJ285" s="197"/>
      <c r="BK285" s="197"/>
      <c r="BL285" s="197"/>
      <c r="BM285" s="197"/>
      <c r="BN285" s="197"/>
      <c r="BO285" s="197"/>
      <c r="BP285" s="197"/>
      <c r="BQ285" s="197"/>
      <c r="BR285" s="197"/>
      <c r="BS285" s="197"/>
      <c r="BT285" s="197"/>
      <c r="BU285" s="197"/>
      <c r="BV285" s="197"/>
      <c r="BW285" s="197"/>
      <c r="BX285" s="5"/>
      <c r="BY285" s="5"/>
      <c r="BZ285" s="5"/>
      <c r="CA285" s="5"/>
      <c r="CB285" s="5"/>
      <c r="CC285" s="5"/>
      <c r="CD285" s="5"/>
      <c r="CE285" s="5"/>
      <c r="CF285" s="5"/>
      <c r="CG285" s="5"/>
      <c r="CH285" s="5"/>
      <c r="CI285" s="5"/>
      <c r="CJ285" s="5"/>
      <c r="CK285" s="5"/>
      <c r="CL285" s="5"/>
      <c r="CM285" s="5"/>
      <c r="CN285" s="5"/>
      <c r="CO285" s="5"/>
      <c r="CP285" s="5"/>
      <c r="CQ285" s="5"/>
      <c r="CR285" s="5"/>
      <c r="CS285" s="5"/>
      <c r="CT285" s="5"/>
      <c r="CU285" s="5"/>
      <c r="CV285" s="5"/>
      <c r="CW285" s="5"/>
      <c r="CX285" s="5"/>
      <c r="CY285" s="5"/>
      <c r="CZ285" s="5"/>
      <c r="DA285" s="5"/>
      <c r="DB285" s="5"/>
      <c r="DC285" s="5"/>
      <c r="DD285" s="5"/>
      <c r="DE285" s="5"/>
      <c r="DF285" s="5"/>
      <c r="DG285" s="5"/>
      <c r="DH285" s="5"/>
      <c r="DI285" s="5"/>
      <c r="DJ285" s="5"/>
      <c r="DK285" s="5"/>
      <c r="DL285" s="5"/>
      <c r="DM285" s="5"/>
      <c r="DN285" s="5"/>
      <c r="DO285" s="5"/>
      <c r="DP285" s="5"/>
      <c r="DQ285" s="5"/>
      <c r="DR285" s="5"/>
      <c r="DS285" s="5"/>
      <c r="DT285" s="5"/>
      <c r="DU285" s="5"/>
      <c r="DV285" s="5"/>
      <c r="DW285" s="5"/>
      <c r="DX285" s="5"/>
      <c r="DY285" s="5"/>
      <c r="DZ285" s="5"/>
      <c r="EA285" s="5"/>
      <c r="EB285" s="5"/>
      <c r="EC285" s="5"/>
      <c r="ED285" s="5"/>
      <c r="EE285" s="5"/>
      <c r="EF285" s="5"/>
      <c r="EG285" s="5"/>
      <c r="EH285" s="5"/>
      <c r="EI285" s="5"/>
      <c r="EJ285" s="5"/>
      <c r="EK285" s="5"/>
      <c r="EL285" s="5"/>
      <c r="EM285" s="5"/>
      <c r="EN285" s="5"/>
      <c r="EO285" s="5"/>
      <c r="EP285" s="5"/>
      <c r="EQ285" s="5"/>
      <c r="ER285" s="5"/>
      <c r="ES285" s="5"/>
      <c r="ET285" s="5"/>
      <c r="EU285" s="5"/>
      <c r="EV285" s="5"/>
      <c r="EW285" s="5"/>
      <c r="EX285" s="5"/>
    </row>
    <row r="286" spans="1:154" s="15" customFormat="1" ht="15.6" customHeight="1">
      <c r="A286" s="2">
        <v>2022</v>
      </c>
      <c r="B286" s="194" t="s">
        <v>2796</v>
      </c>
      <c r="C286" s="5" t="s">
        <v>2797</v>
      </c>
      <c r="D286" s="195">
        <f t="shared" si="9"/>
        <v>5.333333333333333</v>
      </c>
      <c r="E286" s="1" t="s">
        <v>81</v>
      </c>
      <c r="F286" s="196">
        <v>44957</v>
      </c>
      <c r="G286" s="15" t="s">
        <v>2614</v>
      </c>
      <c r="H286" s="6" t="s">
        <v>11</v>
      </c>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v>7</v>
      </c>
      <c r="AJ286" s="6">
        <v>6</v>
      </c>
      <c r="AK286" s="6">
        <v>4</v>
      </c>
      <c r="AL286" s="6">
        <v>5</v>
      </c>
      <c r="AM286" s="6">
        <v>5</v>
      </c>
      <c r="AN286" s="6">
        <v>5</v>
      </c>
      <c r="AS286" s="6"/>
      <c r="AT286" s="197"/>
      <c r="AU286" s="197"/>
      <c r="AV286" s="197"/>
      <c r="AW286" s="197"/>
      <c r="AX286" s="197"/>
      <c r="AY286" s="197"/>
      <c r="AZ286" s="197"/>
      <c r="BA286" s="197"/>
      <c r="BB286" s="197"/>
      <c r="BC286" s="197"/>
      <c r="BD286" s="197"/>
      <c r="BE286" s="197"/>
      <c r="BF286" s="197"/>
      <c r="BG286" s="197"/>
      <c r="BH286" s="197"/>
      <c r="BI286" s="197"/>
      <c r="BJ286" s="197"/>
      <c r="BK286" s="197"/>
      <c r="BL286" s="197"/>
      <c r="BM286" s="197"/>
      <c r="BN286" s="197"/>
      <c r="BO286" s="197"/>
      <c r="BP286" s="197"/>
      <c r="BQ286" s="197"/>
      <c r="BR286" s="197"/>
      <c r="BS286" s="197"/>
      <c r="BT286" s="197"/>
      <c r="BU286" s="197"/>
      <c r="BV286" s="197"/>
      <c r="BW286" s="197"/>
    </row>
    <row r="287" spans="1:154" s="15" customFormat="1" ht="15.6" customHeight="1">
      <c r="A287" s="2">
        <v>2022</v>
      </c>
      <c r="B287" s="194" t="s">
        <v>2796</v>
      </c>
      <c r="C287" s="5" t="s">
        <v>2797</v>
      </c>
      <c r="D287" s="195">
        <f t="shared" si="9"/>
        <v>5.166666666666667</v>
      </c>
      <c r="E287" s="1" t="s">
        <v>80</v>
      </c>
      <c r="F287" s="196">
        <v>44957</v>
      </c>
      <c r="G287" s="15" t="s">
        <v>2614</v>
      </c>
      <c r="H287" s="6" t="s">
        <v>11</v>
      </c>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v>8</v>
      </c>
      <c r="AJ287" s="6">
        <v>5</v>
      </c>
      <c r="AK287" s="6">
        <v>4</v>
      </c>
      <c r="AL287" s="6">
        <v>4</v>
      </c>
      <c r="AM287" s="6">
        <v>6</v>
      </c>
      <c r="AN287" s="6">
        <v>4</v>
      </c>
      <c r="AS287" s="6"/>
      <c r="AT287" s="197"/>
      <c r="AU287" s="197"/>
      <c r="AV287" s="197"/>
      <c r="AW287" s="197"/>
      <c r="AX287" s="197"/>
      <c r="AY287" s="197"/>
      <c r="AZ287" s="197"/>
      <c r="BA287" s="197"/>
      <c r="BB287" s="197"/>
      <c r="BC287" s="197"/>
      <c r="BD287" s="197"/>
      <c r="BE287" s="197"/>
      <c r="BF287" s="197"/>
      <c r="BG287" s="197"/>
      <c r="BH287" s="197"/>
      <c r="BI287" s="197"/>
      <c r="BJ287" s="197"/>
      <c r="BK287" s="197"/>
      <c r="BL287" s="197"/>
      <c r="BM287" s="197"/>
      <c r="BN287" s="197"/>
      <c r="BO287" s="197"/>
      <c r="BP287" s="197"/>
      <c r="BQ287" s="197"/>
      <c r="BR287" s="197"/>
      <c r="BS287" s="197"/>
      <c r="BT287" s="197"/>
      <c r="BU287" s="197"/>
      <c r="BV287" s="197"/>
      <c r="BW287" s="197"/>
    </row>
    <row r="288" spans="1:154" s="15" customFormat="1" ht="15.6" customHeight="1">
      <c r="A288" s="2">
        <v>327</v>
      </c>
      <c r="B288" s="194" t="s">
        <v>2800</v>
      </c>
      <c r="C288" s="5" t="s">
        <v>2785</v>
      </c>
      <c r="D288" s="195">
        <f t="shared" si="9"/>
        <v>6.8999999999999995</v>
      </c>
      <c r="E288" s="1" t="s">
        <v>80</v>
      </c>
      <c r="F288" s="196">
        <v>44957</v>
      </c>
      <c r="G288" s="15" t="s">
        <v>2677</v>
      </c>
      <c r="H288" s="6" t="s">
        <v>11</v>
      </c>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206">
        <v>5.6</v>
      </c>
      <c r="AJ288" s="206">
        <v>8</v>
      </c>
      <c r="AK288" s="206">
        <v>6.8</v>
      </c>
      <c r="AL288" s="206">
        <v>7.2</v>
      </c>
      <c r="AM288" s="6"/>
      <c r="AN288" s="6"/>
      <c r="AO288" s="6"/>
      <c r="AP288" s="6"/>
      <c r="AQ288" s="6"/>
      <c r="AR288" s="6"/>
      <c r="AS288" s="6"/>
      <c r="AT288" s="197"/>
      <c r="AU288" s="197"/>
      <c r="AV288" s="197"/>
      <c r="AW288" s="197"/>
      <c r="AX288" s="197"/>
      <c r="AY288" s="197"/>
      <c r="AZ288" s="197"/>
      <c r="BA288" s="197"/>
      <c r="BB288" s="197"/>
      <c r="BC288" s="197"/>
      <c r="BD288" s="197"/>
      <c r="BE288" s="197"/>
      <c r="BF288" s="197"/>
      <c r="BG288" s="197"/>
      <c r="BH288" s="197"/>
      <c r="BI288" s="197"/>
      <c r="BJ288" s="197"/>
      <c r="BK288" s="197"/>
      <c r="BL288" s="197"/>
      <c r="BM288" s="197"/>
      <c r="BN288" s="197"/>
      <c r="BO288" s="197"/>
      <c r="BP288" s="197"/>
      <c r="BQ288" s="197"/>
      <c r="BR288" s="197"/>
      <c r="BS288" s="197"/>
      <c r="BT288" s="197"/>
      <c r="BU288" s="197"/>
      <c r="BV288" s="197"/>
      <c r="BW288" s="197"/>
    </row>
    <row r="289" spans="1:154" s="15" customFormat="1" ht="15.6" customHeight="1">
      <c r="A289" s="2">
        <v>2023</v>
      </c>
      <c r="B289" s="194" t="s">
        <v>2798</v>
      </c>
      <c r="C289" s="5" t="s">
        <v>2799</v>
      </c>
      <c r="D289" s="195">
        <f t="shared" si="9"/>
        <v>7.3999999999999995</v>
      </c>
      <c r="E289" s="1" t="s">
        <v>80</v>
      </c>
      <c r="F289" s="196">
        <v>44957</v>
      </c>
      <c r="G289" s="15" t="s">
        <v>2664</v>
      </c>
      <c r="H289" s="6" t="s">
        <v>11</v>
      </c>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206">
        <v>8.4</v>
      </c>
      <c r="AJ289" s="206">
        <v>8</v>
      </c>
      <c r="AK289" s="206">
        <v>6</v>
      </c>
      <c r="AL289" s="206">
        <v>7.2</v>
      </c>
      <c r="AM289" s="6"/>
      <c r="AN289" s="6"/>
      <c r="AO289" s="6"/>
      <c r="AP289" s="6"/>
      <c r="AQ289" s="6"/>
      <c r="AR289" s="6"/>
      <c r="AS289" s="6"/>
      <c r="AT289" s="197"/>
      <c r="AU289" s="197"/>
      <c r="AV289" s="197"/>
      <c r="AW289" s="197"/>
      <c r="AX289" s="197"/>
      <c r="AY289" s="197"/>
      <c r="AZ289" s="197"/>
      <c r="BA289" s="197"/>
      <c r="BB289" s="197"/>
      <c r="BC289" s="197"/>
      <c r="BD289" s="197"/>
      <c r="BE289" s="197"/>
      <c r="BF289" s="197"/>
      <c r="BG289" s="197"/>
      <c r="BH289" s="197"/>
      <c r="BI289" s="197"/>
      <c r="BJ289" s="197"/>
      <c r="BK289" s="197"/>
      <c r="BL289" s="197"/>
      <c r="BM289" s="197"/>
      <c r="BN289" s="197"/>
      <c r="BO289" s="197"/>
      <c r="BP289" s="197"/>
      <c r="BQ289" s="197"/>
      <c r="BR289" s="197"/>
      <c r="BS289" s="197"/>
      <c r="BT289" s="197"/>
      <c r="BU289" s="197"/>
      <c r="BV289" s="197"/>
      <c r="BW289" s="197"/>
      <c r="BX289" s="207"/>
      <c r="BY289" s="207"/>
      <c r="BZ289" s="207"/>
      <c r="CA289" s="207"/>
      <c r="CB289" s="207"/>
      <c r="CC289" s="207"/>
      <c r="CD289" s="207"/>
      <c r="CE289" s="207"/>
      <c r="CF289" s="207"/>
      <c r="CG289" s="207"/>
      <c r="CH289" s="207"/>
      <c r="CI289" s="207"/>
      <c r="CJ289" s="207"/>
      <c r="CK289" s="207"/>
      <c r="CL289" s="207"/>
      <c r="CM289" s="207"/>
      <c r="CN289" s="207"/>
      <c r="CO289" s="207"/>
      <c r="CP289" s="207"/>
      <c r="CQ289" s="207"/>
      <c r="CR289" s="207"/>
      <c r="CS289" s="207"/>
      <c r="CT289" s="207"/>
      <c r="CU289" s="207"/>
      <c r="CV289" s="207"/>
      <c r="CW289" s="207"/>
      <c r="CX289" s="207"/>
      <c r="CY289" s="207"/>
      <c r="CZ289" s="207"/>
      <c r="DA289" s="207"/>
      <c r="DB289" s="207"/>
      <c r="DC289" s="207"/>
      <c r="DD289" s="207"/>
      <c r="DE289" s="207"/>
      <c r="DF289" s="207"/>
      <c r="DG289" s="207"/>
      <c r="DH289" s="207"/>
      <c r="DI289" s="207"/>
      <c r="DJ289" s="207"/>
      <c r="DK289" s="207"/>
      <c r="DL289" s="207"/>
      <c r="DM289" s="207"/>
      <c r="DN289" s="207"/>
      <c r="DO289" s="207"/>
      <c r="DP289" s="207"/>
      <c r="DQ289" s="207"/>
      <c r="DR289" s="207"/>
      <c r="DS289" s="207"/>
      <c r="DT289" s="207"/>
      <c r="DU289" s="207"/>
      <c r="DV289" s="207"/>
      <c r="DW289" s="207"/>
      <c r="DX289" s="207"/>
      <c r="DY289" s="207"/>
      <c r="DZ289" s="207"/>
      <c r="EA289" s="207"/>
      <c r="EB289" s="207"/>
      <c r="EC289" s="207"/>
      <c r="ED289" s="207"/>
      <c r="EE289" s="207"/>
      <c r="EF289" s="207"/>
      <c r="EG289" s="207"/>
      <c r="EH289" s="207"/>
      <c r="EI289" s="207"/>
      <c r="EJ289" s="207"/>
      <c r="EK289" s="207"/>
      <c r="EL289" s="207"/>
      <c r="EM289" s="207"/>
      <c r="EN289" s="207"/>
      <c r="EO289" s="207"/>
      <c r="EP289" s="207"/>
      <c r="EQ289" s="207"/>
      <c r="ER289" s="207"/>
      <c r="ES289" s="207"/>
      <c r="ET289" s="207"/>
      <c r="EU289" s="207"/>
      <c r="EV289" s="207"/>
      <c r="EW289" s="207"/>
      <c r="EX289" s="207"/>
    </row>
    <row r="290" spans="1:154" s="15" customFormat="1" ht="15.6" customHeight="1">
      <c r="A290" s="2">
        <v>2018</v>
      </c>
      <c r="B290" s="194" t="s">
        <v>2801</v>
      </c>
      <c r="C290" s="5" t="s">
        <v>2802</v>
      </c>
      <c r="D290" s="195">
        <f t="shared" si="9"/>
        <v>9</v>
      </c>
      <c r="E290" s="1" t="s">
        <v>80</v>
      </c>
      <c r="F290" s="196">
        <v>44956</v>
      </c>
      <c r="G290" s="15" t="s">
        <v>2638</v>
      </c>
      <c r="H290" s="6" t="s">
        <v>11</v>
      </c>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206">
        <v>8.4</v>
      </c>
      <c r="AJ290" s="206">
        <v>9.1999999999999993</v>
      </c>
      <c r="AK290" s="206">
        <v>10</v>
      </c>
      <c r="AL290" s="206">
        <v>8.4</v>
      </c>
      <c r="AM290" s="6"/>
      <c r="AN290" s="6"/>
      <c r="AO290" s="6"/>
      <c r="AP290" s="6"/>
      <c r="AQ290" s="6"/>
      <c r="AR290" s="6"/>
      <c r="AS290" s="6"/>
      <c r="AT290" s="197"/>
      <c r="AU290" s="197"/>
      <c r="AV290" s="197"/>
      <c r="AW290" s="197"/>
      <c r="AX290" s="197"/>
      <c r="AY290" s="197"/>
      <c r="AZ290" s="197"/>
      <c r="BA290" s="197"/>
      <c r="BB290" s="197"/>
      <c r="BC290" s="197"/>
      <c r="BD290" s="197"/>
      <c r="BE290" s="197"/>
      <c r="BF290" s="197"/>
      <c r="BG290" s="197"/>
      <c r="BH290" s="197"/>
      <c r="BI290" s="197"/>
      <c r="BJ290" s="197"/>
      <c r="BK290" s="197"/>
      <c r="BL290" s="197"/>
      <c r="BM290" s="2"/>
      <c r="BN290" s="2"/>
      <c r="BO290" s="2"/>
      <c r="BP290" s="2"/>
      <c r="BQ290" s="2"/>
      <c r="BR290" s="2"/>
      <c r="BS290" s="2"/>
      <c r="BT290" s="2"/>
      <c r="BU290" s="2"/>
      <c r="BV290" s="2"/>
      <c r="BW290" s="2"/>
    </row>
    <row r="291" spans="1:154" s="15" customFormat="1" ht="15.6" customHeight="1">
      <c r="A291" s="2">
        <v>2022</v>
      </c>
      <c r="B291" s="194" t="s">
        <v>2805</v>
      </c>
      <c r="C291" s="5" t="s">
        <v>2806</v>
      </c>
      <c r="D291" s="195">
        <f t="shared" si="9"/>
        <v>6.8</v>
      </c>
      <c r="E291" s="1" t="s">
        <v>80</v>
      </c>
      <c r="F291" s="196">
        <v>44956</v>
      </c>
      <c r="G291" s="15" t="s">
        <v>2664</v>
      </c>
      <c r="H291" s="6" t="s">
        <v>11</v>
      </c>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206">
        <v>9.1999999999999993</v>
      </c>
      <c r="AJ291" s="206">
        <v>8</v>
      </c>
      <c r="AK291" s="206">
        <v>4</v>
      </c>
      <c r="AL291" s="206">
        <v>6</v>
      </c>
      <c r="AM291" s="6"/>
      <c r="AN291" s="6"/>
      <c r="AO291" s="6"/>
      <c r="AP291" s="6"/>
      <c r="AQ291" s="6"/>
      <c r="AR291" s="6"/>
      <c r="AS291" s="6"/>
      <c r="AT291" s="197"/>
      <c r="AU291" s="197"/>
      <c r="AV291" s="197"/>
      <c r="AW291" s="197"/>
      <c r="AX291" s="197"/>
      <c r="AY291" s="197"/>
      <c r="AZ291" s="197"/>
      <c r="BA291" s="197"/>
      <c r="BB291" s="197"/>
      <c r="BC291" s="197"/>
      <c r="BD291" s="197"/>
      <c r="BE291" s="197"/>
      <c r="BF291" s="197"/>
      <c r="BG291" s="197"/>
      <c r="BH291" s="197"/>
      <c r="BI291" s="197"/>
      <c r="BJ291" s="197"/>
      <c r="BK291" s="197"/>
      <c r="BL291" s="197"/>
      <c r="BM291" s="197"/>
      <c r="BN291" s="197"/>
      <c r="BO291" s="197"/>
      <c r="BP291" s="197"/>
      <c r="BQ291" s="197"/>
      <c r="BR291" s="197"/>
      <c r="BS291" s="197"/>
      <c r="BT291" s="197"/>
      <c r="BU291" s="197"/>
      <c r="BV291" s="197"/>
      <c r="BW291" s="197"/>
      <c r="BX291" s="207"/>
      <c r="BY291" s="207"/>
      <c r="BZ291" s="207"/>
      <c r="CA291" s="207"/>
      <c r="CB291" s="207"/>
      <c r="CC291" s="207"/>
      <c r="CD291" s="207"/>
      <c r="CE291" s="207"/>
      <c r="CF291" s="207"/>
      <c r="CG291" s="207"/>
      <c r="CH291" s="207"/>
      <c r="CI291" s="207"/>
      <c r="CJ291" s="207"/>
      <c r="CK291" s="207"/>
      <c r="CL291" s="207"/>
      <c r="CM291" s="207"/>
      <c r="CN291" s="207"/>
      <c r="CO291" s="207"/>
      <c r="CP291" s="207"/>
      <c r="CQ291" s="207"/>
      <c r="CR291" s="207"/>
      <c r="CS291" s="207"/>
      <c r="CT291" s="207"/>
      <c r="CU291" s="207"/>
      <c r="CV291" s="207"/>
      <c r="CW291" s="207"/>
      <c r="CX291" s="207"/>
      <c r="CY291" s="207"/>
      <c r="CZ291" s="207"/>
      <c r="DA291" s="207"/>
      <c r="DB291" s="207"/>
      <c r="DC291" s="207"/>
      <c r="DD291" s="207"/>
      <c r="DE291" s="207"/>
      <c r="DF291" s="207"/>
      <c r="DG291" s="207"/>
      <c r="DH291" s="207"/>
      <c r="DI291" s="207"/>
      <c r="DJ291" s="207"/>
      <c r="DK291" s="207"/>
      <c r="DL291" s="207"/>
      <c r="DM291" s="207"/>
      <c r="DN291" s="207"/>
      <c r="DO291" s="207"/>
      <c r="DP291" s="207"/>
      <c r="DQ291" s="207"/>
      <c r="DR291" s="207"/>
      <c r="DS291" s="207"/>
      <c r="DT291" s="207"/>
      <c r="DU291" s="207"/>
      <c r="DV291" s="207"/>
      <c r="DW291" s="207"/>
      <c r="DX291" s="207"/>
      <c r="DY291" s="207"/>
      <c r="DZ291" s="207"/>
      <c r="EA291" s="207"/>
      <c r="EB291" s="207"/>
      <c r="EC291" s="207"/>
      <c r="ED291" s="207"/>
      <c r="EE291" s="207"/>
      <c r="EF291" s="207"/>
      <c r="EG291" s="207"/>
      <c r="EH291" s="207"/>
      <c r="EI291" s="207"/>
      <c r="EJ291" s="207"/>
      <c r="EK291" s="207"/>
      <c r="EL291" s="207"/>
      <c r="EM291" s="207"/>
      <c r="EN291" s="207"/>
      <c r="EO291" s="207"/>
      <c r="EP291" s="207"/>
      <c r="EQ291" s="207"/>
      <c r="ER291" s="207"/>
      <c r="ES291" s="207"/>
      <c r="ET291" s="207"/>
      <c r="EU291" s="207"/>
      <c r="EV291" s="207"/>
      <c r="EW291" s="207"/>
      <c r="EX291" s="207"/>
    </row>
    <row r="292" spans="1:154" s="15" customFormat="1" ht="15.6" customHeight="1">
      <c r="A292" s="2">
        <v>2023</v>
      </c>
      <c r="B292" s="194" t="s">
        <v>2803</v>
      </c>
      <c r="C292" s="5" t="s">
        <v>2804</v>
      </c>
      <c r="D292" s="195">
        <f t="shared" si="9"/>
        <v>7.3000000000000007</v>
      </c>
      <c r="E292" s="1" t="s">
        <v>80</v>
      </c>
      <c r="F292" s="196">
        <v>44956</v>
      </c>
      <c r="G292" s="15" t="s">
        <v>2664</v>
      </c>
      <c r="H292" s="6" t="s">
        <v>11</v>
      </c>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206">
        <v>7.2</v>
      </c>
      <c r="AJ292" s="206">
        <v>7.6</v>
      </c>
      <c r="AK292" s="206">
        <v>6.4</v>
      </c>
      <c r="AL292" s="206">
        <v>8</v>
      </c>
      <c r="AM292" s="6"/>
      <c r="AN292" s="6"/>
      <c r="AO292" s="6"/>
      <c r="AP292" s="6"/>
      <c r="AQ292" s="6"/>
      <c r="AR292" s="6"/>
      <c r="AS292" s="6"/>
      <c r="AT292" s="197"/>
      <c r="AU292" s="197"/>
      <c r="AV292" s="197"/>
      <c r="AW292" s="197"/>
      <c r="AX292" s="197"/>
      <c r="AY292" s="197"/>
      <c r="AZ292" s="197"/>
      <c r="BA292" s="197"/>
      <c r="BB292" s="197"/>
      <c r="BC292" s="197"/>
      <c r="BD292" s="197"/>
      <c r="BE292" s="197"/>
      <c r="BF292" s="197"/>
      <c r="BG292" s="197"/>
      <c r="BH292" s="197"/>
      <c r="BI292" s="197"/>
      <c r="BJ292" s="197"/>
      <c r="BK292" s="197"/>
      <c r="BL292" s="197"/>
      <c r="BM292" s="197"/>
      <c r="BN292" s="197"/>
      <c r="BO292" s="197"/>
      <c r="BP292" s="197"/>
      <c r="BQ292" s="197"/>
      <c r="BR292" s="197"/>
      <c r="BS292" s="197"/>
      <c r="BT292" s="197"/>
      <c r="BU292" s="197"/>
      <c r="BV292" s="197"/>
      <c r="BW292" s="197"/>
      <c r="BX292" s="207"/>
      <c r="BY292" s="207"/>
      <c r="BZ292" s="207"/>
      <c r="CA292" s="207"/>
      <c r="CB292" s="207"/>
      <c r="CC292" s="207"/>
      <c r="CD292" s="207"/>
      <c r="CE292" s="207"/>
      <c r="CF292" s="207"/>
      <c r="CG292" s="207"/>
      <c r="CH292" s="207"/>
      <c r="CI292" s="207"/>
      <c r="CJ292" s="207"/>
      <c r="CK292" s="207"/>
      <c r="CL292" s="207"/>
      <c r="CM292" s="207"/>
      <c r="CN292" s="207"/>
      <c r="CO292" s="207"/>
      <c r="CP292" s="207"/>
      <c r="CQ292" s="207"/>
      <c r="CR292" s="207"/>
      <c r="CS292" s="207"/>
      <c r="CT292" s="207"/>
      <c r="CU292" s="207"/>
      <c r="CV292" s="207"/>
      <c r="CW292" s="207"/>
      <c r="CX292" s="207"/>
      <c r="CY292" s="207"/>
      <c r="CZ292" s="207"/>
      <c r="DA292" s="207"/>
      <c r="DB292" s="207"/>
      <c r="DC292" s="207"/>
      <c r="DD292" s="207"/>
      <c r="DE292" s="207"/>
      <c r="DF292" s="207"/>
      <c r="DG292" s="207"/>
      <c r="DH292" s="207"/>
      <c r="DI292" s="207"/>
      <c r="DJ292" s="207"/>
      <c r="DK292" s="207"/>
      <c r="DL292" s="207"/>
      <c r="DM292" s="207"/>
      <c r="DN292" s="207"/>
      <c r="DO292" s="207"/>
      <c r="DP292" s="207"/>
      <c r="DQ292" s="207"/>
      <c r="DR292" s="207"/>
      <c r="DS292" s="207"/>
      <c r="DT292" s="207"/>
      <c r="DU292" s="207"/>
      <c r="DV292" s="207"/>
      <c r="DW292" s="207"/>
      <c r="DX292" s="207"/>
      <c r="DY292" s="207"/>
      <c r="DZ292" s="207"/>
      <c r="EA292" s="207"/>
      <c r="EB292" s="207"/>
      <c r="EC292" s="207"/>
      <c r="ED292" s="207"/>
      <c r="EE292" s="207"/>
      <c r="EF292" s="207"/>
      <c r="EG292" s="207"/>
      <c r="EH292" s="207"/>
      <c r="EI292" s="207"/>
      <c r="EJ292" s="207"/>
      <c r="EK292" s="207"/>
      <c r="EL292" s="207"/>
      <c r="EM292" s="207"/>
      <c r="EN292" s="207"/>
      <c r="EO292" s="207"/>
      <c r="EP292" s="207"/>
      <c r="EQ292" s="207"/>
      <c r="ER292" s="207"/>
      <c r="ES292" s="207"/>
      <c r="ET292" s="207"/>
      <c r="EU292" s="207"/>
      <c r="EV292" s="207"/>
      <c r="EW292" s="207"/>
      <c r="EX292" s="207"/>
    </row>
    <row r="293" spans="1:154" s="15" customFormat="1" ht="15.6" customHeight="1">
      <c r="A293" s="2">
        <v>2022</v>
      </c>
      <c r="B293" s="194" t="s">
        <v>2857</v>
      </c>
      <c r="C293" s="5" t="s">
        <v>2858</v>
      </c>
      <c r="D293" s="195">
        <f t="shared" si="9"/>
        <v>8</v>
      </c>
      <c r="E293" s="1" t="s">
        <v>80</v>
      </c>
      <c r="F293" s="196">
        <v>44955</v>
      </c>
      <c r="G293" s="15" t="s">
        <v>2677</v>
      </c>
      <c r="H293" s="6" t="s">
        <v>11</v>
      </c>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206">
        <v>8</v>
      </c>
      <c r="AJ293" s="206">
        <v>8.8000000000000007</v>
      </c>
      <c r="AK293" s="206">
        <v>7.6</v>
      </c>
      <c r="AL293" s="206">
        <v>7.6</v>
      </c>
      <c r="AM293" s="6"/>
      <c r="AN293" s="6"/>
      <c r="AO293" s="6"/>
      <c r="AP293" s="6"/>
      <c r="AQ293" s="6"/>
      <c r="AR293" s="6"/>
      <c r="AS293" s="6"/>
      <c r="AT293" s="197"/>
      <c r="AU293" s="197"/>
      <c r="AV293" s="197"/>
      <c r="AW293" s="197"/>
      <c r="AX293" s="197"/>
      <c r="AY293" s="197"/>
      <c r="AZ293" s="197"/>
      <c r="BA293" s="197"/>
      <c r="BB293" s="197"/>
      <c r="BC293" s="197"/>
      <c r="BD293" s="197"/>
      <c r="BE293" s="197"/>
      <c r="BF293" s="197"/>
      <c r="BG293" s="197"/>
      <c r="BH293" s="197"/>
      <c r="BI293" s="197"/>
      <c r="BJ293" s="197"/>
      <c r="BK293" s="197"/>
      <c r="BL293" s="197"/>
      <c r="BM293" s="197"/>
      <c r="BN293" s="197"/>
      <c r="BO293" s="197"/>
      <c r="BP293" s="197"/>
      <c r="BQ293" s="197"/>
      <c r="BR293" s="197"/>
      <c r="BS293" s="197"/>
      <c r="BT293" s="197"/>
      <c r="BU293" s="197"/>
      <c r="BV293" s="197"/>
      <c r="BW293" s="197"/>
    </row>
    <row r="294" spans="1:154" s="15" customFormat="1" ht="15.6" customHeight="1">
      <c r="A294" s="2">
        <v>102</v>
      </c>
      <c r="B294" s="194" t="s">
        <v>2753</v>
      </c>
      <c r="C294" s="5" t="s">
        <v>2807</v>
      </c>
      <c r="D294" s="195">
        <f t="shared" si="9"/>
        <v>5</v>
      </c>
      <c r="E294" s="1" t="s">
        <v>80</v>
      </c>
      <c r="F294" s="196">
        <v>44955</v>
      </c>
      <c r="G294" s="15" t="s">
        <v>2752</v>
      </c>
      <c r="H294" s="6" t="s">
        <v>11</v>
      </c>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206">
        <v>2</v>
      </c>
      <c r="AJ294" s="206">
        <v>8</v>
      </c>
      <c r="AK294" s="206"/>
      <c r="AL294" s="206"/>
      <c r="AM294" s="6"/>
      <c r="AN294" s="6"/>
      <c r="AO294" s="6"/>
      <c r="AP294" s="6"/>
      <c r="AQ294" s="6"/>
      <c r="AR294" s="6"/>
      <c r="AS294" s="6"/>
      <c r="AT294" s="197"/>
      <c r="AU294" s="197"/>
      <c r="AV294" s="197"/>
      <c r="AW294" s="197"/>
      <c r="AX294" s="197"/>
      <c r="AY294" s="197"/>
      <c r="AZ294" s="197"/>
      <c r="BA294" s="197"/>
      <c r="BB294" s="197"/>
      <c r="BC294" s="197"/>
      <c r="BD294" s="197"/>
      <c r="BE294" s="197"/>
      <c r="BF294" s="197"/>
      <c r="BG294" s="197"/>
      <c r="BH294" s="197"/>
      <c r="BI294" s="197"/>
      <c r="BJ294" s="197"/>
      <c r="BK294" s="197"/>
      <c r="BL294" s="197"/>
      <c r="BM294" s="197"/>
      <c r="BN294" s="197"/>
      <c r="BO294" s="197"/>
      <c r="BP294" s="197"/>
      <c r="BQ294" s="197"/>
      <c r="BR294" s="197"/>
      <c r="BS294" s="197"/>
      <c r="BT294" s="197"/>
      <c r="BU294" s="197"/>
      <c r="BV294" s="197"/>
      <c r="BW294" s="197"/>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c r="DH294" s="2"/>
      <c r="DI294" s="2"/>
      <c r="DJ294" s="2"/>
      <c r="DK294" s="2"/>
      <c r="DL294" s="2"/>
      <c r="DM294" s="2"/>
      <c r="DN294" s="2"/>
      <c r="DO294" s="2"/>
      <c r="DP294" s="2"/>
      <c r="DQ294" s="2"/>
      <c r="DR294" s="2"/>
      <c r="DS294" s="2"/>
      <c r="DT294" s="2"/>
      <c r="DU294" s="2"/>
      <c r="DV294" s="2"/>
      <c r="DW294" s="2"/>
      <c r="DX294" s="2"/>
      <c r="DY294" s="2"/>
      <c r="DZ294" s="2"/>
      <c r="EA294" s="2"/>
      <c r="EB294" s="2"/>
      <c r="EC294" s="2"/>
      <c r="ED294" s="2"/>
      <c r="EE294" s="2"/>
      <c r="EF294" s="2"/>
      <c r="EG294" s="2"/>
      <c r="EH294" s="2"/>
      <c r="EI294" s="2"/>
      <c r="EJ294" s="2"/>
      <c r="EK294" s="2"/>
      <c r="EL294" s="2"/>
      <c r="EM294" s="2"/>
      <c r="EN294" s="2"/>
      <c r="EO294" s="2"/>
      <c r="EP294" s="2"/>
      <c r="EQ294" s="2"/>
      <c r="ER294" s="2"/>
      <c r="ES294" s="2"/>
      <c r="ET294" s="2"/>
      <c r="EU294" s="2"/>
      <c r="EV294" s="2"/>
      <c r="EW294" s="2"/>
      <c r="EX294" s="2"/>
    </row>
    <row r="295" spans="1:154" s="15" customFormat="1" ht="15.6" customHeight="1">
      <c r="A295" s="2">
        <v>102</v>
      </c>
      <c r="B295" s="194" t="s">
        <v>2753</v>
      </c>
      <c r="C295" s="5" t="s">
        <v>2807</v>
      </c>
      <c r="D295" s="195">
        <f t="shared" si="9"/>
        <v>4.5</v>
      </c>
      <c r="E295" s="1" t="s">
        <v>81</v>
      </c>
      <c r="F295" s="196">
        <v>44955</v>
      </c>
      <c r="G295" s="15" t="s">
        <v>2752</v>
      </c>
      <c r="H295" s="6" t="s">
        <v>11</v>
      </c>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206">
        <v>1</v>
      </c>
      <c r="AJ295" s="206">
        <v>8</v>
      </c>
      <c r="AK295" s="206"/>
      <c r="AL295" s="206"/>
      <c r="AM295" s="6"/>
      <c r="AN295" s="6"/>
      <c r="AO295" s="6"/>
      <c r="AP295" s="6"/>
      <c r="AQ295" s="6"/>
      <c r="AR295" s="6"/>
      <c r="AS295" s="6"/>
      <c r="AT295" s="197"/>
      <c r="AU295" s="197"/>
      <c r="AV295" s="197"/>
      <c r="AW295" s="197"/>
      <c r="AX295" s="197"/>
      <c r="AY295" s="197"/>
      <c r="AZ295" s="197"/>
      <c r="BA295" s="197"/>
      <c r="BB295" s="197"/>
      <c r="BC295" s="197"/>
      <c r="BD295" s="197"/>
      <c r="BE295" s="197"/>
      <c r="BF295" s="197"/>
      <c r="BG295" s="197"/>
      <c r="BH295" s="197"/>
      <c r="BI295" s="197"/>
      <c r="BJ295" s="197"/>
      <c r="BK295" s="197"/>
      <c r="BL295" s="197"/>
      <c r="BM295" s="197"/>
      <c r="BN295" s="197"/>
      <c r="BO295" s="197"/>
      <c r="BP295" s="197"/>
      <c r="BQ295" s="197"/>
      <c r="BR295" s="197"/>
      <c r="BS295" s="197"/>
      <c r="BT295" s="197"/>
      <c r="BU295" s="197"/>
      <c r="BV295" s="197"/>
      <c r="BW295" s="197"/>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c r="DH295" s="2"/>
      <c r="DI295" s="2"/>
      <c r="DJ295" s="2"/>
      <c r="DK295" s="2"/>
      <c r="DL295" s="2"/>
      <c r="DM295" s="2"/>
      <c r="DN295" s="2"/>
      <c r="DO295" s="2"/>
      <c r="DP295" s="2"/>
      <c r="DQ295" s="2"/>
      <c r="DR295" s="2"/>
      <c r="DS295" s="2"/>
      <c r="DT295" s="2"/>
      <c r="DU295" s="2"/>
      <c r="DV295" s="2"/>
      <c r="DW295" s="2"/>
      <c r="DX295" s="2"/>
      <c r="DY295" s="2"/>
      <c r="DZ295" s="2"/>
      <c r="EA295" s="2"/>
      <c r="EB295" s="2"/>
      <c r="EC295" s="2"/>
      <c r="ED295" s="2"/>
      <c r="EE295" s="2"/>
      <c r="EF295" s="2"/>
      <c r="EG295" s="2"/>
      <c r="EH295" s="2"/>
      <c r="EI295" s="2"/>
      <c r="EJ295" s="2"/>
      <c r="EK295" s="2"/>
      <c r="EL295" s="2"/>
      <c r="EM295" s="2"/>
      <c r="EN295" s="2"/>
      <c r="EO295" s="2"/>
      <c r="EP295" s="2"/>
      <c r="EQ295" s="2"/>
      <c r="ER295" s="2"/>
      <c r="ES295" s="2"/>
      <c r="ET295" s="2"/>
      <c r="EU295" s="2"/>
      <c r="EV295" s="2"/>
      <c r="EW295" s="2"/>
      <c r="EX295" s="2"/>
    </row>
    <row r="296" spans="1:154" s="15" customFormat="1" ht="15.6" customHeight="1">
      <c r="A296" s="2" t="s">
        <v>2611</v>
      </c>
      <c r="B296" s="194" t="s">
        <v>2808</v>
      </c>
      <c r="C296" s="5" t="s">
        <v>2809</v>
      </c>
      <c r="D296" s="195">
        <f t="shared" si="9"/>
        <v>8</v>
      </c>
      <c r="E296" s="1" t="s">
        <v>80</v>
      </c>
      <c r="F296" s="196">
        <v>44955</v>
      </c>
      <c r="G296" s="15" t="s">
        <v>2632</v>
      </c>
      <c r="H296" s="6" t="s">
        <v>11</v>
      </c>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206">
        <v>8</v>
      </c>
      <c r="AJ296" s="206"/>
      <c r="AK296" s="206"/>
      <c r="AL296" s="206"/>
      <c r="AM296" s="6"/>
      <c r="AN296" s="6"/>
      <c r="AO296" s="6"/>
      <c r="AP296" s="6"/>
      <c r="AQ296" s="6"/>
      <c r="AR296" s="6"/>
      <c r="AS296" s="6"/>
      <c r="AT296" s="197"/>
      <c r="AU296" s="197"/>
      <c r="AV296" s="197"/>
      <c r="AW296" s="197"/>
      <c r="AX296" s="197"/>
      <c r="AY296" s="197"/>
      <c r="AZ296" s="197"/>
      <c r="BA296" s="197"/>
      <c r="BB296" s="197"/>
      <c r="BC296" s="197"/>
      <c r="BD296" s="197"/>
      <c r="BE296" s="197"/>
      <c r="BF296" s="197"/>
      <c r="BG296" s="197"/>
      <c r="BH296" s="197"/>
      <c r="BI296" s="197"/>
      <c r="BJ296" s="197"/>
      <c r="BK296" s="197"/>
      <c r="BL296" s="197"/>
      <c r="BM296" s="197"/>
      <c r="BN296" s="197"/>
      <c r="BO296" s="197"/>
      <c r="BP296" s="197"/>
      <c r="BQ296" s="197"/>
      <c r="BR296" s="197"/>
      <c r="BS296" s="197"/>
      <c r="BT296" s="197"/>
      <c r="BU296" s="197"/>
      <c r="BV296" s="197"/>
      <c r="BW296" s="197"/>
    </row>
    <row r="297" spans="1:154" s="15" customFormat="1" ht="15.6" customHeight="1">
      <c r="A297" s="2" t="s">
        <v>2611</v>
      </c>
      <c r="B297" s="194" t="s">
        <v>2808</v>
      </c>
      <c r="C297" s="5" t="s">
        <v>2809</v>
      </c>
      <c r="D297" s="195">
        <f t="shared" si="9"/>
        <v>8</v>
      </c>
      <c r="E297" s="1" t="s">
        <v>81</v>
      </c>
      <c r="F297" s="196">
        <v>44955</v>
      </c>
      <c r="G297" s="15" t="s">
        <v>2632</v>
      </c>
      <c r="H297" s="6" t="s">
        <v>11</v>
      </c>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206">
        <v>8</v>
      </c>
      <c r="AJ297" s="206"/>
      <c r="AK297" s="206"/>
      <c r="AL297" s="206"/>
      <c r="AM297" s="6"/>
      <c r="AN297" s="6"/>
      <c r="AO297" s="6"/>
      <c r="AP297" s="6"/>
      <c r="AQ297" s="6"/>
      <c r="AR297" s="6"/>
      <c r="AS297" s="6"/>
      <c r="AT297" s="197"/>
      <c r="AU297" s="197"/>
      <c r="AV297" s="197"/>
      <c r="AW297" s="197"/>
      <c r="AX297" s="197"/>
      <c r="AY297" s="197"/>
      <c r="AZ297" s="197"/>
      <c r="BA297" s="197"/>
      <c r="BB297" s="197"/>
      <c r="BC297" s="197"/>
      <c r="BD297" s="197"/>
      <c r="BE297" s="197"/>
      <c r="BF297" s="197"/>
      <c r="BG297" s="197"/>
      <c r="BH297" s="197"/>
      <c r="BI297" s="197"/>
      <c r="BJ297" s="197"/>
      <c r="BK297" s="197"/>
      <c r="BL297" s="197"/>
      <c r="BM297" s="197"/>
      <c r="BN297" s="197"/>
      <c r="BO297" s="197"/>
      <c r="BP297" s="197"/>
      <c r="BQ297" s="197"/>
      <c r="BR297" s="197"/>
      <c r="BS297" s="197"/>
      <c r="BT297" s="197"/>
      <c r="BU297" s="197"/>
      <c r="BV297" s="197"/>
      <c r="BW297" s="197"/>
    </row>
    <row r="298" spans="1:154" s="15" customFormat="1" ht="15.6" customHeight="1">
      <c r="A298" s="2">
        <v>2018</v>
      </c>
      <c r="B298" s="194" t="s">
        <v>2808</v>
      </c>
      <c r="C298" s="5" t="s">
        <v>2810</v>
      </c>
      <c r="D298" s="195">
        <f t="shared" si="9"/>
        <v>8.6999999999999993</v>
      </c>
      <c r="E298" s="1" t="s">
        <v>81</v>
      </c>
      <c r="F298" s="196">
        <v>44955</v>
      </c>
      <c r="G298" s="15" t="s">
        <v>2760</v>
      </c>
      <c r="H298" s="6" t="s">
        <v>11</v>
      </c>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206">
        <v>8</v>
      </c>
      <c r="AJ298" s="206">
        <v>9.6</v>
      </c>
      <c r="AK298" s="206">
        <v>8.4</v>
      </c>
      <c r="AL298" s="206">
        <v>8.8000000000000007</v>
      </c>
      <c r="AM298" s="6"/>
      <c r="AN298" s="6"/>
      <c r="AO298" s="6"/>
      <c r="AP298" s="6"/>
      <c r="AQ298" s="6"/>
      <c r="AR298" s="6"/>
      <c r="AS298" s="6"/>
      <c r="AT298" s="197"/>
      <c r="AU298" s="197"/>
      <c r="AV298" s="197"/>
      <c r="AW298" s="197"/>
      <c r="AX298" s="197"/>
      <c r="AY298" s="197"/>
      <c r="AZ298" s="197"/>
      <c r="BA298" s="197"/>
      <c r="BB298" s="197"/>
      <c r="BC298" s="197"/>
      <c r="BD298" s="197"/>
      <c r="BE298" s="197"/>
      <c r="BF298" s="197"/>
      <c r="BG298" s="197"/>
      <c r="BH298" s="197"/>
      <c r="BI298" s="197"/>
      <c r="BJ298" s="197"/>
      <c r="BK298" s="197"/>
      <c r="BL298" s="197"/>
      <c r="BM298" s="197"/>
      <c r="BN298" s="197"/>
      <c r="BO298" s="197"/>
      <c r="BP298" s="197"/>
      <c r="BQ298" s="197"/>
      <c r="BR298" s="197"/>
      <c r="BS298" s="197"/>
      <c r="BT298" s="197"/>
      <c r="BU298" s="197"/>
      <c r="BV298" s="197"/>
      <c r="BW298" s="197"/>
      <c r="BX298" s="5"/>
      <c r="BY298" s="5"/>
      <c r="BZ298" s="5"/>
      <c r="CA298" s="5"/>
      <c r="CB298" s="5"/>
      <c r="CC298" s="5"/>
      <c r="CD298" s="5"/>
      <c r="CE298" s="5"/>
      <c r="CF298" s="5"/>
      <c r="CG298" s="5"/>
      <c r="CH298" s="5"/>
      <c r="CI298" s="5"/>
      <c r="CJ298" s="5"/>
      <c r="CK298" s="5"/>
      <c r="CL298" s="5"/>
      <c r="CM298" s="5"/>
      <c r="CN298" s="5"/>
      <c r="CO298" s="5"/>
      <c r="CP298" s="5"/>
      <c r="CQ298" s="5"/>
      <c r="CR298" s="5"/>
      <c r="CS298" s="5"/>
      <c r="CT298" s="5"/>
      <c r="CU298" s="5"/>
      <c r="CV298" s="5"/>
      <c r="CW298" s="5"/>
      <c r="CX298" s="5"/>
      <c r="CY298" s="5"/>
      <c r="CZ298" s="5"/>
      <c r="DA298" s="5"/>
      <c r="DB298" s="5"/>
      <c r="DC298" s="5"/>
      <c r="DD298" s="5"/>
      <c r="DE298" s="5"/>
      <c r="DF298" s="5"/>
      <c r="DG298" s="5"/>
      <c r="DH298" s="5"/>
      <c r="DI298" s="5"/>
      <c r="DJ298" s="5"/>
      <c r="DK298" s="5"/>
      <c r="DL298" s="5"/>
      <c r="DM298" s="5"/>
      <c r="DN298" s="5"/>
      <c r="DO298" s="5"/>
      <c r="DP298" s="5"/>
      <c r="DQ298" s="5"/>
      <c r="DR298" s="5"/>
      <c r="DS298" s="5"/>
      <c r="DT298" s="5"/>
      <c r="DU298" s="5"/>
      <c r="DV298" s="5"/>
      <c r="DW298" s="5"/>
      <c r="DX298" s="5"/>
      <c r="DY298" s="5"/>
      <c r="DZ298" s="5"/>
      <c r="EA298" s="5"/>
      <c r="EB298" s="5"/>
      <c r="EC298" s="5"/>
      <c r="ED298" s="5"/>
      <c r="EE298" s="5"/>
      <c r="EF298" s="5"/>
      <c r="EG298" s="5"/>
      <c r="EH298" s="5"/>
      <c r="EI298" s="5"/>
      <c r="EJ298" s="5"/>
      <c r="EK298" s="5"/>
      <c r="EL298" s="5"/>
      <c r="EM298" s="5"/>
      <c r="EN298" s="5"/>
      <c r="EO298" s="5"/>
      <c r="EP298" s="5"/>
      <c r="EQ298" s="5"/>
      <c r="ER298" s="5"/>
      <c r="ES298" s="5"/>
      <c r="ET298" s="5"/>
      <c r="EU298" s="5"/>
      <c r="EV298" s="5"/>
      <c r="EW298" s="5"/>
      <c r="EX298" s="5"/>
    </row>
    <row r="299" spans="1:154" s="15" customFormat="1" ht="15.6" customHeight="1">
      <c r="A299" s="2">
        <v>2018</v>
      </c>
      <c r="B299" s="194" t="s">
        <v>2808</v>
      </c>
      <c r="C299" s="5" t="s">
        <v>2810</v>
      </c>
      <c r="D299" s="195">
        <f t="shared" si="9"/>
        <v>8</v>
      </c>
      <c r="E299" s="1" t="s">
        <v>80</v>
      </c>
      <c r="F299" s="196">
        <v>44955</v>
      </c>
      <c r="G299" s="15" t="s">
        <v>2760</v>
      </c>
      <c r="H299" s="6" t="s">
        <v>11</v>
      </c>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206">
        <v>7.2</v>
      </c>
      <c r="AJ299" s="206">
        <v>10</v>
      </c>
      <c r="AK299" s="206">
        <v>8</v>
      </c>
      <c r="AL299" s="206">
        <v>6.8</v>
      </c>
      <c r="AM299" s="6"/>
      <c r="AN299" s="6"/>
      <c r="AO299" s="6"/>
      <c r="AP299" s="6"/>
      <c r="AQ299" s="6"/>
      <c r="AR299" s="6"/>
      <c r="AS299" s="6"/>
      <c r="AT299" s="197"/>
      <c r="AU299" s="197"/>
      <c r="AV299" s="197"/>
      <c r="AW299" s="197"/>
      <c r="AX299" s="197"/>
      <c r="AY299" s="197"/>
      <c r="AZ299" s="197"/>
      <c r="BA299" s="197"/>
      <c r="BB299" s="197"/>
      <c r="BC299" s="197"/>
      <c r="BD299" s="197"/>
      <c r="BE299" s="197"/>
      <c r="BF299" s="197"/>
      <c r="BG299" s="197"/>
      <c r="BH299" s="197"/>
      <c r="BI299" s="197"/>
      <c r="BJ299" s="197"/>
      <c r="BK299" s="197"/>
      <c r="BL299" s="197"/>
      <c r="BM299" s="197"/>
      <c r="BN299" s="197"/>
      <c r="BO299" s="197"/>
      <c r="BP299" s="197"/>
      <c r="BQ299" s="197"/>
      <c r="BR299" s="197"/>
      <c r="BS299" s="197"/>
      <c r="BT299" s="197"/>
      <c r="BU299" s="197"/>
      <c r="BV299" s="197"/>
      <c r="BW299" s="197"/>
      <c r="BX299" s="5"/>
      <c r="BY299" s="5"/>
      <c r="BZ299" s="5"/>
      <c r="CA299" s="5"/>
      <c r="CB299" s="5"/>
      <c r="CC299" s="5"/>
      <c r="CD299" s="5"/>
      <c r="CE299" s="5"/>
      <c r="CF299" s="5"/>
      <c r="CG299" s="5"/>
      <c r="CH299" s="5"/>
      <c r="CI299" s="5"/>
      <c r="CJ299" s="5"/>
      <c r="CK299" s="5"/>
      <c r="CL299" s="5"/>
      <c r="CM299" s="5"/>
      <c r="CN299" s="5"/>
      <c r="CO299" s="5"/>
      <c r="CP299" s="5"/>
      <c r="CQ299" s="5"/>
      <c r="CR299" s="5"/>
      <c r="CS299" s="5"/>
      <c r="CT299" s="5"/>
      <c r="CU299" s="5"/>
      <c r="CV299" s="5"/>
      <c r="CW299" s="5"/>
      <c r="CX299" s="5"/>
      <c r="CY299" s="5"/>
      <c r="CZ299" s="5"/>
      <c r="DA299" s="5"/>
      <c r="DB299" s="5"/>
      <c r="DC299" s="5"/>
      <c r="DD299" s="5"/>
      <c r="DE299" s="5"/>
      <c r="DF299" s="5"/>
      <c r="DG299" s="5"/>
      <c r="DH299" s="5"/>
      <c r="DI299" s="5"/>
      <c r="DJ299" s="5"/>
      <c r="DK299" s="5"/>
      <c r="DL299" s="5"/>
      <c r="DM299" s="5"/>
      <c r="DN299" s="5"/>
      <c r="DO299" s="5"/>
      <c r="DP299" s="5"/>
      <c r="DQ299" s="5"/>
      <c r="DR299" s="5"/>
      <c r="DS299" s="5"/>
      <c r="DT299" s="5"/>
      <c r="DU299" s="5"/>
      <c r="DV299" s="5"/>
      <c r="DW299" s="5"/>
      <c r="DX299" s="5"/>
      <c r="DY299" s="5"/>
      <c r="DZ299" s="5"/>
      <c r="EA299" s="5"/>
      <c r="EB299" s="5"/>
      <c r="EC299" s="5"/>
      <c r="ED299" s="5"/>
      <c r="EE299" s="5"/>
      <c r="EF299" s="5"/>
      <c r="EG299" s="5"/>
      <c r="EH299" s="5"/>
      <c r="EI299" s="5"/>
      <c r="EJ299" s="5"/>
      <c r="EK299" s="5"/>
      <c r="EL299" s="5"/>
      <c r="EM299" s="5"/>
      <c r="EN299" s="5"/>
      <c r="EO299" s="5"/>
      <c r="EP299" s="5"/>
      <c r="EQ299" s="5"/>
      <c r="ER299" s="5"/>
      <c r="ES299" s="5"/>
      <c r="ET299" s="5"/>
      <c r="EU299" s="5"/>
      <c r="EV299" s="5"/>
      <c r="EW299" s="5"/>
      <c r="EX299" s="5"/>
    </row>
    <row r="300" spans="1:154" s="15" customFormat="1" ht="15.6" customHeight="1">
      <c r="A300" s="2">
        <v>2014</v>
      </c>
      <c r="B300" s="194" t="s">
        <v>2812</v>
      </c>
      <c r="C300" s="5" t="s">
        <v>2813</v>
      </c>
      <c r="D300" s="195">
        <f t="shared" si="9"/>
        <v>7.7</v>
      </c>
      <c r="E300" s="1" t="s">
        <v>80</v>
      </c>
      <c r="F300" s="196">
        <v>44954</v>
      </c>
      <c r="G300" s="15" t="s">
        <v>2638</v>
      </c>
      <c r="H300" s="6" t="s">
        <v>11</v>
      </c>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206">
        <v>8.4</v>
      </c>
      <c r="AJ300" s="206">
        <v>8.4</v>
      </c>
      <c r="AK300" s="206">
        <v>6</v>
      </c>
      <c r="AL300" s="206">
        <v>8</v>
      </c>
      <c r="AM300" s="6"/>
      <c r="AN300" s="6"/>
      <c r="AO300" s="6"/>
      <c r="AP300" s="6"/>
      <c r="AQ300" s="6"/>
      <c r="AR300" s="6"/>
      <c r="AS300" s="6"/>
      <c r="AT300" s="197"/>
      <c r="AU300" s="197"/>
      <c r="AV300" s="197"/>
      <c r="AW300" s="197"/>
      <c r="AX300" s="197"/>
      <c r="AY300" s="197"/>
      <c r="AZ300" s="197"/>
      <c r="BA300" s="197"/>
      <c r="BB300" s="197"/>
      <c r="BC300" s="197"/>
      <c r="BD300" s="197"/>
      <c r="BE300" s="197"/>
      <c r="BF300" s="197"/>
      <c r="BG300" s="197"/>
      <c r="BH300" s="197"/>
      <c r="BI300" s="197"/>
      <c r="BJ300" s="197"/>
      <c r="BK300" s="197"/>
      <c r="BL300" s="197"/>
      <c r="BM300" s="197"/>
      <c r="BN300" s="197"/>
      <c r="BO300" s="197"/>
      <c r="BP300" s="197"/>
      <c r="BQ300" s="197"/>
      <c r="BR300" s="197"/>
      <c r="BS300" s="197"/>
      <c r="BT300" s="197"/>
      <c r="BU300" s="197"/>
      <c r="BV300" s="197"/>
      <c r="BW300" s="197"/>
    </row>
    <row r="301" spans="1:154" s="15" customFormat="1" ht="15.6" customHeight="1">
      <c r="A301" s="2">
        <v>2014</v>
      </c>
      <c r="B301" s="194" t="s">
        <v>2812</v>
      </c>
      <c r="C301" s="5" t="s">
        <v>2813</v>
      </c>
      <c r="D301" s="195">
        <f t="shared" si="9"/>
        <v>7.7</v>
      </c>
      <c r="E301" s="1" t="s">
        <v>81</v>
      </c>
      <c r="F301" s="196">
        <v>44954</v>
      </c>
      <c r="G301" s="15" t="s">
        <v>2638</v>
      </c>
      <c r="H301" s="6" t="s">
        <v>11</v>
      </c>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206">
        <v>8.8000000000000007</v>
      </c>
      <c r="AJ301" s="206">
        <v>8</v>
      </c>
      <c r="AK301" s="206">
        <v>6</v>
      </c>
      <c r="AL301" s="206">
        <v>8</v>
      </c>
      <c r="AM301" s="6"/>
      <c r="AN301" s="6"/>
      <c r="AO301" s="6"/>
      <c r="AP301" s="6"/>
      <c r="AQ301" s="6"/>
      <c r="AR301" s="6"/>
      <c r="AS301" s="6"/>
      <c r="AT301" s="197"/>
      <c r="AU301" s="197"/>
      <c r="AV301" s="197"/>
      <c r="AW301" s="197"/>
      <c r="AX301" s="197"/>
      <c r="AY301" s="197"/>
      <c r="AZ301" s="197"/>
      <c r="BA301" s="197"/>
      <c r="BB301" s="197"/>
      <c r="BC301" s="197"/>
      <c r="BD301" s="197"/>
      <c r="BE301" s="197"/>
      <c r="BF301" s="197"/>
      <c r="BG301" s="197"/>
      <c r="BH301" s="197"/>
      <c r="BI301" s="197"/>
      <c r="BJ301" s="197"/>
      <c r="BK301" s="197"/>
      <c r="BL301" s="197"/>
      <c r="BM301" s="197"/>
      <c r="BN301" s="197"/>
      <c r="BO301" s="197"/>
      <c r="BP301" s="197"/>
      <c r="BQ301" s="197"/>
      <c r="BR301" s="197"/>
      <c r="BS301" s="197"/>
      <c r="BT301" s="197"/>
      <c r="BU301" s="197"/>
      <c r="BV301" s="197"/>
      <c r="BW301" s="197"/>
    </row>
    <row r="302" spans="1:154" s="15" customFormat="1" ht="15.6" customHeight="1">
      <c r="A302" s="2">
        <v>2020</v>
      </c>
      <c r="B302" s="194" t="s">
        <v>2814</v>
      </c>
      <c r="C302" s="5" t="s">
        <v>2815</v>
      </c>
      <c r="D302" s="195">
        <f t="shared" si="9"/>
        <v>8.1999999999999993</v>
      </c>
      <c r="E302" s="1" t="s">
        <v>81</v>
      </c>
      <c r="F302" s="196">
        <v>44953</v>
      </c>
      <c r="G302" s="15" t="s">
        <v>2638</v>
      </c>
      <c r="H302" s="6" t="s">
        <v>11</v>
      </c>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206">
        <v>8.8000000000000007</v>
      </c>
      <c r="AJ302" s="206">
        <v>6.4</v>
      </c>
      <c r="AK302" s="206">
        <v>8.8000000000000007</v>
      </c>
      <c r="AL302" s="206">
        <v>8.8000000000000007</v>
      </c>
      <c r="AM302" s="6"/>
      <c r="AN302" s="6"/>
      <c r="AO302" s="6"/>
      <c r="AP302" s="6"/>
      <c r="AQ302" s="6"/>
      <c r="AR302" s="6"/>
      <c r="AS302" s="6"/>
      <c r="AT302" s="197"/>
      <c r="AU302" s="197"/>
      <c r="AV302" s="197"/>
      <c r="AW302" s="197"/>
      <c r="AX302" s="197"/>
      <c r="AY302" s="197"/>
      <c r="AZ302" s="197"/>
      <c r="BA302" s="197"/>
      <c r="BB302" s="197"/>
      <c r="BC302" s="197"/>
      <c r="BD302" s="197"/>
      <c r="BE302" s="197"/>
      <c r="BF302" s="197"/>
      <c r="BG302" s="197"/>
      <c r="BH302" s="197"/>
      <c r="BI302" s="197"/>
      <c r="BJ302" s="197"/>
      <c r="BK302" s="197"/>
      <c r="BL302" s="197"/>
      <c r="BM302" s="2"/>
      <c r="BN302" s="2"/>
      <c r="BO302" s="2"/>
      <c r="BP302" s="2"/>
      <c r="BQ302" s="2"/>
      <c r="BR302" s="2"/>
      <c r="BS302" s="2"/>
      <c r="BT302" s="2"/>
      <c r="BU302" s="2"/>
      <c r="BV302" s="2"/>
      <c r="BW302" s="2"/>
    </row>
    <row r="303" spans="1:154" s="15" customFormat="1" ht="15.6" customHeight="1">
      <c r="A303" s="2">
        <v>2020</v>
      </c>
      <c r="B303" s="194" t="s">
        <v>2814</v>
      </c>
      <c r="C303" s="5" t="s">
        <v>2815</v>
      </c>
      <c r="D303" s="195">
        <f t="shared" si="9"/>
        <v>6.9</v>
      </c>
      <c r="E303" s="1" t="s">
        <v>80</v>
      </c>
      <c r="F303" s="196">
        <v>44953</v>
      </c>
      <c r="G303" s="15" t="s">
        <v>2638</v>
      </c>
      <c r="H303" s="6" t="s">
        <v>11</v>
      </c>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206">
        <v>6</v>
      </c>
      <c r="AJ303" s="206">
        <v>6.4</v>
      </c>
      <c r="AK303" s="206">
        <v>8.4</v>
      </c>
      <c r="AL303" s="206">
        <v>6.8</v>
      </c>
      <c r="AM303" s="6"/>
      <c r="AN303" s="6"/>
      <c r="AO303" s="6"/>
      <c r="AP303" s="6"/>
      <c r="AQ303" s="6"/>
      <c r="AR303" s="6"/>
      <c r="AS303" s="6"/>
      <c r="AT303" s="197"/>
      <c r="AU303" s="197"/>
      <c r="AV303" s="197"/>
      <c r="AW303" s="197"/>
      <c r="AX303" s="197"/>
      <c r="AY303" s="197"/>
      <c r="AZ303" s="197"/>
      <c r="BA303" s="197"/>
      <c r="BB303" s="197"/>
      <c r="BC303" s="197"/>
      <c r="BD303" s="197"/>
      <c r="BE303" s="197"/>
      <c r="BF303" s="197"/>
      <c r="BG303" s="197"/>
      <c r="BH303" s="197"/>
      <c r="BI303" s="197"/>
      <c r="BJ303" s="197"/>
      <c r="BK303" s="197"/>
      <c r="BL303" s="197"/>
      <c r="BM303" s="209"/>
      <c r="BN303" s="209"/>
      <c r="BO303" s="209"/>
      <c r="BP303" s="209"/>
      <c r="BQ303" s="209"/>
      <c r="BR303" s="209"/>
      <c r="BS303" s="209"/>
      <c r="BT303" s="209"/>
      <c r="BU303" s="209"/>
      <c r="BV303" s="209"/>
      <c r="BW303" s="209"/>
    </row>
    <row r="304" spans="1:154" s="15" customFormat="1" ht="15.6" customHeight="1">
      <c r="A304" s="2">
        <v>2023</v>
      </c>
      <c r="B304" s="194" t="s">
        <v>2816</v>
      </c>
      <c r="C304" s="5" t="s">
        <v>2817</v>
      </c>
      <c r="D304" s="195">
        <f t="shared" ref="D304:D367" si="10">AVERAGE(H304:ND304)</f>
        <v>7.1</v>
      </c>
      <c r="E304" s="1" t="s">
        <v>81</v>
      </c>
      <c r="F304" s="196">
        <v>44952</v>
      </c>
      <c r="G304" s="15" t="s">
        <v>2614</v>
      </c>
      <c r="H304" s="6" t="s">
        <v>11</v>
      </c>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206">
        <v>7.2</v>
      </c>
      <c r="AJ304" s="206">
        <v>6.4</v>
      </c>
      <c r="AK304" s="206">
        <v>7.2</v>
      </c>
      <c r="AL304" s="206">
        <v>7.6</v>
      </c>
      <c r="AM304" s="6"/>
      <c r="AN304" s="6"/>
      <c r="AO304" s="6"/>
      <c r="AP304" s="6"/>
      <c r="AQ304" s="6"/>
      <c r="AR304" s="6"/>
      <c r="AS304" s="6"/>
      <c r="AT304" s="197"/>
      <c r="AU304" s="197"/>
      <c r="AV304" s="197"/>
      <c r="AW304" s="197"/>
      <c r="AX304" s="197"/>
      <c r="AY304" s="197"/>
      <c r="AZ304" s="197"/>
      <c r="BA304" s="197"/>
      <c r="BB304" s="197"/>
      <c r="BC304" s="197"/>
      <c r="BD304" s="197"/>
      <c r="BE304" s="197"/>
      <c r="BF304" s="197"/>
      <c r="BG304" s="197"/>
      <c r="BH304" s="197"/>
      <c r="BI304" s="197"/>
      <c r="BJ304" s="197"/>
      <c r="BK304" s="197"/>
      <c r="BL304" s="197"/>
      <c r="BM304" s="197"/>
      <c r="BN304" s="197"/>
      <c r="BO304" s="197"/>
      <c r="BP304" s="197"/>
      <c r="BQ304" s="197"/>
      <c r="BR304" s="197"/>
      <c r="BS304" s="197"/>
      <c r="BT304" s="197"/>
      <c r="BU304" s="197"/>
      <c r="BV304" s="197"/>
      <c r="BW304" s="197"/>
    </row>
    <row r="305" spans="1:154" s="15" customFormat="1" ht="15.6" customHeight="1">
      <c r="A305" s="2">
        <v>2023</v>
      </c>
      <c r="B305" s="194" t="s">
        <v>2816</v>
      </c>
      <c r="C305" s="5" t="s">
        <v>2817</v>
      </c>
      <c r="D305" s="195">
        <f t="shared" si="10"/>
        <v>7</v>
      </c>
      <c r="E305" s="1" t="s">
        <v>80</v>
      </c>
      <c r="F305" s="196">
        <v>44952</v>
      </c>
      <c r="G305" s="15" t="s">
        <v>2614</v>
      </c>
      <c r="H305" s="6" t="s">
        <v>11</v>
      </c>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206">
        <v>7.2</v>
      </c>
      <c r="AJ305" s="206">
        <v>6.8</v>
      </c>
      <c r="AK305" s="206">
        <v>6.4</v>
      </c>
      <c r="AL305" s="206">
        <v>7.6</v>
      </c>
      <c r="AM305" s="6"/>
      <c r="AN305" s="6"/>
      <c r="AO305" s="6"/>
      <c r="AP305" s="6"/>
      <c r="AQ305" s="6"/>
      <c r="AR305" s="6"/>
      <c r="AS305" s="6"/>
      <c r="AT305" s="197"/>
      <c r="AU305" s="197"/>
      <c r="AV305" s="197"/>
      <c r="AW305" s="197"/>
      <c r="AX305" s="197"/>
      <c r="AY305" s="197"/>
      <c r="AZ305" s="197"/>
      <c r="BA305" s="197"/>
      <c r="BB305" s="197"/>
      <c r="BC305" s="197"/>
      <c r="BD305" s="197"/>
      <c r="BE305" s="197"/>
      <c r="BF305" s="197"/>
      <c r="BG305" s="197"/>
      <c r="BH305" s="197"/>
      <c r="BI305" s="197"/>
      <c r="BJ305" s="197"/>
      <c r="BK305" s="197"/>
      <c r="BL305" s="197"/>
      <c r="BM305" s="197"/>
      <c r="BN305" s="197"/>
      <c r="BO305" s="197"/>
      <c r="BP305" s="197"/>
      <c r="BQ305" s="197"/>
      <c r="BR305" s="197"/>
      <c r="BS305" s="197"/>
      <c r="BT305" s="197"/>
      <c r="BU305" s="197"/>
      <c r="BV305" s="197"/>
      <c r="BW305" s="197"/>
    </row>
    <row r="306" spans="1:154" s="15" customFormat="1" ht="15.6" customHeight="1">
      <c r="A306" s="2">
        <v>2023</v>
      </c>
      <c r="B306" s="194" t="s">
        <v>2819</v>
      </c>
      <c r="C306" s="5" t="s">
        <v>2820</v>
      </c>
      <c r="D306" s="195">
        <f t="shared" si="10"/>
        <v>8.1999999999999993</v>
      </c>
      <c r="E306" s="1" t="s">
        <v>80</v>
      </c>
      <c r="F306" s="196">
        <v>44952</v>
      </c>
      <c r="G306" s="15" t="s">
        <v>2664</v>
      </c>
      <c r="H306" s="6" t="s">
        <v>11</v>
      </c>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206">
        <v>8.8000000000000007</v>
      </c>
      <c r="AJ306" s="206">
        <v>9.1999999999999993</v>
      </c>
      <c r="AK306" s="206">
        <v>6</v>
      </c>
      <c r="AL306" s="206">
        <v>8.8000000000000007</v>
      </c>
      <c r="AM306" s="6"/>
      <c r="AN306" s="6"/>
      <c r="AO306" s="6"/>
      <c r="AP306" s="6"/>
      <c r="AQ306" s="6"/>
      <c r="AR306" s="6"/>
      <c r="AS306" s="6"/>
      <c r="AT306" s="197"/>
      <c r="AU306" s="197"/>
      <c r="AV306" s="197"/>
      <c r="AW306" s="197"/>
      <c r="AX306" s="197"/>
      <c r="AY306" s="197"/>
      <c r="AZ306" s="197"/>
      <c r="BA306" s="197"/>
      <c r="BB306" s="197"/>
      <c r="BC306" s="197"/>
      <c r="BD306" s="197"/>
      <c r="BE306" s="197"/>
      <c r="BF306" s="197"/>
      <c r="BG306" s="197"/>
      <c r="BH306" s="197"/>
      <c r="BI306" s="197"/>
      <c r="BJ306" s="197"/>
      <c r="BK306" s="197"/>
      <c r="BL306" s="197"/>
      <c r="BM306" s="197"/>
      <c r="BN306" s="197"/>
      <c r="BO306" s="197"/>
      <c r="BP306" s="197"/>
      <c r="BQ306" s="197"/>
      <c r="BR306" s="197"/>
      <c r="BS306" s="197"/>
      <c r="BT306" s="197"/>
      <c r="BU306" s="197"/>
      <c r="BV306" s="197"/>
      <c r="BW306" s="197"/>
      <c r="EN306" s="207"/>
      <c r="EO306" s="207"/>
      <c r="EP306" s="207"/>
      <c r="EQ306" s="207"/>
      <c r="ER306" s="207"/>
      <c r="ES306" s="207"/>
      <c r="ET306" s="207"/>
      <c r="EU306" s="207"/>
      <c r="EV306" s="207"/>
      <c r="EW306" s="207"/>
      <c r="EX306" s="207"/>
    </row>
    <row r="307" spans="1:154" s="15" customFormat="1" ht="15.6" customHeight="1">
      <c r="A307" s="2">
        <v>2023</v>
      </c>
      <c r="B307" s="194" t="s">
        <v>2812</v>
      </c>
      <c r="C307" s="5" t="s">
        <v>2818</v>
      </c>
      <c r="D307" s="195">
        <f t="shared" si="10"/>
        <v>8</v>
      </c>
      <c r="E307" s="1" t="s">
        <v>80</v>
      </c>
      <c r="F307" s="196">
        <v>44952</v>
      </c>
      <c r="G307" s="15" t="s">
        <v>2664</v>
      </c>
      <c r="H307" s="6" t="s">
        <v>11</v>
      </c>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206">
        <v>8.8000000000000007</v>
      </c>
      <c r="AJ307" s="206">
        <v>9.1999999999999993</v>
      </c>
      <c r="AK307" s="206">
        <v>6</v>
      </c>
      <c r="AL307" s="206">
        <v>8</v>
      </c>
      <c r="AM307" s="6"/>
      <c r="AN307" s="6"/>
      <c r="AO307" s="6"/>
      <c r="AP307" s="6"/>
      <c r="AQ307" s="6"/>
      <c r="AR307" s="6"/>
      <c r="AS307" s="6"/>
      <c r="AT307" s="197"/>
      <c r="AU307" s="197"/>
      <c r="AV307" s="197"/>
      <c r="AW307" s="197"/>
      <c r="AX307" s="197"/>
      <c r="AY307" s="197"/>
      <c r="AZ307" s="197"/>
      <c r="BA307" s="197"/>
      <c r="BB307" s="197"/>
      <c r="BC307" s="197"/>
      <c r="BD307" s="197"/>
      <c r="BE307" s="197"/>
      <c r="BF307" s="197"/>
      <c r="BG307" s="197"/>
      <c r="BH307" s="197"/>
      <c r="BI307" s="197"/>
      <c r="BJ307" s="197"/>
      <c r="BK307" s="197"/>
      <c r="BL307" s="197"/>
      <c r="BM307" s="197"/>
      <c r="BN307" s="197"/>
      <c r="BO307" s="197"/>
      <c r="BP307" s="197"/>
      <c r="BQ307" s="197"/>
      <c r="BR307" s="197"/>
      <c r="BS307" s="197"/>
      <c r="BT307" s="197"/>
      <c r="BU307" s="197"/>
      <c r="BV307" s="197"/>
      <c r="BW307" s="197"/>
      <c r="EN307" s="207"/>
      <c r="EO307" s="207"/>
      <c r="EP307" s="207"/>
      <c r="EQ307" s="207"/>
      <c r="ER307" s="207"/>
      <c r="ES307" s="207"/>
      <c r="ET307" s="207"/>
      <c r="EU307" s="207"/>
      <c r="EV307" s="207"/>
      <c r="EW307" s="207"/>
      <c r="EX307" s="207"/>
    </row>
    <row r="308" spans="1:154" s="15" customFormat="1" ht="15.6" customHeight="1">
      <c r="A308" s="2">
        <v>2023</v>
      </c>
      <c r="B308" s="194" t="s">
        <v>2821</v>
      </c>
      <c r="C308" s="5" t="s">
        <v>2822</v>
      </c>
      <c r="D308" s="195">
        <f t="shared" si="10"/>
        <v>6</v>
      </c>
      <c r="E308" s="1" t="s">
        <v>80</v>
      </c>
      <c r="F308" s="196">
        <v>44951</v>
      </c>
      <c r="G308" s="15" t="s">
        <v>2664</v>
      </c>
      <c r="H308" s="6" t="s">
        <v>11</v>
      </c>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206">
        <v>4.8</v>
      </c>
      <c r="AJ308" s="206">
        <v>7.2</v>
      </c>
      <c r="AK308" s="206">
        <v>6</v>
      </c>
      <c r="AL308" s="206">
        <v>6</v>
      </c>
      <c r="AM308" s="6"/>
      <c r="AN308" s="6"/>
      <c r="AO308" s="6"/>
      <c r="AP308" s="6"/>
      <c r="AQ308" s="6"/>
      <c r="AR308" s="6"/>
      <c r="AS308" s="6"/>
      <c r="AT308" s="197"/>
      <c r="AU308" s="197"/>
      <c r="AV308" s="197"/>
      <c r="AW308" s="197"/>
      <c r="AX308" s="197"/>
      <c r="AY308" s="197"/>
      <c r="AZ308" s="197"/>
      <c r="BA308" s="197"/>
      <c r="BB308" s="197"/>
      <c r="BC308" s="197"/>
      <c r="BD308" s="197"/>
      <c r="BE308" s="197"/>
      <c r="BF308" s="197"/>
      <c r="BG308" s="197"/>
      <c r="BH308" s="197"/>
      <c r="BI308" s="197"/>
      <c r="BJ308" s="197"/>
      <c r="BK308" s="197"/>
      <c r="BL308" s="197"/>
      <c r="BM308" s="197"/>
      <c r="BN308" s="197"/>
      <c r="BO308" s="197"/>
      <c r="BP308" s="197"/>
      <c r="BQ308" s="197"/>
      <c r="BR308" s="197"/>
      <c r="BS308" s="197"/>
      <c r="BT308" s="197"/>
      <c r="BU308" s="197"/>
      <c r="BV308" s="197"/>
      <c r="BW308" s="197"/>
      <c r="BX308" s="5"/>
      <c r="BY308" s="5"/>
      <c r="BZ308" s="5"/>
      <c r="CA308" s="5"/>
      <c r="CB308" s="5"/>
      <c r="CC308" s="5"/>
      <c r="CD308" s="5"/>
      <c r="CE308" s="5"/>
      <c r="CF308" s="5"/>
      <c r="CG308" s="5"/>
      <c r="CH308" s="5"/>
      <c r="CI308" s="5"/>
      <c r="CJ308" s="5"/>
      <c r="CK308" s="5"/>
      <c r="CL308" s="5"/>
      <c r="CM308" s="5"/>
      <c r="CN308" s="5"/>
      <c r="CO308" s="5"/>
      <c r="CP308" s="5"/>
      <c r="CQ308" s="5"/>
      <c r="CR308" s="5"/>
      <c r="CS308" s="5"/>
      <c r="CT308" s="5"/>
      <c r="CU308" s="5"/>
      <c r="CV308" s="5"/>
      <c r="CW308" s="5"/>
      <c r="CX308" s="5"/>
      <c r="CY308" s="5"/>
      <c r="CZ308" s="5"/>
      <c r="DA308" s="5"/>
      <c r="DB308" s="5"/>
      <c r="DC308" s="5"/>
      <c r="DD308" s="5"/>
      <c r="DE308" s="5"/>
      <c r="DF308" s="5"/>
      <c r="DG308" s="5"/>
      <c r="DH308" s="5"/>
      <c r="DI308" s="5"/>
      <c r="DJ308" s="5"/>
      <c r="DK308" s="5"/>
      <c r="DL308" s="5"/>
      <c r="DM308" s="5"/>
      <c r="DN308" s="5"/>
      <c r="DO308" s="5"/>
      <c r="DP308" s="5"/>
      <c r="DQ308" s="5"/>
      <c r="DR308" s="5"/>
      <c r="DS308" s="5"/>
      <c r="DT308" s="5"/>
      <c r="DU308" s="5"/>
      <c r="DV308" s="5"/>
      <c r="DW308" s="5"/>
      <c r="DX308" s="5"/>
      <c r="DY308" s="5"/>
      <c r="DZ308" s="5"/>
      <c r="EA308" s="5"/>
      <c r="EB308" s="5"/>
      <c r="EC308" s="5"/>
      <c r="ED308" s="5"/>
      <c r="EE308" s="5"/>
      <c r="EF308" s="5"/>
      <c r="EG308" s="5"/>
      <c r="EH308" s="5"/>
      <c r="EI308" s="5"/>
      <c r="EJ308" s="5"/>
      <c r="EK308" s="5"/>
      <c r="EL308" s="5"/>
      <c r="EM308" s="5"/>
      <c r="EN308" s="207"/>
      <c r="EO308" s="207"/>
      <c r="EP308" s="207"/>
      <c r="EQ308" s="207"/>
      <c r="ER308" s="207"/>
      <c r="ES308" s="207"/>
      <c r="ET308" s="207"/>
      <c r="EU308" s="207"/>
      <c r="EV308" s="207"/>
      <c r="EW308" s="207"/>
      <c r="EX308" s="207"/>
    </row>
    <row r="309" spans="1:154" s="15" customFormat="1" ht="15.6" customHeight="1">
      <c r="A309" s="2">
        <v>2023</v>
      </c>
      <c r="B309" s="194" t="s">
        <v>2604</v>
      </c>
      <c r="C309" s="5" t="s">
        <v>2825</v>
      </c>
      <c r="D309" s="195">
        <f t="shared" si="10"/>
        <v>7.6</v>
      </c>
      <c r="E309" s="1" t="s">
        <v>80</v>
      </c>
      <c r="F309" s="196">
        <v>44950</v>
      </c>
      <c r="G309" s="15" t="s">
        <v>2826</v>
      </c>
      <c r="H309" s="6" t="s">
        <v>11</v>
      </c>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206">
        <v>8</v>
      </c>
      <c r="AJ309" s="206">
        <v>8</v>
      </c>
      <c r="AK309" s="206">
        <v>6.4</v>
      </c>
      <c r="AL309" s="206">
        <v>8</v>
      </c>
      <c r="AM309" s="6"/>
      <c r="AN309" s="6"/>
      <c r="AO309" s="6"/>
      <c r="AP309" s="6"/>
      <c r="AQ309" s="6"/>
      <c r="AR309" s="6"/>
      <c r="AS309" s="6"/>
      <c r="AT309" s="197"/>
      <c r="AU309" s="197"/>
      <c r="AV309" s="197"/>
      <c r="AW309" s="197"/>
      <c r="AX309" s="197"/>
      <c r="AY309" s="197"/>
      <c r="AZ309" s="197"/>
      <c r="BA309" s="197"/>
      <c r="BB309" s="197"/>
      <c r="BC309" s="197"/>
      <c r="BD309" s="197"/>
      <c r="BE309" s="197"/>
      <c r="BF309" s="197"/>
      <c r="BG309" s="197"/>
      <c r="BH309" s="197"/>
      <c r="BI309" s="197"/>
      <c r="BJ309" s="197"/>
      <c r="BK309" s="197"/>
      <c r="BL309" s="197"/>
      <c r="BM309" s="197"/>
      <c r="BN309" s="197"/>
      <c r="BO309" s="197"/>
      <c r="BP309" s="197"/>
      <c r="BQ309" s="197"/>
      <c r="BR309" s="197"/>
      <c r="BS309" s="197"/>
      <c r="BT309" s="197"/>
      <c r="BU309" s="197"/>
      <c r="BV309" s="197"/>
      <c r="BW309" s="197"/>
    </row>
    <row r="310" spans="1:154" s="15" customFormat="1" ht="15.6" customHeight="1">
      <c r="A310" s="2">
        <v>2017</v>
      </c>
      <c r="B310" s="194" t="s">
        <v>2823</v>
      </c>
      <c r="C310" s="5" t="s">
        <v>2824</v>
      </c>
      <c r="D310" s="195">
        <f t="shared" si="10"/>
        <v>9.1</v>
      </c>
      <c r="E310" s="1" t="s">
        <v>81</v>
      </c>
      <c r="F310" s="196">
        <v>44950</v>
      </c>
      <c r="G310" s="15" t="s">
        <v>2614</v>
      </c>
      <c r="H310" s="6" t="s">
        <v>11</v>
      </c>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206">
        <v>9.6</v>
      </c>
      <c r="AJ310" s="206">
        <v>8.8000000000000007</v>
      </c>
      <c r="AK310" s="206">
        <v>9.1999999999999993</v>
      </c>
      <c r="AL310" s="206">
        <v>8.8000000000000007</v>
      </c>
      <c r="AM310" s="6"/>
      <c r="AN310" s="6"/>
      <c r="AO310" s="6"/>
      <c r="AP310" s="6"/>
      <c r="AQ310" s="6"/>
      <c r="AR310" s="6"/>
      <c r="AS310" s="6"/>
      <c r="AT310" s="197"/>
      <c r="AU310" s="197"/>
      <c r="AV310" s="197"/>
      <c r="AW310" s="197"/>
      <c r="AX310" s="197"/>
      <c r="AY310" s="197"/>
      <c r="AZ310" s="197"/>
      <c r="BA310" s="197"/>
      <c r="BB310" s="197"/>
      <c r="BC310" s="197"/>
      <c r="BD310" s="197"/>
      <c r="BE310" s="197"/>
      <c r="BF310" s="197"/>
      <c r="BG310" s="197"/>
      <c r="BH310" s="197"/>
      <c r="BI310" s="197"/>
      <c r="BJ310" s="197"/>
      <c r="BK310" s="197"/>
      <c r="BL310" s="197"/>
      <c r="BM310" s="197"/>
      <c r="BN310" s="197"/>
      <c r="BO310" s="197"/>
      <c r="BP310" s="197"/>
      <c r="BQ310" s="197"/>
      <c r="BR310" s="197"/>
      <c r="BS310" s="197"/>
      <c r="BT310" s="197"/>
      <c r="BU310" s="197"/>
      <c r="BV310" s="197"/>
      <c r="BW310" s="197"/>
    </row>
    <row r="311" spans="1:154" s="15" customFormat="1" ht="15.6" customHeight="1">
      <c r="A311" s="2">
        <v>2017</v>
      </c>
      <c r="B311" s="194" t="s">
        <v>2823</v>
      </c>
      <c r="C311" s="5" t="s">
        <v>2824</v>
      </c>
      <c r="D311" s="195">
        <f t="shared" si="10"/>
        <v>8.5</v>
      </c>
      <c r="E311" s="1" t="s">
        <v>80</v>
      </c>
      <c r="F311" s="196">
        <v>44950</v>
      </c>
      <c r="G311" s="15" t="s">
        <v>2614</v>
      </c>
      <c r="H311" s="6" t="s">
        <v>11</v>
      </c>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206">
        <v>9.1999999999999993</v>
      </c>
      <c r="AJ311" s="206">
        <v>8</v>
      </c>
      <c r="AK311" s="206">
        <v>9.1999999999999993</v>
      </c>
      <c r="AL311" s="206">
        <v>7.6</v>
      </c>
      <c r="AM311" s="6"/>
      <c r="AN311" s="6"/>
      <c r="AO311" s="6"/>
      <c r="AP311" s="6"/>
      <c r="AQ311" s="6"/>
      <c r="AR311" s="6"/>
      <c r="AS311" s="6"/>
      <c r="AT311" s="197"/>
      <c r="AU311" s="197"/>
      <c r="AV311" s="197"/>
      <c r="AW311" s="197"/>
      <c r="AX311" s="197"/>
      <c r="AY311" s="197"/>
      <c r="AZ311" s="197"/>
      <c r="BA311" s="197"/>
      <c r="BB311" s="197"/>
      <c r="BC311" s="197"/>
      <c r="BD311" s="197"/>
      <c r="BE311" s="197"/>
      <c r="BF311" s="197"/>
      <c r="BG311" s="197"/>
      <c r="BH311" s="197"/>
      <c r="BI311" s="197"/>
      <c r="BJ311" s="197"/>
      <c r="BK311" s="197"/>
      <c r="BL311" s="197"/>
      <c r="BM311" s="197"/>
      <c r="BN311" s="197"/>
      <c r="BO311" s="197"/>
      <c r="BP311" s="197"/>
      <c r="BQ311" s="197"/>
      <c r="BR311" s="197"/>
      <c r="BS311" s="197"/>
      <c r="BT311" s="197"/>
      <c r="BU311" s="197"/>
      <c r="BV311" s="197"/>
      <c r="BW311" s="197"/>
    </row>
    <row r="312" spans="1:154" s="15" customFormat="1" ht="15.6" customHeight="1">
      <c r="A312" s="2">
        <v>2023</v>
      </c>
      <c r="B312" s="194" t="s">
        <v>2832</v>
      </c>
      <c r="C312" s="5" t="s">
        <v>2833</v>
      </c>
      <c r="D312" s="195">
        <f t="shared" si="10"/>
        <v>8</v>
      </c>
      <c r="E312" s="1" t="s">
        <v>80</v>
      </c>
      <c r="F312" s="196">
        <v>44950</v>
      </c>
      <c r="G312" s="15" t="s">
        <v>2664</v>
      </c>
      <c r="H312" s="6" t="s">
        <v>11</v>
      </c>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206">
        <v>8</v>
      </c>
      <c r="AJ312" s="206">
        <v>10</v>
      </c>
      <c r="AK312" s="206">
        <v>6</v>
      </c>
      <c r="AL312" s="206">
        <v>8</v>
      </c>
      <c r="AM312" s="6"/>
      <c r="AN312" s="6"/>
      <c r="AO312" s="6"/>
      <c r="AP312" s="6"/>
      <c r="AQ312" s="6"/>
      <c r="AR312" s="6"/>
      <c r="AS312" s="6"/>
      <c r="AT312" s="197"/>
      <c r="AU312" s="197"/>
      <c r="AV312" s="197"/>
      <c r="AW312" s="197"/>
      <c r="AX312" s="197"/>
      <c r="AY312" s="197"/>
      <c r="AZ312" s="197"/>
      <c r="BA312" s="197"/>
      <c r="BB312" s="197"/>
      <c r="BC312" s="197"/>
      <c r="BD312" s="197"/>
      <c r="BE312" s="197"/>
      <c r="BF312" s="197"/>
      <c r="BG312" s="197"/>
      <c r="BH312" s="197"/>
      <c r="BI312" s="197"/>
      <c r="BJ312" s="197"/>
      <c r="BK312" s="197"/>
      <c r="BL312" s="197"/>
      <c r="BM312" s="197"/>
      <c r="BN312" s="197"/>
      <c r="BO312" s="197"/>
      <c r="BP312" s="197"/>
      <c r="BQ312" s="197"/>
      <c r="BR312" s="197"/>
      <c r="BS312" s="197"/>
      <c r="BT312" s="197"/>
      <c r="BU312" s="197"/>
      <c r="BV312" s="197"/>
      <c r="BW312" s="197"/>
      <c r="EN312" s="207"/>
      <c r="EO312" s="207"/>
      <c r="EP312" s="207"/>
      <c r="EQ312" s="207"/>
      <c r="ER312" s="207"/>
      <c r="ES312" s="207"/>
      <c r="ET312" s="207"/>
      <c r="EU312" s="207"/>
      <c r="EV312" s="207"/>
      <c r="EW312" s="207"/>
      <c r="EX312" s="207"/>
    </row>
    <row r="313" spans="1:154" s="15" customFormat="1" ht="15.6" customHeight="1">
      <c r="A313" s="2">
        <v>2023</v>
      </c>
      <c r="B313" s="194" t="s">
        <v>2830</v>
      </c>
      <c r="C313" s="5" t="s">
        <v>2831</v>
      </c>
      <c r="D313" s="195">
        <f t="shared" si="10"/>
        <v>7.5</v>
      </c>
      <c r="E313" s="1" t="s">
        <v>80</v>
      </c>
      <c r="F313" s="196">
        <v>44950</v>
      </c>
      <c r="G313" s="15" t="s">
        <v>2664</v>
      </c>
      <c r="H313" s="6" t="s">
        <v>11</v>
      </c>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206">
        <v>6.4</v>
      </c>
      <c r="AJ313" s="206">
        <v>9.1999999999999993</v>
      </c>
      <c r="AK313" s="206">
        <v>6.8</v>
      </c>
      <c r="AL313" s="206">
        <v>7.6</v>
      </c>
      <c r="AM313" s="6"/>
      <c r="AN313" s="6"/>
      <c r="AO313" s="6"/>
      <c r="AP313" s="6"/>
      <c r="AQ313" s="6"/>
      <c r="AR313" s="6"/>
      <c r="AS313" s="6"/>
      <c r="AT313" s="197"/>
      <c r="AU313" s="197"/>
      <c r="AV313" s="197"/>
      <c r="AW313" s="197"/>
      <c r="AX313" s="197"/>
      <c r="AY313" s="197"/>
      <c r="AZ313" s="197"/>
      <c r="BA313" s="197"/>
      <c r="BB313" s="197"/>
      <c r="BC313" s="197"/>
      <c r="BD313" s="197"/>
      <c r="BE313" s="197"/>
      <c r="BF313" s="197"/>
      <c r="BG313" s="197"/>
      <c r="BH313" s="197"/>
      <c r="BI313" s="197"/>
      <c r="BJ313" s="197"/>
      <c r="BK313" s="197"/>
      <c r="BL313" s="197"/>
      <c r="BM313" s="197"/>
      <c r="BN313" s="197"/>
      <c r="BO313" s="197"/>
      <c r="BP313" s="197"/>
      <c r="BQ313" s="197"/>
      <c r="BR313" s="197"/>
      <c r="BS313" s="197"/>
      <c r="BT313" s="197"/>
      <c r="BU313" s="197"/>
      <c r="BV313" s="197"/>
      <c r="BW313" s="197"/>
      <c r="BX313" s="207"/>
      <c r="BY313" s="207"/>
      <c r="BZ313" s="207"/>
      <c r="CA313" s="207"/>
      <c r="CB313" s="207"/>
      <c r="CC313" s="207"/>
      <c r="CD313" s="207"/>
      <c r="CE313" s="207"/>
      <c r="CF313" s="207"/>
      <c r="CG313" s="207"/>
      <c r="CH313" s="207"/>
      <c r="CI313" s="207"/>
      <c r="CJ313" s="207"/>
      <c r="CK313" s="207"/>
      <c r="CL313" s="207"/>
      <c r="CM313" s="207"/>
      <c r="CN313" s="207"/>
      <c r="CO313" s="207"/>
      <c r="CP313" s="207"/>
      <c r="CQ313" s="207"/>
      <c r="CR313" s="207"/>
      <c r="CS313" s="207"/>
      <c r="CT313" s="207"/>
      <c r="CU313" s="207"/>
      <c r="CV313" s="207"/>
      <c r="CW313" s="207"/>
      <c r="CX313" s="207"/>
      <c r="CY313" s="207"/>
      <c r="CZ313" s="207"/>
      <c r="DA313" s="207"/>
      <c r="DB313" s="207"/>
      <c r="DC313" s="207"/>
      <c r="DD313" s="207"/>
      <c r="DE313" s="207"/>
      <c r="DF313" s="207"/>
      <c r="DG313" s="207"/>
      <c r="DH313" s="207"/>
      <c r="DI313" s="207"/>
      <c r="DJ313" s="207"/>
      <c r="DK313" s="207"/>
      <c r="DL313" s="207"/>
      <c r="DM313" s="207"/>
      <c r="DN313" s="207"/>
      <c r="DO313" s="207"/>
      <c r="DP313" s="207"/>
      <c r="DQ313" s="207"/>
      <c r="DR313" s="207"/>
      <c r="DS313" s="207"/>
      <c r="DT313" s="207"/>
      <c r="DU313" s="207"/>
      <c r="DV313" s="207"/>
      <c r="DW313" s="207"/>
      <c r="DX313" s="207"/>
      <c r="DY313" s="207"/>
      <c r="DZ313" s="207"/>
      <c r="EA313" s="207"/>
      <c r="EB313" s="207"/>
      <c r="EC313" s="207"/>
      <c r="ED313" s="207"/>
      <c r="EE313" s="207"/>
      <c r="EF313" s="207"/>
      <c r="EG313" s="207"/>
      <c r="EH313" s="207"/>
      <c r="EI313" s="207"/>
      <c r="EJ313" s="207"/>
      <c r="EK313" s="207"/>
      <c r="EL313" s="207"/>
      <c r="EM313" s="207"/>
      <c r="EN313" s="207"/>
      <c r="EO313" s="207"/>
      <c r="EP313" s="207"/>
      <c r="EQ313" s="207"/>
      <c r="ER313" s="207"/>
      <c r="ES313" s="207"/>
      <c r="ET313" s="207"/>
      <c r="EU313" s="207"/>
      <c r="EV313" s="207"/>
      <c r="EW313" s="207"/>
      <c r="EX313" s="207"/>
    </row>
    <row r="314" spans="1:154" s="15" customFormat="1" ht="15.6" customHeight="1">
      <c r="A314" s="2">
        <v>2013</v>
      </c>
      <c r="B314" s="194" t="s">
        <v>2604</v>
      </c>
      <c r="C314" s="5" t="s">
        <v>2829</v>
      </c>
      <c r="D314" s="195">
        <f t="shared" si="10"/>
        <v>6.8999999999999995</v>
      </c>
      <c r="E314" s="1" t="s">
        <v>80</v>
      </c>
      <c r="F314" s="196">
        <v>44950</v>
      </c>
      <c r="G314" s="15" t="s">
        <v>2760</v>
      </c>
      <c r="H314" s="6" t="s">
        <v>11</v>
      </c>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206">
        <v>8</v>
      </c>
      <c r="AJ314" s="206">
        <v>6</v>
      </c>
      <c r="AK314" s="206">
        <v>6.4</v>
      </c>
      <c r="AL314" s="206">
        <v>7.2</v>
      </c>
      <c r="AM314" s="6"/>
      <c r="AN314" s="6"/>
      <c r="AO314" s="6"/>
      <c r="AP314" s="6"/>
      <c r="AQ314" s="6"/>
      <c r="AR314" s="6"/>
      <c r="AS314" s="6"/>
      <c r="AT314" s="197"/>
      <c r="AU314" s="197"/>
      <c r="AV314" s="197"/>
      <c r="AW314" s="197"/>
      <c r="AX314" s="197"/>
      <c r="AY314" s="197"/>
      <c r="AZ314" s="197"/>
      <c r="BA314" s="197"/>
      <c r="BB314" s="197"/>
      <c r="BC314" s="197"/>
      <c r="BD314" s="197"/>
      <c r="BE314" s="197"/>
      <c r="BF314" s="197"/>
      <c r="BG314" s="197"/>
      <c r="BH314" s="197"/>
      <c r="BI314" s="197"/>
      <c r="BJ314" s="197"/>
      <c r="BK314" s="197"/>
      <c r="BL314" s="197"/>
      <c r="BM314" s="197"/>
      <c r="BN314" s="197"/>
      <c r="BO314" s="197"/>
      <c r="BP314" s="197"/>
      <c r="BQ314" s="197"/>
      <c r="BR314" s="197"/>
      <c r="BS314" s="197"/>
      <c r="BT314" s="197"/>
      <c r="BU314" s="197"/>
      <c r="BV314" s="197"/>
      <c r="BW314" s="197"/>
      <c r="BX314" s="5"/>
      <c r="BY314" s="5"/>
      <c r="BZ314" s="5"/>
      <c r="CA314" s="5"/>
      <c r="CB314" s="5"/>
      <c r="CC314" s="5"/>
      <c r="CD314" s="5"/>
      <c r="CE314" s="5"/>
      <c r="CF314" s="5"/>
      <c r="CG314" s="5"/>
      <c r="CH314" s="5"/>
      <c r="CI314" s="5"/>
      <c r="CJ314" s="5"/>
      <c r="CK314" s="5"/>
      <c r="CL314" s="5"/>
      <c r="CM314" s="5"/>
      <c r="CN314" s="5"/>
      <c r="CO314" s="5"/>
      <c r="CP314" s="5"/>
      <c r="CQ314" s="5"/>
      <c r="CR314" s="5"/>
      <c r="CS314" s="5"/>
      <c r="CT314" s="5"/>
      <c r="CU314" s="5"/>
      <c r="CV314" s="5"/>
      <c r="CW314" s="5"/>
      <c r="CX314" s="5"/>
      <c r="CY314" s="5"/>
      <c r="CZ314" s="5"/>
      <c r="DA314" s="5"/>
      <c r="DB314" s="5"/>
      <c r="DC314" s="5"/>
      <c r="DD314" s="5"/>
      <c r="DE314" s="5"/>
      <c r="DF314" s="5"/>
      <c r="DG314" s="5"/>
      <c r="DH314" s="5"/>
      <c r="DI314" s="5"/>
      <c r="DJ314" s="5"/>
      <c r="DK314" s="5"/>
      <c r="DL314" s="5"/>
      <c r="DM314" s="5"/>
      <c r="DN314" s="5"/>
      <c r="DO314" s="5"/>
      <c r="DP314" s="5"/>
      <c r="DQ314" s="5"/>
      <c r="DR314" s="5"/>
      <c r="DS314" s="5"/>
      <c r="DT314" s="5"/>
      <c r="DU314" s="5"/>
      <c r="DV314" s="5"/>
      <c r="DW314" s="5"/>
      <c r="DX314" s="5"/>
      <c r="DY314" s="5"/>
      <c r="DZ314" s="5"/>
      <c r="EA314" s="5"/>
      <c r="EB314" s="5"/>
      <c r="EC314" s="5"/>
      <c r="ED314" s="5"/>
      <c r="EE314" s="5"/>
      <c r="EF314" s="5"/>
      <c r="EG314" s="5"/>
      <c r="EH314" s="5"/>
      <c r="EI314" s="5"/>
      <c r="EJ314" s="5"/>
      <c r="EK314" s="5"/>
      <c r="EL314" s="5"/>
      <c r="EM314" s="5"/>
      <c r="EN314" s="5"/>
      <c r="EO314" s="5"/>
      <c r="EP314" s="5"/>
      <c r="EQ314" s="5"/>
      <c r="ER314" s="5"/>
      <c r="ES314" s="5"/>
      <c r="ET314" s="5"/>
      <c r="EU314" s="5"/>
      <c r="EV314" s="5"/>
      <c r="EW314" s="5"/>
      <c r="EX314" s="5"/>
    </row>
    <row r="315" spans="1:154" s="15" customFormat="1" ht="15.6" customHeight="1">
      <c r="A315" s="2">
        <v>2</v>
      </c>
      <c r="B315" s="194" t="s">
        <v>2827</v>
      </c>
      <c r="C315" s="5" t="s">
        <v>2828</v>
      </c>
      <c r="D315" s="195">
        <f t="shared" si="10"/>
        <v>6</v>
      </c>
      <c r="E315" s="1" t="s">
        <v>80</v>
      </c>
      <c r="F315" s="196">
        <v>44950</v>
      </c>
      <c r="G315" s="15" t="s">
        <v>2760</v>
      </c>
      <c r="H315" s="6" t="s">
        <v>11</v>
      </c>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206">
        <v>6</v>
      </c>
      <c r="AJ315" s="206"/>
      <c r="AK315" s="206"/>
      <c r="AL315" s="206"/>
      <c r="AM315" s="6"/>
      <c r="AN315" s="6"/>
      <c r="AO315" s="6"/>
      <c r="AP315" s="6"/>
      <c r="AQ315" s="6"/>
      <c r="AR315" s="6"/>
      <c r="AS315" s="6"/>
      <c r="AT315" s="197"/>
      <c r="AU315" s="197"/>
      <c r="AV315" s="197"/>
      <c r="AW315" s="197"/>
      <c r="AX315" s="197"/>
      <c r="AY315" s="197"/>
      <c r="AZ315" s="197"/>
      <c r="BA315" s="197"/>
      <c r="BB315" s="197"/>
      <c r="BC315" s="197"/>
      <c r="BD315" s="197"/>
      <c r="BE315" s="197"/>
      <c r="BF315" s="197"/>
      <c r="BG315" s="197"/>
      <c r="BH315" s="197"/>
      <c r="BI315" s="197"/>
      <c r="BJ315" s="197"/>
      <c r="BK315" s="197"/>
      <c r="BL315" s="197"/>
      <c r="BM315" s="197"/>
      <c r="BN315" s="197"/>
      <c r="BO315" s="197"/>
      <c r="BP315" s="197"/>
      <c r="BQ315" s="197"/>
      <c r="BR315" s="197"/>
      <c r="BS315" s="197"/>
      <c r="BT315" s="197"/>
      <c r="BU315" s="197"/>
      <c r="BV315" s="197"/>
      <c r="BW315" s="197"/>
      <c r="BX315" s="5"/>
      <c r="BY315" s="5"/>
      <c r="BZ315" s="5"/>
      <c r="CA315" s="5"/>
      <c r="CB315" s="5"/>
      <c r="CC315" s="5"/>
      <c r="CD315" s="5"/>
      <c r="CE315" s="5"/>
      <c r="CF315" s="5"/>
      <c r="CG315" s="5"/>
      <c r="CH315" s="5"/>
      <c r="CI315" s="5"/>
      <c r="CJ315" s="5"/>
      <c r="CK315" s="5"/>
      <c r="CL315" s="5"/>
      <c r="CM315" s="5"/>
      <c r="CN315" s="5"/>
      <c r="CO315" s="5"/>
      <c r="CP315" s="5"/>
      <c r="CQ315" s="5"/>
      <c r="CR315" s="5"/>
      <c r="CS315" s="5"/>
      <c r="CT315" s="5"/>
      <c r="CU315" s="5"/>
      <c r="CV315" s="5"/>
      <c r="CW315" s="5"/>
      <c r="CX315" s="5"/>
      <c r="CY315" s="5"/>
      <c r="CZ315" s="5"/>
      <c r="DA315" s="5"/>
      <c r="DB315" s="5"/>
      <c r="DC315" s="5"/>
      <c r="DD315" s="5"/>
      <c r="DE315" s="5"/>
      <c r="DF315" s="5"/>
      <c r="DG315" s="5"/>
      <c r="DH315" s="5"/>
      <c r="DI315" s="5"/>
      <c r="DJ315" s="5"/>
      <c r="DK315" s="5"/>
      <c r="DL315" s="5"/>
      <c r="DM315" s="5"/>
      <c r="DN315" s="5"/>
      <c r="DO315" s="5"/>
      <c r="DP315" s="5"/>
      <c r="DQ315" s="5"/>
      <c r="DR315" s="5"/>
      <c r="DS315" s="5"/>
      <c r="DT315" s="5"/>
      <c r="DU315" s="5"/>
      <c r="DV315" s="5"/>
      <c r="DW315" s="5"/>
      <c r="DX315" s="5"/>
      <c r="DY315" s="5"/>
      <c r="DZ315" s="5"/>
      <c r="EA315" s="5"/>
      <c r="EB315" s="5"/>
      <c r="EC315" s="5"/>
      <c r="ED315" s="5"/>
      <c r="EE315" s="5"/>
      <c r="EF315" s="5"/>
      <c r="EG315" s="5"/>
      <c r="EH315" s="5"/>
      <c r="EI315" s="5"/>
      <c r="EJ315" s="5"/>
      <c r="EK315" s="5"/>
      <c r="EL315" s="5"/>
      <c r="EM315" s="5"/>
      <c r="EN315" s="5"/>
      <c r="EO315" s="5"/>
      <c r="EP315" s="5"/>
      <c r="EQ315" s="5"/>
      <c r="ER315" s="5"/>
      <c r="ES315" s="5"/>
      <c r="ET315" s="5"/>
      <c r="EU315" s="5"/>
      <c r="EV315" s="5"/>
      <c r="EW315" s="5"/>
      <c r="EX315" s="5"/>
    </row>
    <row r="316" spans="1:154" s="15" customFormat="1" ht="15.6" customHeight="1">
      <c r="A316" s="2">
        <v>2014</v>
      </c>
      <c r="B316" s="194" t="s">
        <v>2834</v>
      </c>
      <c r="C316" s="5" t="s">
        <v>2835</v>
      </c>
      <c r="D316" s="195">
        <f t="shared" si="10"/>
        <v>7.1999999999999993</v>
      </c>
      <c r="E316" s="1" t="s">
        <v>80</v>
      </c>
      <c r="F316" s="196">
        <v>44949</v>
      </c>
      <c r="G316" s="15" t="s">
        <v>2638</v>
      </c>
      <c r="H316" s="6" t="s">
        <v>11</v>
      </c>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206">
        <v>7.2</v>
      </c>
      <c r="AJ316" s="206">
        <v>6</v>
      </c>
      <c r="AK316" s="206">
        <v>7.2</v>
      </c>
      <c r="AL316" s="206">
        <v>8.4</v>
      </c>
      <c r="AM316" s="6"/>
      <c r="AN316" s="6"/>
      <c r="AO316" s="6"/>
      <c r="AP316" s="6"/>
      <c r="AQ316" s="6"/>
      <c r="AR316" s="6"/>
      <c r="AS316" s="6"/>
      <c r="AT316" s="197"/>
      <c r="AU316" s="197"/>
      <c r="AV316" s="197"/>
      <c r="AW316" s="197"/>
      <c r="AX316" s="197"/>
      <c r="AY316" s="197"/>
      <c r="AZ316" s="197"/>
      <c r="BA316" s="197"/>
      <c r="BB316" s="197"/>
      <c r="BC316" s="197"/>
      <c r="BD316" s="197"/>
      <c r="BE316" s="197"/>
      <c r="BF316" s="197"/>
      <c r="BG316" s="197"/>
      <c r="BH316" s="197"/>
      <c r="BI316" s="197"/>
      <c r="BJ316" s="197"/>
      <c r="BK316" s="197"/>
      <c r="BL316" s="197"/>
      <c r="BM316" s="197"/>
      <c r="BN316" s="197"/>
      <c r="BO316" s="197"/>
      <c r="BP316" s="197"/>
      <c r="BQ316" s="197"/>
      <c r="BR316" s="197"/>
      <c r="BS316" s="197"/>
      <c r="BT316" s="197"/>
      <c r="BU316" s="197"/>
      <c r="BV316" s="197"/>
      <c r="BW316" s="197"/>
    </row>
    <row r="317" spans="1:154" s="15" customFormat="1" ht="15.6" customHeight="1">
      <c r="A317" s="2">
        <v>2014</v>
      </c>
      <c r="B317" s="194" t="s">
        <v>2834</v>
      </c>
      <c r="C317" s="5" t="s">
        <v>2835</v>
      </c>
      <c r="D317" s="195">
        <f t="shared" si="10"/>
        <v>7.1</v>
      </c>
      <c r="E317" s="1" t="s">
        <v>81</v>
      </c>
      <c r="F317" s="196">
        <v>44949</v>
      </c>
      <c r="G317" s="15" t="s">
        <v>2638</v>
      </c>
      <c r="H317" s="6" t="s">
        <v>11</v>
      </c>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206">
        <v>8</v>
      </c>
      <c r="AJ317" s="206">
        <v>6</v>
      </c>
      <c r="AK317" s="206">
        <v>7.2</v>
      </c>
      <c r="AL317" s="206">
        <v>7.2</v>
      </c>
      <c r="AM317" s="6"/>
      <c r="AN317" s="6"/>
      <c r="AO317" s="6"/>
      <c r="AP317" s="6"/>
      <c r="AQ317" s="6"/>
      <c r="AR317" s="6"/>
      <c r="AS317" s="6"/>
      <c r="AT317" s="197"/>
      <c r="AU317" s="197"/>
      <c r="AV317" s="197"/>
      <c r="AW317" s="197"/>
      <c r="AX317" s="197"/>
      <c r="AY317" s="197"/>
      <c r="AZ317" s="197"/>
      <c r="BA317" s="197"/>
      <c r="BB317" s="197"/>
      <c r="BC317" s="197"/>
      <c r="BD317" s="197"/>
      <c r="BE317" s="197"/>
      <c r="BF317" s="197"/>
      <c r="BG317" s="197"/>
      <c r="BH317" s="197"/>
      <c r="BI317" s="197"/>
      <c r="BJ317" s="197"/>
      <c r="BK317" s="197"/>
      <c r="BL317" s="197"/>
      <c r="BM317" s="197"/>
      <c r="BN317" s="197"/>
      <c r="BO317" s="197"/>
      <c r="BP317" s="197"/>
      <c r="BQ317" s="197"/>
      <c r="BR317" s="197"/>
      <c r="BS317" s="197"/>
      <c r="BT317" s="197"/>
      <c r="BU317" s="197"/>
      <c r="BV317" s="197"/>
      <c r="BW317" s="197"/>
    </row>
    <row r="318" spans="1:154" s="15" customFormat="1" ht="15.6" customHeight="1">
      <c r="A318" s="2">
        <v>2023</v>
      </c>
      <c r="B318" s="194" t="s">
        <v>2733</v>
      </c>
      <c r="C318" s="5" t="s">
        <v>2897</v>
      </c>
      <c r="D318" s="195">
        <f t="shared" si="10"/>
        <v>6.4</v>
      </c>
      <c r="E318" s="1" t="s">
        <v>81</v>
      </c>
      <c r="F318" s="196">
        <v>44949</v>
      </c>
      <c r="G318" s="15" t="s">
        <v>2638</v>
      </c>
      <c r="H318" s="6" t="s">
        <v>11</v>
      </c>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206">
        <v>7.6</v>
      </c>
      <c r="AJ318" s="206">
        <v>4</v>
      </c>
      <c r="AK318" s="206">
        <v>7.2</v>
      </c>
      <c r="AL318" s="206">
        <v>6.8</v>
      </c>
      <c r="AM318" s="6"/>
      <c r="AN318" s="6"/>
      <c r="AO318" s="6"/>
      <c r="AP318" s="6"/>
      <c r="AQ318" s="6"/>
      <c r="AR318" s="6"/>
      <c r="AS318" s="6"/>
      <c r="AT318" s="197"/>
      <c r="AU318" s="197"/>
      <c r="AV318" s="197"/>
      <c r="AW318" s="197"/>
      <c r="AX318" s="197"/>
      <c r="AY318" s="197"/>
      <c r="AZ318" s="197"/>
      <c r="BA318" s="197"/>
      <c r="BB318" s="197"/>
      <c r="BC318" s="197"/>
      <c r="BD318" s="197"/>
      <c r="BE318" s="197"/>
      <c r="BF318" s="197"/>
      <c r="BG318" s="197"/>
      <c r="BH318" s="197"/>
      <c r="BI318" s="197"/>
      <c r="BJ318" s="197"/>
      <c r="BK318" s="197"/>
      <c r="BL318" s="197"/>
      <c r="BM318" s="197"/>
      <c r="BN318" s="197"/>
      <c r="BO318" s="197"/>
      <c r="BP318" s="197"/>
      <c r="BQ318" s="197"/>
      <c r="BR318" s="197"/>
      <c r="BS318" s="197"/>
      <c r="BT318" s="197"/>
      <c r="BU318" s="197"/>
      <c r="BV318" s="197"/>
      <c r="BW318" s="197"/>
    </row>
    <row r="319" spans="1:154" s="15" customFormat="1" ht="15.6" customHeight="1">
      <c r="A319" s="2">
        <v>2023</v>
      </c>
      <c r="B319" s="194" t="s">
        <v>2747</v>
      </c>
      <c r="C319" s="5" t="s">
        <v>2838</v>
      </c>
      <c r="D319" s="195">
        <f t="shared" si="10"/>
        <v>7.8</v>
      </c>
      <c r="E319" s="1" t="s">
        <v>80</v>
      </c>
      <c r="F319" s="196">
        <v>44949</v>
      </c>
      <c r="G319" s="15" t="s">
        <v>2664</v>
      </c>
      <c r="H319" s="6" t="s">
        <v>11</v>
      </c>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206">
        <v>10</v>
      </c>
      <c r="AJ319" s="206">
        <v>6.4</v>
      </c>
      <c r="AK319" s="206">
        <v>6</v>
      </c>
      <c r="AL319" s="206">
        <v>8.8000000000000007</v>
      </c>
      <c r="AM319" s="6"/>
      <c r="AN319" s="6"/>
      <c r="AO319" s="6"/>
      <c r="AP319" s="6"/>
      <c r="AQ319" s="6"/>
      <c r="AR319" s="6"/>
      <c r="AS319" s="6"/>
      <c r="AT319" s="197"/>
      <c r="AU319" s="197"/>
      <c r="AV319" s="197"/>
      <c r="AW319" s="197"/>
      <c r="AX319" s="197"/>
      <c r="AY319" s="197"/>
      <c r="AZ319" s="197"/>
      <c r="BA319" s="197"/>
      <c r="BB319" s="197"/>
      <c r="BC319" s="197"/>
      <c r="BD319" s="197"/>
      <c r="BE319" s="197"/>
      <c r="BF319" s="197"/>
      <c r="BG319" s="197"/>
      <c r="BH319" s="197"/>
      <c r="BI319" s="197"/>
      <c r="BJ319" s="197"/>
      <c r="BK319" s="197"/>
      <c r="BL319" s="197"/>
      <c r="BQ319" s="197"/>
      <c r="BR319" s="197"/>
      <c r="BS319" s="197"/>
      <c r="BT319" s="197"/>
      <c r="BU319" s="197"/>
      <c r="BV319" s="197"/>
      <c r="BW319" s="197"/>
      <c r="EN319" s="207"/>
      <c r="EO319" s="207"/>
      <c r="EP319" s="207"/>
      <c r="EQ319" s="207"/>
      <c r="ER319" s="207"/>
      <c r="ES319" s="207"/>
      <c r="ET319" s="207"/>
      <c r="EU319" s="207"/>
      <c r="EV319" s="207"/>
      <c r="EW319" s="207"/>
      <c r="EX319" s="207"/>
    </row>
    <row r="320" spans="1:154" s="15" customFormat="1" ht="15.6" customHeight="1">
      <c r="A320" s="2">
        <v>2018</v>
      </c>
      <c r="B320" s="194" t="s">
        <v>2621</v>
      </c>
      <c r="C320" s="5" t="s">
        <v>2837</v>
      </c>
      <c r="D320" s="195">
        <f t="shared" si="10"/>
        <v>7.6</v>
      </c>
      <c r="E320" s="1" t="s">
        <v>80</v>
      </c>
      <c r="F320" s="196">
        <v>44949</v>
      </c>
      <c r="G320" s="15" t="s">
        <v>2760</v>
      </c>
      <c r="H320" s="6" t="s">
        <v>11</v>
      </c>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206">
        <v>7.2</v>
      </c>
      <c r="AJ320" s="206">
        <v>7.6</v>
      </c>
      <c r="AK320" s="206">
        <v>7.6</v>
      </c>
      <c r="AL320" s="206">
        <v>8</v>
      </c>
      <c r="AM320" s="6"/>
      <c r="AN320" s="6"/>
      <c r="AO320" s="6"/>
      <c r="AP320" s="6"/>
      <c r="AQ320" s="6"/>
      <c r="AR320" s="6"/>
      <c r="AS320" s="6"/>
      <c r="AT320" s="197"/>
      <c r="AU320" s="197"/>
      <c r="AV320" s="197"/>
      <c r="AW320" s="197"/>
      <c r="AX320" s="197"/>
      <c r="AY320" s="197"/>
      <c r="AZ320" s="197"/>
      <c r="BA320" s="197"/>
      <c r="BB320" s="197"/>
      <c r="BC320" s="197"/>
      <c r="BD320" s="197"/>
      <c r="BE320" s="197"/>
      <c r="BF320" s="197"/>
      <c r="BG320" s="197"/>
      <c r="BH320" s="197"/>
      <c r="BI320" s="197"/>
      <c r="BJ320" s="197"/>
      <c r="BK320" s="197"/>
      <c r="BL320" s="197"/>
      <c r="BM320" s="197"/>
      <c r="BN320" s="197"/>
      <c r="BO320" s="197"/>
      <c r="BP320" s="197"/>
      <c r="BQ320" s="197"/>
      <c r="BR320" s="197"/>
      <c r="BS320" s="197"/>
      <c r="BT320" s="197"/>
      <c r="BU320" s="197"/>
      <c r="BV320" s="197"/>
      <c r="BW320" s="197"/>
      <c r="BX320" s="5"/>
      <c r="BY320" s="5"/>
      <c r="BZ320" s="5"/>
      <c r="CA320" s="5"/>
      <c r="CB320" s="5"/>
      <c r="CC320" s="5"/>
      <c r="CD320" s="5"/>
      <c r="CE320" s="5"/>
      <c r="CF320" s="5"/>
      <c r="CG320" s="5"/>
      <c r="CH320" s="5"/>
      <c r="CI320" s="5"/>
      <c r="CJ320" s="5"/>
      <c r="CK320" s="5"/>
      <c r="CL320" s="5"/>
      <c r="CM320" s="5"/>
      <c r="CN320" s="5"/>
      <c r="CO320" s="5"/>
      <c r="CP320" s="5"/>
      <c r="CQ320" s="5"/>
      <c r="CR320" s="5"/>
      <c r="CS320" s="5"/>
      <c r="CT320" s="5"/>
      <c r="CU320" s="5"/>
      <c r="CV320" s="5"/>
      <c r="CW320" s="5"/>
      <c r="CX320" s="5"/>
      <c r="CY320" s="5"/>
      <c r="CZ320" s="5"/>
      <c r="DA320" s="5"/>
      <c r="DB320" s="5"/>
      <c r="DC320" s="5"/>
      <c r="DD320" s="5"/>
      <c r="DE320" s="5"/>
      <c r="DF320" s="5"/>
      <c r="DG320" s="5"/>
      <c r="DH320" s="5"/>
      <c r="DI320" s="5"/>
      <c r="DJ320" s="5"/>
      <c r="DK320" s="5"/>
      <c r="DL320" s="5"/>
      <c r="DM320" s="5"/>
      <c r="DN320" s="5"/>
      <c r="DO320" s="5"/>
      <c r="DP320" s="5"/>
      <c r="DQ320" s="5"/>
      <c r="DR320" s="5"/>
      <c r="DS320" s="5"/>
      <c r="DT320" s="5"/>
      <c r="DU320" s="5"/>
      <c r="DV320" s="5"/>
      <c r="DW320" s="5"/>
      <c r="DX320" s="5"/>
      <c r="DY320" s="5"/>
      <c r="DZ320" s="5"/>
      <c r="EA320" s="5"/>
      <c r="EB320" s="5"/>
      <c r="EC320" s="5"/>
      <c r="ED320" s="5"/>
      <c r="EE320" s="5"/>
      <c r="EF320" s="5"/>
      <c r="EG320" s="5"/>
      <c r="EH320" s="5"/>
      <c r="EI320" s="5"/>
      <c r="EJ320" s="5"/>
      <c r="EK320" s="5"/>
      <c r="EL320" s="5"/>
      <c r="EM320" s="5"/>
      <c r="EN320" s="5"/>
      <c r="EO320" s="5"/>
      <c r="EP320" s="5"/>
      <c r="EQ320" s="5"/>
      <c r="ER320" s="5"/>
      <c r="ES320" s="5"/>
      <c r="ET320" s="5"/>
      <c r="EU320" s="5"/>
      <c r="EV320" s="5"/>
      <c r="EW320" s="5"/>
      <c r="EX320" s="5"/>
    </row>
    <row r="321" spans="1:154" s="15" customFormat="1" ht="15.6" customHeight="1">
      <c r="A321" s="2">
        <v>2013</v>
      </c>
      <c r="B321" s="194" t="s">
        <v>2604</v>
      </c>
      <c r="C321" s="5" t="s">
        <v>2836</v>
      </c>
      <c r="D321" s="195">
        <f t="shared" si="10"/>
        <v>7.8999999999999995</v>
      </c>
      <c r="E321" s="1" t="s">
        <v>80</v>
      </c>
      <c r="F321" s="196">
        <v>44949</v>
      </c>
      <c r="G321" s="15" t="s">
        <v>2760</v>
      </c>
      <c r="H321" s="6" t="s">
        <v>11</v>
      </c>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206">
        <v>8</v>
      </c>
      <c r="AJ321" s="206">
        <v>10</v>
      </c>
      <c r="AK321" s="206">
        <v>6.4</v>
      </c>
      <c r="AL321" s="206">
        <v>7.2</v>
      </c>
      <c r="AM321" s="6"/>
      <c r="AN321" s="6"/>
      <c r="AO321" s="6"/>
      <c r="AP321" s="6"/>
      <c r="AQ321" s="6"/>
      <c r="AR321" s="6"/>
      <c r="AS321" s="6"/>
      <c r="AT321" s="197"/>
      <c r="AU321" s="197"/>
      <c r="AV321" s="197"/>
      <c r="AW321" s="197"/>
      <c r="AX321" s="197"/>
      <c r="AY321" s="197"/>
      <c r="AZ321" s="197"/>
      <c r="BA321" s="197"/>
      <c r="BB321" s="197"/>
      <c r="BC321" s="197"/>
      <c r="BD321" s="197"/>
      <c r="BE321" s="197"/>
      <c r="BF321" s="197"/>
      <c r="BG321" s="197"/>
      <c r="BH321" s="197"/>
      <c r="BI321" s="197"/>
      <c r="BJ321" s="197"/>
      <c r="BK321" s="197"/>
      <c r="BL321" s="197"/>
      <c r="BM321" s="197"/>
      <c r="BN321" s="197"/>
      <c r="BO321" s="197"/>
      <c r="BP321" s="197"/>
      <c r="BQ321" s="197"/>
      <c r="BR321" s="197"/>
      <c r="BS321" s="197"/>
      <c r="BT321" s="197"/>
      <c r="BU321" s="197"/>
      <c r="BV321" s="197"/>
      <c r="BW321" s="197"/>
      <c r="BX321" s="5"/>
      <c r="BY321" s="5"/>
      <c r="BZ321" s="5"/>
      <c r="CA321" s="5"/>
      <c r="CB321" s="5"/>
      <c r="CC321" s="5"/>
      <c r="CD321" s="5"/>
      <c r="CE321" s="5"/>
      <c r="CF321" s="5"/>
      <c r="CG321" s="5"/>
      <c r="CH321" s="5"/>
      <c r="CI321" s="5"/>
      <c r="CJ321" s="5"/>
      <c r="CK321" s="5"/>
      <c r="CL321" s="5"/>
      <c r="CM321" s="5"/>
      <c r="CN321" s="5"/>
      <c r="CO321" s="5"/>
      <c r="CP321" s="5"/>
      <c r="CQ321" s="5"/>
      <c r="CR321" s="5"/>
      <c r="CS321" s="5"/>
      <c r="CT321" s="5"/>
      <c r="CU321" s="5"/>
      <c r="CV321" s="5"/>
      <c r="CW321" s="5"/>
      <c r="CX321" s="5"/>
      <c r="CY321" s="5"/>
      <c r="CZ321" s="5"/>
      <c r="DA321" s="5"/>
      <c r="DB321" s="5"/>
      <c r="DC321" s="5"/>
      <c r="DD321" s="5"/>
      <c r="DE321" s="5"/>
      <c r="DF321" s="5"/>
      <c r="DG321" s="5"/>
      <c r="DH321" s="5"/>
      <c r="DI321" s="5"/>
      <c r="DJ321" s="5"/>
      <c r="DK321" s="5"/>
      <c r="DL321" s="5"/>
      <c r="DM321" s="5"/>
      <c r="DN321" s="5"/>
      <c r="DO321" s="5"/>
      <c r="DP321" s="5"/>
      <c r="DQ321" s="5"/>
      <c r="DR321" s="5"/>
      <c r="DS321" s="5"/>
      <c r="DT321" s="5"/>
      <c r="DU321" s="5"/>
      <c r="DV321" s="5"/>
      <c r="DW321" s="5"/>
      <c r="DX321" s="5"/>
      <c r="DY321" s="5"/>
      <c r="DZ321" s="5"/>
      <c r="EA321" s="5"/>
      <c r="EB321" s="5"/>
      <c r="EC321" s="5"/>
      <c r="ED321" s="5"/>
      <c r="EE321" s="5"/>
      <c r="EF321" s="5"/>
      <c r="EG321" s="5"/>
      <c r="EH321" s="5"/>
      <c r="EI321" s="5"/>
      <c r="EJ321" s="5"/>
      <c r="EK321" s="5"/>
      <c r="EL321" s="5"/>
      <c r="EM321" s="5"/>
      <c r="EN321" s="5"/>
      <c r="EO321" s="5"/>
      <c r="EP321" s="5"/>
      <c r="EQ321" s="5"/>
      <c r="ER321" s="5"/>
      <c r="ES321" s="5"/>
      <c r="ET321" s="5"/>
      <c r="EU321" s="5"/>
      <c r="EV321" s="5"/>
      <c r="EW321" s="5"/>
      <c r="EX321" s="5"/>
    </row>
    <row r="322" spans="1:154" s="15" customFormat="1" ht="15.6" customHeight="1">
      <c r="A322" s="2">
        <v>2011</v>
      </c>
      <c r="B322" s="194" t="s">
        <v>2840</v>
      </c>
      <c r="C322" s="5" t="s">
        <v>2841</v>
      </c>
      <c r="D322" s="195">
        <f t="shared" si="10"/>
        <v>6.1</v>
      </c>
      <c r="E322" s="1" t="s">
        <v>81</v>
      </c>
      <c r="F322" s="196">
        <v>44948</v>
      </c>
      <c r="G322" s="15" t="s">
        <v>2638</v>
      </c>
      <c r="H322" s="6" t="s">
        <v>11</v>
      </c>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206">
        <v>6</v>
      </c>
      <c r="AJ322" s="206">
        <v>6.8</v>
      </c>
      <c r="AK322" s="206">
        <v>6</v>
      </c>
      <c r="AL322" s="206">
        <v>5.6</v>
      </c>
      <c r="AM322" s="6"/>
      <c r="AN322" s="6"/>
      <c r="AO322" s="6"/>
      <c r="AP322" s="6"/>
      <c r="AQ322" s="6"/>
      <c r="AR322" s="6"/>
      <c r="AS322" s="6"/>
      <c r="AT322" s="197"/>
      <c r="AU322" s="197"/>
      <c r="AV322" s="197"/>
      <c r="AW322" s="197"/>
      <c r="AX322" s="197"/>
      <c r="AY322" s="197"/>
      <c r="AZ322" s="197"/>
      <c r="BA322" s="197"/>
      <c r="BB322" s="197"/>
      <c r="BC322" s="197"/>
      <c r="BD322" s="197"/>
      <c r="BE322" s="197"/>
      <c r="BF322" s="197"/>
      <c r="BG322" s="197"/>
      <c r="BH322" s="197"/>
      <c r="BI322" s="197"/>
      <c r="BJ322" s="197"/>
      <c r="BK322" s="197"/>
      <c r="BL322" s="197"/>
      <c r="BM322" s="197"/>
      <c r="BN322" s="197"/>
      <c r="BO322" s="197"/>
      <c r="BP322" s="197"/>
      <c r="BQ322" s="197"/>
      <c r="BR322" s="197"/>
      <c r="BS322" s="197"/>
      <c r="BT322" s="197"/>
      <c r="BU322" s="197"/>
      <c r="BV322" s="197"/>
      <c r="BW322" s="197"/>
    </row>
    <row r="323" spans="1:154" s="15" customFormat="1" ht="15.6" customHeight="1">
      <c r="A323" s="2">
        <v>2011</v>
      </c>
      <c r="B323" s="194" t="s">
        <v>2840</v>
      </c>
      <c r="C323" s="5" t="s">
        <v>2841</v>
      </c>
      <c r="D323" s="195">
        <f t="shared" si="10"/>
        <v>5.4</v>
      </c>
      <c r="E323" s="1" t="s">
        <v>80</v>
      </c>
      <c r="F323" s="196">
        <v>44948</v>
      </c>
      <c r="G323" s="15" t="s">
        <v>2638</v>
      </c>
      <c r="H323" s="6" t="s">
        <v>11</v>
      </c>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206">
        <v>4</v>
      </c>
      <c r="AJ323" s="206">
        <v>7.6</v>
      </c>
      <c r="AK323" s="206">
        <v>5.2</v>
      </c>
      <c r="AL323" s="206">
        <v>4.8</v>
      </c>
      <c r="AM323" s="6"/>
      <c r="AN323" s="6"/>
      <c r="AO323" s="6"/>
      <c r="AP323" s="6"/>
      <c r="AQ323" s="6"/>
      <c r="AR323" s="6"/>
      <c r="AS323" s="6"/>
      <c r="AT323" s="197"/>
      <c r="AU323" s="197"/>
      <c r="AV323" s="197"/>
      <c r="AW323" s="197"/>
      <c r="AX323" s="197"/>
      <c r="AY323" s="197"/>
      <c r="AZ323" s="197"/>
      <c r="BA323" s="197"/>
      <c r="BB323" s="197"/>
      <c r="BC323" s="197"/>
      <c r="BD323" s="197"/>
      <c r="BE323" s="197"/>
      <c r="BF323" s="197"/>
      <c r="BG323" s="197"/>
      <c r="BH323" s="197"/>
      <c r="BI323" s="197"/>
      <c r="BJ323" s="197"/>
      <c r="BK323" s="197"/>
      <c r="BL323" s="197"/>
      <c r="BM323" s="197"/>
      <c r="BN323" s="197"/>
      <c r="BO323" s="197"/>
      <c r="BP323" s="197"/>
      <c r="BQ323" s="197"/>
      <c r="BR323" s="197"/>
      <c r="BS323" s="197"/>
      <c r="BT323" s="197"/>
      <c r="BU323" s="197"/>
      <c r="BV323" s="197"/>
      <c r="BW323" s="197"/>
    </row>
    <row r="324" spans="1:154" s="15" customFormat="1" ht="15.6" customHeight="1">
      <c r="A324" s="2">
        <v>102</v>
      </c>
      <c r="B324" s="194" t="s">
        <v>2753</v>
      </c>
      <c r="C324" s="5" t="s">
        <v>2848</v>
      </c>
      <c r="D324" s="195">
        <f t="shared" si="10"/>
        <v>7</v>
      </c>
      <c r="E324" s="1" t="s">
        <v>81</v>
      </c>
      <c r="F324" s="196">
        <v>44948</v>
      </c>
      <c r="G324" s="15" t="s">
        <v>2752</v>
      </c>
      <c r="H324" s="6" t="s">
        <v>11</v>
      </c>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206">
        <v>7</v>
      </c>
      <c r="AJ324" s="206"/>
      <c r="AK324" s="206"/>
      <c r="AL324" s="206"/>
      <c r="AM324" s="6"/>
      <c r="AN324" s="6"/>
      <c r="AO324" s="6"/>
      <c r="AP324" s="6"/>
      <c r="AQ324" s="6"/>
      <c r="AR324" s="6"/>
      <c r="AS324" s="6"/>
      <c r="AT324" s="197"/>
      <c r="AU324" s="197"/>
      <c r="AV324" s="197"/>
      <c r="AW324" s="197"/>
      <c r="AX324" s="197"/>
      <c r="AY324" s="197"/>
      <c r="AZ324" s="197"/>
      <c r="BA324" s="197"/>
      <c r="BB324" s="197"/>
      <c r="BC324" s="197"/>
      <c r="BD324" s="197"/>
      <c r="BE324" s="197"/>
      <c r="BF324" s="197"/>
      <c r="BG324" s="197"/>
      <c r="BH324" s="197"/>
      <c r="BI324" s="197"/>
      <c r="BJ324" s="197"/>
      <c r="BK324" s="197"/>
      <c r="BL324" s="197"/>
      <c r="BM324" s="197"/>
      <c r="BN324" s="197"/>
      <c r="BO324" s="197"/>
      <c r="BP324" s="197"/>
      <c r="BQ324" s="197"/>
      <c r="BR324" s="197"/>
      <c r="BS324" s="197"/>
      <c r="BT324" s="197"/>
      <c r="BU324" s="197"/>
      <c r="BV324" s="197"/>
      <c r="BW324" s="197"/>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c r="DH324" s="2"/>
      <c r="DI324" s="2"/>
      <c r="DJ324" s="2"/>
      <c r="DK324" s="2"/>
      <c r="DL324" s="2"/>
      <c r="DM324" s="2"/>
      <c r="DN324" s="2"/>
      <c r="DO324" s="2"/>
      <c r="DP324" s="2"/>
      <c r="DQ324" s="2"/>
      <c r="DR324" s="2"/>
      <c r="DS324" s="2"/>
      <c r="DT324" s="2"/>
      <c r="DU324" s="2"/>
      <c r="DV324" s="2"/>
      <c r="DW324" s="2"/>
      <c r="DX324" s="2"/>
      <c r="DY324" s="2"/>
      <c r="DZ324" s="2"/>
      <c r="EA324" s="2"/>
      <c r="EB324" s="2"/>
      <c r="EC324" s="2"/>
      <c r="ED324" s="2"/>
      <c r="EE324" s="2"/>
      <c r="EF324" s="2"/>
      <c r="EG324" s="2"/>
      <c r="EH324" s="2"/>
      <c r="EI324" s="2"/>
      <c r="EJ324" s="2"/>
      <c r="EK324" s="2"/>
      <c r="EL324" s="2"/>
      <c r="EM324" s="2"/>
      <c r="EN324" s="2"/>
      <c r="EO324" s="2"/>
      <c r="EP324" s="2"/>
      <c r="EQ324" s="2"/>
      <c r="ER324" s="2"/>
      <c r="ES324" s="2"/>
      <c r="ET324" s="2"/>
      <c r="EU324" s="2"/>
      <c r="EV324" s="2"/>
      <c r="EW324" s="2"/>
      <c r="EX324" s="2"/>
    </row>
    <row r="325" spans="1:154" s="15" customFormat="1" ht="15.6" customHeight="1">
      <c r="A325" s="2">
        <v>102</v>
      </c>
      <c r="B325" s="194" t="s">
        <v>2753</v>
      </c>
      <c r="C325" s="5" t="s">
        <v>2848</v>
      </c>
      <c r="D325" s="195">
        <f t="shared" si="10"/>
        <v>5.8</v>
      </c>
      <c r="E325" s="1" t="s">
        <v>80</v>
      </c>
      <c r="F325" s="196">
        <v>44948</v>
      </c>
      <c r="G325" s="15" t="s">
        <v>2752</v>
      </c>
      <c r="H325" s="6" t="s">
        <v>11</v>
      </c>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206">
        <v>5.8</v>
      </c>
      <c r="AJ325" s="206"/>
      <c r="AK325" s="206"/>
      <c r="AL325" s="206"/>
      <c r="AM325" s="6"/>
      <c r="AN325" s="6"/>
      <c r="AO325" s="6"/>
      <c r="AP325" s="6"/>
      <c r="AQ325" s="6"/>
      <c r="AR325" s="6"/>
      <c r="AS325" s="6"/>
      <c r="AT325" s="197"/>
      <c r="AU325" s="197"/>
      <c r="AV325" s="197"/>
      <c r="AW325" s="197"/>
      <c r="AX325" s="197"/>
      <c r="AY325" s="197"/>
      <c r="AZ325" s="197"/>
      <c r="BA325" s="197"/>
      <c r="BB325" s="197"/>
      <c r="BC325" s="197"/>
      <c r="BD325" s="197"/>
      <c r="BE325" s="197"/>
      <c r="BF325" s="197"/>
      <c r="BG325" s="197"/>
      <c r="BH325" s="197"/>
      <c r="BI325" s="197"/>
      <c r="BJ325" s="197"/>
      <c r="BK325" s="197"/>
      <c r="BL325" s="197"/>
      <c r="BM325" s="197"/>
      <c r="BN325" s="197"/>
      <c r="BO325" s="197"/>
      <c r="BP325" s="197"/>
      <c r="BQ325" s="197"/>
      <c r="BR325" s="197"/>
      <c r="BS325" s="197"/>
      <c r="BT325" s="197"/>
      <c r="BU325" s="197"/>
      <c r="BV325" s="197"/>
      <c r="BW325" s="197"/>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2"/>
      <c r="DL325" s="2"/>
      <c r="DM325" s="2"/>
      <c r="DN325" s="2"/>
      <c r="DO325" s="2"/>
      <c r="DP325" s="2"/>
      <c r="DQ325" s="2"/>
      <c r="DR325" s="2"/>
      <c r="DS325" s="2"/>
      <c r="DT325" s="2"/>
      <c r="DU325" s="2"/>
      <c r="DV325" s="2"/>
      <c r="DW325" s="2"/>
      <c r="DX325" s="2"/>
      <c r="DY325" s="2"/>
      <c r="DZ325" s="2"/>
      <c r="EA325" s="2"/>
      <c r="EB325" s="2"/>
      <c r="EC325" s="2"/>
      <c r="ED325" s="2"/>
      <c r="EE325" s="2"/>
      <c r="EF325" s="2"/>
      <c r="EG325" s="2"/>
      <c r="EH325" s="2"/>
      <c r="EI325" s="2"/>
      <c r="EJ325" s="2"/>
      <c r="EK325" s="2"/>
      <c r="EL325" s="2"/>
      <c r="EM325" s="2"/>
      <c r="EN325" s="2"/>
      <c r="EO325" s="2"/>
      <c r="EP325" s="2"/>
      <c r="EQ325" s="2"/>
      <c r="ER325" s="2"/>
      <c r="ES325" s="2"/>
      <c r="ET325" s="2"/>
      <c r="EU325" s="2"/>
      <c r="EV325" s="2"/>
      <c r="EW325" s="2"/>
      <c r="EX325" s="2"/>
    </row>
    <row r="326" spans="1:154" s="15" customFormat="1" ht="15.6" customHeight="1">
      <c r="A326" s="2">
        <v>2017</v>
      </c>
      <c r="B326" s="194" t="s">
        <v>2853</v>
      </c>
      <c r="C326" s="5" t="s">
        <v>2854</v>
      </c>
      <c r="D326" s="195">
        <f t="shared" si="10"/>
        <v>7.6</v>
      </c>
      <c r="E326" s="1" t="s">
        <v>81</v>
      </c>
      <c r="F326" s="196">
        <v>44947</v>
      </c>
      <c r="G326" s="15" t="s">
        <v>2638</v>
      </c>
      <c r="H326" s="6" t="s">
        <v>11</v>
      </c>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206">
        <v>8</v>
      </c>
      <c r="AJ326" s="206">
        <v>6</v>
      </c>
      <c r="AK326" s="206">
        <v>8.4</v>
      </c>
      <c r="AL326" s="206">
        <v>8</v>
      </c>
      <c r="AM326" s="6"/>
      <c r="AN326" s="6"/>
      <c r="AO326" s="6"/>
      <c r="AP326" s="6"/>
      <c r="AQ326" s="6"/>
      <c r="AR326" s="6"/>
      <c r="AS326" s="6"/>
      <c r="AT326" s="197"/>
      <c r="AU326" s="197"/>
      <c r="AV326" s="197"/>
      <c r="AW326" s="197"/>
      <c r="AX326" s="197"/>
      <c r="AY326" s="197"/>
      <c r="AZ326" s="197"/>
      <c r="BA326" s="197"/>
      <c r="BB326" s="197"/>
      <c r="BC326" s="197"/>
      <c r="BD326" s="197"/>
      <c r="BE326" s="197"/>
      <c r="BF326" s="197"/>
      <c r="BG326" s="197"/>
      <c r="BH326" s="197"/>
      <c r="BI326" s="197"/>
      <c r="BJ326" s="197"/>
      <c r="BK326" s="197"/>
      <c r="BL326" s="197"/>
      <c r="BM326" s="197"/>
      <c r="BN326" s="197"/>
      <c r="BO326" s="197"/>
      <c r="BP326" s="197"/>
      <c r="BQ326" s="197"/>
      <c r="BR326" s="197"/>
      <c r="BS326" s="197"/>
      <c r="BT326" s="197"/>
      <c r="BU326" s="197"/>
      <c r="BV326" s="197"/>
      <c r="BW326" s="197"/>
    </row>
    <row r="327" spans="1:154" s="15" customFormat="1" ht="15.6" customHeight="1">
      <c r="A327" s="2">
        <v>2018</v>
      </c>
      <c r="B327" s="194" t="s">
        <v>2851</v>
      </c>
      <c r="C327" s="5" t="s">
        <v>2852</v>
      </c>
      <c r="D327" s="195">
        <f t="shared" si="10"/>
        <v>7.3000000000000007</v>
      </c>
      <c r="E327" s="1" t="s">
        <v>80</v>
      </c>
      <c r="F327" s="196">
        <v>44947</v>
      </c>
      <c r="G327" s="15" t="s">
        <v>2638</v>
      </c>
      <c r="H327" s="6" t="s">
        <v>11</v>
      </c>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206">
        <v>5.6</v>
      </c>
      <c r="AJ327" s="206">
        <v>8.8000000000000007</v>
      </c>
      <c r="AK327" s="206">
        <v>7.2</v>
      </c>
      <c r="AL327" s="206">
        <v>7.6</v>
      </c>
      <c r="AM327" s="6"/>
      <c r="AN327" s="6"/>
      <c r="AO327" s="6"/>
      <c r="AP327" s="6"/>
      <c r="AQ327" s="6"/>
      <c r="AR327" s="6"/>
      <c r="AS327" s="6"/>
      <c r="AT327" s="197"/>
      <c r="AU327" s="197"/>
      <c r="AV327" s="197"/>
      <c r="AW327" s="197"/>
      <c r="AX327" s="197"/>
      <c r="AY327" s="197"/>
      <c r="AZ327" s="197"/>
      <c r="BA327" s="197"/>
      <c r="BB327" s="197"/>
      <c r="BC327" s="197"/>
      <c r="BD327" s="197"/>
      <c r="BE327" s="197"/>
      <c r="BF327" s="197"/>
      <c r="BG327" s="197"/>
      <c r="BH327" s="197"/>
      <c r="BI327" s="197"/>
      <c r="BJ327" s="197"/>
      <c r="BK327" s="197"/>
      <c r="BL327" s="197"/>
      <c r="BM327" s="197"/>
      <c r="BN327" s="197"/>
      <c r="BO327" s="197"/>
      <c r="BP327" s="197"/>
      <c r="BQ327" s="197"/>
      <c r="BR327" s="197"/>
      <c r="BS327" s="197"/>
      <c r="BT327" s="197"/>
      <c r="BU327" s="197"/>
      <c r="BV327" s="197"/>
      <c r="BW327" s="197"/>
    </row>
    <row r="328" spans="1:154" s="15" customFormat="1" ht="15.6" customHeight="1">
      <c r="A328" s="2">
        <v>2018</v>
      </c>
      <c r="B328" s="194" t="s">
        <v>2851</v>
      </c>
      <c r="C328" s="5" t="s">
        <v>2852</v>
      </c>
      <c r="D328" s="195">
        <f t="shared" si="10"/>
        <v>6.3</v>
      </c>
      <c r="E328" s="1" t="s">
        <v>81</v>
      </c>
      <c r="F328" s="196">
        <v>44947</v>
      </c>
      <c r="G328" s="15" t="s">
        <v>2638</v>
      </c>
      <c r="H328" s="6" t="s">
        <v>11</v>
      </c>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206">
        <v>6</v>
      </c>
      <c r="AJ328" s="206">
        <v>6.4</v>
      </c>
      <c r="AK328" s="206">
        <v>6</v>
      </c>
      <c r="AL328" s="206">
        <v>6.8</v>
      </c>
      <c r="AM328" s="6"/>
      <c r="AN328" s="6"/>
      <c r="AO328" s="6"/>
      <c r="AP328" s="6"/>
      <c r="AQ328" s="6"/>
      <c r="AR328" s="6"/>
      <c r="AS328" s="6"/>
      <c r="AT328" s="197"/>
      <c r="AU328" s="197"/>
      <c r="AV328" s="197"/>
      <c r="AW328" s="197"/>
      <c r="AX328" s="197"/>
      <c r="AY328" s="197"/>
      <c r="AZ328" s="197"/>
      <c r="BA328" s="197"/>
      <c r="BB328" s="197"/>
      <c r="BC328" s="197"/>
      <c r="BD328" s="197"/>
      <c r="BE328" s="197"/>
      <c r="BF328" s="197"/>
      <c r="BG328" s="197"/>
      <c r="BH328" s="197"/>
      <c r="BI328" s="197"/>
      <c r="BJ328" s="197"/>
      <c r="BK328" s="197"/>
      <c r="BL328" s="197"/>
      <c r="BM328" s="197"/>
      <c r="BN328" s="197"/>
      <c r="BO328" s="197"/>
      <c r="BP328" s="197"/>
      <c r="BQ328" s="197"/>
      <c r="BR328" s="197"/>
      <c r="BS328" s="197"/>
      <c r="BT328" s="197"/>
      <c r="BU328" s="197"/>
      <c r="BV328" s="197"/>
      <c r="BW328" s="197"/>
    </row>
    <row r="329" spans="1:154" s="15" customFormat="1" ht="15.6" customHeight="1">
      <c r="A329" s="2">
        <v>2021</v>
      </c>
      <c r="B329" s="194" t="s">
        <v>2846</v>
      </c>
      <c r="C329" s="5" t="s">
        <v>2847</v>
      </c>
      <c r="D329" s="195">
        <f t="shared" si="10"/>
        <v>5.6</v>
      </c>
      <c r="E329" s="1" t="s">
        <v>81</v>
      </c>
      <c r="F329" s="196">
        <v>44947</v>
      </c>
      <c r="G329" s="15" t="s">
        <v>2638</v>
      </c>
      <c r="H329" s="6" t="s">
        <v>11</v>
      </c>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206">
        <v>4.8</v>
      </c>
      <c r="AJ329" s="206">
        <v>5.6</v>
      </c>
      <c r="AK329" s="206">
        <v>6.4</v>
      </c>
      <c r="AL329" s="206">
        <v>5.6</v>
      </c>
      <c r="AM329" s="6"/>
      <c r="AN329" s="6"/>
      <c r="AO329" s="6"/>
      <c r="AP329" s="6"/>
      <c r="AQ329" s="6"/>
      <c r="AR329" s="6"/>
      <c r="AS329" s="6"/>
      <c r="AT329" s="197"/>
      <c r="AU329" s="197"/>
      <c r="AV329" s="197"/>
      <c r="AW329" s="197"/>
      <c r="AX329" s="197"/>
      <c r="AY329" s="197"/>
      <c r="AZ329" s="197"/>
      <c r="BA329" s="197"/>
      <c r="BB329" s="197"/>
      <c r="BC329" s="197"/>
      <c r="BD329" s="197"/>
      <c r="BE329" s="197"/>
      <c r="BF329" s="197"/>
      <c r="BG329" s="197"/>
      <c r="BH329" s="197"/>
      <c r="BI329" s="197"/>
      <c r="BJ329" s="197"/>
      <c r="BK329" s="197"/>
      <c r="BL329" s="197"/>
      <c r="BM329" s="197"/>
      <c r="BN329" s="197"/>
      <c r="BO329" s="197"/>
      <c r="BP329" s="197"/>
      <c r="BQ329" s="197"/>
      <c r="BR329" s="197"/>
      <c r="BS329" s="197"/>
      <c r="BT329" s="197"/>
      <c r="BU329" s="197"/>
      <c r="BV329" s="197"/>
      <c r="BW329" s="197"/>
    </row>
    <row r="330" spans="1:154" s="15" customFormat="1" ht="15.6" customHeight="1">
      <c r="A330" s="2">
        <v>2021</v>
      </c>
      <c r="B330" s="194" t="s">
        <v>2846</v>
      </c>
      <c r="C330" s="5" t="s">
        <v>2847</v>
      </c>
      <c r="D330" s="195">
        <f t="shared" si="10"/>
        <v>5.5</v>
      </c>
      <c r="E330" s="1" t="s">
        <v>80</v>
      </c>
      <c r="F330" s="196">
        <v>44947</v>
      </c>
      <c r="G330" s="15" t="s">
        <v>2638</v>
      </c>
      <c r="H330" s="6" t="s">
        <v>11</v>
      </c>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206">
        <v>4.4000000000000004</v>
      </c>
      <c r="AJ330" s="206">
        <v>7.6</v>
      </c>
      <c r="AK330" s="206">
        <v>6</v>
      </c>
      <c r="AL330" s="206">
        <v>4</v>
      </c>
      <c r="AM330" s="6"/>
      <c r="AN330" s="6"/>
      <c r="AO330" s="6"/>
      <c r="AP330" s="6"/>
      <c r="AQ330" s="6"/>
      <c r="AR330" s="6"/>
      <c r="AS330" s="6"/>
      <c r="AT330" s="197"/>
      <c r="AU330" s="197"/>
      <c r="AV330" s="197"/>
      <c r="AW330" s="197"/>
      <c r="AX330" s="197"/>
      <c r="AY330" s="197"/>
      <c r="AZ330" s="197"/>
      <c r="BA330" s="197"/>
      <c r="BB330" s="197"/>
      <c r="BC330" s="197"/>
      <c r="BD330" s="197"/>
      <c r="BE330" s="197"/>
      <c r="BF330" s="197"/>
      <c r="BG330" s="197"/>
      <c r="BH330" s="197"/>
      <c r="BI330" s="197"/>
      <c r="BJ330" s="197"/>
      <c r="BK330" s="197"/>
      <c r="BL330" s="197"/>
      <c r="BM330" s="2"/>
      <c r="BN330" s="2"/>
      <c r="BO330" s="2"/>
      <c r="BP330" s="2"/>
      <c r="BQ330" s="2"/>
      <c r="BR330" s="2"/>
      <c r="BS330" s="2"/>
      <c r="BT330" s="2"/>
      <c r="BU330" s="2"/>
      <c r="BV330" s="2"/>
      <c r="BW330" s="2"/>
    </row>
    <row r="331" spans="1:154" s="15" customFormat="1" ht="15.6" customHeight="1">
      <c r="A331" s="2">
        <v>2023</v>
      </c>
      <c r="B331" s="194" t="s">
        <v>2844</v>
      </c>
      <c r="C331" s="5" t="s">
        <v>2845</v>
      </c>
      <c r="D331" s="195">
        <f t="shared" si="10"/>
        <v>6.2</v>
      </c>
      <c r="E331" s="1" t="s">
        <v>80</v>
      </c>
      <c r="F331" s="196">
        <v>44947</v>
      </c>
      <c r="G331" s="15" t="s">
        <v>2664</v>
      </c>
      <c r="H331" s="6" t="s">
        <v>11</v>
      </c>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206">
        <v>8</v>
      </c>
      <c r="AJ331" s="206">
        <v>4.8</v>
      </c>
      <c r="AK331" s="206">
        <v>6</v>
      </c>
      <c r="AL331" s="206">
        <v>6</v>
      </c>
      <c r="AM331" s="6"/>
      <c r="AN331" s="6"/>
      <c r="AO331" s="6"/>
      <c r="AP331" s="6"/>
      <c r="AQ331" s="6"/>
      <c r="AR331" s="6"/>
      <c r="AS331" s="6"/>
      <c r="AT331" s="197"/>
      <c r="AU331" s="197"/>
      <c r="AV331" s="197"/>
      <c r="AW331" s="197"/>
      <c r="AX331" s="197"/>
      <c r="AY331" s="197"/>
      <c r="AZ331" s="197"/>
      <c r="BA331" s="197"/>
      <c r="BB331" s="197"/>
      <c r="BC331" s="197"/>
      <c r="BD331" s="197"/>
      <c r="BE331" s="197"/>
      <c r="BF331" s="197"/>
      <c r="BG331" s="197"/>
      <c r="BH331" s="197"/>
      <c r="BI331" s="197"/>
      <c r="BJ331" s="197"/>
      <c r="BK331" s="197"/>
      <c r="BL331" s="197"/>
      <c r="BM331" s="197"/>
      <c r="BN331" s="197"/>
      <c r="BO331" s="197"/>
      <c r="BP331" s="197"/>
      <c r="BQ331" s="197"/>
      <c r="BR331" s="197"/>
      <c r="BS331" s="197"/>
      <c r="BT331" s="197"/>
      <c r="BU331" s="197"/>
      <c r="BV331" s="197"/>
      <c r="BW331" s="197"/>
      <c r="EN331" s="5"/>
      <c r="EO331" s="5"/>
      <c r="EP331" s="5"/>
      <c r="EQ331" s="5"/>
      <c r="ER331" s="5"/>
      <c r="ES331" s="5"/>
      <c r="ET331" s="5"/>
      <c r="EU331" s="5"/>
      <c r="EV331" s="5"/>
      <c r="EW331" s="5"/>
      <c r="EX331" s="5"/>
    </row>
    <row r="332" spans="1:154" s="15" customFormat="1" ht="15.6" customHeight="1">
      <c r="A332" s="2">
        <v>2022</v>
      </c>
      <c r="B332" s="194" t="s">
        <v>2842</v>
      </c>
      <c r="C332" s="5" t="s">
        <v>2843</v>
      </c>
      <c r="D332" s="195">
        <f t="shared" si="10"/>
        <v>6.7</v>
      </c>
      <c r="E332" s="1" t="s">
        <v>80</v>
      </c>
      <c r="F332" s="196">
        <v>44947</v>
      </c>
      <c r="G332" s="15" t="s">
        <v>2664</v>
      </c>
      <c r="H332" s="6" t="s">
        <v>11</v>
      </c>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206">
        <v>6.8</v>
      </c>
      <c r="AJ332" s="206">
        <v>6.8</v>
      </c>
      <c r="AK332" s="206">
        <v>6.4</v>
      </c>
      <c r="AL332" s="206">
        <v>6.8</v>
      </c>
      <c r="AM332" s="6"/>
      <c r="AN332" s="6"/>
      <c r="AO332" s="6"/>
      <c r="AP332" s="6"/>
      <c r="AQ332" s="6"/>
      <c r="AR332" s="6"/>
      <c r="AS332" s="6"/>
      <c r="AT332" s="197"/>
      <c r="AU332" s="197"/>
      <c r="AV332" s="197"/>
      <c r="AW332" s="197"/>
      <c r="AX332" s="197"/>
      <c r="AY332" s="197"/>
      <c r="AZ332" s="197"/>
      <c r="BA332" s="197"/>
      <c r="BB332" s="197"/>
      <c r="BC332" s="197"/>
      <c r="BD332" s="197"/>
      <c r="BE332" s="197"/>
      <c r="BF332" s="197"/>
      <c r="BG332" s="197"/>
      <c r="BH332" s="197"/>
      <c r="BI332" s="197"/>
      <c r="BJ332" s="197"/>
      <c r="BK332" s="197"/>
      <c r="BL332" s="197"/>
      <c r="BM332" s="197"/>
      <c r="BN332" s="197"/>
      <c r="BO332" s="197"/>
      <c r="BP332" s="197"/>
      <c r="BQ332" s="197"/>
      <c r="BR332" s="197"/>
      <c r="BS332" s="197"/>
      <c r="BT332" s="197"/>
      <c r="BU332" s="197"/>
      <c r="BV332" s="197"/>
      <c r="BW332" s="197"/>
      <c r="EN332" s="207"/>
      <c r="EO332" s="207"/>
      <c r="EP332" s="207"/>
      <c r="EQ332" s="207"/>
      <c r="ER332" s="207"/>
      <c r="ES332" s="207"/>
      <c r="ET332" s="207"/>
      <c r="EU332" s="207"/>
      <c r="EV332" s="207"/>
      <c r="EW332" s="207"/>
      <c r="EX332" s="207"/>
    </row>
    <row r="333" spans="1:154" s="15" customFormat="1" ht="15.6" customHeight="1">
      <c r="A333" s="2">
        <v>2023</v>
      </c>
      <c r="B333" s="194" t="s">
        <v>2849</v>
      </c>
      <c r="C333" s="5" t="s">
        <v>2850</v>
      </c>
      <c r="D333" s="195">
        <f t="shared" si="10"/>
        <v>8.3000000000000007</v>
      </c>
      <c r="E333" s="1" t="s">
        <v>80</v>
      </c>
      <c r="F333" s="196">
        <v>44946</v>
      </c>
      <c r="G333" s="15" t="s">
        <v>2664</v>
      </c>
      <c r="H333" s="6" t="s">
        <v>11</v>
      </c>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206">
        <v>9.1999999999999993</v>
      </c>
      <c r="AJ333" s="206">
        <v>8.8000000000000007</v>
      </c>
      <c r="AK333" s="206">
        <v>7.2</v>
      </c>
      <c r="AL333" s="206">
        <v>8</v>
      </c>
      <c r="AM333" s="6"/>
      <c r="AN333" s="6"/>
      <c r="AO333" s="6"/>
      <c r="AP333" s="6"/>
      <c r="AQ333" s="6"/>
      <c r="AR333" s="6"/>
      <c r="AS333" s="6"/>
      <c r="AT333" s="197"/>
      <c r="AU333" s="197"/>
      <c r="AV333" s="197"/>
      <c r="AW333" s="197"/>
      <c r="AX333" s="197"/>
      <c r="AY333" s="197"/>
      <c r="AZ333" s="197"/>
      <c r="BA333" s="197"/>
      <c r="BB333" s="197"/>
      <c r="BC333" s="197"/>
      <c r="BD333" s="197"/>
      <c r="BE333" s="197"/>
      <c r="BF333" s="197"/>
      <c r="BG333" s="197"/>
      <c r="BH333" s="197"/>
      <c r="BI333" s="197"/>
      <c r="BJ333" s="197"/>
      <c r="BK333" s="197"/>
      <c r="BL333" s="197"/>
      <c r="BM333" s="197"/>
      <c r="BN333" s="197"/>
      <c r="BO333" s="197"/>
      <c r="BP333" s="197"/>
      <c r="BQ333" s="197"/>
      <c r="BR333" s="197"/>
      <c r="BS333" s="197"/>
      <c r="BT333" s="197"/>
      <c r="BU333" s="197"/>
      <c r="BV333" s="197"/>
      <c r="BW333" s="197"/>
      <c r="EN333" s="5"/>
      <c r="EO333" s="5"/>
      <c r="EP333" s="5"/>
      <c r="EQ333" s="5"/>
      <c r="ER333" s="5"/>
      <c r="ES333" s="5"/>
      <c r="ET333" s="5"/>
      <c r="EU333" s="5"/>
      <c r="EV333" s="5"/>
      <c r="EW333" s="5"/>
      <c r="EX333" s="5"/>
    </row>
    <row r="334" spans="1:154" s="15" customFormat="1" ht="15.6" customHeight="1">
      <c r="A334" s="2">
        <v>1988</v>
      </c>
      <c r="B334" s="194" t="s">
        <v>2863</v>
      </c>
      <c r="C334" s="5" t="s">
        <v>2864</v>
      </c>
      <c r="D334" s="195">
        <f t="shared" si="10"/>
        <v>6.6000000000000005</v>
      </c>
      <c r="E334" s="1" t="s">
        <v>80</v>
      </c>
      <c r="F334" s="196">
        <v>44945</v>
      </c>
      <c r="G334" s="15" t="s">
        <v>2826</v>
      </c>
      <c r="H334" s="6" t="s">
        <v>11</v>
      </c>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206">
        <v>6.4</v>
      </c>
      <c r="AJ334" s="206">
        <v>7.2</v>
      </c>
      <c r="AK334" s="206">
        <v>6</v>
      </c>
      <c r="AL334" s="206">
        <v>6.8</v>
      </c>
      <c r="AM334" s="6"/>
      <c r="AN334" s="6"/>
      <c r="AO334" s="6"/>
      <c r="AP334" s="6"/>
      <c r="AQ334" s="6"/>
      <c r="AR334" s="6"/>
      <c r="AS334" s="6"/>
      <c r="AT334" s="197"/>
      <c r="AU334" s="197"/>
      <c r="AV334" s="197"/>
      <c r="AW334" s="197"/>
      <c r="AX334" s="197"/>
      <c r="AY334" s="197"/>
      <c r="AZ334" s="197"/>
      <c r="BA334" s="197"/>
      <c r="BB334" s="197"/>
      <c r="BC334" s="197"/>
      <c r="BD334" s="197"/>
      <c r="BE334" s="197"/>
      <c r="BF334" s="197"/>
      <c r="BG334" s="197"/>
      <c r="BH334" s="197"/>
      <c r="BI334" s="197"/>
      <c r="BJ334" s="197"/>
      <c r="BK334" s="197"/>
      <c r="BL334" s="197"/>
      <c r="BM334" s="2"/>
      <c r="BN334" s="2"/>
      <c r="BO334" s="2"/>
      <c r="BP334" s="2"/>
      <c r="BQ334" s="2"/>
      <c r="BR334" s="2"/>
      <c r="BS334" s="2"/>
      <c r="BT334" s="2"/>
      <c r="BU334" s="2"/>
      <c r="BV334" s="2"/>
      <c r="BW334" s="2"/>
    </row>
    <row r="335" spans="1:154" s="15" customFormat="1" ht="15.6" customHeight="1">
      <c r="A335" s="2">
        <v>2014</v>
      </c>
      <c r="B335" s="194" t="s">
        <v>2855</v>
      </c>
      <c r="C335" s="5" t="s">
        <v>2856</v>
      </c>
      <c r="D335" s="195">
        <f t="shared" si="10"/>
        <v>7.7</v>
      </c>
      <c r="E335" s="1" t="s">
        <v>80</v>
      </c>
      <c r="F335" s="196">
        <v>44945</v>
      </c>
      <c r="G335" s="15" t="s">
        <v>2606</v>
      </c>
      <c r="H335" s="6" t="s">
        <v>11</v>
      </c>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206">
        <v>8</v>
      </c>
      <c r="AJ335" s="206">
        <v>10</v>
      </c>
      <c r="AK335" s="206">
        <v>8</v>
      </c>
      <c r="AL335" s="206">
        <v>4.8</v>
      </c>
      <c r="AM335" s="6"/>
      <c r="AN335" s="6"/>
      <c r="AO335" s="6"/>
      <c r="AP335" s="6"/>
      <c r="AQ335" s="6"/>
      <c r="AR335" s="6"/>
      <c r="AS335" s="6"/>
      <c r="AT335" s="197"/>
      <c r="AU335" s="197"/>
      <c r="AV335" s="197"/>
      <c r="AW335" s="197"/>
      <c r="AX335" s="197"/>
      <c r="AY335" s="197"/>
      <c r="AZ335" s="197"/>
      <c r="BA335" s="197"/>
      <c r="BB335" s="197"/>
      <c r="BC335" s="197"/>
      <c r="BD335" s="197"/>
      <c r="BE335" s="197"/>
      <c r="BF335" s="197"/>
      <c r="BG335" s="197"/>
      <c r="BH335" s="197"/>
      <c r="BI335" s="197"/>
      <c r="BJ335" s="197"/>
      <c r="BK335" s="197"/>
      <c r="BL335" s="197"/>
      <c r="BM335" s="197"/>
      <c r="BN335" s="197"/>
      <c r="BO335" s="197"/>
      <c r="BP335" s="197"/>
      <c r="BQ335" s="197"/>
      <c r="BR335" s="197"/>
      <c r="BS335" s="197"/>
      <c r="BT335" s="197"/>
      <c r="BU335" s="197"/>
      <c r="BV335" s="197"/>
      <c r="BW335" s="197"/>
    </row>
    <row r="336" spans="1:154" s="15" customFormat="1" ht="15.6" customHeight="1">
      <c r="A336" s="2">
        <v>2022</v>
      </c>
      <c r="B336" s="194" t="s">
        <v>2859</v>
      </c>
      <c r="C336" s="5" t="s">
        <v>2860</v>
      </c>
      <c r="D336" s="195">
        <f t="shared" si="10"/>
        <v>6.5</v>
      </c>
      <c r="E336" s="1" t="s">
        <v>80</v>
      </c>
      <c r="F336" s="196">
        <v>44945</v>
      </c>
      <c r="G336" s="15" t="s">
        <v>2760</v>
      </c>
      <c r="H336" s="6" t="s">
        <v>11</v>
      </c>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206">
        <v>6.4</v>
      </c>
      <c r="AJ336" s="206">
        <v>8</v>
      </c>
      <c r="AK336" s="206">
        <v>4.4000000000000004</v>
      </c>
      <c r="AL336" s="206">
        <v>7.2</v>
      </c>
      <c r="AM336" s="6"/>
      <c r="AN336" s="6"/>
      <c r="AO336" s="6"/>
      <c r="AP336" s="6"/>
      <c r="AQ336" s="6"/>
      <c r="AR336" s="6"/>
      <c r="AS336" s="6"/>
      <c r="AT336" s="197"/>
      <c r="AU336" s="197"/>
      <c r="AV336" s="197"/>
      <c r="AW336" s="197"/>
      <c r="AX336" s="197"/>
      <c r="AY336" s="197"/>
      <c r="AZ336" s="197"/>
      <c r="BA336" s="197"/>
      <c r="BB336" s="197"/>
      <c r="BC336" s="197"/>
      <c r="BD336" s="197"/>
      <c r="BE336" s="197"/>
      <c r="BF336" s="197"/>
      <c r="BG336" s="197"/>
      <c r="BH336" s="197"/>
      <c r="BI336" s="197"/>
      <c r="BJ336" s="197"/>
      <c r="BK336" s="197"/>
      <c r="BL336" s="197"/>
      <c r="BM336" s="197"/>
      <c r="BN336" s="197"/>
      <c r="BO336" s="197"/>
      <c r="BP336" s="197"/>
      <c r="BQ336" s="197"/>
      <c r="BR336" s="197"/>
      <c r="BS336" s="197"/>
      <c r="BT336" s="197"/>
      <c r="BU336" s="197"/>
      <c r="BV336" s="197"/>
      <c r="BW336" s="197"/>
      <c r="BX336" s="5"/>
      <c r="BY336" s="5"/>
      <c r="BZ336" s="5"/>
      <c r="CA336" s="5"/>
      <c r="CB336" s="5"/>
      <c r="CC336" s="5"/>
      <c r="CD336" s="5"/>
      <c r="CE336" s="5"/>
      <c r="CF336" s="5"/>
      <c r="CG336" s="5"/>
      <c r="CH336" s="5"/>
      <c r="CI336" s="5"/>
      <c r="CJ336" s="5"/>
      <c r="CK336" s="5"/>
      <c r="CL336" s="5"/>
      <c r="CM336" s="5"/>
      <c r="CN336" s="5"/>
      <c r="CO336" s="5"/>
      <c r="CP336" s="5"/>
      <c r="CQ336" s="5"/>
      <c r="CR336" s="5"/>
      <c r="CS336" s="5"/>
      <c r="CT336" s="5"/>
      <c r="CU336" s="5"/>
      <c r="CV336" s="5"/>
      <c r="CW336" s="5"/>
      <c r="CX336" s="5"/>
      <c r="CY336" s="5"/>
      <c r="CZ336" s="5"/>
      <c r="DA336" s="5"/>
      <c r="DB336" s="5"/>
      <c r="DC336" s="5"/>
      <c r="DD336" s="5"/>
      <c r="DE336" s="5"/>
      <c r="DF336" s="5"/>
      <c r="DG336" s="5"/>
      <c r="DH336" s="5"/>
      <c r="DI336" s="5"/>
      <c r="DJ336" s="5"/>
      <c r="DK336" s="5"/>
      <c r="DL336" s="5"/>
      <c r="DM336" s="5"/>
      <c r="DN336" s="5"/>
      <c r="DO336" s="5"/>
      <c r="DP336" s="5"/>
      <c r="DQ336" s="5"/>
      <c r="DR336" s="5"/>
      <c r="DS336" s="5"/>
      <c r="DT336" s="5"/>
      <c r="DU336" s="5"/>
      <c r="DV336" s="5"/>
      <c r="DW336" s="5"/>
      <c r="DX336" s="5"/>
      <c r="DY336" s="5"/>
      <c r="DZ336" s="5"/>
      <c r="EA336" s="5"/>
      <c r="EB336" s="5"/>
      <c r="EC336" s="5"/>
      <c r="ED336" s="5"/>
      <c r="EE336" s="5"/>
      <c r="EF336" s="5"/>
      <c r="EG336" s="5"/>
      <c r="EH336" s="5"/>
      <c r="EI336" s="5"/>
      <c r="EJ336" s="5"/>
      <c r="EK336" s="5"/>
      <c r="EL336" s="5"/>
      <c r="EM336" s="5"/>
      <c r="EN336" s="5"/>
      <c r="EO336" s="5"/>
      <c r="EP336" s="5"/>
      <c r="EQ336" s="5"/>
      <c r="ER336" s="5"/>
      <c r="ES336" s="5"/>
      <c r="ET336" s="5"/>
      <c r="EU336" s="5"/>
      <c r="EV336" s="5"/>
      <c r="EW336" s="5"/>
      <c r="EX336" s="5"/>
    </row>
    <row r="337" spans="1:154" s="15" customFormat="1" ht="15.6" customHeight="1">
      <c r="A337" s="2">
        <v>2018</v>
      </c>
      <c r="B337" s="194" t="s">
        <v>2861</v>
      </c>
      <c r="C337" s="5" t="s">
        <v>2862</v>
      </c>
      <c r="D337" s="195">
        <f t="shared" si="10"/>
        <v>6.8000000000000007</v>
      </c>
      <c r="E337" s="1" t="s">
        <v>80</v>
      </c>
      <c r="F337" s="196">
        <v>44945</v>
      </c>
      <c r="G337" s="15" t="s">
        <v>2760</v>
      </c>
      <c r="H337" s="6" t="s">
        <v>11</v>
      </c>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206">
        <v>7.2</v>
      </c>
      <c r="AJ337" s="206">
        <v>6.4</v>
      </c>
      <c r="AK337" s="206">
        <v>6</v>
      </c>
      <c r="AL337" s="206">
        <v>7.6</v>
      </c>
      <c r="AM337" s="6"/>
      <c r="AN337" s="6"/>
      <c r="AO337" s="6"/>
      <c r="AP337" s="6"/>
      <c r="AQ337" s="6"/>
      <c r="AR337" s="6"/>
      <c r="AS337" s="6"/>
      <c r="AT337" s="197"/>
      <c r="AU337" s="197"/>
      <c r="AV337" s="197"/>
      <c r="AW337" s="197"/>
      <c r="AX337" s="197"/>
      <c r="AY337" s="197"/>
      <c r="AZ337" s="197"/>
      <c r="BA337" s="197"/>
      <c r="BB337" s="197"/>
      <c r="BC337" s="197"/>
      <c r="BD337" s="197"/>
      <c r="BE337" s="197"/>
      <c r="BF337" s="197"/>
      <c r="BG337" s="197"/>
      <c r="BH337" s="197"/>
      <c r="BI337" s="197"/>
      <c r="BJ337" s="197"/>
      <c r="BK337" s="197"/>
      <c r="BL337" s="197"/>
      <c r="BM337" s="197"/>
      <c r="BN337" s="197"/>
      <c r="BO337" s="197"/>
      <c r="BP337" s="197"/>
      <c r="BQ337" s="197"/>
      <c r="BR337" s="197"/>
      <c r="BS337" s="197"/>
      <c r="BT337" s="197"/>
      <c r="BU337" s="197"/>
      <c r="BV337" s="197"/>
      <c r="BW337" s="197"/>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5"/>
      <c r="CW337" s="5"/>
      <c r="CX337" s="5"/>
      <c r="CY337" s="5"/>
      <c r="CZ337" s="5"/>
      <c r="DA337" s="5"/>
      <c r="DB337" s="5"/>
      <c r="DC337" s="5"/>
      <c r="DD337" s="5"/>
      <c r="DE337" s="5"/>
      <c r="DF337" s="5"/>
      <c r="DG337" s="5"/>
      <c r="DH337" s="5"/>
      <c r="DI337" s="5"/>
      <c r="DJ337" s="5"/>
      <c r="DK337" s="5"/>
      <c r="DL337" s="5"/>
      <c r="DM337" s="5"/>
      <c r="DN337" s="5"/>
      <c r="DO337" s="5"/>
      <c r="DP337" s="5"/>
      <c r="DQ337" s="5"/>
      <c r="DR337" s="5"/>
      <c r="DS337" s="5"/>
      <c r="DT337" s="5"/>
      <c r="DU337" s="5"/>
      <c r="DV337" s="5"/>
      <c r="DW337" s="5"/>
      <c r="DX337" s="5"/>
      <c r="DY337" s="5"/>
      <c r="DZ337" s="5"/>
      <c r="EA337" s="5"/>
      <c r="EB337" s="5"/>
      <c r="EC337" s="5"/>
      <c r="ED337" s="5"/>
      <c r="EE337" s="5"/>
      <c r="EF337" s="5"/>
      <c r="EG337" s="5"/>
      <c r="EH337" s="5"/>
      <c r="EI337" s="5"/>
      <c r="EJ337" s="5"/>
      <c r="EK337" s="5"/>
      <c r="EL337" s="5"/>
      <c r="EM337" s="5"/>
      <c r="EN337" s="5"/>
      <c r="EO337" s="5"/>
      <c r="EP337" s="5"/>
      <c r="EQ337" s="5"/>
      <c r="ER337" s="5"/>
      <c r="ES337" s="5"/>
      <c r="ET337" s="5"/>
      <c r="EU337" s="5"/>
      <c r="EV337" s="5"/>
      <c r="EW337" s="5"/>
      <c r="EX337" s="5"/>
    </row>
    <row r="338" spans="1:154" s="15" customFormat="1" ht="15.6" customHeight="1">
      <c r="A338" s="2">
        <v>2023</v>
      </c>
      <c r="B338" s="194" t="s">
        <v>2870</v>
      </c>
      <c r="C338" s="5" t="s">
        <v>2871</v>
      </c>
      <c r="D338" s="195">
        <f t="shared" si="10"/>
        <v>6.1</v>
      </c>
      <c r="E338" s="1" t="s">
        <v>80</v>
      </c>
      <c r="F338" s="196">
        <v>44944</v>
      </c>
      <c r="G338" s="15" t="s">
        <v>2664</v>
      </c>
      <c r="H338" s="6" t="s">
        <v>11</v>
      </c>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206">
        <v>5.6</v>
      </c>
      <c r="AJ338" s="206">
        <v>7.2</v>
      </c>
      <c r="AK338" s="206">
        <v>6</v>
      </c>
      <c r="AL338" s="206">
        <v>5.6</v>
      </c>
      <c r="AM338" s="6"/>
      <c r="AN338" s="6"/>
      <c r="AO338" s="6"/>
      <c r="AP338" s="6"/>
      <c r="AQ338" s="6"/>
      <c r="AR338" s="6"/>
      <c r="AS338" s="6"/>
      <c r="AT338" s="197"/>
      <c r="AU338" s="197"/>
      <c r="AV338" s="197"/>
      <c r="AW338" s="197"/>
      <c r="AX338" s="197"/>
      <c r="AY338" s="197"/>
      <c r="AZ338" s="197"/>
      <c r="BA338" s="197"/>
      <c r="BB338" s="197"/>
      <c r="BC338" s="197"/>
      <c r="BD338" s="197"/>
      <c r="BE338" s="197"/>
      <c r="BF338" s="197"/>
      <c r="BG338" s="197"/>
      <c r="BH338" s="197"/>
      <c r="BI338" s="197"/>
      <c r="BJ338" s="197"/>
      <c r="BK338" s="197"/>
      <c r="BL338" s="197"/>
      <c r="BM338" s="197"/>
      <c r="BN338" s="197"/>
      <c r="BO338" s="197"/>
      <c r="BP338" s="197"/>
      <c r="BQ338" s="197"/>
      <c r="BR338" s="197"/>
      <c r="BS338" s="197"/>
      <c r="BT338" s="197"/>
      <c r="BU338" s="197"/>
      <c r="BV338" s="197"/>
      <c r="BW338" s="197"/>
      <c r="EN338" s="5"/>
      <c r="EO338" s="5"/>
      <c r="EP338" s="5"/>
      <c r="EQ338" s="5"/>
      <c r="ER338" s="5"/>
      <c r="ES338" s="5"/>
      <c r="ET338" s="5"/>
      <c r="EU338" s="5"/>
      <c r="EV338" s="5"/>
      <c r="EW338" s="5"/>
      <c r="EX338" s="5"/>
    </row>
    <row r="339" spans="1:154" s="15" customFormat="1" ht="15.6" customHeight="1">
      <c r="A339" s="2">
        <v>2022</v>
      </c>
      <c r="B339" s="194" t="s">
        <v>2868</v>
      </c>
      <c r="C339" s="5" t="s">
        <v>2869</v>
      </c>
      <c r="D339" s="195">
        <f t="shared" si="10"/>
        <v>7.6999999999999993</v>
      </c>
      <c r="E339" s="1" t="s">
        <v>80</v>
      </c>
      <c r="F339" s="196">
        <v>44944</v>
      </c>
      <c r="G339" s="15" t="s">
        <v>2664</v>
      </c>
      <c r="H339" s="6" t="s">
        <v>11</v>
      </c>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206">
        <v>10</v>
      </c>
      <c r="AJ339" s="206">
        <v>6.4</v>
      </c>
      <c r="AK339" s="206">
        <v>6.4</v>
      </c>
      <c r="AL339" s="206">
        <v>8</v>
      </c>
      <c r="AM339" s="6"/>
      <c r="AN339" s="6"/>
      <c r="AO339" s="6"/>
      <c r="AP339" s="6"/>
      <c r="AQ339" s="6"/>
      <c r="AR339" s="6"/>
      <c r="AS339" s="6"/>
      <c r="AT339" s="197"/>
      <c r="AU339" s="197"/>
      <c r="AV339" s="197"/>
      <c r="AW339" s="197"/>
      <c r="AX339" s="197"/>
      <c r="AY339" s="197"/>
      <c r="AZ339" s="197"/>
      <c r="BA339" s="197"/>
      <c r="BB339" s="197"/>
      <c r="BC339" s="197"/>
      <c r="BD339" s="197"/>
      <c r="BE339" s="197"/>
      <c r="BF339" s="197"/>
      <c r="BG339" s="197"/>
      <c r="BH339" s="197"/>
      <c r="BI339" s="197"/>
      <c r="BJ339" s="197"/>
      <c r="BK339" s="197"/>
      <c r="BL339" s="197"/>
      <c r="BM339" s="197"/>
      <c r="BN339" s="197"/>
      <c r="BO339" s="197"/>
      <c r="BP339" s="197"/>
      <c r="BQ339" s="197"/>
      <c r="BR339" s="197"/>
      <c r="BS339" s="197"/>
      <c r="BT339" s="197"/>
      <c r="BU339" s="197"/>
      <c r="BV339" s="197"/>
      <c r="BW339" s="197"/>
      <c r="EN339" s="5"/>
      <c r="EO339" s="5"/>
      <c r="EP339" s="5"/>
      <c r="EQ339" s="5"/>
      <c r="ER339" s="5"/>
      <c r="ES339" s="5"/>
      <c r="ET339" s="5"/>
      <c r="EU339" s="5"/>
      <c r="EV339" s="5"/>
      <c r="EW339" s="5"/>
      <c r="EX339" s="5"/>
    </row>
    <row r="340" spans="1:154" s="15" customFormat="1" ht="15.6" customHeight="1">
      <c r="A340" s="2">
        <v>2022</v>
      </c>
      <c r="B340" s="194" t="s">
        <v>2876</v>
      </c>
      <c r="C340" s="5" t="s">
        <v>2877</v>
      </c>
      <c r="D340" s="195">
        <f t="shared" si="10"/>
        <v>7.6999999999999993</v>
      </c>
      <c r="E340" s="1" t="s">
        <v>80</v>
      </c>
      <c r="F340" s="196">
        <v>44943</v>
      </c>
      <c r="G340" s="15" t="s">
        <v>2826</v>
      </c>
      <c r="H340" s="6" t="s">
        <v>11</v>
      </c>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206">
        <v>9.1999999999999993</v>
      </c>
      <c r="AJ340" s="206">
        <v>8</v>
      </c>
      <c r="AK340" s="206">
        <v>6</v>
      </c>
      <c r="AL340" s="206">
        <v>7.6</v>
      </c>
      <c r="AM340" s="6"/>
      <c r="AN340" s="6"/>
      <c r="AO340" s="6"/>
      <c r="AP340" s="6"/>
      <c r="AQ340" s="6"/>
      <c r="AR340" s="6"/>
      <c r="AS340" s="6"/>
      <c r="AT340" s="197"/>
      <c r="AU340" s="197"/>
      <c r="AV340" s="197"/>
      <c r="AW340" s="197"/>
      <c r="AX340" s="197"/>
      <c r="AY340" s="197"/>
      <c r="AZ340" s="197"/>
      <c r="BA340" s="197"/>
      <c r="BB340" s="197"/>
      <c r="BC340" s="197"/>
      <c r="BD340" s="197"/>
      <c r="BE340" s="197"/>
      <c r="BF340" s="197"/>
      <c r="BG340" s="197"/>
      <c r="BH340" s="197"/>
      <c r="BI340" s="197"/>
      <c r="BJ340" s="197"/>
      <c r="BK340" s="197"/>
      <c r="BL340" s="197"/>
      <c r="BM340" s="197"/>
      <c r="BN340" s="197"/>
      <c r="BO340" s="197"/>
      <c r="BP340" s="197"/>
      <c r="BQ340" s="197"/>
      <c r="BR340" s="197"/>
      <c r="BS340" s="197"/>
      <c r="BT340" s="197"/>
      <c r="BU340" s="197"/>
      <c r="BV340" s="197"/>
      <c r="BW340" s="197"/>
    </row>
    <row r="341" spans="1:154" s="15" customFormat="1" ht="15.6" customHeight="1">
      <c r="A341" s="2">
        <v>2019</v>
      </c>
      <c r="B341" s="194" t="s">
        <v>2874</v>
      </c>
      <c r="C341" s="5" t="s">
        <v>2875</v>
      </c>
      <c r="D341" s="195">
        <f t="shared" si="10"/>
        <v>6.4</v>
      </c>
      <c r="E341" s="1" t="s">
        <v>81</v>
      </c>
      <c r="F341" s="196">
        <v>44943</v>
      </c>
      <c r="G341" s="15" t="s">
        <v>2638</v>
      </c>
      <c r="H341" s="6" t="s">
        <v>11</v>
      </c>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206">
        <v>6</v>
      </c>
      <c r="AJ341" s="206">
        <v>6</v>
      </c>
      <c r="AK341" s="206">
        <v>6.8</v>
      </c>
      <c r="AL341" s="206">
        <v>6.8</v>
      </c>
      <c r="AM341" s="6"/>
      <c r="AN341" s="6"/>
      <c r="AO341" s="6"/>
      <c r="AP341" s="6"/>
      <c r="AQ341" s="6"/>
      <c r="AR341" s="6"/>
      <c r="AS341" s="6"/>
      <c r="AT341" s="197"/>
      <c r="AU341" s="197"/>
      <c r="AV341" s="197"/>
      <c r="AW341" s="197"/>
      <c r="AX341" s="197"/>
      <c r="AY341" s="197"/>
      <c r="AZ341" s="197"/>
      <c r="BA341" s="197"/>
      <c r="BB341" s="197"/>
      <c r="BC341" s="197"/>
      <c r="BD341" s="197"/>
      <c r="BE341" s="197"/>
      <c r="BF341" s="197"/>
      <c r="BG341" s="197"/>
      <c r="BH341" s="197"/>
      <c r="BI341" s="197"/>
      <c r="BJ341" s="197"/>
      <c r="BK341" s="197"/>
      <c r="BL341" s="197"/>
      <c r="BM341" s="197"/>
      <c r="BN341" s="197"/>
      <c r="BO341" s="197"/>
      <c r="BP341" s="197"/>
      <c r="BQ341" s="197"/>
      <c r="BR341" s="197"/>
      <c r="BS341" s="197"/>
      <c r="BT341" s="197"/>
      <c r="BU341" s="197"/>
      <c r="BV341" s="197"/>
      <c r="BW341" s="197"/>
    </row>
    <row r="342" spans="1:154" s="15" customFormat="1" ht="15.6" customHeight="1">
      <c r="A342" s="2">
        <v>2019</v>
      </c>
      <c r="B342" s="194" t="s">
        <v>2874</v>
      </c>
      <c r="C342" s="5" t="s">
        <v>2875</v>
      </c>
      <c r="D342" s="195">
        <f t="shared" si="10"/>
        <v>5.4</v>
      </c>
      <c r="E342" s="1" t="s">
        <v>80</v>
      </c>
      <c r="F342" s="196">
        <v>44943</v>
      </c>
      <c r="G342" s="15" t="s">
        <v>2638</v>
      </c>
      <c r="H342" s="6" t="s">
        <v>11</v>
      </c>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206">
        <v>4.8</v>
      </c>
      <c r="AJ342" s="206">
        <v>5.2</v>
      </c>
      <c r="AK342" s="206">
        <v>7.6</v>
      </c>
      <c r="AL342" s="206">
        <v>4</v>
      </c>
      <c r="AM342" s="6"/>
      <c r="AN342" s="6"/>
      <c r="AO342" s="6"/>
      <c r="AP342" s="6"/>
      <c r="AQ342" s="6"/>
      <c r="AR342" s="6"/>
      <c r="AS342" s="6"/>
      <c r="AT342" s="197"/>
      <c r="AU342" s="197"/>
      <c r="AV342" s="197"/>
      <c r="AW342" s="197"/>
      <c r="AX342" s="197"/>
      <c r="AY342" s="197"/>
      <c r="AZ342" s="197"/>
      <c r="BA342" s="197"/>
      <c r="BB342" s="197"/>
      <c r="BC342" s="197"/>
      <c r="BD342" s="197"/>
      <c r="BE342" s="197"/>
      <c r="BF342" s="197"/>
      <c r="BG342" s="197"/>
      <c r="BH342" s="197"/>
      <c r="BI342" s="197"/>
      <c r="BJ342" s="197"/>
      <c r="BK342" s="197"/>
      <c r="BL342" s="197"/>
      <c r="BM342" s="197"/>
      <c r="BN342" s="197"/>
      <c r="BO342" s="197"/>
      <c r="BP342" s="197"/>
      <c r="BQ342" s="197"/>
      <c r="BR342" s="197"/>
      <c r="BS342" s="197"/>
      <c r="BT342" s="197"/>
      <c r="BU342" s="197"/>
      <c r="BV342" s="197"/>
      <c r="BW342" s="197"/>
    </row>
    <row r="343" spans="1:154" s="15" customFormat="1" ht="15.6" customHeight="1">
      <c r="A343" s="2">
        <v>2022</v>
      </c>
      <c r="B343" s="194" t="s">
        <v>2880</v>
      </c>
      <c r="C343" s="5" t="s">
        <v>2881</v>
      </c>
      <c r="D343" s="195">
        <f t="shared" si="10"/>
        <v>6.9</v>
      </c>
      <c r="E343" s="1" t="s">
        <v>80</v>
      </c>
      <c r="F343" s="196">
        <v>44943</v>
      </c>
      <c r="G343" s="15" t="s">
        <v>2664</v>
      </c>
      <c r="H343" s="6" t="s">
        <v>11</v>
      </c>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206">
        <v>6.8</v>
      </c>
      <c r="AJ343" s="206">
        <v>7.2</v>
      </c>
      <c r="AK343" s="206">
        <v>6</v>
      </c>
      <c r="AL343" s="206">
        <v>7.6</v>
      </c>
      <c r="AM343" s="6"/>
      <c r="AN343" s="6"/>
      <c r="AO343" s="6"/>
      <c r="AP343" s="6"/>
      <c r="AQ343" s="6"/>
      <c r="AR343" s="6"/>
      <c r="AS343" s="6"/>
      <c r="AT343" s="197"/>
      <c r="AU343" s="197"/>
      <c r="AV343" s="197"/>
      <c r="AW343" s="197"/>
      <c r="AX343" s="197"/>
      <c r="AY343" s="197"/>
      <c r="AZ343" s="197"/>
      <c r="BA343" s="197"/>
      <c r="BB343" s="197"/>
      <c r="BC343" s="197"/>
      <c r="BD343" s="197"/>
      <c r="BE343" s="197"/>
      <c r="BF343" s="197"/>
      <c r="BG343" s="197"/>
      <c r="BH343" s="197"/>
      <c r="BI343" s="197"/>
      <c r="BJ343" s="197"/>
      <c r="BK343" s="197"/>
      <c r="BL343" s="197"/>
      <c r="BM343" s="197"/>
      <c r="BN343" s="197"/>
      <c r="BO343" s="197"/>
      <c r="BP343" s="197"/>
      <c r="BQ343" s="197"/>
      <c r="BR343" s="197"/>
      <c r="BS343" s="197"/>
      <c r="BT343" s="197"/>
      <c r="BU343" s="197"/>
      <c r="BV343" s="197"/>
      <c r="BW343" s="197"/>
      <c r="BX343" s="5"/>
      <c r="BY343" s="5"/>
      <c r="BZ343" s="5"/>
      <c r="CA343" s="5"/>
      <c r="CB343" s="5"/>
      <c r="CC343" s="5"/>
      <c r="CD343" s="5"/>
      <c r="CE343" s="5"/>
      <c r="CF343" s="5"/>
      <c r="CG343" s="5"/>
      <c r="CH343" s="5"/>
      <c r="CI343" s="5"/>
      <c r="CJ343" s="5"/>
      <c r="CK343" s="5"/>
      <c r="CL343" s="5"/>
      <c r="CM343" s="5"/>
      <c r="CN343" s="5"/>
      <c r="CO343" s="5"/>
      <c r="CP343" s="5"/>
      <c r="CQ343" s="5"/>
      <c r="CR343" s="5"/>
      <c r="CS343" s="5"/>
      <c r="CT343" s="5"/>
      <c r="CU343" s="5"/>
      <c r="CV343" s="5"/>
      <c r="CW343" s="5"/>
      <c r="CX343" s="5"/>
      <c r="CY343" s="5"/>
      <c r="CZ343" s="5"/>
      <c r="DA343" s="5"/>
      <c r="DB343" s="5"/>
      <c r="DC343" s="5"/>
      <c r="DD343" s="5"/>
      <c r="DE343" s="5"/>
      <c r="DF343" s="5"/>
      <c r="DG343" s="5"/>
      <c r="DH343" s="5"/>
      <c r="DI343" s="5"/>
      <c r="DJ343" s="5"/>
      <c r="DK343" s="5"/>
      <c r="DL343" s="5"/>
      <c r="DM343" s="5"/>
      <c r="DN343" s="5"/>
      <c r="DO343" s="5"/>
      <c r="DP343" s="5"/>
      <c r="DQ343" s="5"/>
      <c r="DR343" s="5"/>
      <c r="DS343" s="5"/>
      <c r="DT343" s="5"/>
      <c r="DU343" s="5"/>
      <c r="DV343" s="5"/>
      <c r="DW343" s="5"/>
      <c r="DX343" s="5"/>
      <c r="DY343" s="5"/>
      <c r="DZ343" s="5"/>
      <c r="EA343" s="5"/>
      <c r="EB343" s="5"/>
      <c r="EC343" s="5"/>
      <c r="ED343" s="5"/>
      <c r="EE343" s="5"/>
      <c r="EF343" s="5"/>
      <c r="EG343" s="5"/>
      <c r="EH343" s="5"/>
      <c r="EI343" s="5"/>
      <c r="EJ343" s="5"/>
      <c r="EK343" s="5"/>
      <c r="EL343" s="5"/>
      <c r="EM343" s="5"/>
      <c r="EN343" s="5"/>
      <c r="EO343" s="5"/>
      <c r="EP343" s="5"/>
      <c r="EQ343" s="5"/>
      <c r="ER343" s="5"/>
      <c r="ES343" s="5"/>
      <c r="ET343" s="5"/>
      <c r="EU343" s="5"/>
      <c r="EV343" s="5"/>
      <c r="EW343" s="5"/>
      <c r="EX343" s="5"/>
    </row>
    <row r="344" spans="1:154" s="15" customFormat="1" ht="15.6" customHeight="1">
      <c r="A344" s="2">
        <v>2012</v>
      </c>
      <c r="B344" s="194" t="s">
        <v>2849</v>
      </c>
      <c r="C344" s="5" t="s">
        <v>2882</v>
      </c>
      <c r="D344" s="195">
        <f t="shared" si="10"/>
        <v>9.1999999999999993</v>
      </c>
      <c r="E344" s="1" t="s">
        <v>80</v>
      </c>
      <c r="F344" s="196">
        <v>44943</v>
      </c>
      <c r="G344" s="15" t="s">
        <v>2664</v>
      </c>
      <c r="H344" s="6" t="s">
        <v>11</v>
      </c>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206">
        <v>9.1999999999999993</v>
      </c>
      <c r="AJ344" s="206">
        <v>8.8000000000000007</v>
      </c>
      <c r="AK344" s="206">
        <v>9.1999999999999993</v>
      </c>
      <c r="AL344" s="206">
        <v>9.6</v>
      </c>
      <c r="AM344" s="6"/>
      <c r="AN344" s="6"/>
      <c r="AO344" s="6"/>
      <c r="AP344" s="6"/>
      <c r="AQ344" s="6"/>
      <c r="AR344" s="6"/>
      <c r="AS344" s="6"/>
      <c r="AT344" s="197"/>
      <c r="AU344" s="197"/>
      <c r="AV344" s="197"/>
      <c r="AW344" s="197"/>
      <c r="AX344" s="197"/>
      <c r="AY344" s="197"/>
      <c r="AZ344" s="197"/>
      <c r="BA344" s="197"/>
      <c r="BB344" s="197"/>
      <c r="BC344" s="197"/>
      <c r="BD344" s="197"/>
      <c r="BE344" s="197"/>
      <c r="BF344" s="197"/>
      <c r="BG344" s="197"/>
      <c r="BH344" s="197"/>
      <c r="BI344" s="197"/>
      <c r="BJ344" s="197"/>
      <c r="BK344" s="197"/>
      <c r="BL344" s="197"/>
      <c r="BM344" s="197"/>
      <c r="BN344" s="197"/>
      <c r="BO344" s="197"/>
      <c r="BP344" s="197"/>
      <c r="BQ344" s="197"/>
      <c r="BR344" s="197"/>
      <c r="BS344" s="197"/>
      <c r="BT344" s="197"/>
      <c r="BU344" s="197"/>
      <c r="BV344" s="197"/>
      <c r="BW344" s="197"/>
      <c r="EN344" s="5"/>
      <c r="EO344" s="5"/>
      <c r="EP344" s="5"/>
      <c r="EQ344" s="5"/>
      <c r="ER344" s="5"/>
      <c r="ES344" s="5"/>
      <c r="ET344" s="5"/>
      <c r="EU344" s="5"/>
      <c r="EV344" s="5"/>
      <c r="EW344" s="5"/>
      <c r="EX344" s="5"/>
    </row>
    <row r="345" spans="1:154" s="15" customFormat="1" ht="15.6" customHeight="1">
      <c r="A345" s="2">
        <v>2022</v>
      </c>
      <c r="B345" s="194" t="s">
        <v>2878</v>
      </c>
      <c r="C345" s="5" t="s">
        <v>2879</v>
      </c>
      <c r="D345" s="195">
        <f t="shared" si="10"/>
        <v>7.1</v>
      </c>
      <c r="E345" s="1" t="s">
        <v>80</v>
      </c>
      <c r="F345" s="196">
        <v>44943</v>
      </c>
      <c r="G345" s="15" t="s">
        <v>2664</v>
      </c>
      <c r="H345" s="6" t="s">
        <v>11</v>
      </c>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206">
        <v>7.6</v>
      </c>
      <c r="AJ345" s="206">
        <v>7.2</v>
      </c>
      <c r="AK345" s="206">
        <v>6</v>
      </c>
      <c r="AL345" s="206">
        <v>7.6</v>
      </c>
      <c r="AM345" s="6"/>
      <c r="AN345" s="6"/>
      <c r="AO345" s="6"/>
      <c r="AP345" s="6"/>
      <c r="AQ345" s="6"/>
      <c r="AR345" s="6"/>
      <c r="AS345" s="6"/>
      <c r="AT345" s="197"/>
      <c r="AU345" s="197"/>
      <c r="AV345" s="197"/>
      <c r="AW345" s="197"/>
      <c r="AX345" s="197"/>
      <c r="AY345" s="197"/>
      <c r="AZ345" s="197"/>
      <c r="BA345" s="197"/>
      <c r="BB345" s="197"/>
      <c r="BC345" s="197"/>
      <c r="BD345" s="197"/>
      <c r="BE345" s="197"/>
      <c r="BF345" s="197"/>
      <c r="BG345" s="197"/>
      <c r="BH345" s="197"/>
      <c r="BI345" s="197"/>
      <c r="BJ345" s="197"/>
      <c r="BK345" s="197"/>
      <c r="BL345" s="197"/>
      <c r="BM345" s="197"/>
      <c r="BN345" s="197"/>
      <c r="BO345" s="197"/>
      <c r="BP345" s="197"/>
      <c r="BQ345" s="197"/>
      <c r="BR345" s="197"/>
      <c r="BS345" s="197"/>
      <c r="BT345" s="197"/>
      <c r="BU345" s="197"/>
      <c r="BV345" s="197"/>
      <c r="BW345" s="197"/>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5"/>
      <c r="CW345" s="5"/>
      <c r="CX345" s="5"/>
      <c r="CY345" s="5"/>
      <c r="CZ345" s="5"/>
      <c r="DA345" s="5"/>
      <c r="DB345" s="5"/>
      <c r="DC345" s="5"/>
      <c r="DD345" s="5"/>
      <c r="DE345" s="5"/>
      <c r="DF345" s="5"/>
      <c r="DG345" s="5"/>
      <c r="DH345" s="5"/>
      <c r="DI345" s="5"/>
      <c r="DJ345" s="5"/>
      <c r="DK345" s="5"/>
      <c r="DL345" s="5"/>
      <c r="DM345" s="5"/>
      <c r="DN345" s="5"/>
      <c r="DO345" s="5"/>
      <c r="DP345" s="5"/>
      <c r="DQ345" s="5"/>
      <c r="DR345" s="5"/>
      <c r="DS345" s="5"/>
      <c r="DT345" s="5"/>
      <c r="DU345" s="5"/>
      <c r="DV345" s="5"/>
      <c r="DW345" s="5"/>
      <c r="DX345" s="5"/>
      <c r="DY345" s="5"/>
      <c r="DZ345" s="5"/>
      <c r="EA345" s="5"/>
      <c r="EB345" s="5"/>
      <c r="EC345" s="5"/>
      <c r="ED345" s="5"/>
      <c r="EE345" s="5"/>
      <c r="EF345" s="5"/>
      <c r="EG345" s="5"/>
      <c r="EH345" s="5"/>
      <c r="EI345" s="5"/>
      <c r="EJ345" s="5"/>
      <c r="EK345" s="5"/>
      <c r="EL345" s="5"/>
      <c r="EM345" s="5"/>
      <c r="EN345" s="5"/>
      <c r="EO345" s="5"/>
      <c r="EP345" s="5"/>
      <c r="EQ345" s="5"/>
      <c r="ER345" s="5"/>
      <c r="ES345" s="5"/>
      <c r="ET345" s="5"/>
      <c r="EU345" s="5"/>
      <c r="EV345" s="5"/>
      <c r="EW345" s="5"/>
      <c r="EX345" s="5"/>
    </row>
    <row r="346" spans="1:154" s="15" customFormat="1" ht="15.6" customHeight="1">
      <c r="A346" s="2">
        <v>2022</v>
      </c>
      <c r="B346" s="194" t="s">
        <v>2872</v>
      </c>
      <c r="C346" s="5" t="s">
        <v>2873</v>
      </c>
      <c r="D346" s="195">
        <f t="shared" si="10"/>
        <v>7.5</v>
      </c>
      <c r="E346" s="1" t="s">
        <v>80</v>
      </c>
      <c r="F346" s="196">
        <v>44942</v>
      </c>
      <c r="G346" s="15" t="s">
        <v>2638</v>
      </c>
      <c r="H346" s="6" t="s">
        <v>11</v>
      </c>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206">
        <v>8</v>
      </c>
      <c r="AJ346" s="206">
        <v>6</v>
      </c>
      <c r="AK346" s="206">
        <v>8.8000000000000007</v>
      </c>
      <c r="AL346" s="206">
        <v>7.2</v>
      </c>
      <c r="AM346" s="6"/>
      <c r="AN346" s="6"/>
      <c r="AO346" s="6"/>
      <c r="AP346" s="6"/>
      <c r="AQ346" s="6"/>
      <c r="AR346" s="6"/>
      <c r="AS346" s="6"/>
      <c r="AT346" s="197"/>
      <c r="AU346" s="197"/>
      <c r="AV346" s="197"/>
      <c r="AW346" s="197"/>
      <c r="AX346" s="197"/>
      <c r="AY346" s="197"/>
      <c r="AZ346" s="197"/>
      <c r="BA346" s="197"/>
      <c r="BB346" s="197"/>
      <c r="BC346" s="197"/>
      <c r="BD346" s="197"/>
      <c r="BE346" s="197"/>
      <c r="BF346" s="197"/>
      <c r="BG346" s="197"/>
      <c r="BH346" s="197"/>
      <c r="BI346" s="197"/>
      <c r="BJ346" s="197"/>
      <c r="BK346" s="197"/>
      <c r="BL346" s="197"/>
      <c r="BM346" s="197"/>
      <c r="BN346" s="197"/>
      <c r="BO346" s="197"/>
      <c r="BP346" s="197"/>
      <c r="BQ346" s="197"/>
      <c r="BR346" s="197"/>
      <c r="BS346" s="197"/>
      <c r="BT346" s="197"/>
      <c r="BU346" s="197"/>
      <c r="BV346" s="197"/>
      <c r="BW346" s="197"/>
    </row>
    <row r="347" spans="1:154" s="15" customFormat="1" ht="15.6" customHeight="1">
      <c r="A347" s="2">
        <v>2022</v>
      </c>
      <c r="B347" s="194" t="s">
        <v>2872</v>
      </c>
      <c r="C347" s="5" t="s">
        <v>2873</v>
      </c>
      <c r="D347" s="195">
        <f t="shared" si="10"/>
        <v>6.1</v>
      </c>
      <c r="E347" s="1" t="s">
        <v>81</v>
      </c>
      <c r="F347" s="196">
        <v>44942</v>
      </c>
      <c r="G347" s="15" t="s">
        <v>2638</v>
      </c>
      <c r="H347" s="6" t="s">
        <v>11</v>
      </c>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206">
        <v>6.4</v>
      </c>
      <c r="AJ347" s="206">
        <v>6</v>
      </c>
      <c r="AK347" s="206">
        <v>6</v>
      </c>
      <c r="AL347" s="206">
        <v>6</v>
      </c>
      <c r="AM347" s="6"/>
      <c r="AN347" s="6"/>
      <c r="AO347" s="6"/>
      <c r="AP347" s="6"/>
      <c r="AQ347" s="6"/>
      <c r="AR347" s="6"/>
      <c r="AS347" s="6"/>
      <c r="AT347" s="197"/>
      <c r="AU347" s="197"/>
      <c r="AV347" s="197"/>
      <c r="AW347" s="197"/>
      <c r="AX347" s="197"/>
      <c r="AY347" s="197"/>
      <c r="AZ347" s="197"/>
      <c r="BA347" s="197"/>
      <c r="BB347" s="197"/>
      <c r="BC347" s="197"/>
      <c r="BD347" s="197"/>
      <c r="BE347" s="197"/>
      <c r="BF347" s="197"/>
      <c r="BG347" s="197"/>
      <c r="BH347" s="197"/>
      <c r="BI347" s="197"/>
      <c r="BJ347" s="197"/>
      <c r="BK347" s="197"/>
      <c r="BL347" s="197"/>
      <c r="BM347" s="197"/>
      <c r="BN347" s="197"/>
      <c r="BO347" s="197"/>
      <c r="BP347" s="197"/>
      <c r="BQ347" s="197"/>
      <c r="BR347" s="197"/>
      <c r="BS347" s="197"/>
      <c r="BT347" s="197"/>
      <c r="BU347" s="197"/>
      <c r="BV347" s="197"/>
      <c r="BW347" s="197"/>
    </row>
    <row r="348" spans="1:154" s="15" customFormat="1" ht="15.6" customHeight="1">
      <c r="A348" s="2">
        <v>2023</v>
      </c>
      <c r="B348" s="194" t="s">
        <v>2839</v>
      </c>
      <c r="C348" s="5" t="s">
        <v>2833</v>
      </c>
      <c r="D348" s="195">
        <f t="shared" si="10"/>
        <v>8.1</v>
      </c>
      <c r="E348" s="1" t="s">
        <v>80</v>
      </c>
      <c r="F348" s="196">
        <v>44942</v>
      </c>
      <c r="G348" s="15" t="s">
        <v>2664</v>
      </c>
      <c r="H348" s="6" t="s">
        <v>11</v>
      </c>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206">
        <v>9.1999999999999993</v>
      </c>
      <c r="AJ348" s="206">
        <v>8.8000000000000007</v>
      </c>
      <c r="AK348" s="206">
        <v>6</v>
      </c>
      <c r="AL348" s="206">
        <v>8.4</v>
      </c>
      <c r="AM348" s="6"/>
      <c r="AN348" s="6"/>
      <c r="AO348" s="6"/>
      <c r="AP348" s="6"/>
      <c r="AQ348" s="6"/>
      <c r="AR348" s="6"/>
      <c r="AS348" s="6"/>
      <c r="AT348" s="197"/>
      <c r="AU348" s="197"/>
      <c r="AV348" s="197"/>
      <c r="AW348" s="197"/>
      <c r="AX348" s="197"/>
      <c r="AY348" s="197"/>
      <c r="AZ348" s="197"/>
      <c r="BA348" s="197"/>
      <c r="BB348" s="197"/>
      <c r="BC348" s="197"/>
      <c r="BD348" s="197"/>
      <c r="BE348" s="197"/>
      <c r="BF348" s="197"/>
      <c r="BG348" s="197"/>
      <c r="BH348" s="197"/>
      <c r="BI348" s="197"/>
      <c r="BJ348" s="197"/>
      <c r="BK348" s="197"/>
      <c r="BL348" s="197"/>
      <c r="BM348" s="197"/>
      <c r="BN348" s="197"/>
      <c r="BO348" s="197"/>
      <c r="BP348" s="197"/>
      <c r="BQ348" s="197"/>
      <c r="BR348" s="197"/>
      <c r="BS348" s="197"/>
      <c r="BT348" s="197"/>
      <c r="BU348" s="197"/>
      <c r="BV348" s="197"/>
      <c r="BW348" s="197"/>
      <c r="EN348" s="5"/>
      <c r="EO348" s="5"/>
      <c r="EP348" s="5"/>
      <c r="EQ348" s="5"/>
      <c r="ER348" s="5"/>
      <c r="ES348" s="5"/>
      <c r="ET348" s="5"/>
      <c r="EU348" s="5"/>
      <c r="EV348" s="5"/>
      <c r="EW348" s="5"/>
      <c r="EX348" s="5"/>
    </row>
    <row r="349" spans="1:154" s="15" customFormat="1" ht="15.6" customHeight="1">
      <c r="A349" s="2">
        <v>2023</v>
      </c>
      <c r="B349" s="194" t="s">
        <v>2883</v>
      </c>
      <c r="C349" s="5" t="s">
        <v>2884</v>
      </c>
      <c r="D349" s="195">
        <f t="shared" si="10"/>
        <v>7.4</v>
      </c>
      <c r="E349" s="1" t="s">
        <v>80</v>
      </c>
      <c r="F349" s="196">
        <v>44942</v>
      </c>
      <c r="G349" s="15" t="s">
        <v>2664</v>
      </c>
      <c r="H349" s="6" t="s">
        <v>11</v>
      </c>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206">
        <v>7.6</v>
      </c>
      <c r="AJ349" s="206">
        <v>8</v>
      </c>
      <c r="AK349" s="206">
        <v>6</v>
      </c>
      <c r="AL349" s="206">
        <v>8</v>
      </c>
      <c r="AM349" s="6"/>
      <c r="AN349" s="6"/>
      <c r="AO349" s="6"/>
      <c r="AP349" s="6"/>
      <c r="AQ349" s="6"/>
      <c r="AR349" s="6"/>
      <c r="AS349" s="6"/>
      <c r="AT349" s="197"/>
      <c r="AU349" s="197"/>
      <c r="AV349" s="197"/>
      <c r="AW349" s="197"/>
      <c r="AX349" s="197"/>
      <c r="AY349" s="197"/>
      <c r="AZ349" s="197"/>
      <c r="BA349" s="197"/>
      <c r="BB349" s="197"/>
      <c r="BC349" s="197"/>
      <c r="BD349" s="197"/>
      <c r="BE349" s="197"/>
      <c r="BF349" s="197"/>
      <c r="BG349" s="197"/>
      <c r="BH349" s="197"/>
      <c r="BI349" s="197"/>
      <c r="BJ349" s="197"/>
      <c r="BK349" s="197"/>
      <c r="BL349" s="197"/>
      <c r="BM349" s="197"/>
      <c r="BN349" s="197"/>
      <c r="BO349" s="197"/>
      <c r="BP349" s="197"/>
      <c r="BQ349" s="197"/>
      <c r="BR349" s="197"/>
      <c r="BS349" s="197"/>
      <c r="BT349" s="197"/>
      <c r="BU349" s="197"/>
      <c r="BV349" s="197"/>
      <c r="BW349" s="197"/>
      <c r="BX349" s="207"/>
      <c r="BY349" s="207"/>
      <c r="BZ349" s="207"/>
      <c r="CA349" s="207"/>
      <c r="CB349" s="207"/>
      <c r="CC349" s="207"/>
      <c r="CD349" s="207"/>
      <c r="CE349" s="207"/>
      <c r="CF349" s="207"/>
      <c r="CG349" s="207"/>
      <c r="CH349" s="207"/>
      <c r="CI349" s="207"/>
      <c r="CJ349" s="207"/>
      <c r="CK349" s="207"/>
      <c r="CL349" s="207"/>
      <c r="CM349" s="207"/>
      <c r="CN349" s="207"/>
      <c r="CO349" s="207"/>
      <c r="CP349" s="207"/>
      <c r="CQ349" s="207"/>
      <c r="CR349" s="207"/>
      <c r="CS349" s="207"/>
      <c r="CT349" s="207"/>
      <c r="CU349" s="207"/>
      <c r="CV349" s="207"/>
      <c r="CW349" s="207"/>
      <c r="CX349" s="207"/>
      <c r="CY349" s="207"/>
      <c r="CZ349" s="207"/>
      <c r="DA349" s="207"/>
      <c r="DB349" s="207"/>
      <c r="DC349" s="207"/>
      <c r="DD349" s="207"/>
      <c r="DE349" s="207"/>
      <c r="DF349" s="207"/>
      <c r="DG349" s="207"/>
      <c r="DH349" s="207"/>
      <c r="DI349" s="207"/>
      <c r="DJ349" s="207"/>
      <c r="DK349" s="207"/>
      <c r="DL349" s="207"/>
      <c r="DM349" s="207"/>
      <c r="DN349" s="207"/>
      <c r="DO349" s="207"/>
      <c r="DP349" s="207"/>
      <c r="DQ349" s="207"/>
      <c r="DR349" s="207"/>
      <c r="DS349" s="207"/>
      <c r="DT349" s="207"/>
      <c r="DU349" s="207"/>
      <c r="DV349" s="207"/>
      <c r="DW349" s="207"/>
      <c r="DX349" s="207"/>
      <c r="DY349" s="207"/>
      <c r="DZ349" s="207"/>
      <c r="EA349" s="207"/>
      <c r="EB349" s="207"/>
      <c r="EC349" s="207"/>
      <c r="ED349" s="207"/>
      <c r="EE349" s="207"/>
      <c r="EF349" s="207"/>
      <c r="EG349" s="207"/>
      <c r="EH349" s="207"/>
      <c r="EI349" s="207"/>
      <c r="EJ349" s="207"/>
      <c r="EK349" s="207"/>
      <c r="EL349" s="207"/>
      <c r="EM349" s="207"/>
      <c r="EN349" s="207"/>
      <c r="EO349" s="207"/>
      <c r="EP349" s="207"/>
      <c r="EQ349" s="207"/>
      <c r="ER349" s="207"/>
      <c r="ES349" s="207"/>
      <c r="ET349" s="207"/>
      <c r="EU349" s="207"/>
      <c r="EV349" s="207"/>
      <c r="EW349" s="207"/>
      <c r="EX349" s="207"/>
    </row>
    <row r="350" spans="1:154" s="15" customFormat="1" ht="15.6" customHeight="1">
      <c r="A350" s="2">
        <v>2020</v>
      </c>
      <c r="B350" s="194" t="s">
        <v>2866</v>
      </c>
      <c r="C350" s="5" t="s">
        <v>2867</v>
      </c>
      <c r="D350" s="195">
        <f t="shared" si="10"/>
        <v>7.1</v>
      </c>
      <c r="E350" s="1" t="s">
        <v>80</v>
      </c>
      <c r="F350" s="196">
        <v>44941</v>
      </c>
      <c r="G350" s="15" t="s">
        <v>2664</v>
      </c>
      <c r="H350" s="6" t="s">
        <v>11</v>
      </c>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206">
        <v>6</v>
      </c>
      <c r="AJ350" s="206">
        <v>8.4</v>
      </c>
      <c r="AK350" s="206">
        <v>6</v>
      </c>
      <c r="AL350" s="206">
        <v>8</v>
      </c>
      <c r="AM350" s="6"/>
      <c r="AN350" s="6"/>
      <c r="AO350" s="6"/>
      <c r="AP350" s="6"/>
      <c r="AQ350" s="6"/>
      <c r="AR350" s="6"/>
      <c r="AS350" s="6"/>
      <c r="AT350" s="197"/>
      <c r="AU350" s="197"/>
      <c r="AV350" s="197"/>
      <c r="AW350" s="197"/>
      <c r="AX350" s="197"/>
      <c r="AY350" s="197"/>
      <c r="AZ350" s="197"/>
      <c r="BA350" s="197"/>
      <c r="BB350" s="197"/>
      <c r="BC350" s="197"/>
      <c r="BD350" s="197"/>
      <c r="BE350" s="197"/>
      <c r="BF350" s="197"/>
      <c r="BG350" s="197"/>
      <c r="BH350" s="197"/>
      <c r="BI350" s="197"/>
      <c r="BJ350" s="197"/>
      <c r="BK350" s="197"/>
      <c r="BL350" s="197"/>
      <c r="BM350" s="197"/>
      <c r="BN350" s="197"/>
      <c r="BO350" s="197"/>
      <c r="BP350" s="197"/>
      <c r="BQ350" s="197"/>
      <c r="BR350" s="197"/>
      <c r="BS350" s="197"/>
      <c r="BT350" s="197"/>
      <c r="BU350" s="197"/>
      <c r="BV350" s="197"/>
      <c r="BW350" s="197"/>
      <c r="BX350" s="5"/>
      <c r="BY350" s="5"/>
      <c r="BZ350" s="5"/>
      <c r="CA350" s="5"/>
      <c r="CB350" s="5"/>
      <c r="CC350" s="5"/>
      <c r="CD350" s="5"/>
      <c r="CE350" s="5"/>
      <c r="CF350" s="5"/>
      <c r="CG350" s="5"/>
      <c r="CH350" s="5"/>
      <c r="CI350" s="5"/>
      <c r="CJ350" s="5"/>
      <c r="CK350" s="5"/>
      <c r="CL350" s="5"/>
      <c r="CM350" s="5"/>
      <c r="CN350" s="5"/>
      <c r="CO350" s="5"/>
      <c r="CP350" s="5"/>
      <c r="CQ350" s="5"/>
      <c r="CR350" s="5"/>
      <c r="CS350" s="5"/>
      <c r="CT350" s="5"/>
      <c r="CU350" s="5"/>
      <c r="CV350" s="5"/>
      <c r="CW350" s="5"/>
      <c r="CX350" s="5"/>
      <c r="CY350" s="5"/>
      <c r="CZ350" s="5"/>
      <c r="DA350" s="5"/>
      <c r="DB350" s="5"/>
      <c r="DC350" s="5"/>
      <c r="DD350" s="5"/>
      <c r="DE350" s="5"/>
      <c r="DF350" s="5"/>
      <c r="DG350" s="5"/>
      <c r="DH350" s="5"/>
      <c r="DI350" s="5"/>
      <c r="DJ350" s="5"/>
      <c r="DK350" s="5"/>
      <c r="DL350" s="5"/>
      <c r="DM350" s="5"/>
      <c r="DN350" s="5"/>
      <c r="DO350" s="5"/>
      <c r="DP350" s="5"/>
      <c r="DQ350" s="5"/>
      <c r="DR350" s="5"/>
      <c r="DS350" s="5"/>
      <c r="DT350" s="5"/>
      <c r="DU350" s="5"/>
      <c r="DV350" s="5"/>
      <c r="DW350" s="5"/>
      <c r="DX350" s="5"/>
      <c r="DY350" s="5"/>
      <c r="DZ350" s="5"/>
      <c r="EA350" s="5"/>
      <c r="EB350" s="5"/>
      <c r="EC350" s="5"/>
      <c r="ED350" s="5"/>
      <c r="EE350" s="5"/>
      <c r="EF350" s="5"/>
      <c r="EG350" s="5"/>
      <c r="EH350" s="5"/>
      <c r="EI350" s="5"/>
      <c r="EJ350" s="5"/>
      <c r="EK350" s="5"/>
      <c r="EL350" s="5"/>
      <c r="EM350" s="5"/>
      <c r="EN350" s="207"/>
      <c r="EO350" s="207"/>
      <c r="EP350" s="207"/>
      <c r="EQ350" s="207"/>
      <c r="ER350" s="207"/>
      <c r="ES350" s="207"/>
      <c r="ET350" s="207"/>
      <c r="EU350" s="207"/>
      <c r="EV350" s="207"/>
      <c r="EW350" s="207"/>
      <c r="EX350" s="207"/>
    </row>
    <row r="351" spans="1:154" s="15" customFormat="1" ht="15.6" customHeight="1">
      <c r="A351" s="2">
        <v>2020</v>
      </c>
      <c r="B351" s="194" t="s">
        <v>2866</v>
      </c>
      <c r="C351" s="5" t="s">
        <v>2867</v>
      </c>
      <c r="D351" s="195">
        <f t="shared" si="10"/>
        <v>6.9</v>
      </c>
      <c r="E351" s="1" t="s">
        <v>81</v>
      </c>
      <c r="F351" s="196">
        <v>44941</v>
      </c>
      <c r="G351" s="15" t="s">
        <v>2664</v>
      </c>
      <c r="H351" s="6" t="s">
        <v>11</v>
      </c>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206">
        <v>6.8</v>
      </c>
      <c r="AJ351" s="206">
        <v>8</v>
      </c>
      <c r="AK351" s="206">
        <v>6</v>
      </c>
      <c r="AL351" s="206">
        <v>6.8</v>
      </c>
      <c r="AM351" s="6"/>
      <c r="AN351" s="6"/>
      <c r="AO351" s="6"/>
      <c r="AP351" s="6"/>
      <c r="AQ351" s="6"/>
      <c r="AR351" s="6"/>
      <c r="AS351" s="6"/>
      <c r="AT351" s="197"/>
      <c r="AU351" s="197"/>
      <c r="AV351" s="197"/>
      <c r="AW351" s="197"/>
      <c r="AX351" s="197"/>
      <c r="AY351" s="197"/>
      <c r="AZ351" s="197"/>
      <c r="BA351" s="197"/>
      <c r="BB351" s="197"/>
      <c r="BC351" s="197"/>
      <c r="BD351" s="197"/>
      <c r="BE351" s="197"/>
      <c r="BF351" s="197"/>
      <c r="BG351" s="197"/>
      <c r="BH351" s="197"/>
      <c r="BI351" s="197"/>
      <c r="BJ351" s="197"/>
      <c r="BK351" s="197"/>
      <c r="BL351" s="197"/>
      <c r="BM351" s="197"/>
      <c r="BN351" s="197"/>
      <c r="BO351" s="197"/>
      <c r="BP351" s="197"/>
      <c r="BQ351" s="197"/>
      <c r="BR351" s="197"/>
      <c r="BS351" s="197"/>
      <c r="BT351" s="197"/>
      <c r="BU351" s="197"/>
      <c r="BV351" s="197"/>
      <c r="BW351" s="197"/>
      <c r="BX351" s="5"/>
      <c r="BY351" s="5"/>
      <c r="BZ351" s="5"/>
      <c r="CA351" s="5"/>
      <c r="CB351" s="5"/>
      <c r="CC351" s="5"/>
      <c r="CD351" s="5"/>
      <c r="CE351" s="5"/>
      <c r="CF351" s="5"/>
      <c r="CG351" s="5"/>
      <c r="CH351" s="5"/>
      <c r="CI351" s="5"/>
      <c r="CJ351" s="5"/>
      <c r="CK351" s="5"/>
      <c r="CL351" s="5"/>
      <c r="CM351" s="5"/>
      <c r="CN351" s="5"/>
      <c r="CO351" s="5"/>
      <c r="CP351" s="5"/>
      <c r="CQ351" s="5"/>
      <c r="CR351" s="5"/>
      <c r="CS351" s="5"/>
      <c r="CT351" s="5"/>
      <c r="CU351" s="5"/>
      <c r="CV351" s="5"/>
      <c r="CW351" s="5"/>
      <c r="CX351" s="5"/>
      <c r="CY351" s="5"/>
      <c r="CZ351" s="5"/>
      <c r="DA351" s="5"/>
      <c r="DB351" s="5"/>
      <c r="DC351" s="5"/>
      <c r="DD351" s="5"/>
      <c r="DE351" s="5"/>
      <c r="DF351" s="5"/>
      <c r="DG351" s="5"/>
      <c r="DH351" s="5"/>
      <c r="DI351" s="5"/>
      <c r="DJ351" s="5"/>
      <c r="DK351" s="5"/>
      <c r="DL351" s="5"/>
      <c r="DM351" s="5"/>
      <c r="DN351" s="5"/>
      <c r="DO351" s="5"/>
      <c r="DP351" s="5"/>
      <c r="DQ351" s="5"/>
      <c r="DR351" s="5"/>
      <c r="DS351" s="5"/>
      <c r="DT351" s="5"/>
      <c r="DU351" s="5"/>
      <c r="DV351" s="5"/>
      <c r="DW351" s="5"/>
      <c r="DX351" s="5"/>
      <c r="DY351" s="5"/>
      <c r="DZ351" s="5"/>
      <c r="EA351" s="5"/>
      <c r="EB351" s="5"/>
      <c r="EC351" s="5"/>
      <c r="ED351" s="5"/>
      <c r="EE351" s="5"/>
      <c r="EF351" s="5"/>
      <c r="EG351" s="5"/>
      <c r="EH351" s="5"/>
      <c r="EI351" s="5"/>
      <c r="EJ351" s="5"/>
      <c r="EK351" s="5"/>
      <c r="EL351" s="5"/>
      <c r="EM351" s="5"/>
      <c r="EN351" s="207"/>
      <c r="EO351" s="207"/>
      <c r="EP351" s="207"/>
      <c r="EQ351" s="207"/>
      <c r="ER351" s="207"/>
      <c r="ES351" s="207"/>
      <c r="ET351" s="207"/>
      <c r="EU351" s="207"/>
      <c r="EV351" s="207"/>
      <c r="EW351" s="207"/>
      <c r="EX351" s="207"/>
    </row>
    <row r="352" spans="1:154" s="15" customFormat="1" ht="15.6" customHeight="1">
      <c r="A352" s="2">
        <v>2022</v>
      </c>
      <c r="B352" s="194" t="s">
        <v>2604</v>
      </c>
      <c r="C352" s="5" t="s">
        <v>2865</v>
      </c>
      <c r="D352" s="195">
        <f t="shared" si="10"/>
        <v>8.1999999999999993</v>
      </c>
      <c r="E352" s="1" t="s">
        <v>80</v>
      </c>
      <c r="F352" s="196">
        <v>44941</v>
      </c>
      <c r="G352" s="15" t="s">
        <v>2664</v>
      </c>
      <c r="H352" s="6" t="s">
        <v>11</v>
      </c>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206">
        <v>8.8000000000000007</v>
      </c>
      <c r="AJ352" s="206">
        <v>9.1999999999999993</v>
      </c>
      <c r="AK352" s="206">
        <v>6</v>
      </c>
      <c r="AL352" s="206">
        <v>8.8000000000000007</v>
      </c>
      <c r="AM352" s="6"/>
      <c r="AN352" s="6"/>
      <c r="AO352" s="6"/>
      <c r="AP352" s="6"/>
      <c r="AQ352" s="6"/>
      <c r="AR352" s="6"/>
      <c r="AS352" s="6"/>
      <c r="AT352" s="197"/>
      <c r="AU352" s="197"/>
      <c r="AV352" s="197"/>
      <c r="AW352" s="197"/>
      <c r="AX352" s="197"/>
      <c r="AY352" s="197"/>
      <c r="AZ352" s="197"/>
      <c r="BA352" s="197"/>
      <c r="BB352" s="197"/>
      <c r="BC352" s="197"/>
      <c r="BD352" s="197"/>
      <c r="BE352" s="197"/>
      <c r="BF352" s="197"/>
      <c r="BG352" s="197"/>
      <c r="BH352" s="197"/>
      <c r="BI352" s="197"/>
      <c r="BJ352" s="197"/>
      <c r="BK352" s="197"/>
      <c r="BL352" s="197"/>
      <c r="BM352" s="197"/>
      <c r="BN352" s="197"/>
      <c r="BO352" s="197"/>
      <c r="BP352" s="197"/>
      <c r="BQ352" s="197"/>
      <c r="BR352" s="197"/>
      <c r="BS352" s="197"/>
      <c r="BT352" s="197"/>
      <c r="BU352" s="197"/>
      <c r="BV352" s="197"/>
      <c r="BW352" s="197"/>
      <c r="EN352" s="207"/>
      <c r="EO352" s="207"/>
      <c r="EP352" s="207"/>
      <c r="EQ352" s="207"/>
      <c r="ER352" s="207"/>
      <c r="ES352" s="207"/>
      <c r="ET352" s="207"/>
      <c r="EU352" s="207"/>
      <c r="EV352" s="207"/>
      <c r="EW352" s="207"/>
      <c r="EX352" s="207"/>
    </row>
    <row r="353" spans="1:154" s="15" customFormat="1" ht="15.6" customHeight="1">
      <c r="A353" s="2">
        <v>2022</v>
      </c>
      <c r="B353" s="194" t="s">
        <v>2604</v>
      </c>
      <c r="C353" s="5" t="s">
        <v>2865</v>
      </c>
      <c r="D353" s="195">
        <f t="shared" si="10"/>
        <v>6.6999999999999993</v>
      </c>
      <c r="E353" s="1" t="s">
        <v>81</v>
      </c>
      <c r="F353" s="196">
        <v>44941</v>
      </c>
      <c r="G353" s="15" t="s">
        <v>2664</v>
      </c>
      <c r="H353" s="6" t="s">
        <v>11</v>
      </c>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206">
        <v>6.4</v>
      </c>
      <c r="AJ353" s="206">
        <v>8</v>
      </c>
      <c r="AK353" s="206">
        <v>6</v>
      </c>
      <c r="AL353" s="206">
        <v>6.4</v>
      </c>
      <c r="AM353" s="6"/>
      <c r="AN353" s="6"/>
      <c r="AO353" s="6"/>
      <c r="AP353" s="6"/>
      <c r="AQ353" s="6"/>
      <c r="AR353" s="6"/>
      <c r="AS353" s="6"/>
      <c r="AT353" s="197"/>
      <c r="AU353" s="197"/>
      <c r="AV353" s="197"/>
      <c r="AW353" s="197"/>
      <c r="AX353" s="197"/>
      <c r="AY353" s="197"/>
      <c r="AZ353" s="197"/>
      <c r="BA353" s="197"/>
      <c r="BB353" s="197"/>
      <c r="BC353" s="197"/>
      <c r="BD353" s="197"/>
      <c r="BE353" s="197"/>
      <c r="BF353" s="197"/>
      <c r="BG353" s="197"/>
      <c r="BH353" s="197"/>
      <c r="BI353" s="197"/>
      <c r="BJ353" s="197"/>
      <c r="BK353" s="197"/>
      <c r="BL353" s="197"/>
      <c r="BM353" s="197"/>
      <c r="BN353" s="197"/>
      <c r="BO353" s="197"/>
      <c r="BP353" s="197"/>
      <c r="BQ353" s="197"/>
      <c r="BR353" s="197"/>
      <c r="BS353" s="197"/>
      <c r="BT353" s="197"/>
      <c r="BU353" s="197"/>
      <c r="BV353" s="197"/>
      <c r="BW353" s="197"/>
      <c r="EN353" s="207"/>
      <c r="EO353" s="207"/>
      <c r="EP353" s="207"/>
      <c r="EQ353" s="207"/>
      <c r="ER353" s="207"/>
      <c r="ES353" s="207"/>
      <c r="ET353" s="207"/>
      <c r="EU353" s="207"/>
      <c r="EV353" s="207"/>
      <c r="EW353" s="207"/>
      <c r="EX353" s="207"/>
    </row>
    <row r="354" spans="1:154" s="15" customFormat="1" ht="15.6" customHeight="1">
      <c r="A354" s="2">
        <v>2019</v>
      </c>
      <c r="B354" s="194" t="s">
        <v>2887</v>
      </c>
      <c r="C354" s="5" t="s">
        <v>2888</v>
      </c>
      <c r="D354" s="195">
        <f t="shared" si="10"/>
        <v>7.6000000000000005</v>
      </c>
      <c r="E354" s="1" t="s">
        <v>80</v>
      </c>
      <c r="F354" s="196">
        <v>44939</v>
      </c>
      <c r="G354" s="15" t="s">
        <v>2638</v>
      </c>
      <c r="H354" s="6" t="s">
        <v>11</v>
      </c>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206">
        <v>8.8000000000000007</v>
      </c>
      <c r="AJ354" s="206">
        <v>6.8</v>
      </c>
      <c r="AK354" s="206">
        <v>5.6</v>
      </c>
      <c r="AL354" s="206">
        <v>9.1999999999999993</v>
      </c>
      <c r="AM354" s="6"/>
      <c r="AN354" s="6"/>
      <c r="AO354" s="6"/>
      <c r="AP354" s="6"/>
      <c r="AQ354" s="6"/>
      <c r="AR354" s="6"/>
      <c r="AS354" s="6"/>
      <c r="AT354" s="197"/>
      <c r="AU354" s="197"/>
      <c r="AV354" s="197"/>
      <c r="AW354" s="197"/>
      <c r="AX354" s="197"/>
      <c r="AY354" s="197"/>
      <c r="AZ354" s="197"/>
      <c r="BA354" s="197"/>
      <c r="BB354" s="197"/>
      <c r="BC354" s="197"/>
      <c r="BD354" s="197"/>
      <c r="BE354" s="197"/>
      <c r="BF354" s="197"/>
      <c r="BG354" s="197"/>
      <c r="BH354" s="197"/>
      <c r="BI354" s="197"/>
      <c r="BJ354" s="197"/>
      <c r="BK354" s="197"/>
      <c r="BL354" s="197"/>
      <c r="BM354" s="209"/>
      <c r="BN354" s="209"/>
      <c r="BO354" s="209"/>
      <c r="BP354" s="209"/>
      <c r="BQ354" s="209"/>
      <c r="BR354" s="209"/>
      <c r="BS354" s="209"/>
      <c r="BT354" s="209"/>
      <c r="BU354" s="209"/>
      <c r="BV354" s="209"/>
      <c r="BW354" s="209"/>
    </row>
    <row r="355" spans="1:154" s="15" customFormat="1" ht="15.6" customHeight="1">
      <c r="A355" s="2">
        <v>2019</v>
      </c>
      <c r="B355" s="194" t="s">
        <v>2887</v>
      </c>
      <c r="C355" s="5" t="s">
        <v>2888</v>
      </c>
      <c r="D355" s="195">
        <f t="shared" si="10"/>
        <v>7.5</v>
      </c>
      <c r="E355" s="1" t="s">
        <v>81</v>
      </c>
      <c r="F355" s="196">
        <v>44939</v>
      </c>
      <c r="G355" s="15" t="s">
        <v>2638</v>
      </c>
      <c r="H355" s="6" t="s">
        <v>11</v>
      </c>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206">
        <v>8.8000000000000007</v>
      </c>
      <c r="AJ355" s="206">
        <v>5.6</v>
      </c>
      <c r="AK355" s="206">
        <v>6.8</v>
      </c>
      <c r="AL355" s="206">
        <v>8.8000000000000007</v>
      </c>
      <c r="AM355" s="6"/>
      <c r="AN355" s="6"/>
      <c r="AO355" s="6"/>
      <c r="AP355" s="6"/>
      <c r="AQ355" s="6"/>
      <c r="AR355" s="6"/>
      <c r="AS355" s="6"/>
      <c r="AT355" s="197"/>
      <c r="AU355" s="197"/>
      <c r="AV355" s="197"/>
      <c r="AW355" s="197"/>
      <c r="AX355" s="197"/>
      <c r="AY355" s="197"/>
      <c r="AZ355" s="197"/>
      <c r="BA355" s="197"/>
      <c r="BB355" s="197"/>
      <c r="BC355" s="197"/>
      <c r="BD355" s="197"/>
      <c r="BE355" s="197"/>
      <c r="BF355" s="197"/>
      <c r="BG355" s="197"/>
      <c r="BH355" s="197"/>
      <c r="BI355" s="197"/>
      <c r="BJ355" s="197"/>
      <c r="BK355" s="197"/>
      <c r="BL355" s="197"/>
      <c r="BM355" s="197"/>
      <c r="BN355" s="197"/>
      <c r="BO355" s="197"/>
      <c r="BP355" s="197"/>
      <c r="BQ355" s="197"/>
      <c r="BR355" s="197"/>
      <c r="BS355" s="197"/>
      <c r="BT355" s="197"/>
      <c r="BU355" s="197"/>
      <c r="BV355" s="197"/>
      <c r="BW355" s="197"/>
    </row>
    <row r="356" spans="1:154" s="15" customFormat="1" ht="15.6" customHeight="1">
      <c r="A356" s="2">
        <v>2023</v>
      </c>
      <c r="B356" s="194" t="s">
        <v>2889</v>
      </c>
      <c r="C356" s="5" t="s">
        <v>2890</v>
      </c>
      <c r="D356" s="195">
        <f t="shared" si="10"/>
        <v>5.7</v>
      </c>
      <c r="E356" s="1" t="s">
        <v>80</v>
      </c>
      <c r="F356" s="196">
        <v>44939</v>
      </c>
      <c r="G356" s="15" t="s">
        <v>2664</v>
      </c>
      <c r="H356" s="6" t="s">
        <v>11</v>
      </c>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206">
        <v>4.8</v>
      </c>
      <c r="AJ356" s="206">
        <v>6</v>
      </c>
      <c r="AK356" s="206">
        <v>7.2</v>
      </c>
      <c r="AL356" s="206">
        <v>4.8</v>
      </c>
      <c r="AM356" s="6"/>
      <c r="AN356" s="6"/>
      <c r="AO356" s="6"/>
      <c r="AP356" s="6"/>
      <c r="AQ356" s="6"/>
      <c r="AR356" s="6"/>
      <c r="AS356" s="6"/>
      <c r="AT356" s="197"/>
      <c r="AU356" s="197"/>
      <c r="AV356" s="197"/>
      <c r="AW356" s="197"/>
      <c r="AX356" s="197"/>
      <c r="AY356" s="197"/>
      <c r="AZ356" s="197"/>
      <c r="BA356" s="197"/>
      <c r="BB356" s="197"/>
      <c r="BC356" s="197"/>
      <c r="BD356" s="197"/>
      <c r="BE356" s="197"/>
      <c r="BF356" s="197"/>
      <c r="BG356" s="197"/>
      <c r="BH356" s="197"/>
      <c r="BI356" s="197"/>
      <c r="BJ356" s="197"/>
      <c r="BK356" s="197"/>
      <c r="BL356" s="197"/>
      <c r="BM356" s="197"/>
      <c r="BN356" s="197"/>
      <c r="BO356" s="197"/>
      <c r="BP356" s="197"/>
      <c r="BQ356" s="197"/>
      <c r="BR356" s="197"/>
      <c r="BS356" s="197"/>
      <c r="BT356" s="197"/>
      <c r="BU356" s="197"/>
      <c r="BV356" s="197"/>
      <c r="BW356" s="197"/>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c r="DJ356" s="2"/>
      <c r="DK356" s="2"/>
      <c r="DL356" s="2"/>
      <c r="DM356" s="2"/>
      <c r="DN356" s="2"/>
      <c r="DO356" s="2"/>
      <c r="DP356" s="2"/>
      <c r="DQ356" s="2"/>
      <c r="DR356" s="2"/>
      <c r="DS356" s="2"/>
      <c r="DT356" s="2"/>
      <c r="DU356" s="2"/>
      <c r="DV356" s="2"/>
      <c r="DW356" s="2"/>
      <c r="DX356" s="2"/>
      <c r="DY356" s="2"/>
      <c r="DZ356" s="2"/>
      <c r="EA356" s="2"/>
      <c r="EB356" s="2"/>
      <c r="EC356" s="2"/>
      <c r="ED356" s="2"/>
      <c r="EE356" s="2"/>
      <c r="EF356" s="2"/>
      <c r="EG356" s="2"/>
      <c r="EH356" s="2"/>
      <c r="EI356" s="2"/>
      <c r="EJ356" s="2"/>
      <c r="EK356" s="2"/>
      <c r="EL356" s="2"/>
      <c r="EM356" s="2"/>
    </row>
    <row r="357" spans="1:154" s="15" customFormat="1" ht="15.6" customHeight="1">
      <c r="A357" s="2">
        <v>2023</v>
      </c>
      <c r="B357" s="194" t="s">
        <v>2885</v>
      </c>
      <c r="C357" s="5" t="s">
        <v>2886</v>
      </c>
      <c r="D357" s="195">
        <f t="shared" si="10"/>
        <v>6.1999999999999993</v>
      </c>
      <c r="E357" s="1" t="s">
        <v>80</v>
      </c>
      <c r="F357" s="196">
        <v>44939</v>
      </c>
      <c r="G357" s="15" t="s">
        <v>2664</v>
      </c>
      <c r="H357" s="6" t="s">
        <v>11</v>
      </c>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206">
        <v>7.2</v>
      </c>
      <c r="AJ357" s="206">
        <v>5.6</v>
      </c>
      <c r="AK357" s="206">
        <v>5.6</v>
      </c>
      <c r="AL357" s="206">
        <v>6.4</v>
      </c>
      <c r="AM357" s="6"/>
      <c r="AN357" s="6"/>
      <c r="AO357" s="6"/>
      <c r="AP357" s="6"/>
      <c r="AQ357" s="6"/>
      <c r="AR357" s="6"/>
      <c r="AS357" s="6"/>
      <c r="AT357" s="197"/>
      <c r="AU357" s="197"/>
      <c r="AV357" s="197"/>
      <c r="AW357" s="197"/>
      <c r="AX357" s="197"/>
      <c r="AY357" s="197"/>
      <c r="AZ357" s="197"/>
      <c r="BA357" s="197"/>
      <c r="BB357" s="197"/>
      <c r="BC357" s="197"/>
      <c r="BD357" s="197"/>
      <c r="BE357" s="197"/>
      <c r="BF357" s="197"/>
      <c r="BG357" s="197"/>
      <c r="BH357" s="197"/>
      <c r="BI357" s="197"/>
      <c r="BJ357" s="197"/>
      <c r="BK357" s="197"/>
      <c r="BL357" s="197"/>
      <c r="BM357" s="197"/>
      <c r="BN357" s="197"/>
      <c r="BO357" s="197"/>
      <c r="BP357" s="197"/>
      <c r="BQ357" s="197"/>
      <c r="BR357" s="197"/>
      <c r="BS357" s="197"/>
      <c r="BT357" s="197"/>
      <c r="BU357" s="197"/>
      <c r="BV357" s="197"/>
      <c r="BW357" s="197"/>
      <c r="BX357" s="207"/>
      <c r="BY357" s="207"/>
      <c r="BZ357" s="207"/>
      <c r="CA357" s="207"/>
      <c r="CB357" s="207"/>
      <c r="CC357" s="207"/>
      <c r="CD357" s="207"/>
      <c r="CE357" s="207"/>
      <c r="CF357" s="207"/>
      <c r="CG357" s="207"/>
      <c r="CH357" s="207"/>
      <c r="CI357" s="207"/>
      <c r="CJ357" s="207"/>
      <c r="CK357" s="207"/>
      <c r="CL357" s="207"/>
      <c r="CM357" s="207"/>
      <c r="CN357" s="207"/>
      <c r="CO357" s="207"/>
      <c r="CP357" s="207"/>
      <c r="CQ357" s="207"/>
      <c r="CR357" s="207"/>
      <c r="CS357" s="207"/>
      <c r="CT357" s="207"/>
      <c r="CU357" s="207"/>
      <c r="CV357" s="207"/>
      <c r="CW357" s="207"/>
      <c r="CX357" s="207"/>
      <c r="CY357" s="207"/>
      <c r="CZ357" s="207"/>
      <c r="DA357" s="207"/>
      <c r="DB357" s="207"/>
      <c r="DC357" s="207"/>
      <c r="DD357" s="207"/>
      <c r="DE357" s="207"/>
      <c r="DF357" s="207"/>
      <c r="DG357" s="207"/>
      <c r="DH357" s="207"/>
      <c r="DI357" s="207"/>
      <c r="DJ357" s="207"/>
      <c r="DK357" s="207"/>
      <c r="DL357" s="207"/>
      <c r="DM357" s="207"/>
      <c r="DN357" s="207"/>
      <c r="DO357" s="207"/>
      <c r="DP357" s="207"/>
      <c r="DQ357" s="207"/>
      <c r="DR357" s="207"/>
      <c r="DS357" s="207"/>
      <c r="DT357" s="207"/>
      <c r="DU357" s="207"/>
      <c r="DV357" s="207"/>
      <c r="DW357" s="207"/>
      <c r="DX357" s="207"/>
      <c r="DY357" s="207"/>
      <c r="DZ357" s="207"/>
      <c r="EA357" s="207"/>
      <c r="EB357" s="207"/>
      <c r="EC357" s="207"/>
      <c r="ED357" s="207"/>
      <c r="EE357" s="207"/>
      <c r="EF357" s="207"/>
      <c r="EG357" s="207"/>
      <c r="EH357" s="207"/>
      <c r="EI357" s="207"/>
      <c r="EJ357" s="207"/>
      <c r="EK357" s="207"/>
      <c r="EL357" s="207"/>
      <c r="EM357" s="207"/>
    </row>
    <row r="358" spans="1:154" s="15" customFormat="1" ht="15.6" customHeight="1">
      <c r="A358" s="2">
        <v>2022</v>
      </c>
      <c r="B358" s="194" t="s">
        <v>2891</v>
      </c>
      <c r="C358" s="5" t="s">
        <v>2739</v>
      </c>
      <c r="D358" s="195">
        <f t="shared" si="10"/>
        <v>8</v>
      </c>
      <c r="E358" s="1" t="s">
        <v>80</v>
      </c>
      <c r="F358" s="196">
        <v>44939</v>
      </c>
      <c r="G358" s="15" t="s">
        <v>2664</v>
      </c>
      <c r="H358" s="6" t="s">
        <v>11</v>
      </c>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206">
        <v>8.8000000000000007</v>
      </c>
      <c r="AJ358" s="206">
        <v>8.8000000000000007</v>
      </c>
      <c r="AK358" s="206">
        <v>6.4</v>
      </c>
      <c r="AL358" s="206">
        <v>8</v>
      </c>
      <c r="AM358" s="6"/>
      <c r="AN358" s="6"/>
      <c r="AO358" s="6"/>
      <c r="AP358" s="6"/>
      <c r="AQ358" s="6"/>
      <c r="AR358" s="6"/>
      <c r="AS358" s="6"/>
      <c r="AT358" s="197"/>
      <c r="AU358" s="197"/>
      <c r="AV358" s="197"/>
      <c r="AW358" s="197"/>
      <c r="AX358" s="197"/>
      <c r="AY358" s="197"/>
      <c r="AZ358" s="197"/>
      <c r="BA358" s="197"/>
      <c r="BB358" s="197"/>
      <c r="BC358" s="197"/>
      <c r="BD358" s="197"/>
      <c r="BE358" s="197"/>
      <c r="BF358" s="197"/>
      <c r="BG358" s="197"/>
      <c r="BH358" s="197"/>
      <c r="BI358" s="197"/>
      <c r="BJ358" s="197"/>
      <c r="BK358" s="197"/>
      <c r="BL358" s="197"/>
      <c r="BM358" s="197"/>
      <c r="BN358" s="197"/>
      <c r="BO358" s="197"/>
      <c r="BP358" s="197"/>
      <c r="BQ358" s="197"/>
      <c r="BR358" s="197"/>
      <c r="BS358" s="197"/>
      <c r="BT358" s="197"/>
      <c r="BU358" s="197"/>
      <c r="BV358" s="197"/>
      <c r="BW358" s="197"/>
      <c r="EN358" s="207"/>
      <c r="EO358" s="207"/>
      <c r="EP358" s="207"/>
      <c r="EQ358" s="207"/>
      <c r="ER358" s="207"/>
      <c r="ES358" s="207"/>
      <c r="ET358" s="207"/>
      <c r="EU358" s="207"/>
      <c r="EV358" s="207"/>
      <c r="EW358" s="207"/>
      <c r="EX358" s="207"/>
    </row>
    <row r="359" spans="1:154" s="15" customFormat="1" ht="15.6" customHeight="1">
      <c r="A359" s="2">
        <v>2023</v>
      </c>
      <c r="B359" s="194" t="s">
        <v>2733</v>
      </c>
      <c r="C359" s="5" t="s">
        <v>2897</v>
      </c>
      <c r="D359" s="195">
        <f t="shared" si="10"/>
        <v>5.0999999999999996</v>
      </c>
      <c r="E359" s="1" t="s">
        <v>80</v>
      </c>
      <c r="F359" s="196">
        <v>44938</v>
      </c>
      <c r="G359" s="15" t="s">
        <v>2638</v>
      </c>
      <c r="H359" s="6" t="s">
        <v>11</v>
      </c>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206">
        <v>5.2</v>
      </c>
      <c r="AJ359" s="206">
        <v>3.2</v>
      </c>
      <c r="AK359" s="206">
        <v>6</v>
      </c>
      <c r="AL359" s="206">
        <v>6</v>
      </c>
      <c r="AM359" s="6"/>
      <c r="AN359" s="6"/>
      <c r="AO359" s="6"/>
      <c r="AP359" s="6"/>
      <c r="AQ359" s="6"/>
      <c r="AR359" s="6"/>
      <c r="AS359" s="6"/>
      <c r="AT359" s="197"/>
      <c r="AU359" s="197"/>
      <c r="AV359" s="197"/>
      <c r="AW359" s="197"/>
      <c r="AX359" s="197"/>
      <c r="AY359" s="197"/>
      <c r="AZ359" s="197"/>
      <c r="BA359" s="197"/>
      <c r="BB359" s="197"/>
      <c r="BC359" s="197"/>
      <c r="BD359" s="197"/>
      <c r="BE359" s="197"/>
      <c r="BF359" s="197"/>
      <c r="BG359" s="197"/>
      <c r="BH359" s="197"/>
      <c r="BI359" s="197"/>
      <c r="BJ359" s="197"/>
      <c r="BK359" s="197"/>
      <c r="BL359" s="197"/>
      <c r="BM359" s="197"/>
      <c r="BN359" s="197"/>
      <c r="BO359" s="197"/>
      <c r="BP359" s="197"/>
      <c r="BQ359" s="197"/>
      <c r="BR359" s="197"/>
      <c r="BS359" s="197"/>
      <c r="BT359" s="197"/>
      <c r="BU359" s="197"/>
      <c r="BV359" s="197"/>
      <c r="BW359" s="197"/>
    </row>
    <row r="360" spans="1:154" s="15" customFormat="1" ht="15.6" customHeight="1">
      <c r="A360" s="2">
        <v>2023</v>
      </c>
      <c r="B360" s="194" t="s">
        <v>2895</v>
      </c>
      <c r="C360" s="5" t="s">
        <v>2896</v>
      </c>
      <c r="D360" s="195">
        <f t="shared" si="10"/>
        <v>7.3000000000000007</v>
      </c>
      <c r="E360" s="1" t="s">
        <v>80</v>
      </c>
      <c r="F360" s="196">
        <v>44938</v>
      </c>
      <c r="G360" s="15" t="s">
        <v>2664</v>
      </c>
      <c r="H360" s="6" t="s">
        <v>11</v>
      </c>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206">
        <v>8.4</v>
      </c>
      <c r="AJ360" s="206">
        <v>7.2</v>
      </c>
      <c r="AK360" s="206">
        <v>6</v>
      </c>
      <c r="AL360" s="206">
        <v>7.6</v>
      </c>
      <c r="AM360" s="6"/>
      <c r="AN360" s="6"/>
      <c r="AO360" s="6"/>
      <c r="AP360" s="6"/>
      <c r="AQ360" s="6"/>
      <c r="AR360" s="6"/>
      <c r="AS360" s="6"/>
      <c r="AT360" s="197"/>
      <c r="AU360" s="197"/>
      <c r="AV360" s="197"/>
      <c r="AW360" s="197"/>
      <c r="AX360" s="197"/>
      <c r="AY360" s="197"/>
      <c r="AZ360" s="197"/>
      <c r="BA360" s="197"/>
      <c r="BB360" s="197"/>
      <c r="BC360" s="197"/>
      <c r="BD360" s="197"/>
      <c r="BE360" s="197"/>
      <c r="BF360" s="197"/>
      <c r="BG360" s="197"/>
      <c r="BH360" s="197"/>
      <c r="BI360" s="197"/>
      <c r="BJ360" s="197"/>
      <c r="BK360" s="197"/>
      <c r="BL360" s="197"/>
      <c r="BM360" s="197"/>
      <c r="BN360" s="197"/>
      <c r="BO360" s="197"/>
      <c r="BP360" s="197"/>
      <c r="BQ360" s="197"/>
      <c r="BR360" s="197"/>
      <c r="BS360" s="197"/>
      <c r="BT360" s="197"/>
      <c r="BU360" s="197"/>
      <c r="BV360" s="197"/>
      <c r="BW360" s="197"/>
      <c r="BX360" s="5"/>
      <c r="BY360" s="5"/>
      <c r="BZ360" s="5"/>
      <c r="CA360" s="5"/>
      <c r="CB360" s="5"/>
      <c r="CC360" s="5"/>
      <c r="CD360" s="5"/>
      <c r="CE360" s="5"/>
      <c r="CF360" s="5"/>
      <c r="CG360" s="5"/>
      <c r="CH360" s="5"/>
      <c r="CI360" s="5"/>
      <c r="CJ360" s="5"/>
      <c r="CK360" s="5"/>
      <c r="CL360" s="5"/>
      <c r="CM360" s="5"/>
      <c r="CN360" s="5"/>
      <c r="CO360" s="5"/>
      <c r="CP360" s="5"/>
      <c r="CQ360" s="5"/>
      <c r="CR360" s="5"/>
      <c r="CS360" s="5"/>
      <c r="CT360" s="5"/>
      <c r="CU360" s="5"/>
      <c r="CV360" s="5"/>
      <c r="CW360" s="5"/>
      <c r="CX360" s="5"/>
      <c r="CY360" s="5"/>
      <c r="CZ360" s="5"/>
      <c r="DA360" s="5"/>
      <c r="DB360" s="5"/>
      <c r="DC360" s="5"/>
      <c r="DD360" s="5"/>
      <c r="DE360" s="5"/>
      <c r="DF360" s="5"/>
      <c r="DG360" s="5"/>
      <c r="DH360" s="5"/>
      <c r="DI360" s="5"/>
      <c r="DJ360" s="5"/>
      <c r="DK360" s="5"/>
      <c r="DL360" s="5"/>
      <c r="DM360" s="5"/>
      <c r="DN360" s="5"/>
      <c r="DO360" s="5"/>
      <c r="DP360" s="5"/>
      <c r="DQ360" s="5"/>
      <c r="DR360" s="5"/>
      <c r="DS360" s="5"/>
      <c r="DT360" s="5"/>
      <c r="DU360" s="5"/>
      <c r="DV360" s="5"/>
      <c r="DW360" s="5"/>
      <c r="DX360" s="5"/>
      <c r="DY360" s="5"/>
      <c r="DZ360" s="5"/>
      <c r="EA360" s="5"/>
      <c r="EB360" s="5"/>
      <c r="EC360" s="5"/>
      <c r="ED360" s="5"/>
      <c r="EE360" s="5"/>
      <c r="EF360" s="5"/>
      <c r="EG360" s="5"/>
      <c r="EH360" s="5"/>
      <c r="EI360" s="5"/>
      <c r="EJ360" s="5"/>
      <c r="EK360" s="5"/>
      <c r="EL360" s="5"/>
      <c r="EM360" s="5"/>
      <c r="EN360" s="207"/>
      <c r="EO360" s="207"/>
      <c r="EP360" s="207"/>
      <c r="EQ360" s="207"/>
      <c r="ER360" s="207"/>
      <c r="ES360" s="207"/>
      <c r="ET360" s="207"/>
      <c r="EU360" s="207"/>
      <c r="EV360" s="207"/>
      <c r="EW360" s="207"/>
      <c r="EX360" s="207"/>
    </row>
    <row r="361" spans="1:154" s="15" customFormat="1" ht="15.6" customHeight="1">
      <c r="A361" s="2">
        <v>2022</v>
      </c>
      <c r="B361" s="194" t="s">
        <v>2894</v>
      </c>
      <c r="C361" s="5" t="s">
        <v>2739</v>
      </c>
      <c r="D361" s="195">
        <f t="shared" si="10"/>
        <v>7.5</v>
      </c>
      <c r="E361" s="1" t="s">
        <v>80</v>
      </c>
      <c r="F361" s="196">
        <v>44938</v>
      </c>
      <c r="G361" s="15" t="s">
        <v>2664</v>
      </c>
      <c r="H361" s="6" t="s">
        <v>11</v>
      </c>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206">
        <v>7.2</v>
      </c>
      <c r="AJ361" s="206">
        <v>8</v>
      </c>
      <c r="AK361" s="206">
        <v>7.2</v>
      </c>
      <c r="AL361" s="206">
        <v>7.6</v>
      </c>
      <c r="AM361" s="6"/>
      <c r="AN361" s="6"/>
      <c r="AO361" s="6"/>
      <c r="AP361" s="6"/>
      <c r="AQ361" s="6"/>
      <c r="AR361" s="6"/>
      <c r="AS361" s="6"/>
      <c r="AT361" s="197"/>
      <c r="AU361" s="197"/>
      <c r="AV361" s="197"/>
      <c r="AW361" s="197"/>
      <c r="AX361" s="197"/>
      <c r="AY361" s="197"/>
      <c r="AZ361" s="197"/>
      <c r="BA361" s="197"/>
      <c r="BB361" s="197"/>
      <c r="BC361" s="197"/>
      <c r="BD361" s="197"/>
      <c r="BE361" s="197"/>
      <c r="BF361" s="197"/>
      <c r="BG361" s="197"/>
      <c r="BH361" s="197"/>
      <c r="BI361" s="197"/>
      <c r="BJ361" s="197"/>
      <c r="BK361" s="197"/>
      <c r="BL361" s="197"/>
      <c r="BM361" s="197"/>
      <c r="BN361" s="197"/>
      <c r="BO361" s="197"/>
      <c r="BP361" s="197"/>
      <c r="BQ361" s="197"/>
      <c r="BR361" s="197"/>
      <c r="BS361" s="197"/>
      <c r="BT361" s="197"/>
      <c r="BU361" s="197"/>
      <c r="BV361" s="197"/>
      <c r="BW361" s="197"/>
      <c r="BX361" s="207"/>
      <c r="BY361" s="207"/>
      <c r="BZ361" s="207"/>
      <c r="CA361" s="207"/>
      <c r="CB361" s="207"/>
      <c r="CC361" s="207"/>
      <c r="CD361" s="207"/>
      <c r="CE361" s="207"/>
      <c r="CF361" s="207"/>
      <c r="CG361" s="207"/>
      <c r="CH361" s="207"/>
      <c r="CI361" s="207"/>
      <c r="CJ361" s="207"/>
      <c r="CK361" s="207"/>
      <c r="CL361" s="207"/>
      <c r="CM361" s="207"/>
      <c r="CN361" s="207"/>
      <c r="CO361" s="207"/>
      <c r="CP361" s="207"/>
      <c r="CQ361" s="207"/>
      <c r="CR361" s="207"/>
      <c r="CS361" s="207"/>
      <c r="CT361" s="207"/>
      <c r="CU361" s="207"/>
      <c r="CV361" s="207"/>
      <c r="CW361" s="207"/>
      <c r="CX361" s="207"/>
      <c r="CY361" s="207"/>
      <c r="CZ361" s="207"/>
      <c r="DA361" s="207"/>
      <c r="DB361" s="207"/>
      <c r="DC361" s="207"/>
      <c r="DD361" s="207"/>
      <c r="DE361" s="207"/>
      <c r="DF361" s="207"/>
      <c r="DG361" s="207"/>
      <c r="DH361" s="207"/>
      <c r="DI361" s="207"/>
      <c r="DJ361" s="207"/>
      <c r="DK361" s="207"/>
      <c r="DL361" s="207"/>
      <c r="DM361" s="207"/>
      <c r="DN361" s="207"/>
      <c r="DO361" s="207"/>
      <c r="DP361" s="207"/>
      <c r="DQ361" s="207"/>
      <c r="DR361" s="207"/>
      <c r="DS361" s="207"/>
      <c r="DT361" s="207"/>
      <c r="DU361" s="207"/>
      <c r="DV361" s="207"/>
      <c r="DW361" s="207"/>
      <c r="DX361" s="207"/>
      <c r="DY361" s="207"/>
      <c r="DZ361" s="207"/>
      <c r="EA361" s="207"/>
      <c r="EB361" s="207"/>
      <c r="EC361" s="207"/>
      <c r="ED361" s="207"/>
      <c r="EE361" s="207"/>
      <c r="EF361" s="207"/>
      <c r="EG361" s="207"/>
      <c r="EH361" s="207"/>
      <c r="EI361" s="207"/>
      <c r="EJ361" s="207"/>
      <c r="EK361" s="207"/>
      <c r="EL361" s="207"/>
      <c r="EM361" s="207"/>
    </row>
    <row r="362" spans="1:154" s="15" customFormat="1" ht="15.6" customHeight="1">
      <c r="A362" s="2">
        <v>2023</v>
      </c>
      <c r="B362" s="194" t="s">
        <v>2892</v>
      </c>
      <c r="C362" s="5" t="s">
        <v>2893</v>
      </c>
      <c r="D362" s="195">
        <f t="shared" si="10"/>
        <v>7.6</v>
      </c>
      <c r="E362" s="1" t="s">
        <v>80</v>
      </c>
      <c r="F362" s="196">
        <v>44938</v>
      </c>
      <c r="G362" s="15" t="s">
        <v>2664</v>
      </c>
      <c r="H362" s="6" t="s">
        <v>11</v>
      </c>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206">
        <v>8</v>
      </c>
      <c r="AJ362" s="206">
        <v>9.1999999999999993</v>
      </c>
      <c r="AK362" s="206">
        <v>6</v>
      </c>
      <c r="AL362" s="206">
        <v>7.2</v>
      </c>
      <c r="AM362" s="6"/>
      <c r="AN362" s="6"/>
      <c r="AO362" s="6"/>
      <c r="AP362" s="6"/>
      <c r="AQ362" s="6"/>
      <c r="AR362" s="6"/>
      <c r="AS362" s="6"/>
      <c r="AT362" s="197"/>
      <c r="AU362" s="197"/>
      <c r="AV362" s="197"/>
      <c r="AW362" s="197"/>
      <c r="AX362" s="197"/>
      <c r="AY362" s="197"/>
      <c r="AZ362" s="197"/>
      <c r="BA362" s="197"/>
      <c r="BB362" s="197"/>
      <c r="BC362" s="197"/>
      <c r="BD362" s="197"/>
      <c r="BE362" s="197"/>
      <c r="BF362" s="197"/>
      <c r="BG362" s="197"/>
      <c r="BH362" s="197"/>
      <c r="BI362" s="197"/>
      <c r="BJ362" s="197"/>
      <c r="BK362" s="197"/>
      <c r="BL362" s="197"/>
      <c r="BM362" s="197"/>
      <c r="BN362" s="197"/>
      <c r="BO362" s="197"/>
      <c r="BP362" s="197"/>
      <c r="BQ362" s="197"/>
      <c r="BR362" s="197"/>
      <c r="BS362" s="197"/>
      <c r="BT362" s="197"/>
      <c r="BU362" s="197"/>
      <c r="BV362" s="197"/>
      <c r="BW362" s="197"/>
    </row>
    <row r="363" spans="1:154" s="15" customFormat="1" ht="15.6" customHeight="1">
      <c r="A363" s="2">
        <v>2013</v>
      </c>
      <c r="B363" s="194" t="s">
        <v>2900</v>
      </c>
      <c r="C363" s="210" t="s">
        <v>2901</v>
      </c>
      <c r="D363" s="195">
        <f t="shared" si="10"/>
        <v>7.1</v>
      </c>
      <c r="E363" s="1" t="s">
        <v>81</v>
      </c>
      <c r="F363" s="196">
        <v>44937</v>
      </c>
      <c r="G363" s="15" t="s">
        <v>2638</v>
      </c>
      <c r="H363" s="6" t="s">
        <v>11</v>
      </c>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206">
        <v>8</v>
      </c>
      <c r="AJ363" s="206">
        <v>6.4</v>
      </c>
      <c r="AK363" s="206">
        <v>6.4</v>
      </c>
      <c r="AL363" s="206">
        <v>7.6</v>
      </c>
      <c r="AM363" s="6"/>
      <c r="AN363" s="6"/>
      <c r="AO363" s="6"/>
      <c r="AP363" s="6"/>
      <c r="AQ363" s="6"/>
      <c r="AR363" s="6"/>
      <c r="AS363" s="6"/>
      <c r="AT363" s="197"/>
      <c r="AU363" s="197"/>
      <c r="AV363" s="197"/>
      <c r="AW363" s="197"/>
      <c r="AX363" s="197"/>
      <c r="AY363" s="197"/>
      <c r="AZ363" s="197"/>
      <c r="BA363" s="197"/>
      <c r="BB363" s="197"/>
      <c r="BC363" s="197"/>
      <c r="BD363" s="197"/>
      <c r="BE363" s="197"/>
      <c r="BF363" s="197"/>
      <c r="BG363" s="197"/>
      <c r="BH363" s="197"/>
      <c r="BI363" s="197"/>
      <c r="BJ363" s="197"/>
      <c r="BK363" s="197"/>
      <c r="BL363" s="197"/>
      <c r="BM363" s="197"/>
      <c r="BN363" s="197"/>
      <c r="BO363" s="197"/>
      <c r="BP363" s="197"/>
      <c r="BQ363" s="197"/>
      <c r="BR363" s="197"/>
      <c r="BS363" s="197"/>
      <c r="BT363" s="197"/>
      <c r="BU363" s="197"/>
      <c r="BV363" s="197"/>
      <c r="BW363" s="197"/>
    </row>
    <row r="364" spans="1:154" s="15" customFormat="1" ht="15.6" customHeight="1">
      <c r="A364" s="2">
        <v>2013</v>
      </c>
      <c r="B364" s="194" t="s">
        <v>2900</v>
      </c>
      <c r="C364" s="210" t="s">
        <v>2901</v>
      </c>
      <c r="D364" s="195">
        <f t="shared" si="10"/>
        <v>6.3999999999999995</v>
      </c>
      <c r="E364" s="1" t="s">
        <v>80</v>
      </c>
      <c r="F364" s="196">
        <v>44937</v>
      </c>
      <c r="G364" s="15" t="s">
        <v>2638</v>
      </c>
      <c r="H364" s="6" t="s">
        <v>11</v>
      </c>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206">
        <v>8.4</v>
      </c>
      <c r="AJ364" s="206">
        <v>4.8</v>
      </c>
      <c r="AK364" s="206">
        <v>5.2</v>
      </c>
      <c r="AL364" s="206">
        <v>7.2</v>
      </c>
      <c r="AM364" s="6"/>
      <c r="AN364" s="6"/>
      <c r="AO364" s="6"/>
      <c r="AP364" s="6"/>
      <c r="AQ364" s="6"/>
      <c r="AR364" s="6"/>
      <c r="AS364" s="6"/>
      <c r="AT364" s="197"/>
      <c r="AU364" s="197"/>
      <c r="AV364" s="197"/>
      <c r="AW364" s="197"/>
      <c r="AX364" s="197"/>
      <c r="AY364" s="197"/>
      <c r="AZ364" s="197"/>
      <c r="BA364" s="197"/>
      <c r="BB364" s="197"/>
      <c r="BC364" s="197"/>
      <c r="BD364" s="197"/>
      <c r="BE364" s="197"/>
      <c r="BF364" s="197"/>
      <c r="BG364" s="197"/>
      <c r="BH364" s="197"/>
      <c r="BI364" s="197"/>
      <c r="BJ364" s="197"/>
      <c r="BK364" s="197"/>
      <c r="BL364" s="197"/>
      <c r="BM364" s="2"/>
      <c r="BN364" s="2"/>
      <c r="BO364" s="2"/>
      <c r="BP364" s="2"/>
      <c r="BQ364" s="2"/>
      <c r="BR364" s="2"/>
      <c r="BS364" s="2"/>
      <c r="BT364" s="2"/>
      <c r="BU364" s="2"/>
      <c r="BV364" s="2"/>
      <c r="BW364" s="2"/>
    </row>
    <row r="365" spans="1:154" s="15" customFormat="1" ht="15.6" customHeight="1">
      <c r="A365" s="2">
        <v>2023</v>
      </c>
      <c r="B365" s="194" t="s">
        <v>2902</v>
      </c>
      <c r="C365" s="5" t="s">
        <v>2881</v>
      </c>
      <c r="D365" s="195">
        <f t="shared" si="10"/>
        <v>5.1999999999999993</v>
      </c>
      <c r="E365" s="1" t="s">
        <v>80</v>
      </c>
      <c r="F365" s="196">
        <v>44937</v>
      </c>
      <c r="G365" s="15" t="s">
        <v>2664</v>
      </c>
      <c r="H365" s="6" t="s">
        <v>11</v>
      </c>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206">
        <v>5.6</v>
      </c>
      <c r="AJ365" s="206">
        <v>5.6</v>
      </c>
      <c r="AK365" s="206">
        <v>4</v>
      </c>
      <c r="AL365" s="206">
        <v>5.6</v>
      </c>
      <c r="AM365" s="6"/>
      <c r="AN365" s="6"/>
      <c r="AO365" s="6"/>
      <c r="AP365" s="6"/>
      <c r="AQ365" s="6"/>
      <c r="AR365" s="6"/>
      <c r="AS365" s="6"/>
      <c r="AT365" s="197"/>
      <c r="AU365" s="197"/>
      <c r="AV365" s="197"/>
      <c r="AW365" s="197"/>
      <c r="AX365" s="197"/>
      <c r="AY365" s="197"/>
      <c r="AZ365" s="197"/>
      <c r="BA365" s="197"/>
      <c r="BB365" s="197"/>
      <c r="BC365" s="197"/>
      <c r="BD365" s="197"/>
      <c r="BE365" s="197"/>
      <c r="BF365" s="197"/>
      <c r="BG365" s="197"/>
      <c r="BH365" s="197"/>
      <c r="BI365" s="197"/>
      <c r="BJ365" s="197"/>
      <c r="BK365" s="197"/>
      <c r="BL365" s="197"/>
      <c r="BM365" s="197"/>
      <c r="BN365" s="197"/>
      <c r="BO365" s="197"/>
      <c r="BP365" s="197"/>
      <c r="BQ365" s="197"/>
      <c r="BR365" s="197"/>
      <c r="BS365" s="197"/>
      <c r="BT365" s="197"/>
      <c r="BU365" s="197"/>
      <c r="BV365" s="197"/>
      <c r="BW365" s="197"/>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c r="DJ365" s="2"/>
      <c r="DK365" s="2"/>
      <c r="DL365" s="2"/>
      <c r="DM365" s="2"/>
      <c r="DN365" s="2"/>
      <c r="DO365" s="2"/>
      <c r="DP365" s="2"/>
      <c r="DQ365" s="2"/>
      <c r="DR365" s="2"/>
      <c r="DS365" s="2"/>
      <c r="DT365" s="2"/>
      <c r="DU365" s="2"/>
      <c r="DV365" s="2"/>
      <c r="DW365" s="2"/>
      <c r="DX365" s="2"/>
      <c r="DY365" s="2"/>
      <c r="DZ365" s="2"/>
      <c r="EA365" s="2"/>
      <c r="EB365" s="2"/>
      <c r="EC365" s="2"/>
      <c r="ED365" s="2"/>
      <c r="EE365" s="2"/>
      <c r="EF365" s="2"/>
      <c r="EG365" s="2"/>
      <c r="EH365" s="2"/>
      <c r="EI365" s="2"/>
      <c r="EJ365" s="2"/>
      <c r="EK365" s="2"/>
      <c r="EL365" s="2"/>
      <c r="EM365" s="2"/>
    </row>
    <row r="366" spans="1:154" s="15" customFormat="1" ht="15.6" customHeight="1">
      <c r="A366" s="2">
        <v>2023</v>
      </c>
      <c r="B366" s="194" t="s">
        <v>2898</v>
      </c>
      <c r="C366" s="5" t="s">
        <v>2899</v>
      </c>
      <c r="D366" s="195">
        <f t="shared" si="10"/>
        <v>7.3</v>
      </c>
      <c r="E366" s="1" t="s">
        <v>80</v>
      </c>
      <c r="F366" s="196">
        <v>44937</v>
      </c>
      <c r="G366" s="15" t="s">
        <v>2664</v>
      </c>
      <c r="H366" s="6" t="s">
        <v>11</v>
      </c>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206">
        <v>7.2</v>
      </c>
      <c r="AJ366" s="206">
        <v>8</v>
      </c>
      <c r="AK366" s="206">
        <v>6</v>
      </c>
      <c r="AL366" s="206">
        <v>8</v>
      </c>
      <c r="AM366" s="6"/>
      <c r="AN366" s="6"/>
      <c r="AO366" s="6"/>
      <c r="AP366" s="6"/>
      <c r="AQ366" s="6"/>
      <c r="AR366" s="6"/>
      <c r="AS366" s="6"/>
      <c r="AT366" s="197"/>
      <c r="AU366" s="197"/>
      <c r="AV366" s="197"/>
      <c r="AW366" s="197"/>
      <c r="AX366" s="197"/>
      <c r="AY366" s="197"/>
      <c r="AZ366" s="197"/>
      <c r="BA366" s="197"/>
      <c r="BB366" s="197"/>
      <c r="BC366" s="197"/>
      <c r="BD366" s="197"/>
      <c r="BE366" s="197"/>
      <c r="BF366" s="197"/>
      <c r="BG366" s="197"/>
      <c r="BH366" s="197"/>
      <c r="BI366" s="197"/>
      <c r="BJ366" s="197"/>
      <c r="BK366" s="197"/>
      <c r="BL366" s="197"/>
      <c r="BM366" s="197"/>
      <c r="BN366" s="197"/>
      <c r="BO366" s="197"/>
      <c r="BP366" s="197"/>
      <c r="BQ366" s="197"/>
      <c r="BR366" s="197"/>
      <c r="BS366" s="197"/>
      <c r="BT366" s="197"/>
      <c r="BU366" s="197"/>
      <c r="BV366" s="197"/>
      <c r="BW366" s="197"/>
      <c r="BX366" s="5"/>
      <c r="BY366" s="5"/>
      <c r="BZ366" s="5"/>
      <c r="CA366" s="5"/>
      <c r="CB366" s="5"/>
      <c r="CC366" s="5"/>
      <c r="CD366" s="5"/>
      <c r="CE366" s="5"/>
      <c r="CF366" s="5"/>
      <c r="CG366" s="5"/>
      <c r="CH366" s="5"/>
      <c r="CI366" s="5"/>
      <c r="CJ366" s="5"/>
      <c r="CK366" s="5"/>
      <c r="CL366" s="5"/>
      <c r="CM366" s="5"/>
      <c r="CN366" s="5"/>
      <c r="CO366" s="5"/>
      <c r="CP366" s="5"/>
      <c r="CQ366" s="5"/>
      <c r="CR366" s="5"/>
      <c r="CS366" s="5"/>
      <c r="CT366" s="5"/>
      <c r="CU366" s="5"/>
      <c r="CV366" s="5"/>
      <c r="CW366" s="5"/>
      <c r="CX366" s="5"/>
      <c r="CY366" s="5"/>
      <c r="CZ366" s="5"/>
      <c r="DA366" s="5"/>
      <c r="DB366" s="5"/>
      <c r="DC366" s="5"/>
      <c r="DD366" s="5"/>
      <c r="DE366" s="5"/>
      <c r="DF366" s="5"/>
      <c r="DG366" s="5"/>
      <c r="DH366" s="5"/>
      <c r="DI366" s="5"/>
      <c r="DJ366" s="5"/>
      <c r="DK366" s="5"/>
      <c r="DL366" s="5"/>
      <c r="DM366" s="5"/>
      <c r="DN366" s="5"/>
      <c r="DO366" s="5"/>
      <c r="DP366" s="5"/>
      <c r="DQ366" s="5"/>
      <c r="DR366" s="5"/>
      <c r="DS366" s="5"/>
      <c r="DT366" s="5"/>
      <c r="DU366" s="5"/>
      <c r="DV366" s="5"/>
      <c r="DW366" s="5"/>
      <c r="DX366" s="5"/>
      <c r="DY366" s="5"/>
      <c r="DZ366" s="5"/>
      <c r="EA366" s="5"/>
      <c r="EB366" s="5"/>
      <c r="EC366" s="5"/>
      <c r="ED366" s="5"/>
      <c r="EE366" s="5"/>
      <c r="EF366" s="5"/>
      <c r="EG366" s="5"/>
      <c r="EH366" s="5"/>
      <c r="EI366" s="5"/>
      <c r="EJ366" s="5"/>
      <c r="EK366" s="5"/>
      <c r="EL366" s="5"/>
      <c r="EM366" s="5"/>
      <c r="EN366" s="207"/>
      <c r="EO366" s="207"/>
      <c r="EP366" s="207"/>
      <c r="EQ366" s="207"/>
      <c r="ER366" s="207"/>
      <c r="ES366" s="207"/>
      <c r="ET366" s="207"/>
      <c r="EU366" s="207"/>
      <c r="EV366" s="207"/>
      <c r="EW366" s="207"/>
      <c r="EX366" s="207"/>
    </row>
    <row r="367" spans="1:154" s="15" customFormat="1" ht="15.6" customHeight="1">
      <c r="A367" s="2">
        <v>2020</v>
      </c>
      <c r="B367" s="194" t="s">
        <v>2907</v>
      </c>
      <c r="C367" s="15" t="s">
        <v>2908</v>
      </c>
      <c r="D367" s="195">
        <f t="shared" si="10"/>
        <v>6.3999999999999995</v>
      </c>
      <c r="E367" s="1" t="s">
        <v>80</v>
      </c>
      <c r="F367" s="196">
        <v>44936</v>
      </c>
      <c r="G367" s="15" t="s">
        <v>2638</v>
      </c>
      <c r="H367" s="6" t="s">
        <v>11</v>
      </c>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206">
        <v>5.6</v>
      </c>
      <c r="AJ367" s="206">
        <v>6.8</v>
      </c>
      <c r="AK367" s="206">
        <v>7.2</v>
      </c>
      <c r="AL367" s="206">
        <v>6</v>
      </c>
      <c r="AM367" s="6"/>
      <c r="AN367" s="6"/>
      <c r="AO367" s="6"/>
      <c r="AP367" s="6"/>
      <c r="AQ367" s="6"/>
      <c r="AR367" s="6"/>
      <c r="AS367" s="6"/>
      <c r="AT367" s="197"/>
      <c r="AU367" s="197"/>
      <c r="AV367" s="197"/>
      <c r="AW367" s="197"/>
      <c r="AX367" s="197"/>
      <c r="AY367" s="197"/>
      <c r="AZ367" s="197"/>
      <c r="BA367" s="197"/>
      <c r="BB367" s="197"/>
      <c r="BC367" s="197"/>
      <c r="BD367" s="197"/>
      <c r="BE367" s="197"/>
      <c r="BF367" s="197"/>
      <c r="BG367" s="197"/>
      <c r="BH367" s="197"/>
      <c r="BI367" s="197"/>
      <c r="BJ367" s="197"/>
      <c r="BK367" s="197"/>
      <c r="BL367" s="197"/>
      <c r="BM367" s="197"/>
      <c r="BN367" s="197"/>
      <c r="BO367" s="197"/>
      <c r="BP367" s="197"/>
      <c r="BQ367" s="197"/>
      <c r="BR367" s="197"/>
      <c r="BS367" s="197"/>
      <c r="BT367" s="197"/>
      <c r="BU367" s="197"/>
      <c r="BV367" s="197"/>
      <c r="BW367" s="197"/>
    </row>
    <row r="368" spans="1:154" s="15" customFormat="1" ht="15.6" customHeight="1">
      <c r="A368" s="2">
        <v>2020</v>
      </c>
      <c r="B368" s="194" t="s">
        <v>2907</v>
      </c>
      <c r="C368" s="15" t="s">
        <v>2908</v>
      </c>
      <c r="D368" s="195">
        <f t="shared" ref="D368:D431" si="11">AVERAGE(H368:ND368)</f>
        <v>6.1999999999999993</v>
      </c>
      <c r="E368" s="1" t="s">
        <v>81</v>
      </c>
      <c r="F368" s="196">
        <v>44936</v>
      </c>
      <c r="G368" s="15" t="s">
        <v>2638</v>
      </c>
      <c r="H368" s="6" t="s">
        <v>11</v>
      </c>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206">
        <v>6</v>
      </c>
      <c r="AJ368" s="206">
        <v>7.2</v>
      </c>
      <c r="AK368" s="206">
        <v>6</v>
      </c>
      <c r="AL368" s="206">
        <v>5.6</v>
      </c>
      <c r="AM368" s="6"/>
      <c r="AN368" s="6"/>
      <c r="AO368" s="6"/>
      <c r="AP368" s="6"/>
      <c r="AQ368" s="6"/>
      <c r="AR368" s="6"/>
      <c r="AS368" s="6"/>
      <c r="AT368" s="197"/>
      <c r="AU368" s="197"/>
      <c r="AV368" s="197"/>
      <c r="AW368" s="197"/>
      <c r="AX368" s="197"/>
      <c r="AY368" s="197"/>
      <c r="AZ368" s="197"/>
      <c r="BA368" s="197"/>
      <c r="BB368" s="197"/>
      <c r="BC368" s="197"/>
      <c r="BD368" s="197"/>
      <c r="BE368" s="197"/>
      <c r="BF368" s="197"/>
      <c r="BG368" s="197"/>
      <c r="BH368" s="197"/>
      <c r="BI368" s="197"/>
      <c r="BJ368" s="197"/>
      <c r="BK368" s="197"/>
      <c r="BL368" s="197"/>
      <c r="BM368" s="197"/>
      <c r="BN368" s="197"/>
      <c r="BO368" s="197"/>
      <c r="BP368" s="197"/>
      <c r="BQ368" s="197"/>
      <c r="BR368" s="197"/>
      <c r="BS368" s="197"/>
      <c r="BT368" s="197"/>
      <c r="BU368" s="197"/>
      <c r="BV368" s="197"/>
      <c r="BW368" s="197"/>
    </row>
    <row r="369" spans="1:154" s="15" customFormat="1" ht="15.6" customHeight="1">
      <c r="A369" s="2">
        <v>2023</v>
      </c>
      <c r="B369" s="194" t="s">
        <v>2903</v>
      </c>
      <c r="C369" s="210" t="s">
        <v>2904</v>
      </c>
      <c r="D369" s="195">
        <f t="shared" si="11"/>
        <v>8</v>
      </c>
      <c r="E369" s="1" t="s">
        <v>80</v>
      </c>
      <c r="F369" s="196">
        <v>44936</v>
      </c>
      <c r="G369" s="15" t="s">
        <v>2664</v>
      </c>
      <c r="H369" s="6" t="s">
        <v>11</v>
      </c>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206">
        <v>8.8000000000000007</v>
      </c>
      <c r="AJ369" s="206">
        <v>8.8000000000000007</v>
      </c>
      <c r="AK369" s="206">
        <v>5.6</v>
      </c>
      <c r="AL369" s="206">
        <v>8.8000000000000007</v>
      </c>
      <c r="AM369" s="6"/>
      <c r="AN369" s="6"/>
      <c r="AO369" s="6"/>
      <c r="AP369" s="6"/>
      <c r="AQ369" s="6"/>
      <c r="AR369" s="6"/>
      <c r="AS369" s="6"/>
      <c r="AT369" s="197"/>
      <c r="AU369" s="197"/>
      <c r="AV369" s="197"/>
      <c r="AW369" s="197"/>
      <c r="AX369" s="197"/>
      <c r="AY369" s="197"/>
      <c r="AZ369" s="197"/>
      <c r="BA369" s="197"/>
      <c r="BB369" s="197"/>
      <c r="BC369" s="197"/>
      <c r="BD369" s="197"/>
      <c r="BE369" s="197"/>
      <c r="BF369" s="197"/>
      <c r="BG369" s="197"/>
      <c r="BH369" s="197"/>
      <c r="BI369" s="197"/>
      <c r="BJ369" s="197"/>
      <c r="BK369" s="197"/>
      <c r="BL369" s="197"/>
      <c r="BM369" s="197"/>
      <c r="BN369" s="197"/>
      <c r="BO369" s="197"/>
      <c r="BP369" s="197"/>
      <c r="BQ369" s="197"/>
      <c r="BR369" s="197"/>
      <c r="BS369" s="197"/>
      <c r="BT369" s="197"/>
      <c r="BU369" s="197"/>
      <c r="BV369" s="197"/>
      <c r="BW369" s="197"/>
      <c r="EN369" s="5"/>
      <c r="EO369" s="5"/>
      <c r="EP369" s="5"/>
      <c r="EQ369" s="5"/>
      <c r="ER369" s="5"/>
      <c r="ES369" s="5"/>
      <c r="ET369" s="5"/>
      <c r="EU369" s="5"/>
      <c r="EV369" s="5"/>
      <c r="EW369" s="5"/>
      <c r="EX369" s="5"/>
    </row>
    <row r="370" spans="1:154" s="15" customFormat="1" ht="15.6" customHeight="1">
      <c r="A370" s="2">
        <v>2022</v>
      </c>
      <c r="B370" s="194" t="s">
        <v>2905</v>
      </c>
      <c r="C370" s="210" t="s">
        <v>2906</v>
      </c>
      <c r="D370" s="195">
        <f t="shared" si="11"/>
        <v>7.5</v>
      </c>
      <c r="E370" s="1" t="s">
        <v>80</v>
      </c>
      <c r="F370" s="196">
        <v>44936</v>
      </c>
      <c r="G370" s="15" t="s">
        <v>2664</v>
      </c>
      <c r="H370" s="6" t="s">
        <v>11</v>
      </c>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206">
        <v>8</v>
      </c>
      <c r="AJ370" s="206">
        <v>8.8000000000000007</v>
      </c>
      <c r="AK370" s="206">
        <v>6</v>
      </c>
      <c r="AL370" s="206">
        <v>7.2</v>
      </c>
      <c r="AM370" s="6"/>
      <c r="AN370" s="6"/>
      <c r="AO370" s="6"/>
      <c r="AP370" s="6"/>
      <c r="AQ370" s="6"/>
      <c r="AR370" s="6"/>
      <c r="AS370" s="6"/>
      <c r="AT370" s="197"/>
      <c r="AU370" s="197"/>
      <c r="AV370" s="197"/>
      <c r="AW370" s="197"/>
      <c r="AX370" s="197"/>
      <c r="AY370" s="197"/>
      <c r="AZ370" s="197"/>
      <c r="BA370" s="197"/>
      <c r="BB370" s="197"/>
      <c r="BC370" s="197"/>
      <c r="BD370" s="197"/>
      <c r="BE370" s="197"/>
      <c r="BF370" s="197"/>
      <c r="BG370" s="197"/>
      <c r="BH370" s="197"/>
      <c r="BI370" s="197"/>
      <c r="BJ370" s="197"/>
      <c r="BK370" s="197"/>
      <c r="BL370" s="197"/>
      <c r="BM370" s="197"/>
      <c r="BN370" s="197"/>
      <c r="BO370" s="197"/>
      <c r="BP370" s="197"/>
      <c r="BQ370" s="197"/>
      <c r="BR370" s="197"/>
      <c r="BS370" s="197"/>
      <c r="BT370" s="197"/>
      <c r="BU370" s="197"/>
      <c r="BV370" s="197"/>
      <c r="BW370" s="197"/>
      <c r="BX370" s="207"/>
      <c r="BY370" s="207"/>
      <c r="BZ370" s="207"/>
      <c r="CA370" s="207"/>
      <c r="CB370" s="207"/>
      <c r="CC370" s="207"/>
      <c r="CD370" s="207"/>
      <c r="CE370" s="207"/>
      <c r="CF370" s="207"/>
      <c r="CG370" s="207"/>
      <c r="CH370" s="207"/>
      <c r="CI370" s="207"/>
      <c r="CJ370" s="207"/>
      <c r="CK370" s="207"/>
      <c r="CL370" s="207"/>
      <c r="CM370" s="207"/>
      <c r="CN370" s="207"/>
      <c r="CO370" s="207"/>
      <c r="CP370" s="207"/>
      <c r="CQ370" s="207"/>
      <c r="CR370" s="207"/>
      <c r="CS370" s="207"/>
      <c r="CT370" s="207"/>
      <c r="CU370" s="207"/>
      <c r="CV370" s="207"/>
      <c r="CW370" s="207"/>
      <c r="CX370" s="207"/>
      <c r="CY370" s="207"/>
      <c r="CZ370" s="207"/>
      <c r="DA370" s="207"/>
      <c r="DB370" s="207"/>
      <c r="DC370" s="207"/>
      <c r="DD370" s="207"/>
      <c r="DE370" s="207"/>
      <c r="DF370" s="207"/>
      <c r="DG370" s="207"/>
      <c r="DH370" s="207"/>
      <c r="DI370" s="207"/>
      <c r="DJ370" s="207"/>
      <c r="DK370" s="207"/>
      <c r="DL370" s="207"/>
      <c r="DM370" s="207"/>
      <c r="DN370" s="207"/>
      <c r="DO370" s="207"/>
      <c r="DP370" s="207"/>
      <c r="DQ370" s="207"/>
      <c r="DR370" s="207"/>
      <c r="DS370" s="207"/>
      <c r="DT370" s="207"/>
      <c r="DU370" s="207"/>
      <c r="DV370" s="207"/>
      <c r="DW370" s="207"/>
      <c r="DX370" s="207"/>
      <c r="DY370" s="207"/>
      <c r="DZ370" s="207"/>
      <c r="EA370" s="207"/>
      <c r="EB370" s="207"/>
      <c r="EC370" s="207"/>
      <c r="ED370" s="207"/>
      <c r="EE370" s="207"/>
      <c r="EF370" s="207"/>
      <c r="EG370" s="207"/>
      <c r="EH370" s="207"/>
      <c r="EI370" s="207"/>
      <c r="EJ370" s="207"/>
      <c r="EK370" s="207"/>
      <c r="EL370" s="207"/>
      <c r="EM370" s="207"/>
      <c r="EN370" s="2"/>
      <c r="EO370" s="2"/>
      <c r="EP370" s="2"/>
      <c r="EQ370" s="2"/>
      <c r="ER370" s="2"/>
      <c r="ES370" s="2"/>
      <c r="ET370" s="2"/>
      <c r="EU370" s="2"/>
      <c r="EV370" s="2"/>
      <c r="EW370" s="2"/>
      <c r="EX370" s="2"/>
    </row>
    <row r="371" spans="1:154" s="15" customFormat="1" ht="15.6" customHeight="1">
      <c r="A371" s="211">
        <v>2017</v>
      </c>
      <c r="B371" s="212" t="s">
        <v>2911</v>
      </c>
      <c r="C371" s="5" t="s">
        <v>2912</v>
      </c>
      <c r="D371" s="195">
        <f t="shared" si="11"/>
        <v>5.7</v>
      </c>
      <c r="E371" s="2" t="s">
        <v>80</v>
      </c>
      <c r="F371" s="8">
        <v>44935</v>
      </c>
      <c r="G371" s="5" t="s">
        <v>2606</v>
      </c>
      <c r="H371" s="6" t="s">
        <v>11</v>
      </c>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117">
        <v>6.4</v>
      </c>
      <c r="AJ371" s="117">
        <v>8</v>
      </c>
      <c r="AK371" s="117">
        <v>4.4000000000000004</v>
      </c>
      <c r="AL371" s="117">
        <v>4</v>
      </c>
      <c r="AM371" s="1"/>
      <c r="AN371" s="1"/>
      <c r="AO371" s="1"/>
      <c r="AP371" s="1"/>
      <c r="AQ371" s="1"/>
      <c r="AR371" s="1"/>
      <c r="AS371" s="1"/>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row>
    <row r="372" spans="1:154" s="15" customFormat="1" ht="15.6" customHeight="1">
      <c r="A372" s="211">
        <v>2020</v>
      </c>
      <c r="B372" s="212" t="s">
        <v>2909</v>
      </c>
      <c r="C372" s="5" t="s">
        <v>2910</v>
      </c>
      <c r="D372" s="195">
        <f t="shared" si="11"/>
        <v>5.8999999999999995</v>
      </c>
      <c r="E372" s="2" t="s">
        <v>80</v>
      </c>
      <c r="F372" s="8">
        <v>44935</v>
      </c>
      <c r="G372" s="5" t="s">
        <v>2638</v>
      </c>
      <c r="H372" s="6" t="s">
        <v>11</v>
      </c>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117">
        <v>5.6</v>
      </c>
      <c r="AJ372" s="117">
        <v>6.8</v>
      </c>
      <c r="AK372" s="117">
        <v>5.2</v>
      </c>
      <c r="AL372" s="117">
        <v>6</v>
      </c>
      <c r="AM372" s="1"/>
      <c r="AN372" s="1"/>
      <c r="AO372" s="1"/>
      <c r="AP372" s="1"/>
      <c r="AQ372" s="1"/>
      <c r="AR372" s="1"/>
      <c r="AS372" s="1"/>
      <c r="AT372" s="2"/>
      <c r="AU372" s="2"/>
      <c r="AV372" s="2"/>
      <c r="AW372" s="2"/>
      <c r="AX372" s="2"/>
      <c r="AY372" s="2"/>
      <c r="AZ372" s="2"/>
      <c r="BA372" s="2"/>
      <c r="BB372" s="2"/>
      <c r="BC372" s="2"/>
      <c r="BD372" s="2"/>
      <c r="BE372" s="2"/>
      <c r="BF372" s="2"/>
      <c r="BG372" s="2"/>
      <c r="BH372" s="2"/>
      <c r="BI372" s="2"/>
      <c r="BJ372" s="2"/>
      <c r="BK372" s="2"/>
      <c r="BL372" s="2"/>
      <c r="BM372" s="197"/>
      <c r="BN372" s="197"/>
      <c r="BO372" s="197"/>
      <c r="BP372" s="197"/>
      <c r="BQ372" s="197"/>
      <c r="BR372" s="197"/>
      <c r="BS372" s="197"/>
      <c r="BT372" s="197"/>
      <c r="BU372" s="197"/>
      <c r="BV372" s="197"/>
      <c r="BW372" s="197"/>
    </row>
    <row r="373" spans="1:154" s="15" customFormat="1" ht="15.6" customHeight="1">
      <c r="A373" s="211">
        <v>2020</v>
      </c>
      <c r="B373" s="212" t="s">
        <v>2909</v>
      </c>
      <c r="C373" s="5" t="s">
        <v>2910</v>
      </c>
      <c r="D373" s="195">
        <f t="shared" si="11"/>
        <v>5.3</v>
      </c>
      <c r="E373" s="2" t="s">
        <v>80</v>
      </c>
      <c r="F373" s="8">
        <v>44935</v>
      </c>
      <c r="G373" s="5" t="s">
        <v>2638</v>
      </c>
      <c r="H373" s="6" t="s">
        <v>11</v>
      </c>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117">
        <v>4.4000000000000004</v>
      </c>
      <c r="AJ373" s="117">
        <v>7.6</v>
      </c>
      <c r="AK373" s="117">
        <v>4.4000000000000004</v>
      </c>
      <c r="AL373" s="117">
        <v>4.8</v>
      </c>
      <c r="AM373" s="1"/>
      <c r="AN373" s="1"/>
      <c r="AO373" s="1"/>
      <c r="AP373" s="1"/>
      <c r="AQ373" s="1"/>
      <c r="AR373" s="1"/>
      <c r="AS373" s="1"/>
      <c r="AT373" s="2"/>
      <c r="AU373" s="2"/>
      <c r="AV373" s="2"/>
      <c r="AW373" s="2"/>
      <c r="AX373" s="2"/>
      <c r="AY373" s="2"/>
      <c r="AZ373" s="2"/>
      <c r="BA373" s="2"/>
      <c r="BB373" s="2"/>
      <c r="BC373" s="2"/>
      <c r="BD373" s="2"/>
      <c r="BE373" s="2"/>
      <c r="BF373" s="2"/>
      <c r="BG373" s="2"/>
      <c r="BH373" s="2"/>
      <c r="BI373" s="2"/>
      <c r="BJ373" s="2"/>
      <c r="BK373" s="2"/>
      <c r="BL373" s="2"/>
      <c r="BM373" s="197"/>
      <c r="BN373" s="197"/>
      <c r="BO373" s="197"/>
      <c r="BP373" s="197"/>
      <c r="BQ373" s="197"/>
      <c r="BR373" s="197"/>
      <c r="BS373" s="197"/>
      <c r="BT373" s="197"/>
      <c r="BU373" s="197"/>
      <c r="BV373" s="197"/>
      <c r="BW373" s="197"/>
    </row>
    <row r="374" spans="1:154" s="15" customFormat="1" ht="15.6" customHeight="1">
      <c r="A374" s="2">
        <v>2021</v>
      </c>
      <c r="B374" s="194" t="s">
        <v>2913</v>
      </c>
      <c r="C374" s="194" t="s">
        <v>2914</v>
      </c>
      <c r="D374" s="195">
        <f t="shared" si="11"/>
        <v>7.5</v>
      </c>
      <c r="E374" s="1" t="s">
        <v>80</v>
      </c>
      <c r="F374" s="196">
        <v>44928</v>
      </c>
      <c r="G374" s="15" t="s">
        <v>2638</v>
      </c>
      <c r="H374" s="6" t="s">
        <v>11</v>
      </c>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206">
        <v>8</v>
      </c>
      <c r="AJ374" s="206">
        <v>7.6</v>
      </c>
      <c r="AK374" s="206">
        <v>6.8</v>
      </c>
      <c r="AL374" s="206">
        <v>7.6</v>
      </c>
      <c r="AM374" s="6"/>
      <c r="AN374" s="6"/>
      <c r="AO374" s="6"/>
      <c r="AP374" s="6"/>
      <c r="AQ374" s="6"/>
      <c r="AR374" s="6"/>
      <c r="AS374" s="6"/>
      <c r="AT374" s="197"/>
      <c r="AU374" s="197"/>
      <c r="AV374" s="197"/>
      <c r="AW374" s="197"/>
      <c r="AX374" s="197"/>
      <c r="AY374" s="197"/>
      <c r="AZ374" s="197"/>
      <c r="BA374" s="197"/>
      <c r="BB374" s="197"/>
      <c r="BC374" s="197"/>
      <c r="BD374" s="197"/>
      <c r="BE374" s="197"/>
      <c r="BF374" s="197"/>
      <c r="BG374" s="197"/>
      <c r="BH374" s="197"/>
      <c r="BI374" s="197"/>
      <c r="BJ374" s="197"/>
      <c r="BK374" s="197"/>
      <c r="BL374" s="197"/>
      <c r="BM374" s="209"/>
      <c r="BN374" s="209"/>
      <c r="BO374" s="209"/>
      <c r="BP374" s="209"/>
      <c r="BQ374" s="209"/>
      <c r="BR374" s="209"/>
      <c r="BS374" s="209"/>
      <c r="BT374" s="209"/>
      <c r="BU374" s="209"/>
      <c r="BV374" s="209"/>
      <c r="BW374" s="209"/>
    </row>
    <row r="375" spans="1:154" s="15" customFormat="1" ht="15.6" customHeight="1">
      <c r="A375" s="2">
        <v>2021</v>
      </c>
      <c r="B375" s="194" t="s">
        <v>2913</v>
      </c>
      <c r="C375" s="194" t="s">
        <v>2914</v>
      </c>
      <c r="D375" s="195">
        <f t="shared" si="11"/>
        <v>6.9</v>
      </c>
      <c r="E375" s="1" t="s">
        <v>81</v>
      </c>
      <c r="F375" s="196">
        <v>44928</v>
      </c>
      <c r="G375" s="15" t="s">
        <v>2638</v>
      </c>
      <c r="H375" s="6" t="s">
        <v>11</v>
      </c>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206">
        <v>7.2</v>
      </c>
      <c r="AJ375" s="206">
        <v>6.4</v>
      </c>
      <c r="AK375" s="206">
        <v>8</v>
      </c>
      <c r="AL375" s="206">
        <v>6</v>
      </c>
      <c r="AM375" s="6"/>
      <c r="AN375" s="6"/>
      <c r="AO375" s="6"/>
      <c r="AP375" s="6"/>
      <c r="AQ375" s="6"/>
      <c r="AR375" s="6"/>
      <c r="AS375" s="6"/>
      <c r="AT375" s="197"/>
      <c r="AU375" s="197"/>
      <c r="AV375" s="197"/>
      <c r="AW375" s="197"/>
      <c r="AX375" s="197"/>
      <c r="AY375" s="197"/>
      <c r="AZ375" s="197"/>
      <c r="BA375" s="197"/>
      <c r="BB375" s="197"/>
      <c r="BC375" s="197"/>
      <c r="BD375" s="197"/>
      <c r="BE375" s="197"/>
      <c r="BF375" s="197"/>
      <c r="BG375" s="197"/>
      <c r="BH375" s="197"/>
      <c r="BI375" s="197"/>
      <c r="BJ375" s="197"/>
      <c r="BK375" s="197"/>
      <c r="BL375" s="197"/>
      <c r="BM375" s="197"/>
      <c r="BN375" s="197"/>
      <c r="BO375" s="197"/>
      <c r="BP375" s="197"/>
      <c r="BQ375" s="197"/>
      <c r="BR375" s="197"/>
      <c r="BS375" s="197"/>
      <c r="BT375" s="197"/>
      <c r="BU375" s="197"/>
      <c r="BV375" s="197"/>
      <c r="BW375" s="197"/>
    </row>
    <row r="376" spans="1:154" s="15" customFormat="1" ht="15.6" customHeight="1">
      <c r="A376" s="2" t="s">
        <v>2611</v>
      </c>
      <c r="B376" s="194" t="s">
        <v>2915</v>
      </c>
      <c r="C376" s="5" t="s">
        <v>2916</v>
      </c>
      <c r="D376" s="195">
        <f t="shared" si="11"/>
        <v>7.4</v>
      </c>
      <c r="E376" s="1" t="s">
        <v>81</v>
      </c>
      <c r="F376" s="196">
        <v>44928</v>
      </c>
      <c r="G376" s="15" t="s">
        <v>2614</v>
      </c>
      <c r="H376" s="6" t="s">
        <v>11</v>
      </c>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206">
        <v>6.8</v>
      </c>
      <c r="AJ376" s="206">
        <v>6.4</v>
      </c>
      <c r="AK376" s="206">
        <v>8.8000000000000007</v>
      </c>
      <c r="AL376" s="206">
        <v>7.6</v>
      </c>
      <c r="AM376" s="6"/>
      <c r="AN376" s="6"/>
      <c r="AO376" s="6"/>
      <c r="AP376" s="6"/>
      <c r="AQ376" s="6"/>
      <c r="AR376" s="6"/>
      <c r="AS376" s="6"/>
      <c r="AT376" s="197"/>
      <c r="AU376" s="197"/>
      <c r="AV376" s="197"/>
      <c r="AW376" s="197"/>
      <c r="AX376" s="197"/>
      <c r="AY376" s="197"/>
      <c r="AZ376" s="197"/>
      <c r="BA376" s="197"/>
      <c r="BB376" s="197"/>
      <c r="BC376" s="197"/>
      <c r="BD376" s="197"/>
      <c r="BE376" s="197"/>
      <c r="BF376" s="197"/>
      <c r="BG376" s="197"/>
      <c r="BH376" s="197"/>
      <c r="BI376" s="197"/>
      <c r="BJ376" s="197"/>
      <c r="BK376" s="197"/>
      <c r="BL376" s="197"/>
      <c r="BM376" s="197"/>
      <c r="BN376" s="197"/>
      <c r="BO376" s="197"/>
      <c r="BP376" s="197"/>
      <c r="BQ376" s="197"/>
      <c r="BR376" s="197"/>
      <c r="BS376" s="197"/>
      <c r="BT376" s="197"/>
      <c r="BU376" s="197"/>
      <c r="BV376" s="197"/>
      <c r="BW376" s="197"/>
    </row>
    <row r="377" spans="1:154" s="15" customFormat="1" ht="15.6" customHeight="1">
      <c r="A377" s="2">
        <v>2006</v>
      </c>
      <c r="B377" s="194" t="s">
        <v>2915</v>
      </c>
      <c r="C377" s="5" t="s">
        <v>2916</v>
      </c>
      <c r="D377" s="195">
        <f t="shared" si="11"/>
        <v>6.5</v>
      </c>
      <c r="E377" s="1" t="s">
        <v>80</v>
      </c>
      <c r="F377" s="196">
        <v>44928</v>
      </c>
      <c r="G377" s="15" t="s">
        <v>2614</v>
      </c>
      <c r="H377" s="6" t="s">
        <v>11</v>
      </c>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206">
        <v>5.6</v>
      </c>
      <c r="AJ377" s="206">
        <v>4.8</v>
      </c>
      <c r="AK377" s="206">
        <v>8.8000000000000007</v>
      </c>
      <c r="AL377" s="206">
        <v>6.8</v>
      </c>
      <c r="AM377" s="6"/>
      <c r="AN377" s="6"/>
      <c r="AO377" s="6"/>
      <c r="AP377" s="6"/>
      <c r="AQ377" s="6"/>
      <c r="AR377" s="6"/>
      <c r="AS377" s="6"/>
      <c r="AT377" s="197"/>
      <c r="AU377" s="197"/>
      <c r="AV377" s="197"/>
      <c r="AW377" s="197"/>
      <c r="AX377" s="197"/>
      <c r="AY377" s="197"/>
      <c r="AZ377" s="197"/>
      <c r="BA377" s="197"/>
      <c r="BB377" s="197"/>
      <c r="BC377" s="197"/>
      <c r="BD377" s="197"/>
      <c r="BE377" s="197"/>
      <c r="BF377" s="197"/>
      <c r="BG377" s="197"/>
      <c r="BH377" s="197"/>
      <c r="BI377" s="197"/>
      <c r="BJ377" s="197"/>
      <c r="BK377" s="197"/>
      <c r="BL377" s="197"/>
      <c r="BM377" s="197"/>
      <c r="BN377" s="197"/>
      <c r="BO377" s="197"/>
      <c r="BP377" s="197"/>
      <c r="BQ377" s="197"/>
      <c r="BR377" s="197"/>
      <c r="BS377" s="197"/>
      <c r="BT377" s="197"/>
      <c r="BU377" s="197"/>
      <c r="BV377" s="197"/>
      <c r="BW377" s="197"/>
    </row>
    <row r="378" spans="1:154" s="15" customFormat="1" ht="15.6" customHeight="1">
      <c r="A378" s="2" t="s">
        <v>2611</v>
      </c>
      <c r="B378" s="194" t="s">
        <v>2917</v>
      </c>
      <c r="C378" s="5" t="s">
        <v>2918</v>
      </c>
      <c r="D378" s="195">
        <f t="shared" si="11"/>
        <v>5.1999999999999993</v>
      </c>
      <c r="E378" s="1" t="s">
        <v>81</v>
      </c>
      <c r="F378" s="196">
        <v>44928</v>
      </c>
      <c r="G378" s="15" t="s">
        <v>2614</v>
      </c>
      <c r="H378" s="6" t="s">
        <v>11</v>
      </c>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206">
        <v>4.8</v>
      </c>
      <c r="AJ378" s="206">
        <v>5.6</v>
      </c>
      <c r="AK378" s="206">
        <v>5.6</v>
      </c>
      <c r="AL378" s="206">
        <v>4.8</v>
      </c>
      <c r="AM378" s="6"/>
      <c r="AN378" s="6"/>
      <c r="AO378" s="6"/>
      <c r="AP378" s="6"/>
      <c r="AQ378" s="6"/>
      <c r="AR378" s="6"/>
      <c r="AS378" s="6"/>
      <c r="AT378" s="197"/>
      <c r="AU378" s="197"/>
      <c r="AV378" s="197"/>
      <c r="AW378" s="197"/>
      <c r="AX378" s="197"/>
      <c r="AY378" s="197"/>
      <c r="AZ378" s="197"/>
      <c r="BA378" s="197"/>
      <c r="BB378" s="197"/>
      <c r="BC378" s="197"/>
      <c r="BD378" s="197"/>
      <c r="BE378" s="197"/>
      <c r="BF378" s="197"/>
      <c r="BG378" s="197"/>
      <c r="BH378" s="197"/>
      <c r="BI378" s="197"/>
      <c r="BJ378" s="197"/>
      <c r="BK378" s="197"/>
      <c r="BL378" s="197"/>
      <c r="BM378" s="197"/>
      <c r="BN378" s="197"/>
      <c r="BO378" s="197"/>
      <c r="BP378" s="197"/>
      <c r="BQ378" s="197"/>
      <c r="BR378" s="197"/>
      <c r="BS378" s="197"/>
      <c r="BT378" s="197"/>
      <c r="BU378" s="197"/>
      <c r="BV378" s="197"/>
      <c r="BW378" s="197"/>
    </row>
    <row r="379" spans="1:154" s="15" customFormat="1" ht="15.6" customHeight="1">
      <c r="A379" s="2" t="s">
        <v>2611</v>
      </c>
      <c r="B379" s="194" t="s">
        <v>2917</v>
      </c>
      <c r="C379" s="5" t="s">
        <v>2918</v>
      </c>
      <c r="D379" s="195">
        <f t="shared" si="11"/>
        <v>5.1000000000000005</v>
      </c>
      <c r="E379" s="1" t="s">
        <v>80</v>
      </c>
      <c r="F379" s="196">
        <v>44928</v>
      </c>
      <c r="G379" s="15" t="s">
        <v>2614</v>
      </c>
      <c r="H379" s="6" t="s">
        <v>11</v>
      </c>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206">
        <v>4.8</v>
      </c>
      <c r="AJ379" s="206">
        <v>7.2</v>
      </c>
      <c r="AK379" s="206">
        <v>4.8</v>
      </c>
      <c r="AL379" s="206">
        <v>3.6</v>
      </c>
      <c r="AM379" s="6"/>
      <c r="AN379" s="6"/>
      <c r="AO379" s="6"/>
      <c r="AP379" s="6"/>
      <c r="AQ379" s="6"/>
      <c r="AR379" s="6"/>
      <c r="AS379" s="6"/>
      <c r="AT379" s="197"/>
      <c r="AU379" s="197"/>
      <c r="AV379" s="197"/>
      <c r="AW379" s="197"/>
      <c r="AX379" s="197"/>
      <c r="AY379" s="197"/>
      <c r="AZ379" s="197"/>
      <c r="BA379" s="197"/>
      <c r="BB379" s="197"/>
      <c r="BC379" s="197"/>
      <c r="BD379" s="197"/>
      <c r="BE379" s="197"/>
      <c r="BF379" s="197"/>
      <c r="BG379" s="197"/>
      <c r="BH379" s="197"/>
      <c r="BI379" s="197"/>
      <c r="BJ379" s="197"/>
      <c r="BK379" s="197"/>
      <c r="BL379" s="197"/>
      <c r="BM379" s="197"/>
      <c r="BN379" s="197"/>
      <c r="BO379" s="197"/>
      <c r="BP379" s="197"/>
      <c r="BQ379" s="197"/>
      <c r="BR379" s="197"/>
      <c r="BS379" s="197"/>
      <c r="BT379" s="197"/>
      <c r="BU379" s="197"/>
      <c r="BV379" s="197"/>
      <c r="BW379" s="197"/>
    </row>
    <row r="380" spans="1:154" s="15" customFormat="1" ht="15.6" customHeight="1">
      <c r="A380" s="211">
        <v>2021</v>
      </c>
      <c r="B380" s="212" t="s">
        <v>2919</v>
      </c>
      <c r="C380" s="5" t="s">
        <v>2920</v>
      </c>
      <c r="D380" s="195">
        <f t="shared" si="11"/>
        <v>8.4</v>
      </c>
      <c r="E380" s="1" t="s">
        <v>80</v>
      </c>
      <c r="F380" s="213">
        <v>44921</v>
      </c>
      <c r="G380" s="15" t="s">
        <v>2638</v>
      </c>
      <c r="H380" s="6" t="s">
        <v>11</v>
      </c>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206">
        <v>8</v>
      </c>
      <c r="AJ380" s="206">
        <v>9.1999999999999993</v>
      </c>
      <c r="AK380" s="206">
        <v>8.8000000000000007</v>
      </c>
      <c r="AL380" s="206">
        <v>7.6</v>
      </c>
      <c r="AM380" s="1"/>
      <c r="AN380" s="1"/>
      <c r="AO380" s="1"/>
      <c r="AP380" s="1"/>
      <c r="AQ380" s="1"/>
      <c r="AR380" s="1"/>
      <c r="AS380" s="1"/>
      <c r="AT380" s="2"/>
      <c r="AU380" s="2"/>
      <c r="AV380" s="2"/>
      <c r="AW380" s="2"/>
      <c r="AX380" s="2"/>
      <c r="AY380" s="2"/>
      <c r="AZ380" s="2"/>
      <c r="BA380" s="2"/>
      <c r="BB380" s="2"/>
      <c r="BC380" s="2"/>
      <c r="BD380" s="2"/>
      <c r="BE380" s="2"/>
      <c r="BF380" s="2"/>
      <c r="BG380" s="197"/>
      <c r="BH380" s="197"/>
      <c r="BI380" s="197"/>
      <c r="BJ380" s="197"/>
      <c r="BK380" s="197"/>
      <c r="BL380" s="197"/>
      <c r="BM380" s="197"/>
      <c r="BN380" s="197"/>
      <c r="BO380" s="197"/>
      <c r="BP380" s="197"/>
      <c r="BQ380" s="197"/>
      <c r="BR380" s="197"/>
      <c r="BS380" s="197"/>
      <c r="BT380" s="197"/>
      <c r="BU380" s="197"/>
      <c r="BV380" s="197"/>
      <c r="BW380" s="197"/>
    </row>
    <row r="381" spans="1:154" s="15" customFormat="1" ht="15.6" customHeight="1">
      <c r="A381" s="2">
        <v>2021</v>
      </c>
      <c r="B381" s="212" t="s">
        <v>2919</v>
      </c>
      <c r="C381" s="5" t="s">
        <v>2920</v>
      </c>
      <c r="D381" s="195">
        <f t="shared" si="11"/>
        <v>7.2000000000000011</v>
      </c>
      <c r="E381" s="2" t="s">
        <v>81</v>
      </c>
      <c r="F381" s="196">
        <v>44921</v>
      </c>
      <c r="G381" s="5" t="s">
        <v>2638</v>
      </c>
      <c r="H381" s="6" t="s">
        <v>11</v>
      </c>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117">
        <v>7.6</v>
      </c>
      <c r="AJ381" s="117">
        <v>7.2</v>
      </c>
      <c r="AK381" s="117">
        <v>6.4</v>
      </c>
      <c r="AL381" s="206">
        <v>7.6</v>
      </c>
      <c r="AM381" s="1"/>
      <c r="AN381" s="1"/>
      <c r="AO381" s="1"/>
      <c r="AP381" s="1"/>
      <c r="AQ381" s="1"/>
      <c r="AR381" s="1"/>
      <c r="AS381" s="1"/>
      <c r="AT381" s="2"/>
      <c r="AU381" s="2"/>
      <c r="AV381" s="2"/>
      <c r="AW381" s="2"/>
      <c r="AX381" s="2"/>
      <c r="AY381" s="2"/>
      <c r="AZ381" s="2"/>
      <c r="BA381" s="2"/>
      <c r="BB381" s="2"/>
      <c r="BC381" s="2"/>
      <c r="BD381" s="2"/>
      <c r="BE381" s="2"/>
      <c r="BF381" s="2"/>
      <c r="BG381" s="197"/>
      <c r="BH381" s="197"/>
      <c r="BI381" s="197"/>
      <c r="BJ381" s="197"/>
      <c r="BK381" s="197"/>
      <c r="BL381" s="197"/>
      <c r="BM381" s="197"/>
      <c r="BN381" s="197"/>
      <c r="BO381" s="197"/>
      <c r="BP381" s="197"/>
      <c r="BQ381" s="197"/>
      <c r="BR381" s="197"/>
      <c r="BS381" s="197"/>
      <c r="BT381" s="197"/>
      <c r="BU381" s="197"/>
      <c r="BV381" s="197"/>
      <c r="BW381" s="197"/>
    </row>
    <row r="382" spans="1:154" s="15" customFormat="1" ht="15.6" customHeight="1">
      <c r="A382" s="211">
        <v>2021</v>
      </c>
      <c r="B382" s="212" t="s">
        <v>2921</v>
      </c>
      <c r="C382" s="5" t="s">
        <v>2922</v>
      </c>
      <c r="D382" s="195">
        <f t="shared" si="11"/>
        <v>8.1000000000000014</v>
      </c>
      <c r="E382" s="2" t="s">
        <v>81</v>
      </c>
      <c r="F382" s="8">
        <v>44921</v>
      </c>
      <c r="G382" s="5" t="s">
        <v>2638</v>
      </c>
      <c r="H382" s="6" t="s">
        <v>11</v>
      </c>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117">
        <v>8.4</v>
      </c>
      <c r="AJ382" s="117">
        <v>6.4</v>
      </c>
      <c r="AK382" s="117">
        <v>8.8000000000000007</v>
      </c>
      <c r="AL382" s="117">
        <v>8.8000000000000007</v>
      </c>
      <c r="AM382" s="1"/>
      <c r="AN382" s="1"/>
      <c r="AO382" s="1"/>
      <c r="AP382" s="1"/>
      <c r="AQ382" s="1"/>
      <c r="AR382" s="1"/>
      <c r="AS382" s="1"/>
      <c r="AT382" s="2"/>
      <c r="AU382" s="2"/>
      <c r="AV382" s="2"/>
      <c r="AW382" s="2"/>
      <c r="AX382" s="2"/>
      <c r="AY382" s="2"/>
      <c r="AZ382" s="2"/>
      <c r="BA382" s="2"/>
      <c r="BB382" s="2"/>
      <c r="BC382" s="2"/>
      <c r="BD382" s="2"/>
      <c r="BE382" s="2"/>
      <c r="BF382" s="2"/>
      <c r="BG382" s="197"/>
      <c r="BH382" s="197"/>
      <c r="BI382" s="197"/>
      <c r="BJ382" s="197"/>
      <c r="BK382" s="197"/>
      <c r="BL382" s="197"/>
      <c r="BM382" s="197"/>
      <c r="BN382" s="197"/>
      <c r="BO382" s="197"/>
      <c r="BP382" s="197"/>
      <c r="BQ382" s="197"/>
      <c r="BR382" s="197"/>
      <c r="BS382" s="197"/>
      <c r="BT382" s="197"/>
      <c r="BU382" s="197"/>
      <c r="BV382" s="197"/>
      <c r="BW382" s="197"/>
    </row>
    <row r="383" spans="1:154" s="15" customFormat="1" ht="15.6" customHeight="1">
      <c r="A383" s="211">
        <v>2021</v>
      </c>
      <c r="B383" s="212" t="s">
        <v>2921</v>
      </c>
      <c r="C383" s="5" t="s">
        <v>2922</v>
      </c>
      <c r="D383" s="195">
        <f t="shared" si="11"/>
        <v>7.2</v>
      </c>
      <c r="E383" s="2" t="s">
        <v>80</v>
      </c>
      <c r="F383" s="8">
        <v>44921</v>
      </c>
      <c r="G383" s="5" t="s">
        <v>2638</v>
      </c>
      <c r="H383" s="6" t="s">
        <v>11</v>
      </c>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117">
        <v>6.4</v>
      </c>
      <c r="AJ383" s="117">
        <v>4.4000000000000004</v>
      </c>
      <c r="AK383" s="117">
        <v>10</v>
      </c>
      <c r="AL383" s="117">
        <v>8</v>
      </c>
      <c r="AM383" s="1"/>
      <c r="AN383" s="1"/>
      <c r="AO383" s="1"/>
      <c r="AP383" s="1"/>
      <c r="AQ383" s="1"/>
      <c r="AR383" s="1"/>
      <c r="AS383" s="1"/>
      <c r="AT383" s="2"/>
      <c r="AU383" s="2"/>
      <c r="AV383" s="2"/>
      <c r="AW383" s="2"/>
      <c r="AX383" s="2"/>
      <c r="AY383" s="2"/>
      <c r="AZ383" s="2"/>
      <c r="BA383" s="2"/>
      <c r="BB383" s="2"/>
      <c r="BC383" s="2"/>
      <c r="BD383" s="2"/>
      <c r="BE383" s="2"/>
      <c r="BF383" s="2"/>
      <c r="BG383" s="2"/>
      <c r="BH383" s="209"/>
      <c r="BI383" s="209"/>
      <c r="BJ383" s="209"/>
      <c r="BK383" s="209"/>
      <c r="BL383" s="209"/>
      <c r="BM383" s="197"/>
      <c r="BN383" s="197"/>
      <c r="BO383" s="197"/>
      <c r="BP383" s="197"/>
      <c r="BQ383" s="197"/>
      <c r="BR383" s="197"/>
      <c r="BS383" s="197"/>
      <c r="BT383" s="197"/>
      <c r="BU383" s="197"/>
      <c r="BV383" s="197"/>
      <c r="BW383" s="197"/>
    </row>
    <row r="384" spans="1:154" s="15" customFormat="1" ht="15.6" customHeight="1">
      <c r="A384" s="2">
        <v>2010</v>
      </c>
      <c r="B384" s="194" t="s">
        <v>2923</v>
      </c>
      <c r="C384" s="210" t="s">
        <v>2924</v>
      </c>
      <c r="D384" s="195">
        <f t="shared" si="11"/>
        <v>7.5</v>
      </c>
      <c r="E384" s="1" t="s">
        <v>80</v>
      </c>
      <c r="F384" s="196">
        <v>44917</v>
      </c>
      <c r="G384" s="15" t="s">
        <v>2638</v>
      </c>
      <c r="H384" s="6" t="s">
        <v>11</v>
      </c>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206">
        <v>8</v>
      </c>
      <c r="AJ384" s="206">
        <v>7.6</v>
      </c>
      <c r="AK384" s="206">
        <v>6.8</v>
      </c>
      <c r="AL384" s="206">
        <v>7.6</v>
      </c>
      <c r="AM384" s="6"/>
      <c r="AN384" s="6"/>
      <c r="AO384" s="6"/>
      <c r="AP384" s="6"/>
      <c r="AQ384" s="6"/>
      <c r="AR384" s="6"/>
      <c r="AS384" s="6"/>
      <c r="AT384" s="197"/>
      <c r="AU384" s="197"/>
      <c r="AV384" s="197"/>
      <c r="AW384" s="197"/>
      <c r="AX384" s="197"/>
      <c r="AY384" s="197"/>
      <c r="AZ384" s="197"/>
      <c r="BA384" s="197"/>
      <c r="BB384" s="197"/>
      <c r="BC384" s="197"/>
      <c r="BD384" s="197"/>
      <c r="BE384" s="197"/>
      <c r="BF384" s="197"/>
      <c r="BG384" s="2"/>
      <c r="BH384" s="209"/>
      <c r="BI384" s="209"/>
      <c r="BJ384" s="209"/>
      <c r="BK384" s="209"/>
      <c r="BL384" s="209"/>
      <c r="BM384" s="197"/>
      <c r="BN384" s="197"/>
      <c r="BO384" s="197"/>
      <c r="BP384" s="197"/>
      <c r="BQ384" s="197"/>
      <c r="BR384" s="197"/>
      <c r="BS384" s="197"/>
      <c r="BT384" s="197"/>
      <c r="BU384" s="197"/>
      <c r="BV384" s="197"/>
      <c r="BW384" s="197"/>
    </row>
    <row r="385" spans="1:154" s="207" customFormat="1" ht="15.6" customHeight="1">
      <c r="A385" s="2">
        <v>2010</v>
      </c>
      <c r="B385" s="194" t="s">
        <v>2923</v>
      </c>
      <c r="C385" s="210" t="s">
        <v>2924</v>
      </c>
      <c r="D385" s="195">
        <f t="shared" si="11"/>
        <v>7.1999999999999993</v>
      </c>
      <c r="E385" s="1" t="s">
        <v>81</v>
      </c>
      <c r="F385" s="196">
        <v>44917</v>
      </c>
      <c r="G385" s="15" t="s">
        <v>2638</v>
      </c>
      <c r="H385" s="6" t="s">
        <v>11</v>
      </c>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206">
        <v>8</v>
      </c>
      <c r="AJ385" s="206">
        <v>8.4</v>
      </c>
      <c r="AK385" s="206">
        <v>6.4</v>
      </c>
      <c r="AL385" s="206">
        <v>6</v>
      </c>
      <c r="AM385" s="6"/>
      <c r="AN385" s="6"/>
      <c r="AO385" s="6"/>
      <c r="AP385" s="6"/>
      <c r="AQ385" s="6"/>
      <c r="AR385" s="6"/>
      <c r="AS385" s="6"/>
      <c r="AT385" s="197"/>
      <c r="AU385" s="197"/>
      <c r="AV385" s="197"/>
      <c r="AW385" s="197"/>
      <c r="AX385" s="197"/>
      <c r="AY385" s="197"/>
      <c r="AZ385" s="197"/>
      <c r="BA385" s="197"/>
      <c r="BB385" s="197"/>
      <c r="BC385" s="197"/>
      <c r="BD385" s="197"/>
      <c r="BE385" s="197"/>
      <c r="BF385" s="197"/>
      <c r="BG385" s="197"/>
      <c r="BH385" s="197"/>
      <c r="BI385" s="197"/>
      <c r="BJ385" s="197"/>
      <c r="BK385" s="197"/>
      <c r="BL385" s="197"/>
      <c r="BM385" s="2"/>
      <c r="BN385" s="2"/>
      <c r="BO385" s="2"/>
      <c r="BP385" s="2"/>
      <c r="BQ385" s="2"/>
      <c r="BR385" s="2"/>
      <c r="BS385" s="2"/>
      <c r="BT385" s="2"/>
      <c r="BU385" s="2"/>
      <c r="BV385" s="2"/>
      <c r="BW385" s="2"/>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c r="DR385" s="15"/>
      <c r="DS385" s="15"/>
      <c r="DT385" s="15"/>
      <c r="DU385" s="15"/>
      <c r="DV385" s="15"/>
      <c r="DW385" s="15"/>
      <c r="DX385" s="15"/>
      <c r="DY385" s="15"/>
      <c r="DZ385" s="15"/>
      <c r="EA385" s="15"/>
      <c r="EB385" s="15"/>
      <c r="EC385" s="15"/>
      <c r="ED385" s="15"/>
      <c r="EE385" s="15"/>
      <c r="EF385" s="15"/>
      <c r="EG385" s="15"/>
      <c r="EH385" s="15"/>
      <c r="EI385" s="15"/>
      <c r="EJ385" s="15"/>
      <c r="EK385" s="15"/>
      <c r="EL385" s="15"/>
      <c r="EM385" s="15"/>
      <c r="EN385" s="15"/>
      <c r="EO385" s="15"/>
      <c r="EP385" s="15"/>
      <c r="EQ385" s="15"/>
      <c r="ER385" s="15"/>
      <c r="ES385" s="15"/>
      <c r="ET385" s="15"/>
      <c r="EU385" s="15"/>
      <c r="EV385" s="15"/>
      <c r="EW385" s="15"/>
      <c r="EX385" s="15"/>
    </row>
    <row r="386" spans="1:154" s="207" customFormat="1" ht="15.6" customHeight="1">
      <c r="A386" s="2">
        <v>2015</v>
      </c>
      <c r="B386" s="194" t="s">
        <v>2925</v>
      </c>
      <c r="C386" s="210" t="s">
        <v>2926</v>
      </c>
      <c r="D386" s="195">
        <f t="shared" si="11"/>
        <v>6.3000000000000007</v>
      </c>
      <c r="E386" s="1" t="s">
        <v>80</v>
      </c>
      <c r="F386" s="196">
        <v>44914</v>
      </c>
      <c r="G386" s="15" t="s">
        <v>2638</v>
      </c>
      <c r="H386" s="6" t="s">
        <v>11</v>
      </c>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206">
        <v>8</v>
      </c>
      <c r="AJ386" s="206">
        <v>4.8</v>
      </c>
      <c r="AK386" s="206">
        <v>6</v>
      </c>
      <c r="AL386" s="206">
        <v>6.4</v>
      </c>
      <c r="AM386" s="6"/>
      <c r="AN386" s="6"/>
      <c r="AO386" s="6"/>
      <c r="AP386" s="6"/>
      <c r="AQ386" s="6"/>
      <c r="AR386" s="6"/>
      <c r="AS386" s="6"/>
      <c r="AT386" s="197"/>
      <c r="AU386" s="197"/>
      <c r="AV386" s="197"/>
      <c r="AW386" s="197"/>
      <c r="AX386" s="197"/>
      <c r="AY386" s="197"/>
      <c r="AZ386" s="197"/>
      <c r="BA386" s="197"/>
      <c r="BB386" s="197"/>
      <c r="BC386" s="197"/>
      <c r="BD386" s="197"/>
      <c r="BE386" s="197"/>
      <c r="BF386" s="197"/>
      <c r="BG386" s="209"/>
      <c r="BH386" s="2"/>
      <c r="BI386" s="2"/>
      <c r="BJ386" s="2"/>
      <c r="BK386" s="2"/>
      <c r="BL386" s="2"/>
      <c r="BM386" s="2"/>
      <c r="BN386" s="2"/>
      <c r="BO386" s="2"/>
      <c r="BP386" s="2"/>
      <c r="BQ386" s="2"/>
      <c r="BR386" s="2"/>
      <c r="BS386" s="2"/>
      <c r="BT386" s="2"/>
      <c r="BU386" s="2"/>
      <c r="BV386" s="2"/>
      <c r="BW386" s="2"/>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c r="DR386" s="15"/>
      <c r="DS386" s="15"/>
      <c r="DT386" s="15"/>
      <c r="DU386" s="15"/>
      <c r="DV386" s="15"/>
      <c r="DW386" s="15"/>
      <c r="DX386" s="15"/>
      <c r="DY386" s="15"/>
      <c r="DZ386" s="15"/>
      <c r="EA386" s="15"/>
      <c r="EB386" s="15"/>
      <c r="EC386" s="15"/>
      <c r="ED386" s="15"/>
      <c r="EE386" s="15"/>
      <c r="EF386" s="15"/>
      <c r="EG386" s="15"/>
      <c r="EH386" s="15"/>
      <c r="EI386" s="15"/>
      <c r="EJ386" s="15"/>
      <c r="EK386" s="15"/>
      <c r="EL386" s="15"/>
      <c r="EM386" s="15"/>
      <c r="EN386" s="15"/>
      <c r="EO386" s="15"/>
      <c r="EP386" s="15"/>
      <c r="EQ386" s="15"/>
      <c r="ER386" s="15"/>
      <c r="ES386" s="15"/>
      <c r="ET386" s="15"/>
      <c r="EU386" s="15"/>
      <c r="EV386" s="15"/>
      <c r="EW386" s="15"/>
      <c r="EX386" s="15"/>
    </row>
    <row r="387" spans="1:154" s="207" customFormat="1" ht="15.6" customHeight="1">
      <c r="A387" s="2">
        <v>2015</v>
      </c>
      <c r="B387" s="194" t="s">
        <v>2925</v>
      </c>
      <c r="C387" s="210" t="s">
        <v>2926</v>
      </c>
      <c r="D387" s="195">
        <f t="shared" si="11"/>
        <v>5.3000000000000007</v>
      </c>
      <c r="E387" s="1" t="s">
        <v>81</v>
      </c>
      <c r="F387" s="196">
        <v>44914</v>
      </c>
      <c r="G387" s="15" t="s">
        <v>2638</v>
      </c>
      <c r="H387" s="6" t="s">
        <v>11</v>
      </c>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206">
        <v>4.8</v>
      </c>
      <c r="AJ387" s="206">
        <v>7.2</v>
      </c>
      <c r="AK387" s="206">
        <v>4.8</v>
      </c>
      <c r="AL387" s="206">
        <v>4.4000000000000004</v>
      </c>
      <c r="AM387" s="6"/>
      <c r="AN387" s="6"/>
      <c r="AO387" s="6"/>
      <c r="AP387" s="6"/>
      <c r="AQ387" s="6"/>
      <c r="AR387" s="6"/>
      <c r="AS387" s="6"/>
      <c r="AT387" s="197"/>
      <c r="AU387" s="197"/>
      <c r="AV387" s="197"/>
      <c r="AW387" s="197"/>
      <c r="AX387" s="197"/>
      <c r="AY387" s="197"/>
      <c r="AZ387" s="197"/>
      <c r="BA387" s="197"/>
      <c r="BB387" s="197"/>
      <c r="BC387" s="197"/>
      <c r="BD387" s="197"/>
      <c r="BE387" s="197"/>
      <c r="BF387" s="197"/>
      <c r="BG387" s="2"/>
      <c r="BH387" s="2"/>
      <c r="BI387" s="2"/>
      <c r="BJ387" s="2"/>
      <c r="BK387" s="2"/>
      <c r="BL387" s="2"/>
      <c r="BM387" s="197"/>
      <c r="BN387" s="197"/>
      <c r="BO387" s="197"/>
      <c r="BP387" s="197"/>
      <c r="BQ387" s="197"/>
      <c r="BR387" s="197"/>
      <c r="BS387" s="197"/>
      <c r="BT387" s="197"/>
      <c r="BU387" s="197"/>
      <c r="BV387" s="197"/>
      <c r="BW387" s="197"/>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c r="DU387" s="15"/>
      <c r="DV387" s="15"/>
      <c r="DW387" s="15"/>
      <c r="DX387" s="15"/>
      <c r="DY387" s="15"/>
      <c r="DZ387" s="15"/>
      <c r="EA387" s="15"/>
      <c r="EB387" s="15"/>
      <c r="EC387" s="15"/>
      <c r="ED387" s="15"/>
      <c r="EE387" s="15"/>
      <c r="EF387" s="15"/>
      <c r="EG387" s="15"/>
      <c r="EH387" s="15"/>
      <c r="EI387" s="15"/>
      <c r="EJ387" s="15"/>
      <c r="EK387" s="15"/>
      <c r="EL387" s="15"/>
      <c r="EM387" s="15"/>
      <c r="EN387" s="15"/>
      <c r="EO387" s="15"/>
      <c r="EP387" s="15"/>
      <c r="EQ387" s="15"/>
      <c r="ER387" s="15"/>
      <c r="ES387" s="15"/>
      <c r="ET387" s="15"/>
      <c r="EU387" s="15"/>
      <c r="EV387" s="15"/>
      <c r="EW387" s="15"/>
      <c r="EX387" s="15"/>
    </row>
    <row r="388" spans="1:154" s="207" customFormat="1" ht="15.6" customHeight="1">
      <c r="A388" s="2">
        <v>2022</v>
      </c>
      <c r="B388" s="194" t="s">
        <v>2927</v>
      </c>
      <c r="C388" s="210" t="s">
        <v>2928</v>
      </c>
      <c r="D388" s="195">
        <f t="shared" si="11"/>
        <v>6.6</v>
      </c>
      <c r="E388" s="1" t="s">
        <v>81</v>
      </c>
      <c r="F388" s="196">
        <v>44913</v>
      </c>
      <c r="G388" s="15" t="s">
        <v>2638</v>
      </c>
      <c r="H388" s="6" t="s">
        <v>11</v>
      </c>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206">
        <v>9.1999999999999993</v>
      </c>
      <c r="AJ388" s="206">
        <v>4.8</v>
      </c>
      <c r="AK388" s="206">
        <v>6.4</v>
      </c>
      <c r="AL388" s="206">
        <v>6</v>
      </c>
      <c r="AM388" s="6"/>
      <c r="AN388" s="6"/>
      <c r="AO388" s="6"/>
      <c r="AP388" s="6"/>
      <c r="AQ388" s="6"/>
      <c r="AR388" s="6"/>
      <c r="AS388" s="6"/>
      <c r="AT388" s="197"/>
      <c r="AU388" s="197"/>
      <c r="AV388" s="197"/>
      <c r="AW388" s="197"/>
      <c r="AX388" s="197"/>
      <c r="AY388" s="197"/>
      <c r="AZ388" s="197"/>
      <c r="BA388" s="197"/>
      <c r="BB388" s="197"/>
      <c r="BC388" s="197"/>
      <c r="BD388" s="197"/>
      <c r="BE388" s="197"/>
      <c r="BF388" s="197"/>
      <c r="BG388" s="197"/>
      <c r="BH388" s="197"/>
      <c r="BI388" s="197"/>
      <c r="BJ388" s="197"/>
      <c r="BK388" s="197"/>
      <c r="BL388" s="197"/>
      <c r="BM388" s="197"/>
      <c r="BN388" s="197"/>
      <c r="BO388" s="197"/>
      <c r="BP388" s="197"/>
      <c r="BQ388" s="197"/>
      <c r="BR388" s="197"/>
      <c r="BS388" s="197"/>
      <c r="BT388" s="197"/>
      <c r="BU388" s="197"/>
      <c r="BV388" s="197"/>
      <c r="BW388" s="197"/>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c r="DR388" s="15"/>
      <c r="DS388" s="15"/>
      <c r="DT388" s="15"/>
      <c r="DU388" s="15"/>
      <c r="DV388" s="15"/>
      <c r="DW388" s="15"/>
      <c r="DX388" s="15"/>
      <c r="DY388" s="15"/>
      <c r="DZ388" s="15"/>
      <c r="EA388" s="15"/>
      <c r="EB388" s="15"/>
      <c r="EC388" s="15"/>
      <c r="ED388" s="15"/>
      <c r="EE388" s="15"/>
      <c r="EF388" s="15"/>
      <c r="EG388" s="15"/>
      <c r="EH388" s="15"/>
      <c r="EI388" s="15"/>
      <c r="EJ388" s="15"/>
      <c r="EK388" s="15"/>
      <c r="EL388" s="15"/>
      <c r="EM388" s="15"/>
      <c r="EN388" s="15"/>
      <c r="EO388" s="15"/>
      <c r="EP388" s="15"/>
      <c r="EQ388" s="15"/>
      <c r="ER388" s="15"/>
      <c r="ES388" s="15"/>
      <c r="ET388" s="15"/>
      <c r="EU388" s="15"/>
      <c r="EV388" s="15"/>
      <c r="EW388" s="15"/>
      <c r="EX388" s="15"/>
    </row>
    <row r="389" spans="1:154" s="207" customFormat="1" ht="15.6" customHeight="1">
      <c r="A389" s="2">
        <v>2022</v>
      </c>
      <c r="B389" s="194" t="s">
        <v>2927</v>
      </c>
      <c r="C389" s="210" t="s">
        <v>2928</v>
      </c>
      <c r="D389" s="195">
        <f t="shared" si="11"/>
        <v>4.6999999999999993</v>
      </c>
      <c r="E389" s="1" t="s">
        <v>80</v>
      </c>
      <c r="F389" s="196">
        <v>44913</v>
      </c>
      <c r="G389" s="15" t="s">
        <v>2638</v>
      </c>
      <c r="H389" s="6" t="s">
        <v>11</v>
      </c>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206">
        <v>4.8</v>
      </c>
      <c r="AJ389" s="206">
        <v>4.8</v>
      </c>
      <c r="AK389" s="206">
        <v>4.8</v>
      </c>
      <c r="AL389" s="206">
        <v>4.4000000000000004</v>
      </c>
      <c r="AM389" s="6"/>
      <c r="AN389" s="6"/>
      <c r="AO389" s="6"/>
      <c r="AP389" s="6"/>
      <c r="AQ389" s="6"/>
      <c r="AR389" s="6"/>
      <c r="AS389" s="6"/>
      <c r="AT389" s="197"/>
      <c r="AU389" s="197"/>
      <c r="AV389" s="197"/>
      <c r="AW389" s="197"/>
      <c r="AX389" s="197"/>
      <c r="AY389" s="197"/>
      <c r="AZ389" s="197"/>
      <c r="BA389" s="197"/>
      <c r="BB389" s="197"/>
      <c r="BC389" s="197"/>
      <c r="BD389" s="197"/>
      <c r="BE389" s="197"/>
      <c r="BF389" s="197"/>
      <c r="BG389" s="197"/>
      <c r="BH389" s="197"/>
      <c r="BI389" s="197"/>
      <c r="BJ389" s="197"/>
      <c r="BK389" s="197"/>
      <c r="BL389" s="197"/>
      <c r="BM389" s="197"/>
      <c r="BN389" s="197"/>
      <c r="BO389" s="197"/>
      <c r="BP389" s="197"/>
      <c r="BQ389" s="197"/>
      <c r="BR389" s="197"/>
      <c r="BS389" s="197"/>
      <c r="BT389" s="197"/>
      <c r="BU389" s="197"/>
      <c r="BV389" s="197"/>
      <c r="BW389" s="197"/>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c r="CU389" s="15"/>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c r="DR389" s="15"/>
      <c r="DS389" s="15"/>
      <c r="DT389" s="15"/>
      <c r="DU389" s="15"/>
      <c r="DV389" s="15"/>
      <c r="DW389" s="15"/>
      <c r="DX389" s="15"/>
      <c r="DY389" s="15"/>
      <c r="DZ389" s="15"/>
      <c r="EA389" s="15"/>
      <c r="EB389" s="15"/>
      <c r="EC389" s="15"/>
      <c r="ED389" s="15"/>
      <c r="EE389" s="15"/>
      <c r="EF389" s="15"/>
      <c r="EG389" s="15"/>
      <c r="EH389" s="15"/>
      <c r="EI389" s="15"/>
      <c r="EJ389" s="15"/>
      <c r="EK389" s="15"/>
      <c r="EL389" s="15"/>
      <c r="EM389" s="15"/>
      <c r="EN389" s="15"/>
      <c r="EO389" s="15"/>
      <c r="EP389" s="15"/>
      <c r="EQ389" s="15"/>
      <c r="ER389" s="15"/>
      <c r="ES389" s="15"/>
      <c r="ET389" s="15"/>
      <c r="EU389" s="15"/>
      <c r="EV389" s="15"/>
      <c r="EW389" s="15"/>
      <c r="EX389" s="15"/>
    </row>
    <row r="390" spans="1:154" s="207" customFormat="1" ht="15.6" customHeight="1">
      <c r="A390" s="2">
        <v>2021</v>
      </c>
      <c r="B390" s="194" t="s">
        <v>2929</v>
      </c>
      <c r="C390" s="210" t="s">
        <v>2930</v>
      </c>
      <c r="D390" s="195">
        <f t="shared" si="11"/>
        <v>5.6</v>
      </c>
      <c r="E390" s="1" t="s">
        <v>81</v>
      </c>
      <c r="F390" s="196">
        <v>44901</v>
      </c>
      <c r="G390" s="15" t="s">
        <v>2638</v>
      </c>
      <c r="H390" s="6" t="s">
        <v>11</v>
      </c>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206">
        <v>4.4000000000000004</v>
      </c>
      <c r="AJ390" s="206">
        <v>6</v>
      </c>
      <c r="AK390" s="206">
        <v>8</v>
      </c>
      <c r="AL390" s="206">
        <v>4</v>
      </c>
      <c r="AM390" s="6"/>
      <c r="AN390" s="6"/>
      <c r="AO390" s="6"/>
      <c r="AP390" s="6"/>
      <c r="AQ390" s="6"/>
      <c r="AR390" s="6"/>
      <c r="AS390" s="6"/>
      <c r="AT390" s="197"/>
      <c r="AU390" s="197"/>
      <c r="AV390" s="197"/>
      <c r="AW390" s="197"/>
      <c r="AX390" s="197"/>
      <c r="AY390" s="197"/>
      <c r="AZ390" s="197"/>
      <c r="BA390" s="197"/>
      <c r="BB390" s="197"/>
      <c r="BC390" s="197"/>
      <c r="BD390" s="197"/>
      <c r="BE390" s="197"/>
      <c r="BF390" s="197"/>
      <c r="BG390" s="197"/>
      <c r="BH390" s="197"/>
      <c r="BI390" s="197"/>
      <c r="BJ390" s="197"/>
      <c r="BK390" s="197"/>
      <c r="BL390" s="197"/>
      <c r="BM390" s="209"/>
      <c r="BN390" s="209"/>
      <c r="BO390" s="209"/>
      <c r="BP390" s="209"/>
      <c r="BQ390" s="209"/>
      <c r="BR390" s="209"/>
      <c r="BS390" s="209"/>
      <c r="BT390" s="209"/>
      <c r="BU390" s="209"/>
      <c r="BV390" s="209"/>
      <c r="BW390" s="209"/>
      <c r="BX390" s="15"/>
      <c r="BY390" s="15"/>
      <c r="BZ390" s="15"/>
      <c r="CA390" s="15"/>
      <c r="CB390" s="15"/>
      <c r="CC390" s="15"/>
      <c r="CD390" s="15"/>
      <c r="CE390" s="15"/>
      <c r="CF390" s="15"/>
      <c r="CG390" s="15"/>
      <c r="CH390" s="15"/>
      <c r="CI390" s="15"/>
      <c r="CJ390" s="15"/>
      <c r="CK390" s="15"/>
      <c r="CL390" s="15"/>
      <c r="CM390" s="15"/>
      <c r="CN390" s="15"/>
      <c r="CO390" s="15"/>
      <c r="CP390" s="15"/>
      <c r="CQ390" s="15"/>
      <c r="CR390" s="15"/>
      <c r="CS390" s="15"/>
      <c r="CT390" s="15"/>
      <c r="CU390" s="15"/>
      <c r="CV390" s="15"/>
      <c r="CW390" s="15"/>
      <c r="CX390" s="15"/>
      <c r="CY390" s="15"/>
      <c r="CZ390" s="15"/>
      <c r="DA390" s="15"/>
      <c r="DB390" s="15"/>
      <c r="DC390" s="15"/>
      <c r="DD390" s="15"/>
      <c r="DE390" s="15"/>
      <c r="DF390" s="15"/>
      <c r="DG390" s="15"/>
      <c r="DH390" s="15"/>
      <c r="DI390" s="15"/>
      <c r="DJ390" s="15"/>
      <c r="DK390" s="15"/>
      <c r="DL390" s="15"/>
      <c r="DM390" s="15"/>
      <c r="DN390" s="15"/>
      <c r="DO390" s="15"/>
      <c r="DP390" s="15"/>
      <c r="DQ390" s="15"/>
      <c r="DR390" s="15"/>
      <c r="DS390" s="15"/>
      <c r="DT390" s="15"/>
      <c r="DU390" s="15"/>
      <c r="DV390" s="15"/>
      <c r="DW390" s="15"/>
      <c r="DX390" s="15"/>
      <c r="DY390" s="15"/>
      <c r="DZ390" s="15"/>
      <c r="EA390" s="15"/>
      <c r="EB390" s="15"/>
      <c r="EC390" s="15"/>
      <c r="ED390" s="15"/>
      <c r="EE390" s="15"/>
      <c r="EF390" s="15"/>
      <c r="EG390" s="15"/>
      <c r="EH390" s="15"/>
      <c r="EI390" s="15"/>
      <c r="EJ390" s="15"/>
      <c r="EK390" s="15"/>
      <c r="EL390" s="15"/>
      <c r="EM390" s="15"/>
      <c r="EN390" s="15"/>
      <c r="EO390" s="15"/>
      <c r="EP390" s="15"/>
      <c r="EQ390" s="15"/>
      <c r="ER390" s="15"/>
      <c r="ES390" s="15"/>
      <c r="ET390" s="15"/>
      <c r="EU390" s="15"/>
      <c r="EV390" s="15"/>
      <c r="EW390" s="15"/>
      <c r="EX390" s="15"/>
    </row>
    <row r="391" spans="1:154" s="207" customFormat="1" ht="15.6" customHeight="1">
      <c r="A391" s="2">
        <v>2021</v>
      </c>
      <c r="B391" s="194" t="s">
        <v>2929</v>
      </c>
      <c r="C391" s="210" t="s">
        <v>2930</v>
      </c>
      <c r="D391" s="195">
        <f t="shared" si="11"/>
        <v>5.2</v>
      </c>
      <c r="E391" s="1" t="s">
        <v>80</v>
      </c>
      <c r="F391" s="196">
        <v>44901</v>
      </c>
      <c r="G391" s="15" t="s">
        <v>2638</v>
      </c>
      <c r="H391" s="6" t="s">
        <v>11</v>
      </c>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206">
        <v>4</v>
      </c>
      <c r="AJ391" s="206">
        <v>7.6</v>
      </c>
      <c r="AK391" s="206">
        <v>6</v>
      </c>
      <c r="AL391" s="206">
        <v>3.2</v>
      </c>
      <c r="AM391" s="6"/>
      <c r="AN391" s="6"/>
      <c r="AO391" s="6"/>
      <c r="AP391" s="6"/>
      <c r="AQ391" s="6"/>
      <c r="AR391" s="6"/>
      <c r="AS391" s="6"/>
      <c r="AT391" s="197"/>
      <c r="AU391" s="197"/>
      <c r="AV391" s="197"/>
      <c r="AW391" s="197"/>
      <c r="AX391" s="197"/>
      <c r="AY391" s="197"/>
      <c r="AZ391" s="197"/>
      <c r="BA391" s="197"/>
      <c r="BB391" s="197"/>
      <c r="BC391" s="197"/>
      <c r="BD391" s="197"/>
      <c r="BE391" s="197"/>
      <c r="BF391" s="197"/>
      <c r="BG391" s="197"/>
      <c r="BH391" s="197"/>
      <c r="BI391" s="197"/>
      <c r="BJ391" s="197"/>
      <c r="BK391" s="197"/>
      <c r="BL391" s="197"/>
      <c r="BM391" s="197"/>
      <c r="BN391" s="197"/>
      <c r="BO391" s="197"/>
      <c r="BP391" s="197"/>
      <c r="BQ391" s="197"/>
      <c r="BR391" s="197"/>
      <c r="BS391" s="197"/>
      <c r="BT391" s="197"/>
      <c r="BU391" s="197"/>
      <c r="BV391" s="197"/>
      <c r="BW391" s="197"/>
      <c r="BX391" s="15"/>
      <c r="BY391" s="15"/>
      <c r="BZ391" s="15"/>
      <c r="CA391" s="15"/>
      <c r="CB391" s="15"/>
      <c r="CC391" s="15"/>
      <c r="CD391" s="15"/>
      <c r="CE391" s="15"/>
      <c r="CF391" s="15"/>
      <c r="CG391" s="15"/>
      <c r="CH391" s="15"/>
      <c r="CI391" s="15"/>
      <c r="CJ391" s="15"/>
      <c r="CK391" s="15"/>
      <c r="CL391" s="15"/>
      <c r="CM391" s="15"/>
      <c r="CN391" s="15"/>
      <c r="CO391" s="15"/>
      <c r="CP391" s="15"/>
      <c r="CQ391" s="15"/>
      <c r="CR391" s="15"/>
      <c r="CS391" s="15"/>
      <c r="CT391" s="15"/>
      <c r="CU391" s="15"/>
      <c r="CV391" s="15"/>
      <c r="CW391" s="15"/>
      <c r="CX391" s="15"/>
      <c r="CY391" s="15"/>
      <c r="CZ391" s="15"/>
      <c r="DA391" s="15"/>
      <c r="DB391" s="15"/>
      <c r="DC391" s="15"/>
      <c r="DD391" s="15"/>
      <c r="DE391" s="15"/>
      <c r="DF391" s="15"/>
      <c r="DG391" s="15"/>
      <c r="DH391" s="15"/>
      <c r="DI391" s="15"/>
      <c r="DJ391" s="15"/>
      <c r="DK391" s="15"/>
      <c r="DL391" s="15"/>
      <c r="DM391" s="15"/>
      <c r="DN391" s="15"/>
      <c r="DO391" s="15"/>
      <c r="DP391" s="15"/>
      <c r="DQ391" s="15"/>
      <c r="DR391" s="15"/>
      <c r="DS391" s="15"/>
      <c r="DT391" s="15"/>
      <c r="DU391" s="15"/>
      <c r="DV391" s="15"/>
      <c r="DW391" s="15"/>
      <c r="DX391" s="15"/>
      <c r="DY391" s="15"/>
      <c r="DZ391" s="15"/>
      <c r="EA391" s="15"/>
      <c r="EB391" s="15"/>
      <c r="EC391" s="15"/>
      <c r="ED391" s="15"/>
      <c r="EE391" s="15"/>
      <c r="EF391" s="15"/>
      <c r="EG391" s="15"/>
      <c r="EH391" s="15"/>
      <c r="EI391" s="15"/>
      <c r="EJ391" s="15"/>
      <c r="EK391" s="15"/>
      <c r="EL391" s="15"/>
      <c r="EM391" s="15"/>
      <c r="EN391" s="15"/>
      <c r="EO391" s="15"/>
      <c r="EP391" s="15"/>
      <c r="EQ391" s="15"/>
      <c r="ER391" s="15"/>
      <c r="ES391" s="15"/>
      <c r="ET391" s="15"/>
      <c r="EU391" s="15"/>
      <c r="EV391" s="15"/>
      <c r="EW391" s="15"/>
      <c r="EX391" s="15"/>
    </row>
    <row r="392" spans="1:154" s="207" customFormat="1" ht="15.6" customHeight="1">
      <c r="A392" s="2">
        <v>1989</v>
      </c>
      <c r="B392" s="194" t="s">
        <v>2931</v>
      </c>
      <c r="C392" s="210" t="s">
        <v>2932</v>
      </c>
      <c r="D392" s="195">
        <f t="shared" si="11"/>
        <v>6.8000000000000007</v>
      </c>
      <c r="E392" s="1" t="s">
        <v>80</v>
      </c>
      <c r="F392" s="196">
        <v>44900</v>
      </c>
      <c r="G392" s="15" t="s">
        <v>2606</v>
      </c>
      <c r="H392" s="6" t="s">
        <v>11</v>
      </c>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206">
        <v>8</v>
      </c>
      <c r="AJ392" s="206">
        <v>6.4</v>
      </c>
      <c r="AK392" s="206">
        <v>7.2</v>
      </c>
      <c r="AL392" s="206">
        <v>5.6</v>
      </c>
      <c r="AM392" s="6"/>
      <c r="AN392" s="6"/>
      <c r="AO392" s="6"/>
      <c r="AP392" s="6"/>
      <c r="AQ392" s="6"/>
      <c r="AR392" s="6"/>
      <c r="AS392" s="6"/>
      <c r="AT392" s="197"/>
      <c r="AU392" s="197"/>
      <c r="AV392" s="197"/>
      <c r="AW392" s="197"/>
      <c r="AX392" s="197"/>
      <c r="AY392" s="197"/>
      <c r="AZ392" s="197"/>
      <c r="BA392" s="197"/>
      <c r="BB392" s="197"/>
      <c r="BC392" s="197"/>
      <c r="BD392" s="197"/>
      <c r="BE392" s="197"/>
      <c r="BF392" s="197"/>
      <c r="BG392" s="2"/>
      <c r="BH392" s="209"/>
      <c r="BI392" s="209"/>
      <c r="BJ392" s="209"/>
      <c r="BK392" s="209"/>
      <c r="BL392" s="209"/>
      <c r="BM392" s="2"/>
      <c r="BN392" s="2"/>
      <c r="BO392" s="2"/>
      <c r="BP392" s="2"/>
      <c r="BQ392" s="2"/>
      <c r="BR392" s="2"/>
      <c r="BS392" s="2"/>
      <c r="BT392" s="2"/>
      <c r="BU392" s="2"/>
      <c r="BV392" s="2"/>
      <c r="BW392" s="2"/>
      <c r="BX392" s="15"/>
      <c r="BY392" s="15"/>
      <c r="BZ392" s="15"/>
      <c r="CA392" s="15"/>
      <c r="CB392" s="15"/>
      <c r="CC392" s="15"/>
      <c r="CD392" s="15"/>
      <c r="CE392" s="15"/>
      <c r="CF392" s="15"/>
      <c r="CG392" s="15"/>
      <c r="CH392" s="15"/>
      <c r="CI392" s="15"/>
      <c r="CJ392" s="15"/>
      <c r="CK392" s="15"/>
      <c r="CL392" s="15"/>
      <c r="CM392" s="15"/>
      <c r="CN392" s="15"/>
      <c r="CO392" s="15"/>
      <c r="CP392" s="15"/>
      <c r="CQ392" s="15"/>
      <c r="CR392" s="15"/>
      <c r="CS392" s="15"/>
      <c r="CT392" s="15"/>
      <c r="CU392" s="15"/>
      <c r="CV392" s="15"/>
      <c r="CW392" s="15"/>
      <c r="CX392" s="15"/>
      <c r="CY392" s="15"/>
      <c r="CZ392" s="15"/>
      <c r="DA392" s="15"/>
      <c r="DB392" s="15"/>
      <c r="DC392" s="15"/>
      <c r="DD392" s="15"/>
      <c r="DE392" s="15"/>
      <c r="DF392" s="15"/>
      <c r="DG392" s="15"/>
      <c r="DH392" s="15"/>
      <c r="DI392" s="15"/>
      <c r="DJ392" s="15"/>
      <c r="DK392" s="15"/>
      <c r="DL392" s="15"/>
      <c r="DM392" s="15"/>
      <c r="DN392" s="15"/>
      <c r="DO392" s="15"/>
      <c r="DP392" s="15"/>
      <c r="DQ392" s="15"/>
      <c r="DR392" s="15"/>
      <c r="DS392" s="15"/>
      <c r="DT392" s="15"/>
      <c r="DU392" s="15"/>
      <c r="DV392" s="15"/>
      <c r="DW392" s="15"/>
      <c r="DX392" s="15"/>
      <c r="DY392" s="15"/>
      <c r="DZ392" s="15"/>
      <c r="EA392" s="15"/>
      <c r="EB392" s="15"/>
      <c r="EC392" s="15"/>
      <c r="ED392" s="15"/>
      <c r="EE392" s="15"/>
      <c r="EF392" s="15"/>
      <c r="EG392" s="15"/>
      <c r="EH392" s="15"/>
      <c r="EI392" s="15"/>
      <c r="EJ392" s="15"/>
      <c r="EK392" s="15"/>
      <c r="EL392" s="15"/>
      <c r="EM392" s="15"/>
      <c r="EN392" s="15"/>
      <c r="EO392" s="15"/>
      <c r="EP392" s="15"/>
      <c r="EQ392" s="15"/>
      <c r="ER392" s="15"/>
      <c r="ES392" s="15"/>
      <c r="ET392" s="15"/>
      <c r="EU392" s="15"/>
      <c r="EV392" s="15"/>
      <c r="EW392" s="15"/>
      <c r="EX392" s="15"/>
    </row>
    <row r="393" spans="1:154" s="207" customFormat="1" ht="15.6" customHeight="1">
      <c r="A393" s="2">
        <v>2008</v>
      </c>
      <c r="B393" s="194" t="s">
        <v>2933</v>
      </c>
      <c r="C393" s="5" t="s">
        <v>2934</v>
      </c>
      <c r="D393" s="195">
        <f t="shared" si="11"/>
        <v>7</v>
      </c>
      <c r="E393" s="1" t="s">
        <v>80</v>
      </c>
      <c r="F393" s="196">
        <v>44897</v>
      </c>
      <c r="G393" s="15" t="s">
        <v>2638</v>
      </c>
      <c r="H393" s="6" t="s">
        <v>11</v>
      </c>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206">
        <v>7.6</v>
      </c>
      <c r="AJ393" s="206">
        <v>4.8</v>
      </c>
      <c r="AK393" s="206">
        <v>8</v>
      </c>
      <c r="AL393" s="206">
        <v>7.6</v>
      </c>
      <c r="AM393" s="6"/>
      <c r="AN393" s="6"/>
      <c r="AO393" s="6"/>
      <c r="AP393" s="6"/>
      <c r="AQ393" s="6"/>
      <c r="AR393" s="6"/>
      <c r="AS393" s="6"/>
      <c r="AT393" s="197"/>
      <c r="AU393" s="197"/>
      <c r="AV393" s="197"/>
      <c r="AW393" s="197"/>
      <c r="AX393" s="197"/>
      <c r="AY393" s="197"/>
      <c r="AZ393" s="197"/>
      <c r="BA393" s="197"/>
      <c r="BB393" s="197"/>
      <c r="BC393" s="197"/>
      <c r="BD393" s="197"/>
      <c r="BE393" s="197"/>
      <c r="BF393" s="197"/>
      <c r="BG393" s="2"/>
      <c r="BH393" s="2"/>
      <c r="BI393" s="2"/>
      <c r="BJ393" s="2"/>
      <c r="BK393" s="2"/>
      <c r="BL393" s="2"/>
      <c r="BM393" s="197"/>
      <c r="BN393" s="197"/>
      <c r="BO393" s="197"/>
      <c r="BP393" s="197"/>
      <c r="BQ393" s="197"/>
      <c r="BR393" s="197"/>
      <c r="BS393" s="197"/>
      <c r="BT393" s="197"/>
      <c r="BU393" s="197"/>
      <c r="BV393" s="197"/>
      <c r="BW393" s="197"/>
      <c r="BX393" s="15"/>
      <c r="BY393" s="15"/>
      <c r="BZ393" s="15"/>
      <c r="CA393" s="15"/>
      <c r="CB393" s="15"/>
      <c r="CC393" s="15"/>
      <c r="CD393" s="15"/>
      <c r="CE393" s="15"/>
      <c r="CF393" s="15"/>
      <c r="CG393" s="15"/>
      <c r="CH393" s="15"/>
      <c r="CI393" s="15"/>
      <c r="CJ393" s="15"/>
      <c r="CK393" s="15"/>
      <c r="CL393" s="15"/>
      <c r="CM393" s="15"/>
      <c r="CN393" s="15"/>
      <c r="CO393" s="15"/>
      <c r="CP393" s="15"/>
      <c r="CQ393" s="15"/>
      <c r="CR393" s="15"/>
      <c r="CS393" s="15"/>
      <c r="CT393" s="15"/>
      <c r="CU393" s="15"/>
      <c r="CV393" s="15"/>
      <c r="CW393" s="15"/>
      <c r="CX393" s="15"/>
      <c r="CY393" s="15"/>
      <c r="CZ393" s="15"/>
      <c r="DA393" s="15"/>
      <c r="DB393" s="15"/>
      <c r="DC393" s="15"/>
      <c r="DD393" s="15"/>
      <c r="DE393" s="15"/>
      <c r="DF393" s="15"/>
      <c r="DG393" s="15"/>
      <c r="DH393" s="15"/>
      <c r="DI393" s="15"/>
      <c r="DJ393" s="15"/>
      <c r="DK393" s="15"/>
      <c r="DL393" s="15"/>
      <c r="DM393" s="15"/>
      <c r="DN393" s="15"/>
      <c r="DO393" s="15"/>
      <c r="DP393" s="15"/>
      <c r="DQ393" s="15"/>
      <c r="DR393" s="15"/>
      <c r="DS393" s="15"/>
      <c r="DT393" s="15"/>
      <c r="DU393" s="15"/>
      <c r="DV393" s="15"/>
      <c r="DW393" s="15"/>
      <c r="DX393" s="15"/>
      <c r="DY393" s="15"/>
      <c r="DZ393" s="15"/>
      <c r="EA393" s="15"/>
      <c r="EB393" s="15"/>
      <c r="EC393" s="15"/>
      <c r="ED393" s="15"/>
      <c r="EE393" s="15"/>
      <c r="EF393" s="15"/>
      <c r="EG393" s="15"/>
      <c r="EH393" s="15"/>
      <c r="EI393" s="15"/>
      <c r="EJ393" s="15"/>
      <c r="EK393" s="15"/>
      <c r="EL393" s="15"/>
      <c r="EM393" s="15"/>
      <c r="EN393" s="15"/>
      <c r="EO393" s="15"/>
      <c r="EP393" s="15"/>
      <c r="EQ393" s="15"/>
      <c r="ER393" s="15"/>
      <c r="ES393" s="15"/>
      <c r="ET393" s="15"/>
      <c r="EU393" s="15"/>
      <c r="EV393" s="15"/>
      <c r="EW393" s="15"/>
      <c r="EX393" s="15"/>
    </row>
    <row r="394" spans="1:154" s="207" customFormat="1" ht="15.6" customHeight="1">
      <c r="A394" s="2">
        <v>2008</v>
      </c>
      <c r="B394" s="194" t="s">
        <v>2933</v>
      </c>
      <c r="C394" s="5" t="s">
        <v>2934</v>
      </c>
      <c r="D394" s="195">
        <f t="shared" si="11"/>
        <v>7</v>
      </c>
      <c r="E394" s="1" t="s">
        <v>81</v>
      </c>
      <c r="F394" s="196">
        <v>44897</v>
      </c>
      <c r="G394" s="15" t="s">
        <v>2638</v>
      </c>
      <c r="H394" s="6" t="s">
        <v>11</v>
      </c>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206">
        <v>7.2</v>
      </c>
      <c r="AJ394" s="206">
        <v>4.8</v>
      </c>
      <c r="AK394" s="206">
        <v>8</v>
      </c>
      <c r="AL394" s="206">
        <v>8</v>
      </c>
      <c r="AM394" s="6"/>
      <c r="AN394" s="6"/>
      <c r="AO394" s="6"/>
      <c r="AP394" s="6"/>
      <c r="AQ394" s="6"/>
      <c r="AR394" s="6"/>
      <c r="AS394" s="6"/>
      <c r="AT394" s="197"/>
      <c r="AU394" s="197"/>
      <c r="AV394" s="197"/>
      <c r="AW394" s="197"/>
      <c r="AX394" s="197"/>
      <c r="AY394" s="197"/>
      <c r="AZ394" s="197"/>
      <c r="BA394" s="197"/>
      <c r="BB394" s="197"/>
      <c r="BC394" s="197"/>
      <c r="BD394" s="197"/>
      <c r="BE394" s="197"/>
      <c r="BF394" s="197"/>
      <c r="BG394" s="197"/>
      <c r="BH394" s="197"/>
      <c r="BI394" s="197"/>
      <c r="BJ394" s="197"/>
      <c r="BK394" s="197"/>
      <c r="BL394" s="197"/>
      <c r="BM394" s="197"/>
      <c r="BN394" s="197"/>
      <c r="BO394" s="197"/>
      <c r="BP394" s="197"/>
      <c r="BQ394" s="197"/>
      <c r="BR394" s="197"/>
      <c r="BS394" s="197"/>
      <c r="BT394" s="197"/>
      <c r="BU394" s="197"/>
      <c r="BV394" s="197"/>
      <c r="BW394" s="197"/>
      <c r="BX394" s="15"/>
      <c r="BY394" s="15"/>
      <c r="BZ394" s="15"/>
      <c r="CA394" s="15"/>
      <c r="CB394" s="15"/>
      <c r="CC394" s="15"/>
      <c r="CD394" s="15"/>
      <c r="CE394" s="15"/>
      <c r="CF394" s="15"/>
      <c r="CG394" s="15"/>
      <c r="CH394" s="15"/>
      <c r="CI394" s="15"/>
      <c r="CJ394" s="15"/>
      <c r="CK394" s="15"/>
      <c r="CL394" s="15"/>
      <c r="CM394" s="15"/>
      <c r="CN394" s="15"/>
      <c r="CO394" s="15"/>
      <c r="CP394" s="15"/>
      <c r="CQ394" s="15"/>
      <c r="CR394" s="15"/>
      <c r="CS394" s="15"/>
      <c r="CT394" s="15"/>
      <c r="CU394" s="15"/>
      <c r="CV394" s="15"/>
      <c r="CW394" s="15"/>
      <c r="CX394" s="15"/>
      <c r="CY394" s="15"/>
      <c r="CZ394" s="15"/>
      <c r="DA394" s="15"/>
      <c r="DB394" s="15"/>
      <c r="DC394" s="15"/>
      <c r="DD394" s="15"/>
      <c r="DE394" s="15"/>
      <c r="DF394" s="15"/>
      <c r="DG394" s="15"/>
      <c r="DH394" s="15"/>
      <c r="DI394" s="15"/>
      <c r="DJ394" s="15"/>
      <c r="DK394" s="15"/>
      <c r="DL394" s="15"/>
      <c r="DM394" s="15"/>
      <c r="DN394" s="15"/>
      <c r="DO394" s="15"/>
      <c r="DP394" s="15"/>
      <c r="DQ394" s="15"/>
      <c r="DR394" s="15"/>
      <c r="DS394" s="15"/>
      <c r="DT394" s="15"/>
      <c r="DU394" s="15"/>
      <c r="DV394" s="15"/>
      <c r="DW394" s="15"/>
      <c r="DX394" s="15"/>
      <c r="DY394" s="15"/>
      <c r="DZ394" s="15"/>
      <c r="EA394" s="15"/>
      <c r="EB394" s="15"/>
      <c r="EC394" s="15"/>
      <c r="ED394" s="15"/>
      <c r="EE394" s="15"/>
      <c r="EF394" s="15"/>
      <c r="EG394" s="15"/>
      <c r="EH394" s="15"/>
      <c r="EI394" s="15"/>
      <c r="EJ394" s="15"/>
      <c r="EK394" s="15"/>
      <c r="EL394" s="15"/>
      <c r="EM394" s="15"/>
      <c r="EN394" s="15"/>
      <c r="EO394" s="15"/>
      <c r="EP394" s="15"/>
      <c r="EQ394" s="15"/>
      <c r="ER394" s="15"/>
      <c r="ES394" s="15"/>
      <c r="ET394" s="15"/>
      <c r="EU394" s="15"/>
      <c r="EV394" s="15"/>
      <c r="EW394" s="15"/>
      <c r="EX394" s="15"/>
    </row>
    <row r="395" spans="1:154" s="207" customFormat="1" ht="15.6" customHeight="1">
      <c r="A395" s="2">
        <v>2016</v>
      </c>
      <c r="B395" s="194" t="s">
        <v>2935</v>
      </c>
      <c r="C395" s="210" t="s">
        <v>2936</v>
      </c>
      <c r="D395" s="195">
        <f t="shared" si="11"/>
        <v>6.6000000000000005</v>
      </c>
      <c r="E395" s="214" t="s">
        <v>80</v>
      </c>
      <c r="F395" s="213">
        <v>44897</v>
      </c>
      <c r="G395" s="15" t="s">
        <v>2638</v>
      </c>
      <c r="H395" s="6" t="s">
        <v>11</v>
      </c>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208">
        <v>8</v>
      </c>
      <c r="AJ395" s="208">
        <v>4.8</v>
      </c>
      <c r="AK395" s="208">
        <v>10</v>
      </c>
      <c r="AL395" s="208">
        <v>3.6</v>
      </c>
      <c r="AM395" s="6"/>
      <c r="AN395" s="6"/>
      <c r="AO395" s="6"/>
      <c r="AP395" s="6"/>
      <c r="AQ395" s="6"/>
      <c r="AR395" s="6"/>
      <c r="AS395" s="6"/>
      <c r="AT395" s="197"/>
      <c r="AU395" s="197"/>
      <c r="AV395" s="197"/>
      <c r="AW395" s="197"/>
      <c r="AX395" s="197"/>
      <c r="AY395" s="197"/>
      <c r="AZ395" s="197"/>
      <c r="BA395" s="197"/>
      <c r="BB395" s="197"/>
      <c r="BC395" s="197"/>
      <c r="BD395" s="197"/>
      <c r="BE395" s="197"/>
      <c r="BF395" s="197"/>
      <c r="BG395" s="2"/>
      <c r="BH395" s="209"/>
      <c r="BI395" s="209"/>
      <c r="BJ395" s="209"/>
      <c r="BK395" s="209"/>
      <c r="BL395" s="209"/>
      <c r="BM395" s="197"/>
      <c r="BN395" s="197"/>
      <c r="BO395" s="197"/>
      <c r="BP395" s="197"/>
      <c r="BQ395" s="197"/>
      <c r="BR395" s="197"/>
      <c r="BS395" s="197"/>
      <c r="BT395" s="197"/>
      <c r="BU395" s="197"/>
      <c r="BV395" s="197"/>
      <c r="BW395" s="197"/>
      <c r="BX395" s="15"/>
      <c r="BY395" s="15"/>
      <c r="BZ395" s="15"/>
      <c r="CA395" s="15"/>
      <c r="CB395" s="15"/>
      <c r="CC395" s="15"/>
      <c r="CD395" s="15"/>
      <c r="CE395" s="15"/>
      <c r="CF395" s="15"/>
      <c r="CG395" s="15"/>
      <c r="CH395" s="15"/>
      <c r="CI395" s="15"/>
      <c r="CJ395" s="15"/>
      <c r="CK395" s="15"/>
      <c r="CL395" s="15"/>
      <c r="CM395" s="15"/>
      <c r="CN395" s="15"/>
      <c r="CO395" s="15"/>
      <c r="CP395" s="15"/>
      <c r="CQ395" s="15"/>
      <c r="CR395" s="15"/>
      <c r="CS395" s="15"/>
      <c r="CT395" s="15"/>
      <c r="CU395" s="15"/>
      <c r="CV395" s="15"/>
      <c r="CW395" s="15"/>
      <c r="CX395" s="15"/>
      <c r="CY395" s="15"/>
      <c r="CZ395" s="15"/>
      <c r="DA395" s="15"/>
      <c r="DB395" s="15"/>
      <c r="DC395" s="15"/>
      <c r="DD395" s="15"/>
      <c r="DE395" s="15"/>
      <c r="DF395" s="15"/>
      <c r="DG395" s="15"/>
      <c r="DH395" s="15"/>
      <c r="DI395" s="15"/>
      <c r="DJ395" s="15"/>
      <c r="DK395" s="15"/>
      <c r="DL395" s="15"/>
      <c r="DM395" s="15"/>
      <c r="DN395" s="15"/>
      <c r="DO395" s="15"/>
      <c r="DP395" s="15"/>
      <c r="DQ395" s="15"/>
      <c r="DR395" s="15"/>
      <c r="DS395" s="15"/>
      <c r="DT395" s="15"/>
      <c r="DU395" s="15"/>
      <c r="DV395" s="15"/>
      <c r="DW395" s="15"/>
      <c r="DX395" s="15"/>
      <c r="DY395" s="15"/>
      <c r="DZ395" s="15"/>
      <c r="EA395" s="15"/>
      <c r="EB395" s="15"/>
      <c r="EC395" s="15"/>
      <c r="ED395" s="15"/>
      <c r="EE395" s="15"/>
      <c r="EF395" s="15"/>
      <c r="EG395" s="15"/>
      <c r="EH395" s="15"/>
      <c r="EI395" s="15"/>
      <c r="EJ395" s="15"/>
      <c r="EK395" s="15"/>
      <c r="EL395" s="15"/>
      <c r="EM395" s="15"/>
      <c r="EN395" s="15"/>
      <c r="EO395" s="15"/>
      <c r="EP395" s="15"/>
      <c r="EQ395" s="15"/>
      <c r="ER395" s="15"/>
      <c r="ES395" s="15"/>
      <c r="ET395" s="15"/>
      <c r="EU395" s="15"/>
      <c r="EV395" s="15"/>
      <c r="EW395" s="15"/>
      <c r="EX395" s="15"/>
    </row>
    <row r="396" spans="1:154" s="207" customFormat="1" ht="15.6" customHeight="1">
      <c r="A396" s="2">
        <v>2022</v>
      </c>
      <c r="B396" s="194" t="s">
        <v>2733</v>
      </c>
      <c r="C396" s="210" t="s">
        <v>2937</v>
      </c>
      <c r="D396" s="195">
        <f t="shared" si="11"/>
        <v>6.9</v>
      </c>
      <c r="E396" s="1" t="s">
        <v>80</v>
      </c>
      <c r="F396" s="196">
        <v>44896</v>
      </c>
      <c r="G396" s="15" t="s">
        <v>2638</v>
      </c>
      <c r="H396" s="6" t="s">
        <v>11</v>
      </c>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206">
        <v>5.2</v>
      </c>
      <c r="AJ396" s="206">
        <v>6.8</v>
      </c>
      <c r="AK396" s="206">
        <v>6.8</v>
      </c>
      <c r="AL396" s="206">
        <v>8.8000000000000007</v>
      </c>
      <c r="AM396" s="6"/>
      <c r="AN396" s="6"/>
      <c r="AO396" s="6"/>
      <c r="AP396" s="6"/>
      <c r="AQ396" s="6"/>
      <c r="AR396" s="6"/>
      <c r="AS396" s="6"/>
      <c r="AT396" s="197"/>
      <c r="AU396" s="197"/>
      <c r="AV396" s="197"/>
      <c r="AW396" s="197"/>
      <c r="AX396" s="197"/>
      <c r="AY396" s="197"/>
      <c r="AZ396" s="197"/>
      <c r="BA396" s="197"/>
      <c r="BB396" s="197"/>
      <c r="BC396" s="197"/>
      <c r="BD396" s="197"/>
      <c r="BE396" s="197"/>
      <c r="BF396" s="197"/>
      <c r="BG396" s="2"/>
      <c r="BH396" s="209"/>
      <c r="BI396" s="209"/>
      <c r="BJ396" s="209"/>
      <c r="BK396" s="209"/>
      <c r="BL396" s="209"/>
      <c r="BM396" s="197"/>
      <c r="BN396" s="197"/>
      <c r="BO396" s="197"/>
      <c r="BP396" s="197"/>
      <c r="BQ396" s="197"/>
      <c r="BR396" s="197"/>
      <c r="BS396" s="197"/>
      <c r="BT396" s="197"/>
      <c r="BU396" s="197"/>
      <c r="BV396" s="197"/>
      <c r="BW396" s="197"/>
      <c r="BX396" s="15"/>
      <c r="BY396" s="15"/>
      <c r="BZ396" s="15"/>
      <c r="CA396" s="15"/>
      <c r="CB396" s="15"/>
      <c r="CC396" s="15"/>
      <c r="CD396" s="15"/>
      <c r="CE396" s="15"/>
      <c r="CF396" s="15"/>
      <c r="CG396" s="15"/>
      <c r="CH396" s="15"/>
      <c r="CI396" s="15"/>
      <c r="CJ396" s="15"/>
      <c r="CK396" s="15"/>
      <c r="CL396" s="15"/>
      <c r="CM396" s="15"/>
      <c r="CN396" s="15"/>
      <c r="CO396" s="15"/>
      <c r="CP396" s="15"/>
      <c r="CQ396" s="15"/>
      <c r="CR396" s="15"/>
      <c r="CS396" s="15"/>
      <c r="CT396" s="15"/>
      <c r="CU396" s="15"/>
      <c r="CV396" s="15"/>
      <c r="CW396" s="15"/>
      <c r="CX396" s="15"/>
      <c r="CY396" s="15"/>
      <c r="CZ396" s="15"/>
      <c r="DA396" s="15"/>
      <c r="DB396" s="15"/>
      <c r="DC396" s="15"/>
      <c r="DD396" s="15"/>
      <c r="DE396" s="15"/>
      <c r="DF396" s="15"/>
      <c r="DG396" s="15"/>
      <c r="DH396" s="15"/>
      <c r="DI396" s="15"/>
      <c r="DJ396" s="15"/>
      <c r="DK396" s="15"/>
      <c r="DL396" s="15"/>
      <c r="DM396" s="15"/>
      <c r="DN396" s="15"/>
      <c r="DO396" s="15"/>
      <c r="DP396" s="15"/>
      <c r="DQ396" s="15"/>
      <c r="DR396" s="15"/>
      <c r="DS396" s="15"/>
      <c r="DT396" s="15"/>
      <c r="DU396" s="15"/>
      <c r="DV396" s="15"/>
      <c r="DW396" s="15"/>
      <c r="DX396" s="15"/>
      <c r="DY396" s="15"/>
      <c r="DZ396" s="15"/>
      <c r="EA396" s="15"/>
      <c r="EB396" s="15"/>
      <c r="EC396" s="15"/>
      <c r="ED396" s="15"/>
      <c r="EE396" s="15"/>
      <c r="EF396" s="15"/>
      <c r="EG396" s="15"/>
      <c r="EH396" s="15"/>
      <c r="EI396" s="15"/>
      <c r="EJ396" s="15"/>
      <c r="EK396" s="15"/>
      <c r="EL396" s="15"/>
      <c r="EM396" s="15"/>
      <c r="EN396" s="15"/>
      <c r="EO396" s="15"/>
      <c r="EP396" s="15"/>
      <c r="EQ396" s="15"/>
      <c r="ER396" s="15"/>
      <c r="ES396" s="15"/>
      <c r="ET396" s="15"/>
      <c r="EU396" s="15"/>
      <c r="EV396" s="15"/>
      <c r="EW396" s="15"/>
      <c r="EX396" s="15"/>
    </row>
    <row r="397" spans="1:154" s="207" customFormat="1" ht="15.6" customHeight="1">
      <c r="A397" s="2">
        <v>2022</v>
      </c>
      <c r="B397" s="194" t="s">
        <v>2733</v>
      </c>
      <c r="C397" s="210" t="s">
        <v>2937</v>
      </c>
      <c r="D397" s="195">
        <f t="shared" si="11"/>
        <v>6.2</v>
      </c>
      <c r="E397" s="1" t="s">
        <v>81</v>
      </c>
      <c r="F397" s="196">
        <v>44896</v>
      </c>
      <c r="G397" s="15" t="s">
        <v>2638</v>
      </c>
      <c r="H397" s="6" t="s">
        <v>11</v>
      </c>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206">
        <v>5.2</v>
      </c>
      <c r="AJ397" s="206">
        <v>5.6</v>
      </c>
      <c r="AK397" s="206">
        <v>7.2</v>
      </c>
      <c r="AL397" s="206">
        <v>6.8</v>
      </c>
      <c r="AM397" s="1"/>
      <c r="AN397" s="1"/>
      <c r="AO397" s="1"/>
      <c r="AP397" s="1"/>
      <c r="AQ397" s="1"/>
      <c r="AR397" s="1"/>
      <c r="AS397" s="1"/>
      <c r="AT397" s="2"/>
      <c r="AU397" s="2"/>
      <c r="AV397" s="2"/>
      <c r="AW397" s="2"/>
      <c r="AX397" s="2"/>
      <c r="AY397" s="2"/>
      <c r="AZ397" s="2"/>
      <c r="BA397" s="2"/>
      <c r="BB397" s="2"/>
      <c r="BC397" s="2"/>
      <c r="BD397" s="2"/>
      <c r="BE397" s="2"/>
      <c r="BF397" s="2"/>
      <c r="BG397" s="197"/>
      <c r="BH397" s="197"/>
      <c r="BI397" s="197"/>
      <c r="BJ397" s="197"/>
      <c r="BK397" s="197"/>
      <c r="BL397" s="197"/>
      <c r="BM397" s="197"/>
      <c r="BN397" s="197"/>
      <c r="BO397" s="197"/>
      <c r="BP397" s="197"/>
      <c r="BQ397" s="197"/>
      <c r="BR397" s="197"/>
      <c r="BS397" s="197"/>
      <c r="BT397" s="197"/>
      <c r="BU397" s="197"/>
      <c r="BV397" s="197"/>
      <c r="BW397" s="197"/>
      <c r="BX397" s="15"/>
      <c r="BY397" s="15"/>
      <c r="BZ397" s="15"/>
      <c r="CA397" s="15"/>
      <c r="CB397" s="15"/>
      <c r="CC397" s="15"/>
      <c r="CD397" s="15"/>
      <c r="CE397" s="15"/>
      <c r="CF397" s="15"/>
      <c r="CG397" s="15"/>
      <c r="CH397" s="15"/>
      <c r="CI397" s="15"/>
      <c r="CJ397" s="15"/>
      <c r="CK397" s="15"/>
      <c r="CL397" s="15"/>
      <c r="CM397" s="15"/>
      <c r="CN397" s="15"/>
      <c r="CO397" s="15"/>
      <c r="CP397" s="15"/>
      <c r="CQ397" s="15"/>
      <c r="CR397" s="15"/>
      <c r="CS397" s="15"/>
      <c r="CT397" s="15"/>
      <c r="CU397" s="15"/>
      <c r="CV397" s="15"/>
      <c r="CW397" s="15"/>
      <c r="CX397" s="15"/>
      <c r="CY397" s="15"/>
      <c r="CZ397" s="15"/>
      <c r="DA397" s="15"/>
      <c r="DB397" s="15"/>
      <c r="DC397" s="15"/>
      <c r="DD397" s="15"/>
      <c r="DE397" s="15"/>
      <c r="DF397" s="15"/>
      <c r="DG397" s="15"/>
      <c r="DH397" s="15"/>
      <c r="DI397" s="15"/>
      <c r="DJ397" s="15"/>
      <c r="DK397" s="15"/>
      <c r="DL397" s="15"/>
      <c r="DM397" s="15"/>
      <c r="DN397" s="15"/>
      <c r="DO397" s="15"/>
      <c r="DP397" s="15"/>
      <c r="DQ397" s="15"/>
      <c r="DR397" s="15"/>
      <c r="DS397" s="15"/>
      <c r="DT397" s="15"/>
      <c r="DU397" s="15"/>
      <c r="DV397" s="15"/>
      <c r="DW397" s="15"/>
      <c r="DX397" s="15"/>
      <c r="DY397" s="15"/>
      <c r="DZ397" s="15"/>
      <c r="EA397" s="15"/>
      <c r="EB397" s="15"/>
      <c r="EC397" s="15"/>
      <c r="ED397" s="15"/>
      <c r="EE397" s="15"/>
      <c r="EF397" s="15"/>
      <c r="EG397" s="15"/>
      <c r="EH397" s="15"/>
      <c r="EI397" s="15"/>
      <c r="EJ397" s="15"/>
      <c r="EK397" s="15"/>
      <c r="EL397" s="15"/>
      <c r="EM397" s="15"/>
      <c r="EN397" s="15"/>
      <c r="EO397" s="15"/>
      <c r="EP397" s="15"/>
      <c r="EQ397" s="15"/>
      <c r="ER397" s="15"/>
      <c r="ES397" s="15"/>
      <c r="ET397" s="15"/>
      <c r="EU397" s="15"/>
      <c r="EV397" s="15"/>
      <c r="EW397" s="15"/>
      <c r="EX397" s="15"/>
    </row>
    <row r="398" spans="1:154" ht="15.6" customHeight="1">
      <c r="A398" s="2">
        <v>2022</v>
      </c>
      <c r="B398" s="194" t="s">
        <v>2733</v>
      </c>
      <c r="C398" s="210" t="s">
        <v>2938</v>
      </c>
      <c r="D398" s="195">
        <f t="shared" si="11"/>
        <v>6.2</v>
      </c>
      <c r="E398" s="1" t="s">
        <v>81</v>
      </c>
      <c r="F398" s="196">
        <v>44896</v>
      </c>
      <c r="G398" s="15" t="s">
        <v>2632</v>
      </c>
      <c r="H398" s="6" t="s">
        <v>11</v>
      </c>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206">
        <v>6.8</v>
      </c>
      <c r="AJ398" s="206">
        <v>5.2</v>
      </c>
      <c r="AK398" s="206">
        <v>6</v>
      </c>
      <c r="AL398" s="206">
        <v>6.8</v>
      </c>
      <c r="BG398" s="197"/>
      <c r="BH398" s="197"/>
      <c r="BI398" s="197"/>
      <c r="BJ398" s="197"/>
      <c r="BK398" s="197"/>
      <c r="BL398" s="197"/>
      <c r="BM398" s="197"/>
      <c r="BN398" s="197"/>
      <c r="BO398" s="197"/>
      <c r="BP398" s="197"/>
      <c r="BQ398" s="197"/>
      <c r="BR398" s="197"/>
      <c r="BS398" s="197"/>
      <c r="BT398" s="197"/>
      <c r="BU398" s="197"/>
      <c r="BV398" s="197"/>
      <c r="BW398" s="197"/>
      <c r="BX398" s="15"/>
      <c r="BY398" s="15"/>
      <c r="BZ398" s="15"/>
      <c r="CA398" s="15"/>
      <c r="CB398" s="15"/>
      <c r="CC398" s="15"/>
      <c r="CD398" s="15"/>
      <c r="CE398" s="15"/>
      <c r="CF398" s="15"/>
      <c r="CG398" s="15"/>
      <c r="CH398" s="15"/>
      <c r="CI398" s="15"/>
      <c r="CJ398" s="15"/>
      <c r="CK398" s="15"/>
      <c r="CL398" s="15"/>
      <c r="CM398" s="15"/>
      <c r="CN398" s="15"/>
      <c r="CO398" s="15"/>
      <c r="CP398" s="15"/>
      <c r="CQ398" s="15"/>
      <c r="CR398" s="15"/>
      <c r="CS398" s="15"/>
      <c r="CT398" s="15"/>
      <c r="CU398" s="15"/>
      <c r="CV398" s="15"/>
      <c r="CW398" s="15"/>
      <c r="CX398" s="15"/>
      <c r="CY398" s="15"/>
      <c r="CZ398" s="15"/>
      <c r="DA398" s="15"/>
      <c r="DB398" s="15"/>
      <c r="DC398" s="15"/>
      <c r="DD398" s="15"/>
      <c r="DE398" s="15"/>
      <c r="DF398" s="15"/>
      <c r="DG398" s="15"/>
      <c r="DH398" s="15"/>
      <c r="DI398" s="15"/>
      <c r="DJ398" s="15"/>
      <c r="DK398" s="15"/>
      <c r="DL398" s="15"/>
      <c r="DM398" s="15"/>
      <c r="DN398" s="15"/>
      <c r="DO398" s="15"/>
      <c r="DP398" s="15"/>
      <c r="DQ398" s="15"/>
      <c r="DR398" s="15"/>
      <c r="DS398" s="15"/>
      <c r="DT398" s="15"/>
      <c r="DU398" s="15"/>
      <c r="DV398" s="15"/>
      <c r="DW398" s="15"/>
      <c r="DX398" s="15"/>
      <c r="DY398" s="15"/>
      <c r="DZ398" s="15"/>
      <c r="EA398" s="15"/>
      <c r="EB398" s="15"/>
      <c r="EC398" s="15"/>
      <c r="ED398" s="15"/>
      <c r="EE398" s="15"/>
      <c r="EF398" s="15"/>
      <c r="EG398" s="15"/>
      <c r="EH398" s="15"/>
      <c r="EI398" s="15"/>
      <c r="EJ398" s="15"/>
      <c r="EK398" s="15"/>
      <c r="EL398" s="15"/>
      <c r="EM398" s="15"/>
    </row>
    <row r="399" spans="1:154" ht="15.6" customHeight="1">
      <c r="A399" s="2">
        <v>2011</v>
      </c>
      <c r="B399" s="194" t="s">
        <v>2733</v>
      </c>
      <c r="C399" s="210" t="s">
        <v>2938</v>
      </c>
      <c r="D399" s="195">
        <f t="shared" si="11"/>
        <v>5.2</v>
      </c>
      <c r="E399" s="1" t="s">
        <v>80</v>
      </c>
      <c r="F399" s="196">
        <v>44896</v>
      </c>
      <c r="G399" s="15" t="s">
        <v>2632</v>
      </c>
      <c r="H399" s="6" t="s">
        <v>11</v>
      </c>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206">
        <v>5.2</v>
      </c>
      <c r="AJ399" s="206">
        <v>5.2</v>
      </c>
      <c r="AK399" s="206">
        <v>5.6</v>
      </c>
      <c r="AL399" s="206">
        <v>4.8</v>
      </c>
      <c r="AM399" s="6"/>
      <c r="AN399" s="6"/>
      <c r="AO399" s="6"/>
      <c r="AP399" s="6"/>
      <c r="AQ399" s="6"/>
      <c r="AR399" s="6"/>
      <c r="AS399" s="6"/>
      <c r="AT399" s="197"/>
      <c r="AU399" s="197"/>
      <c r="AV399" s="197"/>
      <c r="AW399" s="197"/>
      <c r="AX399" s="197"/>
      <c r="AY399" s="197"/>
      <c r="AZ399" s="197"/>
      <c r="BA399" s="197"/>
      <c r="BB399" s="197"/>
      <c r="BC399" s="197"/>
      <c r="BD399" s="197"/>
      <c r="BE399" s="197"/>
      <c r="BF399" s="197"/>
      <c r="BG399" s="197"/>
      <c r="BH399" s="197"/>
      <c r="BI399" s="197"/>
      <c r="BJ399" s="197"/>
      <c r="BK399" s="197"/>
      <c r="BL399" s="197"/>
      <c r="BM399" s="15"/>
      <c r="BN399" s="197"/>
      <c r="BO399" s="197"/>
      <c r="BP399" s="197"/>
      <c r="BQ399" s="197"/>
      <c r="BR399" s="197"/>
      <c r="BS399" s="197"/>
      <c r="BT399" s="197"/>
      <c r="BU399" s="197"/>
      <c r="BV399" s="197"/>
      <c r="BW399" s="197"/>
      <c r="BX399" s="15"/>
      <c r="BY399" s="15"/>
      <c r="BZ399" s="15"/>
      <c r="CA399" s="15"/>
      <c r="CB399" s="15"/>
      <c r="CC399" s="15"/>
      <c r="CD399" s="15"/>
      <c r="CE399" s="15"/>
      <c r="CF399" s="15"/>
      <c r="CG399" s="15"/>
      <c r="CH399" s="15"/>
      <c r="CI399" s="15"/>
      <c r="CJ399" s="15"/>
      <c r="CK399" s="15"/>
      <c r="CL399" s="15"/>
      <c r="CM399" s="15"/>
      <c r="CN399" s="15"/>
      <c r="CO399" s="15"/>
      <c r="CP399" s="15"/>
      <c r="CQ399" s="15"/>
      <c r="CR399" s="15"/>
      <c r="CS399" s="15"/>
      <c r="CT399" s="15"/>
      <c r="CU399" s="15"/>
      <c r="CV399" s="15"/>
      <c r="CW399" s="15"/>
      <c r="CX399" s="15"/>
      <c r="CY399" s="15"/>
      <c r="CZ399" s="15"/>
      <c r="DA399" s="15"/>
      <c r="DB399" s="15"/>
      <c r="DC399" s="15"/>
      <c r="DD399" s="15"/>
      <c r="DE399" s="15"/>
      <c r="DF399" s="15"/>
      <c r="DG399" s="15"/>
      <c r="DH399" s="15"/>
      <c r="DI399" s="15"/>
      <c r="DJ399" s="15"/>
      <c r="DK399" s="15"/>
      <c r="DL399" s="15"/>
      <c r="DM399" s="15"/>
      <c r="DN399" s="15"/>
      <c r="DO399" s="15"/>
      <c r="DP399" s="15"/>
      <c r="DQ399" s="15"/>
      <c r="DR399" s="15"/>
      <c r="DS399" s="15"/>
      <c r="DT399" s="15"/>
      <c r="DU399" s="15"/>
      <c r="DV399" s="15"/>
      <c r="DW399" s="15"/>
      <c r="DX399" s="15"/>
      <c r="DY399" s="15"/>
      <c r="DZ399" s="15"/>
      <c r="EA399" s="15"/>
      <c r="EB399" s="15"/>
      <c r="EC399" s="15"/>
      <c r="ED399" s="15"/>
      <c r="EE399" s="15"/>
      <c r="EF399" s="15"/>
      <c r="EG399" s="15"/>
      <c r="EH399" s="15"/>
      <c r="EI399" s="15"/>
      <c r="EJ399" s="15"/>
      <c r="EK399" s="15"/>
      <c r="EL399" s="15"/>
      <c r="EM399" s="15"/>
    </row>
    <row r="400" spans="1:154" ht="15.6" customHeight="1">
      <c r="A400" s="2">
        <v>2022</v>
      </c>
      <c r="B400" s="194" t="s">
        <v>2939</v>
      </c>
      <c r="C400" s="5" t="s">
        <v>2940</v>
      </c>
      <c r="D400" s="195">
        <f t="shared" si="11"/>
        <v>9</v>
      </c>
      <c r="E400" s="1" t="s">
        <v>80</v>
      </c>
      <c r="F400" s="196">
        <v>44892</v>
      </c>
      <c r="G400" s="15" t="s">
        <v>2638</v>
      </c>
      <c r="H400" s="6" t="s">
        <v>11</v>
      </c>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206">
        <v>9.6</v>
      </c>
      <c r="AJ400" s="206">
        <v>8</v>
      </c>
      <c r="AK400" s="206">
        <v>8.8000000000000007</v>
      </c>
      <c r="AL400" s="206">
        <v>9.6</v>
      </c>
      <c r="AM400" s="6"/>
      <c r="AN400" s="6"/>
      <c r="AO400" s="6"/>
      <c r="AP400" s="6"/>
      <c r="AQ400" s="6"/>
      <c r="AR400" s="6"/>
      <c r="AS400" s="6"/>
      <c r="AT400" s="197"/>
      <c r="AU400" s="197"/>
      <c r="AV400" s="197"/>
      <c r="AW400" s="197"/>
      <c r="AX400" s="197"/>
      <c r="AY400" s="197"/>
      <c r="AZ400" s="197"/>
      <c r="BA400" s="197"/>
      <c r="BB400" s="197"/>
      <c r="BC400" s="197"/>
      <c r="BD400" s="197"/>
      <c r="BE400" s="197"/>
      <c r="BF400" s="197"/>
      <c r="BG400" s="197"/>
      <c r="BH400" s="197"/>
      <c r="BI400" s="197"/>
      <c r="BJ400" s="197"/>
      <c r="BK400" s="197"/>
      <c r="BL400" s="197"/>
      <c r="BX400" s="15"/>
      <c r="BY400" s="15"/>
      <c r="BZ400" s="15"/>
      <c r="CA400" s="15"/>
      <c r="CB400" s="15"/>
      <c r="CC400" s="15"/>
      <c r="CD400" s="15"/>
      <c r="CE400" s="15"/>
      <c r="CF400" s="15"/>
      <c r="CG400" s="15"/>
      <c r="CH400" s="15"/>
      <c r="CI400" s="15"/>
      <c r="CJ400" s="15"/>
      <c r="CK400" s="15"/>
      <c r="CL400" s="15"/>
      <c r="CM400" s="15"/>
      <c r="CN400" s="15"/>
      <c r="CO400" s="15"/>
      <c r="CP400" s="15"/>
      <c r="CQ400" s="15"/>
      <c r="CR400" s="15"/>
      <c r="CS400" s="15"/>
      <c r="CT400" s="15"/>
      <c r="CU400" s="15"/>
      <c r="CV400" s="15"/>
      <c r="CW400" s="15"/>
      <c r="CX400" s="15"/>
      <c r="CY400" s="15"/>
      <c r="CZ400" s="15"/>
      <c r="DA400" s="15"/>
      <c r="DB400" s="15"/>
      <c r="DC400" s="15"/>
      <c r="DD400" s="15"/>
      <c r="DE400" s="15"/>
      <c r="DF400" s="15"/>
      <c r="DG400" s="15"/>
      <c r="DH400" s="15"/>
      <c r="DI400" s="15"/>
      <c r="DJ400" s="15"/>
      <c r="DK400" s="15"/>
      <c r="DL400" s="15"/>
      <c r="DM400" s="15"/>
      <c r="DN400" s="15"/>
      <c r="DO400" s="15"/>
      <c r="DP400" s="15"/>
      <c r="DQ400" s="15"/>
      <c r="DR400" s="15"/>
      <c r="DS400" s="15"/>
      <c r="DT400" s="15"/>
      <c r="DU400" s="15"/>
      <c r="DV400" s="15"/>
      <c r="DW400" s="15"/>
      <c r="DX400" s="15"/>
      <c r="DY400" s="15"/>
      <c r="DZ400" s="15"/>
      <c r="EA400" s="15"/>
      <c r="EB400" s="15"/>
      <c r="EC400" s="15"/>
      <c r="ED400" s="15"/>
      <c r="EE400" s="15"/>
      <c r="EF400" s="15"/>
      <c r="EG400" s="15"/>
      <c r="EH400" s="15"/>
      <c r="EI400" s="15"/>
      <c r="EJ400" s="15"/>
      <c r="EK400" s="15"/>
      <c r="EL400" s="15"/>
      <c r="EM400" s="15"/>
      <c r="EN400" s="15"/>
      <c r="EO400" s="15"/>
      <c r="EP400" s="15"/>
      <c r="EQ400" s="15"/>
      <c r="ER400" s="15"/>
      <c r="ES400" s="15"/>
      <c r="ET400" s="15"/>
      <c r="EU400" s="15"/>
      <c r="EV400" s="15"/>
      <c r="EW400" s="15"/>
      <c r="EX400" s="15"/>
    </row>
    <row r="401" spans="1:154" ht="15.6" customHeight="1">
      <c r="A401" s="2">
        <v>2022</v>
      </c>
      <c r="B401" s="194" t="s">
        <v>2939</v>
      </c>
      <c r="C401" s="5" t="s">
        <v>2940</v>
      </c>
      <c r="D401" s="195">
        <f t="shared" si="11"/>
        <v>9</v>
      </c>
      <c r="E401" s="1" t="s">
        <v>81</v>
      </c>
      <c r="F401" s="196">
        <v>44892</v>
      </c>
      <c r="G401" s="15" t="s">
        <v>2638</v>
      </c>
      <c r="H401" s="6" t="s">
        <v>11</v>
      </c>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206">
        <v>9.6</v>
      </c>
      <c r="AJ401" s="206">
        <v>8</v>
      </c>
      <c r="AK401" s="206">
        <v>9.1999999999999993</v>
      </c>
      <c r="AL401" s="206">
        <v>9.1999999999999993</v>
      </c>
      <c r="AM401" s="6"/>
      <c r="AN401" s="6"/>
      <c r="AO401" s="6"/>
      <c r="AP401" s="6"/>
      <c r="AQ401" s="6"/>
      <c r="AR401" s="6"/>
      <c r="AS401" s="6"/>
      <c r="AT401" s="197"/>
      <c r="AU401" s="197"/>
      <c r="AV401" s="197"/>
      <c r="AW401" s="197"/>
      <c r="AX401" s="197"/>
      <c r="AY401" s="197"/>
      <c r="AZ401" s="197"/>
      <c r="BA401" s="197"/>
      <c r="BB401" s="197"/>
      <c r="BC401" s="197"/>
      <c r="BD401" s="197"/>
      <c r="BE401" s="197"/>
      <c r="BF401" s="197"/>
      <c r="BG401" s="197"/>
      <c r="BH401" s="197"/>
      <c r="BI401" s="197"/>
      <c r="BJ401" s="197"/>
      <c r="BK401" s="197"/>
      <c r="BL401" s="197"/>
      <c r="BX401" s="15"/>
      <c r="BY401" s="15"/>
      <c r="BZ401" s="15"/>
      <c r="CA401" s="15"/>
      <c r="CB401" s="15"/>
      <c r="CC401" s="15"/>
      <c r="CD401" s="15"/>
      <c r="CE401" s="15"/>
      <c r="CF401" s="15"/>
      <c r="CG401" s="15"/>
      <c r="CH401" s="15"/>
      <c r="CI401" s="15"/>
      <c r="CJ401" s="15"/>
      <c r="CK401" s="15"/>
      <c r="CL401" s="15"/>
      <c r="CM401" s="15"/>
      <c r="CN401" s="15"/>
      <c r="CO401" s="15"/>
      <c r="CP401" s="15"/>
      <c r="CQ401" s="15"/>
      <c r="CR401" s="15"/>
      <c r="CS401" s="15"/>
      <c r="CT401" s="15"/>
      <c r="CU401" s="15"/>
      <c r="CV401" s="15"/>
      <c r="CW401" s="15"/>
      <c r="CX401" s="15"/>
      <c r="CY401" s="15"/>
      <c r="CZ401" s="15"/>
      <c r="DA401" s="15"/>
      <c r="DB401" s="15"/>
      <c r="DC401" s="15"/>
      <c r="DD401" s="15"/>
      <c r="DE401" s="15"/>
      <c r="DF401" s="15"/>
      <c r="DG401" s="15"/>
      <c r="DH401" s="15"/>
      <c r="DI401" s="15"/>
      <c r="DJ401" s="15"/>
      <c r="DK401" s="15"/>
      <c r="DL401" s="15"/>
      <c r="DM401" s="15"/>
      <c r="DN401" s="15"/>
      <c r="DO401" s="15"/>
      <c r="DP401" s="15"/>
      <c r="DQ401" s="15"/>
      <c r="DR401" s="15"/>
      <c r="DS401" s="15"/>
      <c r="DT401" s="15"/>
      <c r="DU401" s="15"/>
      <c r="DV401" s="15"/>
      <c r="DW401" s="15"/>
      <c r="DX401" s="15"/>
      <c r="DY401" s="15"/>
      <c r="DZ401" s="15"/>
      <c r="EA401" s="15"/>
      <c r="EB401" s="15"/>
      <c r="EC401" s="15"/>
      <c r="ED401" s="15"/>
      <c r="EE401" s="15"/>
      <c r="EF401" s="15"/>
      <c r="EG401" s="15"/>
      <c r="EH401" s="15"/>
      <c r="EI401" s="15"/>
      <c r="EJ401" s="15"/>
      <c r="EK401" s="15"/>
      <c r="EL401" s="15"/>
      <c r="EM401" s="15"/>
      <c r="EN401" s="15"/>
      <c r="EO401" s="15"/>
      <c r="EP401" s="15"/>
      <c r="EQ401" s="15"/>
      <c r="ER401" s="15"/>
      <c r="ES401" s="15"/>
      <c r="ET401" s="15"/>
      <c r="EU401" s="15"/>
      <c r="EV401" s="15"/>
      <c r="EW401" s="15"/>
      <c r="EX401" s="15"/>
    </row>
    <row r="402" spans="1:154" ht="15.6" customHeight="1">
      <c r="A402" s="2">
        <v>2022</v>
      </c>
      <c r="B402" s="194" t="s">
        <v>2752</v>
      </c>
      <c r="C402" s="5" t="s">
        <v>2942</v>
      </c>
      <c r="D402" s="195">
        <f t="shared" si="11"/>
        <v>6.9</v>
      </c>
      <c r="E402" s="1" t="s">
        <v>81</v>
      </c>
      <c r="F402" s="196">
        <v>44892</v>
      </c>
      <c r="G402" s="15" t="s">
        <v>2638</v>
      </c>
      <c r="H402" s="6" t="s">
        <v>11</v>
      </c>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206">
        <v>6</v>
      </c>
      <c r="AJ402" s="206">
        <v>6</v>
      </c>
      <c r="AK402" s="206">
        <v>8</v>
      </c>
      <c r="AL402" s="206">
        <v>7.6</v>
      </c>
      <c r="AU402" s="197"/>
      <c r="AV402" s="197"/>
      <c r="AW402" s="197"/>
      <c r="AX402" s="197"/>
      <c r="AY402" s="197"/>
      <c r="AZ402" s="197"/>
      <c r="BA402" s="197"/>
      <c r="BB402" s="197"/>
      <c r="BC402" s="197"/>
      <c r="BD402" s="197"/>
      <c r="BE402" s="197"/>
      <c r="BF402" s="197"/>
      <c r="BG402" s="197"/>
      <c r="BH402" s="197"/>
      <c r="BI402" s="197"/>
      <c r="BJ402" s="197"/>
      <c r="BK402" s="197"/>
      <c r="BL402" s="197"/>
      <c r="BM402" s="209"/>
      <c r="BN402" s="209"/>
      <c r="BO402" s="209"/>
      <c r="BP402" s="209"/>
      <c r="BQ402" s="209"/>
      <c r="BR402" s="209"/>
      <c r="BS402" s="209"/>
      <c r="BT402" s="209"/>
      <c r="BU402" s="209"/>
      <c r="BV402" s="209"/>
      <c r="BW402" s="209"/>
      <c r="BX402" s="15"/>
      <c r="BY402" s="15"/>
      <c r="BZ402" s="15"/>
      <c r="CA402" s="15"/>
      <c r="CB402" s="15"/>
      <c r="CC402" s="15"/>
      <c r="CD402" s="15"/>
      <c r="CE402" s="15"/>
      <c r="CF402" s="15"/>
      <c r="CG402" s="15"/>
      <c r="CH402" s="15"/>
      <c r="CI402" s="15"/>
      <c r="CJ402" s="15"/>
      <c r="CK402" s="15"/>
      <c r="CL402" s="15"/>
      <c r="CM402" s="15"/>
      <c r="CN402" s="15"/>
      <c r="CO402" s="15"/>
      <c r="CP402" s="15"/>
      <c r="CQ402" s="15"/>
      <c r="CR402" s="15"/>
      <c r="CS402" s="15"/>
      <c r="CT402" s="15"/>
      <c r="CU402" s="15"/>
      <c r="CV402" s="15"/>
      <c r="CW402" s="15"/>
      <c r="CX402" s="15"/>
      <c r="CY402" s="15"/>
      <c r="CZ402" s="15"/>
      <c r="DA402" s="15"/>
      <c r="DB402" s="15"/>
      <c r="DC402" s="15"/>
      <c r="DD402" s="15"/>
      <c r="DE402" s="15"/>
      <c r="DF402" s="15"/>
      <c r="DG402" s="15"/>
      <c r="DH402" s="15"/>
      <c r="DI402" s="15"/>
      <c r="DJ402" s="15"/>
      <c r="DK402" s="15"/>
      <c r="DL402" s="15"/>
      <c r="DM402" s="15"/>
      <c r="DN402" s="15"/>
      <c r="DO402" s="15"/>
      <c r="DP402" s="15"/>
      <c r="DQ402" s="15"/>
      <c r="DR402" s="15"/>
      <c r="DS402" s="15"/>
      <c r="DT402" s="15"/>
      <c r="DU402" s="15"/>
      <c r="DV402" s="15"/>
      <c r="DW402" s="15"/>
      <c r="DX402" s="15"/>
      <c r="DY402" s="15"/>
      <c r="DZ402" s="15"/>
      <c r="EA402" s="15"/>
      <c r="EB402" s="15"/>
      <c r="EC402" s="15"/>
      <c r="ED402" s="15"/>
      <c r="EE402" s="15"/>
      <c r="EF402" s="15"/>
      <c r="EG402" s="15"/>
      <c r="EH402" s="15"/>
      <c r="EI402" s="15"/>
      <c r="EJ402" s="15"/>
      <c r="EK402" s="15"/>
      <c r="EL402" s="15"/>
      <c r="EM402" s="15"/>
      <c r="EN402" s="15"/>
      <c r="EO402" s="15"/>
      <c r="EP402" s="15"/>
      <c r="EQ402" s="15"/>
      <c r="ER402" s="15"/>
      <c r="ES402" s="15"/>
      <c r="ET402" s="15"/>
      <c r="EU402" s="15"/>
      <c r="EV402" s="15"/>
      <c r="EW402" s="15"/>
      <c r="EX402" s="15"/>
    </row>
    <row r="403" spans="1:154" ht="15.6" customHeight="1">
      <c r="A403" s="2">
        <v>2022</v>
      </c>
      <c r="B403" s="194" t="s">
        <v>2752</v>
      </c>
      <c r="C403" s="5" t="s">
        <v>2942</v>
      </c>
      <c r="D403" s="195">
        <f t="shared" si="11"/>
        <v>6.6000000000000005</v>
      </c>
      <c r="E403" s="1" t="s">
        <v>80</v>
      </c>
      <c r="F403" s="196">
        <v>44892</v>
      </c>
      <c r="G403" s="15" t="s">
        <v>2638</v>
      </c>
      <c r="H403" s="6" t="s">
        <v>11</v>
      </c>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206">
        <v>6</v>
      </c>
      <c r="AJ403" s="206">
        <v>5.2</v>
      </c>
      <c r="AK403" s="206">
        <v>8.4</v>
      </c>
      <c r="AL403" s="206">
        <v>6.8</v>
      </c>
      <c r="AM403" s="6"/>
      <c r="AN403" s="6"/>
      <c r="AO403" s="6"/>
      <c r="AP403" s="6"/>
      <c r="AQ403" s="6"/>
      <c r="AR403" s="6"/>
      <c r="AS403" s="6"/>
      <c r="AT403" s="197"/>
      <c r="AU403" s="197"/>
      <c r="AV403" s="197"/>
      <c r="AW403" s="197"/>
      <c r="AX403" s="197"/>
      <c r="AY403" s="197"/>
      <c r="AZ403" s="197"/>
      <c r="BA403" s="197"/>
      <c r="BB403" s="197"/>
      <c r="BC403" s="197"/>
      <c r="BD403" s="197"/>
      <c r="BE403" s="197"/>
      <c r="BF403" s="197"/>
      <c r="BH403" s="197"/>
      <c r="BI403" s="197"/>
      <c r="BJ403" s="197"/>
      <c r="BK403" s="197"/>
      <c r="BL403" s="197"/>
      <c r="BM403" s="197"/>
      <c r="BN403" s="197"/>
      <c r="BO403" s="197"/>
      <c r="BP403" s="197"/>
      <c r="BQ403" s="197"/>
      <c r="BR403" s="197"/>
      <c r="BS403" s="197"/>
      <c r="BT403" s="197"/>
      <c r="BU403" s="197"/>
      <c r="BV403" s="197"/>
      <c r="BW403" s="197"/>
      <c r="BX403" s="15"/>
      <c r="BY403" s="15"/>
      <c r="BZ403" s="15"/>
      <c r="CA403" s="15"/>
      <c r="CB403" s="15"/>
      <c r="CC403" s="15"/>
      <c r="CD403" s="15"/>
      <c r="CE403" s="15"/>
      <c r="CF403" s="15"/>
      <c r="CG403" s="15"/>
      <c r="CH403" s="15"/>
      <c r="CI403" s="15"/>
      <c r="CJ403" s="15"/>
      <c r="CK403" s="15"/>
      <c r="CL403" s="15"/>
      <c r="CM403" s="15"/>
      <c r="CN403" s="15"/>
      <c r="CO403" s="15"/>
      <c r="CP403" s="15"/>
      <c r="CQ403" s="15"/>
      <c r="CR403" s="15"/>
      <c r="CS403" s="15"/>
      <c r="CT403" s="15"/>
      <c r="CU403" s="15"/>
      <c r="CV403" s="15"/>
      <c r="CW403" s="15"/>
      <c r="CX403" s="15"/>
      <c r="CY403" s="15"/>
      <c r="CZ403" s="15"/>
      <c r="DA403" s="15"/>
      <c r="DB403" s="15"/>
      <c r="DC403" s="15"/>
      <c r="DD403" s="15"/>
      <c r="DE403" s="15"/>
      <c r="DF403" s="15"/>
      <c r="DG403" s="15"/>
      <c r="DH403" s="15"/>
      <c r="DI403" s="15"/>
      <c r="DJ403" s="15"/>
      <c r="DK403" s="15"/>
      <c r="DL403" s="15"/>
      <c r="DM403" s="15"/>
      <c r="DN403" s="15"/>
      <c r="DO403" s="15"/>
      <c r="DP403" s="15"/>
      <c r="DQ403" s="15"/>
      <c r="DR403" s="15"/>
      <c r="DS403" s="15"/>
      <c r="DT403" s="15"/>
      <c r="DU403" s="15"/>
      <c r="DV403" s="15"/>
      <c r="DW403" s="15"/>
      <c r="DX403" s="15"/>
      <c r="DY403" s="15"/>
      <c r="DZ403" s="15"/>
      <c r="EA403" s="15"/>
      <c r="EB403" s="15"/>
      <c r="EC403" s="15"/>
      <c r="ED403" s="15"/>
      <c r="EE403" s="15"/>
      <c r="EF403" s="15"/>
      <c r="EG403" s="15"/>
      <c r="EH403" s="15"/>
      <c r="EI403" s="15"/>
      <c r="EJ403" s="15"/>
      <c r="EK403" s="15"/>
      <c r="EL403" s="15"/>
      <c r="EM403" s="15"/>
      <c r="EN403" s="15"/>
      <c r="EO403" s="15"/>
      <c r="EP403" s="15"/>
      <c r="EQ403" s="15"/>
      <c r="ER403" s="15"/>
      <c r="ES403" s="15"/>
      <c r="ET403" s="15"/>
      <c r="EU403" s="15"/>
      <c r="EV403" s="15"/>
      <c r="EW403" s="15"/>
      <c r="EX403" s="15"/>
    </row>
    <row r="404" spans="1:154" ht="15.6" customHeight="1">
      <c r="A404" s="2">
        <v>7.8</v>
      </c>
      <c r="B404" s="194" t="s">
        <v>2733</v>
      </c>
      <c r="C404" s="5" t="s">
        <v>2941</v>
      </c>
      <c r="D404" s="195">
        <f t="shared" si="11"/>
        <v>7.8</v>
      </c>
      <c r="E404" s="1" t="s">
        <v>81</v>
      </c>
      <c r="F404" s="196">
        <v>44892</v>
      </c>
      <c r="G404" s="15" t="s">
        <v>2632</v>
      </c>
      <c r="H404" s="6" t="s">
        <v>11</v>
      </c>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206">
        <v>8</v>
      </c>
      <c r="AJ404" s="206">
        <v>6</v>
      </c>
      <c r="AK404" s="206">
        <v>9.1999999999999993</v>
      </c>
      <c r="AL404" s="206">
        <v>8</v>
      </c>
      <c r="AM404" s="6"/>
      <c r="AN404" s="6"/>
      <c r="AO404" s="6"/>
      <c r="AP404" s="6"/>
      <c r="AQ404" s="6"/>
      <c r="AR404" s="6"/>
      <c r="AS404" s="6"/>
      <c r="AT404" s="197"/>
      <c r="AU404" s="197"/>
      <c r="AV404" s="197"/>
      <c r="AW404" s="197"/>
      <c r="AX404" s="197"/>
      <c r="AY404" s="197"/>
      <c r="AZ404" s="197"/>
      <c r="BA404" s="197"/>
      <c r="BB404" s="197"/>
      <c r="BC404" s="197"/>
      <c r="BD404" s="197"/>
      <c r="BE404" s="197"/>
      <c r="BF404" s="197"/>
      <c r="BG404" s="197"/>
      <c r="BH404" s="197"/>
      <c r="BI404" s="197"/>
      <c r="BJ404" s="197"/>
      <c r="BK404" s="197"/>
      <c r="BL404" s="197"/>
      <c r="BM404" s="197"/>
      <c r="BN404" s="197"/>
      <c r="BO404" s="197"/>
      <c r="BP404" s="197"/>
      <c r="BQ404" s="197"/>
      <c r="BR404" s="197"/>
      <c r="BS404" s="197"/>
      <c r="BT404" s="197"/>
      <c r="BU404" s="197"/>
      <c r="BV404" s="197"/>
      <c r="BW404" s="197"/>
    </row>
    <row r="405" spans="1:154" ht="15.6" customHeight="1">
      <c r="A405" s="2">
        <v>7.1</v>
      </c>
      <c r="B405" s="194" t="s">
        <v>2733</v>
      </c>
      <c r="C405" s="5" t="s">
        <v>2941</v>
      </c>
      <c r="D405" s="195">
        <f t="shared" si="11"/>
        <v>7.1</v>
      </c>
      <c r="E405" s="1" t="s">
        <v>80</v>
      </c>
      <c r="F405" s="196">
        <v>44892</v>
      </c>
      <c r="G405" s="15" t="s">
        <v>2632</v>
      </c>
      <c r="H405" s="6" t="s">
        <v>11</v>
      </c>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206">
        <v>6.8</v>
      </c>
      <c r="AJ405" s="206">
        <v>4.8</v>
      </c>
      <c r="AK405" s="206">
        <v>8.8000000000000007</v>
      </c>
      <c r="AL405" s="206">
        <v>8</v>
      </c>
      <c r="AM405" s="6"/>
      <c r="AN405" s="6"/>
      <c r="AO405" s="6"/>
      <c r="AP405" s="6"/>
      <c r="AQ405" s="6"/>
      <c r="AR405" s="6"/>
      <c r="AS405" s="6"/>
      <c r="AT405" s="197"/>
      <c r="AU405" s="197"/>
      <c r="AV405" s="197"/>
      <c r="AW405" s="197"/>
      <c r="AX405" s="197"/>
      <c r="AY405" s="197"/>
      <c r="AZ405" s="197"/>
      <c r="BA405" s="197"/>
      <c r="BB405" s="197"/>
      <c r="BC405" s="197"/>
      <c r="BD405" s="197"/>
      <c r="BE405" s="197"/>
      <c r="BF405" s="197"/>
      <c r="BM405" s="197"/>
      <c r="BN405" s="197"/>
      <c r="BO405" s="197"/>
      <c r="BP405" s="197"/>
      <c r="BQ405" s="197"/>
      <c r="BR405" s="197"/>
      <c r="BS405" s="197"/>
      <c r="BT405" s="197"/>
      <c r="BU405" s="197"/>
      <c r="BV405" s="197"/>
      <c r="BW405" s="197"/>
      <c r="BX405" s="15"/>
      <c r="BY405" s="15"/>
      <c r="BZ405" s="15"/>
      <c r="CA405" s="15"/>
      <c r="CB405" s="15"/>
      <c r="CC405" s="15"/>
      <c r="CD405" s="15"/>
      <c r="CE405" s="15"/>
      <c r="CF405" s="15"/>
      <c r="CG405" s="15"/>
      <c r="CH405" s="15"/>
      <c r="CI405" s="15"/>
      <c r="CJ405" s="15"/>
      <c r="CK405" s="15"/>
      <c r="CL405" s="15"/>
      <c r="CM405" s="15"/>
      <c r="CN405" s="15"/>
      <c r="CO405" s="15"/>
      <c r="CP405" s="15"/>
      <c r="CQ405" s="15"/>
      <c r="CR405" s="15"/>
      <c r="CS405" s="15"/>
      <c r="CT405" s="15"/>
      <c r="CU405" s="15"/>
      <c r="CV405" s="15"/>
      <c r="CW405" s="15"/>
      <c r="CX405" s="15"/>
      <c r="CY405" s="15"/>
      <c r="CZ405" s="15"/>
      <c r="DA405" s="15"/>
      <c r="DB405" s="15"/>
      <c r="DC405" s="15"/>
      <c r="DD405" s="15"/>
      <c r="DE405" s="15"/>
      <c r="DF405" s="15"/>
      <c r="DG405" s="15"/>
      <c r="DH405" s="15"/>
      <c r="DI405" s="15"/>
      <c r="DJ405" s="15"/>
      <c r="DK405" s="15"/>
      <c r="DL405" s="15"/>
      <c r="DM405" s="15"/>
      <c r="DN405" s="15"/>
      <c r="DO405" s="15"/>
      <c r="DP405" s="15"/>
      <c r="DQ405" s="15"/>
      <c r="DR405" s="15"/>
      <c r="DS405" s="15"/>
      <c r="DT405" s="15"/>
      <c r="DU405" s="15"/>
      <c r="DV405" s="15"/>
      <c r="DW405" s="15"/>
      <c r="DX405" s="15"/>
      <c r="DY405" s="15"/>
      <c r="DZ405" s="15"/>
      <c r="EA405" s="15"/>
      <c r="EB405" s="15"/>
      <c r="EC405" s="15"/>
      <c r="ED405" s="15"/>
      <c r="EE405" s="15"/>
      <c r="EF405" s="15"/>
      <c r="EG405" s="15"/>
      <c r="EH405" s="15"/>
      <c r="EI405" s="15"/>
      <c r="EJ405" s="15"/>
      <c r="EK405" s="15"/>
      <c r="EL405" s="15"/>
      <c r="EM405" s="15"/>
    </row>
    <row r="406" spans="1:154" s="207" customFormat="1" ht="15.6" customHeight="1">
      <c r="A406" s="2">
        <v>2022</v>
      </c>
      <c r="B406" s="194" t="s">
        <v>2943</v>
      </c>
      <c r="C406" s="210" t="s">
        <v>2944</v>
      </c>
      <c r="D406" s="195">
        <f t="shared" si="11"/>
        <v>5.4</v>
      </c>
      <c r="E406" s="1" t="s">
        <v>80</v>
      </c>
      <c r="F406" s="196">
        <v>44886</v>
      </c>
      <c r="G406" s="15" t="s">
        <v>2632</v>
      </c>
      <c r="H406" s="6" t="s">
        <v>11</v>
      </c>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206">
        <v>5.6</v>
      </c>
      <c r="AJ406" s="206">
        <v>6.4</v>
      </c>
      <c r="AK406" s="206">
        <v>5.6</v>
      </c>
      <c r="AL406" s="206">
        <v>4</v>
      </c>
      <c r="AM406" s="6"/>
      <c r="AN406" s="6"/>
      <c r="AO406" s="6"/>
      <c r="AP406" s="6"/>
      <c r="AQ406" s="6"/>
      <c r="AR406" s="6"/>
      <c r="AS406" s="6"/>
      <c r="AT406" s="197"/>
      <c r="AU406" s="197"/>
      <c r="AV406" s="197"/>
      <c r="AW406" s="197"/>
      <c r="AX406" s="197"/>
      <c r="AY406" s="197"/>
      <c r="AZ406" s="197"/>
      <c r="BA406" s="197"/>
      <c r="BB406" s="197"/>
      <c r="BC406" s="197"/>
      <c r="BD406" s="197"/>
      <c r="BE406" s="197"/>
      <c r="BF406" s="197"/>
      <c r="BG406" s="2"/>
      <c r="BH406" s="2"/>
      <c r="BI406" s="2"/>
      <c r="BJ406" s="2"/>
      <c r="BK406" s="2"/>
      <c r="BL406" s="2"/>
      <c r="BM406" s="2"/>
      <c r="BN406" s="2"/>
      <c r="BO406" s="2"/>
      <c r="BP406" s="2"/>
      <c r="BQ406" s="2"/>
      <c r="BR406" s="2"/>
      <c r="BS406" s="2"/>
      <c r="BT406" s="2"/>
      <c r="BU406" s="2"/>
      <c r="BV406" s="2"/>
      <c r="BW406" s="2"/>
      <c r="BX406" s="15"/>
      <c r="BY406" s="15"/>
      <c r="BZ406" s="15"/>
      <c r="CA406" s="15"/>
      <c r="CB406" s="15"/>
      <c r="CC406" s="15"/>
      <c r="CD406" s="15"/>
      <c r="CE406" s="15"/>
      <c r="CF406" s="15"/>
      <c r="CG406" s="15"/>
      <c r="CH406" s="15"/>
      <c r="CI406" s="15"/>
      <c r="CJ406" s="15"/>
      <c r="CK406" s="15"/>
      <c r="CL406" s="15"/>
      <c r="CM406" s="15"/>
      <c r="CN406" s="15"/>
      <c r="CO406" s="15"/>
      <c r="CP406" s="15"/>
      <c r="CQ406" s="15"/>
      <c r="CR406" s="15"/>
      <c r="CS406" s="15"/>
      <c r="CT406" s="15"/>
      <c r="CU406" s="15"/>
      <c r="CV406" s="15"/>
      <c r="CW406" s="15"/>
      <c r="CX406" s="15"/>
      <c r="CY406" s="15"/>
      <c r="CZ406" s="15"/>
      <c r="DA406" s="15"/>
      <c r="DB406" s="15"/>
      <c r="DC406" s="15"/>
      <c r="DD406" s="15"/>
      <c r="DE406" s="15"/>
      <c r="DF406" s="15"/>
      <c r="DG406" s="15"/>
      <c r="DH406" s="15"/>
      <c r="DI406" s="15"/>
      <c r="DJ406" s="15"/>
      <c r="DK406" s="15"/>
      <c r="DL406" s="15"/>
      <c r="DM406" s="15"/>
      <c r="DN406" s="15"/>
      <c r="DO406" s="15"/>
      <c r="DP406" s="15"/>
      <c r="DQ406" s="15"/>
      <c r="DR406" s="15"/>
      <c r="DS406" s="15"/>
      <c r="DT406" s="15"/>
      <c r="DU406" s="15"/>
      <c r="DV406" s="15"/>
      <c r="DW406" s="15"/>
      <c r="DX406" s="15"/>
      <c r="DY406" s="15"/>
      <c r="DZ406" s="15"/>
      <c r="EA406" s="15"/>
      <c r="EB406" s="15"/>
      <c r="EC406" s="15"/>
      <c r="ED406" s="15"/>
      <c r="EE406" s="15"/>
      <c r="EF406" s="15"/>
      <c r="EG406" s="15"/>
      <c r="EH406" s="15"/>
      <c r="EI406" s="15"/>
      <c r="EJ406" s="15"/>
      <c r="EK406" s="15"/>
      <c r="EL406" s="15"/>
      <c r="EM406" s="15"/>
      <c r="EN406" s="5"/>
      <c r="EO406" s="5"/>
      <c r="EP406" s="5"/>
      <c r="EQ406" s="5"/>
      <c r="ER406" s="5"/>
      <c r="ES406" s="5"/>
      <c r="ET406" s="5"/>
      <c r="EU406" s="5"/>
      <c r="EV406" s="5"/>
      <c r="EW406" s="5"/>
      <c r="EX406" s="5"/>
    </row>
    <row r="407" spans="1:154" s="207" customFormat="1" ht="15.6" customHeight="1">
      <c r="A407" s="2">
        <v>2022</v>
      </c>
      <c r="B407" s="194" t="s">
        <v>2943</v>
      </c>
      <c r="C407" s="210" t="s">
        <v>2944</v>
      </c>
      <c r="D407" s="195">
        <f t="shared" si="11"/>
        <v>5.4</v>
      </c>
      <c r="E407" s="1" t="s">
        <v>81</v>
      </c>
      <c r="F407" s="196">
        <v>44886</v>
      </c>
      <c r="G407" s="15" t="s">
        <v>2632</v>
      </c>
      <c r="H407" s="6" t="s">
        <v>11</v>
      </c>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206">
        <v>5.2</v>
      </c>
      <c r="AJ407" s="206">
        <v>4.8</v>
      </c>
      <c r="AK407" s="206">
        <v>5.2</v>
      </c>
      <c r="AL407" s="206">
        <v>6.4</v>
      </c>
      <c r="AM407" s="6"/>
      <c r="AN407" s="6"/>
      <c r="AO407" s="6"/>
      <c r="AP407" s="6"/>
      <c r="AQ407" s="6"/>
      <c r="AR407" s="6"/>
      <c r="AS407" s="6"/>
      <c r="AT407" s="197"/>
      <c r="AU407" s="2"/>
      <c r="AV407" s="2"/>
      <c r="AW407" s="2"/>
      <c r="AX407" s="2"/>
      <c r="AY407" s="2"/>
      <c r="AZ407" s="2"/>
      <c r="BA407" s="2"/>
      <c r="BB407" s="2"/>
      <c r="BC407" s="2"/>
      <c r="BD407" s="2"/>
      <c r="BE407" s="2"/>
      <c r="BF407" s="2"/>
      <c r="BG407" s="2"/>
      <c r="BH407" s="2"/>
      <c r="BI407" s="2"/>
      <c r="BJ407" s="2"/>
      <c r="BK407" s="2"/>
      <c r="BL407" s="2"/>
      <c r="BM407" s="209"/>
      <c r="BN407" s="209"/>
      <c r="BO407" s="209"/>
      <c r="BP407" s="209"/>
      <c r="BQ407" s="209"/>
      <c r="BR407" s="209"/>
      <c r="BS407" s="209"/>
      <c r="BT407" s="209"/>
      <c r="BU407" s="209"/>
      <c r="BV407" s="209"/>
      <c r="BW407" s="209"/>
      <c r="BX407" s="15"/>
      <c r="BY407" s="15"/>
      <c r="BZ407" s="15"/>
      <c r="CA407" s="15"/>
      <c r="CB407" s="15"/>
      <c r="CC407" s="15"/>
      <c r="CD407" s="15"/>
      <c r="CE407" s="15"/>
      <c r="CF407" s="15"/>
      <c r="CG407" s="15"/>
      <c r="CH407" s="15"/>
      <c r="CI407" s="15"/>
      <c r="CJ407" s="15"/>
      <c r="CK407" s="15"/>
      <c r="CL407" s="15"/>
      <c r="CM407" s="15"/>
      <c r="CN407" s="15"/>
      <c r="CO407" s="15"/>
      <c r="CP407" s="15"/>
      <c r="CQ407" s="15"/>
      <c r="CR407" s="15"/>
      <c r="CS407" s="15"/>
      <c r="CT407" s="15"/>
      <c r="CU407" s="15"/>
      <c r="CV407" s="15"/>
      <c r="CW407" s="15"/>
      <c r="CX407" s="15"/>
      <c r="CY407" s="15"/>
      <c r="CZ407" s="15"/>
      <c r="DA407" s="15"/>
      <c r="DB407" s="15"/>
      <c r="DC407" s="15"/>
      <c r="DD407" s="15"/>
      <c r="DE407" s="15"/>
      <c r="DF407" s="15"/>
      <c r="DG407" s="15"/>
      <c r="DH407" s="15"/>
      <c r="DI407" s="15"/>
      <c r="DJ407" s="15"/>
      <c r="DK407" s="15"/>
      <c r="DL407" s="15"/>
      <c r="DM407" s="15"/>
      <c r="DN407" s="15"/>
      <c r="DO407" s="15"/>
      <c r="DP407" s="15"/>
      <c r="DQ407" s="15"/>
      <c r="DR407" s="15"/>
      <c r="DS407" s="15"/>
      <c r="DT407" s="15"/>
      <c r="DU407" s="15"/>
      <c r="DV407" s="15"/>
      <c r="DW407" s="15"/>
      <c r="DX407" s="15"/>
      <c r="DY407" s="15"/>
      <c r="DZ407" s="15"/>
      <c r="EA407" s="15"/>
      <c r="EB407" s="15"/>
      <c r="EC407" s="15"/>
      <c r="ED407" s="15"/>
      <c r="EE407" s="15"/>
      <c r="EF407" s="15"/>
      <c r="EG407" s="15"/>
      <c r="EH407" s="15"/>
      <c r="EI407" s="15"/>
      <c r="EJ407" s="15"/>
      <c r="EK407" s="15"/>
      <c r="EL407" s="15"/>
      <c r="EM407" s="15"/>
      <c r="EN407" s="5"/>
      <c r="EO407" s="5"/>
      <c r="EP407" s="5"/>
      <c r="EQ407" s="5"/>
      <c r="ER407" s="5"/>
      <c r="ES407" s="5"/>
      <c r="ET407" s="5"/>
      <c r="EU407" s="5"/>
      <c r="EV407" s="5"/>
      <c r="EW407" s="5"/>
      <c r="EX407" s="5"/>
    </row>
    <row r="408" spans="1:154" s="207" customFormat="1" ht="15.6" customHeight="1">
      <c r="A408" s="2">
        <v>2015</v>
      </c>
      <c r="B408" s="194" t="s">
        <v>2945</v>
      </c>
      <c r="C408" s="210" t="s">
        <v>2946</v>
      </c>
      <c r="D408" s="195">
        <f t="shared" si="11"/>
        <v>5.9</v>
      </c>
      <c r="E408" s="1" t="s">
        <v>80</v>
      </c>
      <c r="F408" s="196">
        <v>44885</v>
      </c>
      <c r="G408" s="15" t="s">
        <v>2638</v>
      </c>
      <c r="H408" s="6" t="s">
        <v>11</v>
      </c>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206">
        <v>5.6</v>
      </c>
      <c r="AJ408" s="206">
        <v>5.6</v>
      </c>
      <c r="AK408" s="206">
        <v>6.8</v>
      </c>
      <c r="AL408" s="206">
        <v>5.6</v>
      </c>
      <c r="AM408" s="6"/>
      <c r="AN408" s="6"/>
      <c r="AO408" s="6"/>
      <c r="AP408" s="6"/>
      <c r="AQ408" s="6"/>
      <c r="AR408" s="6"/>
      <c r="AS408" s="6"/>
      <c r="AT408" s="197"/>
      <c r="AU408" s="197"/>
      <c r="AV408" s="197"/>
      <c r="AW408" s="197"/>
      <c r="AX408" s="197"/>
      <c r="AY408" s="197"/>
      <c r="AZ408" s="197"/>
      <c r="BA408" s="197"/>
      <c r="BB408" s="197"/>
      <c r="BC408" s="197"/>
      <c r="BD408" s="197"/>
      <c r="BE408" s="197"/>
      <c r="BF408" s="197"/>
      <c r="BG408" s="2"/>
      <c r="BH408" s="2"/>
      <c r="BI408" s="2"/>
      <c r="BJ408" s="2"/>
      <c r="BK408" s="2"/>
      <c r="BL408" s="2"/>
      <c r="BM408" s="197"/>
      <c r="BN408" s="197"/>
      <c r="BO408" s="197"/>
      <c r="BP408" s="197"/>
      <c r="BQ408" s="197"/>
      <c r="BR408" s="197"/>
      <c r="BS408" s="197"/>
      <c r="BT408" s="197"/>
      <c r="BU408" s="197"/>
      <c r="BV408" s="197"/>
      <c r="BW408" s="197"/>
      <c r="BX408" s="15"/>
      <c r="BY408" s="15"/>
      <c r="BZ408" s="15"/>
      <c r="CA408" s="15"/>
      <c r="CB408" s="15"/>
      <c r="CC408" s="15"/>
      <c r="CD408" s="15"/>
      <c r="CE408" s="15"/>
      <c r="CF408" s="15"/>
      <c r="CG408" s="15"/>
      <c r="CH408" s="15"/>
      <c r="CI408" s="15"/>
      <c r="CJ408" s="15"/>
      <c r="CK408" s="15"/>
      <c r="CL408" s="15"/>
      <c r="CM408" s="15"/>
      <c r="CN408" s="15"/>
      <c r="CO408" s="15"/>
      <c r="CP408" s="15"/>
      <c r="CQ408" s="15"/>
      <c r="CR408" s="15"/>
      <c r="CS408" s="15"/>
      <c r="CT408" s="15"/>
      <c r="CU408" s="15"/>
      <c r="CV408" s="15"/>
      <c r="CW408" s="15"/>
      <c r="CX408" s="15"/>
      <c r="CY408" s="15"/>
      <c r="CZ408" s="15"/>
      <c r="DA408" s="15"/>
      <c r="DB408" s="15"/>
      <c r="DC408" s="15"/>
      <c r="DD408" s="15"/>
      <c r="DE408" s="15"/>
      <c r="DF408" s="15"/>
      <c r="DG408" s="15"/>
      <c r="DH408" s="15"/>
      <c r="DI408" s="15"/>
      <c r="DJ408" s="15"/>
      <c r="DK408" s="15"/>
      <c r="DL408" s="15"/>
      <c r="DM408" s="15"/>
      <c r="DN408" s="15"/>
      <c r="DO408" s="15"/>
      <c r="DP408" s="15"/>
      <c r="DQ408" s="15"/>
      <c r="DR408" s="15"/>
      <c r="DS408" s="15"/>
      <c r="DT408" s="15"/>
      <c r="DU408" s="15"/>
      <c r="DV408" s="15"/>
      <c r="DW408" s="15"/>
      <c r="DX408" s="15"/>
      <c r="DY408" s="15"/>
      <c r="DZ408" s="15"/>
      <c r="EA408" s="15"/>
      <c r="EB408" s="15"/>
      <c r="EC408" s="15"/>
      <c r="ED408" s="15"/>
      <c r="EE408" s="15"/>
      <c r="EF408" s="15"/>
      <c r="EG408" s="15"/>
      <c r="EH408" s="15"/>
      <c r="EI408" s="15"/>
      <c r="EJ408" s="15"/>
      <c r="EK408" s="15"/>
      <c r="EL408" s="15"/>
      <c r="EM408" s="15"/>
      <c r="EN408" s="15"/>
      <c r="EO408" s="15"/>
      <c r="EP408" s="15"/>
      <c r="EQ408" s="15"/>
      <c r="ER408" s="15"/>
      <c r="ES408" s="15"/>
      <c r="ET408" s="15"/>
      <c r="EU408" s="15"/>
      <c r="EV408" s="15"/>
      <c r="EW408" s="15"/>
      <c r="EX408" s="15"/>
    </row>
    <row r="409" spans="1:154" s="207" customFormat="1" ht="15.6" customHeight="1">
      <c r="A409" s="2">
        <v>2015</v>
      </c>
      <c r="B409" s="194" t="s">
        <v>2945</v>
      </c>
      <c r="C409" s="210" t="s">
        <v>2946</v>
      </c>
      <c r="D409" s="195">
        <f t="shared" si="11"/>
        <v>4.6000000000000005</v>
      </c>
      <c r="E409" s="1" t="s">
        <v>81</v>
      </c>
      <c r="F409" s="196">
        <v>44885</v>
      </c>
      <c r="G409" s="15" t="s">
        <v>2638</v>
      </c>
      <c r="H409" s="6" t="s">
        <v>11</v>
      </c>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206">
        <v>4</v>
      </c>
      <c r="AJ409" s="206">
        <v>4.8</v>
      </c>
      <c r="AK409" s="206">
        <v>4.8</v>
      </c>
      <c r="AL409" s="206">
        <v>4.8</v>
      </c>
      <c r="AM409" s="1"/>
      <c r="AN409" s="1"/>
      <c r="AO409" s="1"/>
      <c r="AP409" s="1"/>
      <c r="AQ409" s="1"/>
      <c r="AR409" s="1"/>
      <c r="AS409" s="1"/>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15"/>
      <c r="BY409" s="15"/>
      <c r="BZ409" s="15"/>
      <c r="CA409" s="15"/>
      <c r="CB409" s="15"/>
      <c r="CC409" s="15"/>
      <c r="CD409" s="15"/>
      <c r="CE409" s="15"/>
      <c r="CF409" s="15"/>
      <c r="CG409" s="15"/>
      <c r="CH409" s="15"/>
      <c r="CI409" s="15"/>
      <c r="CJ409" s="15"/>
      <c r="CK409" s="15"/>
      <c r="CL409" s="15"/>
      <c r="CM409" s="15"/>
      <c r="CN409" s="15"/>
      <c r="CO409" s="15"/>
      <c r="CP409" s="15"/>
      <c r="CQ409" s="15"/>
      <c r="CR409" s="15"/>
      <c r="CS409" s="15"/>
      <c r="CT409" s="15"/>
      <c r="CU409" s="15"/>
      <c r="CV409" s="15"/>
      <c r="CW409" s="15"/>
      <c r="CX409" s="15"/>
      <c r="CY409" s="15"/>
      <c r="CZ409" s="15"/>
      <c r="DA409" s="15"/>
      <c r="DB409" s="15"/>
      <c r="DC409" s="15"/>
      <c r="DD409" s="15"/>
      <c r="DE409" s="15"/>
      <c r="DF409" s="15"/>
      <c r="DG409" s="15"/>
      <c r="DH409" s="15"/>
      <c r="DI409" s="15"/>
      <c r="DJ409" s="15"/>
      <c r="DK409" s="15"/>
      <c r="DL409" s="15"/>
      <c r="DM409" s="15"/>
      <c r="DN409" s="15"/>
      <c r="DO409" s="15"/>
      <c r="DP409" s="15"/>
      <c r="DQ409" s="15"/>
      <c r="DR409" s="15"/>
      <c r="DS409" s="15"/>
      <c r="DT409" s="15"/>
      <c r="DU409" s="15"/>
      <c r="DV409" s="15"/>
      <c r="DW409" s="15"/>
      <c r="DX409" s="15"/>
      <c r="DY409" s="15"/>
      <c r="DZ409" s="15"/>
      <c r="EA409" s="15"/>
      <c r="EB409" s="15"/>
      <c r="EC409" s="15"/>
      <c r="ED409" s="15"/>
      <c r="EE409" s="15"/>
      <c r="EF409" s="15"/>
      <c r="EG409" s="15"/>
      <c r="EH409" s="15"/>
      <c r="EI409" s="15"/>
      <c r="EJ409" s="15"/>
      <c r="EK409" s="15"/>
      <c r="EL409" s="15"/>
      <c r="EM409" s="15"/>
      <c r="EN409" s="15"/>
      <c r="EO409" s="15"/>
      <c r="EP409" s="15"/>
      <c r="EQ409" s="15"/>
      <c r="ER409" s="15"/>
      <c r="ES409" s="15"/>
      <c r="ET409" s="15"/>
      <c r="EU409" s="15"/>
      <c r="EV409" s="15"/>
      <c r="EW409" s="15"/>
      <c r="EX409" s="15"/>
    </row>
    <row r="410" spans="1:154" s="207" customFormat="1" ht="15.6" customHeight="1">
      <c r="A410" s="2">
        <v>7.5</v>
      </c>
      <c r="B410" s="194" t="s">
        <v>2947</v>
      </c>
      <c r="C410" s="210" t="s">
        <v>2948</v>
      </c>
      <c r="D410" s="195">
        <f t="shared" si="11"/>
        <v>7.5</v>
      </c>
      <c r="E410" s="1" t="s">
        <v>80</v>
      </c>
      <c r="F410" s="196">
        <v>44877</v>
      </c>
      <c r="G410" s="15" t="s">
        <v>2632</v>
      </c>
      <c r="H410" s="6" t="s">
        <v>11</v>
      </c>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206">
        <v>7.2</v>
      </c>
      <c r="AJ410" s="206">
        <v>6.4</v>
      </c>
      <c r="AK410" s="206">
        <v>8</v>
      </c>
      <c r="AL410" s="206">
        <v>8.4</v>
      </c>
      <c r="AM410" s="6"/>
      <c r="AN410" s="6"/>
      <c r="AO410" s="6"/>
      <c r="AP410" s="6"/>
      <c r="AQ410" s="6"/>
      <c r="AR410" s="6"/>
      <c r="AS410" s="6"/>
      <c r="AT410" s="197"/>
      <c r="AU410" s="197"/>
      <c r="AV410" s="197"/>
      <c r="AW410" s="197"/>
      <c r="AX410" s="197"/>
      <c r="AY410" s="197"/>
      <c r="AZ410" s="197"/>
      <c r="BA410" s="197"/>
      <c r="BB410" s="197"/>
      <c r="BC410" s="197"/>
      <c r="BD410" s="197"/>
      <c r="BE410" s="197"/>
      <c r="BF410" s="197"/>
      <c r="BG410" s="2"/>
      <c r="BH410" s="209"/>
      <c r="BI410" s="209"/>
      <c r="BJ410" s="209"/>
      <c r="BK410" s="209"/>
      <c r="BL410" s="209"/>
      <c r="BM410" s="197"/>
      <c r="BN410" s="197"/>
      <c r="BO410" s="197"/>
      <c r="BP410" s="197"/>
      <c r="BQ410" s="197"/>
      <c r="BR410" s="197"/>
      <c r="BS410" s="197"/>
      <c r="BT410" s="197"/>
      <c r="BU410" s="197"/>
      <c r="BV410" s="197"/>
      <c r="BW410" s="197"/>
      <c r="BX410" s="15"/>
      <c r="BY410" s="15"/>
      <c r="BZ410" s="15"/>
      <c r="CA410" s="15"/>
      <c r="CB410" s="15"/>
      <c r="CC410" s="15"/>
      <c r="CD410" s="15"/>
      <c r="CE410" s="15"/>
      <c r="CF410" s="15"/>
      <c r="CG410" s="15"/>
      <c r="CH410" s="15"/>
      <c r="CI410" s="15"/>
      <c r="CJ410" s="15"/>
      <c r="CK410" s="15"/>
      <c r="CL410" s="15"/>
      <c r="CM410" s="15"/>
      <c r="CN410" s="15"/>
      <c r="CO410" s="15"/>
      <c r="CP410" s="15"/>
      <c r="CQ410" s="15"/>
      <c r="CR410" s="15"/>
      <c r="CS410" s="15"/>
      <c r="CT410" s="15"/>
      <c r="CU410" s="15"/>
      <c r="CV410" s="15"/>
      <c r="CW410" s="15"/>
      <c r="CX410" s="15"/>
      <c r="CY410" s="15"/>
      <c r="CZ410" s="15"/>
      <c r="DA410" s="15"/>
      <c r="DB410" s="15"/>
      <c r="DC410" s="15"/>
      <c r="DD410" s="15"/>
      <c r="DE410" s="15"/>
      <c r="DF410" s="15"/>
      <c r="DG410" s="15"/>
      <c r="DH410" s="15"/>
      <c r="DI410" s="15"/>
      <c r="DJ410" s="15"/>
      <c r="DK410" s="15"/>
      <c r="DL410" s="15"/>
      <c r="DM410" s="15"/>
      <c r="DN410" s="15"/>
      <c r="DO410" s="15"/>
      <c r="DP410" s="15"/>
      <c r="DQ410" s="15"/>
      <c r="DR410" s="15"/>
      <c r="DS410" s="15"/>
      <c r="DT410" s="15"/>
      <c r="DU410" s="15"/>
      <c r="DV410" s="15"/>
      <c r="DW410" s="15"/>
      <c r="DX410" s="15"/>
      <c r="DY410" s="15"/>
      <c r="DZ410" s="15"/>
      <c r="EA410" s="15"/>
      <c r="EB410" s="15"/>
      <c r="EC410" s="15"/>
      <c r="ED410" s="15"/>
      <c r="EE410" s="15"/>
      <c r="EF410" s="15"/>
      <c r="EG410" s="15"/>
      <c r="EH410" s="15"/>
      <c r="EI410" s="15"/>
      <c r="EJ410" s="15"/>
      <c r="EK410" s="15"/>
      <c r="EL410" s="15"/>
      <c r="EM410" s="15"/>
      <c r="EN410" s="5"/>
      <c r="EO410" s="5"/>
      <c r="EP410" s="5"/>
      <c r="EQ410" s="5"/>
      <c r="ER410" s="5"/>
      <c r="ES410" s="5"/>
      <c r="ET410" s="5"/>
      <c r="EU410" s="5"/>
      <c r="EV410" s="5"/>
      <c r="EW410" s="5"/>
      <c r="EX410" s="5"/>
    </row>
    <row r="411" spans="1:154" s="2" customFormat="1" ht="15.6" customHeight="1">
      <c r="A411" s="2">
        <v>1986</v>
      </c>
      <c r="B411" s="194" t="s">
        <v>789</v>
      </c>
      <c r="C411" s="5" t="s">
        <v>2949</v>
      </c>
      <c r="D411" s="195">
        <f t="shared" si="11"/>
        <v>7</v>
      </c>
      <c r="E411" s="1" t="s">
        <v>81</v>
      </c>
      <c r="F411" s="196">
        <v>44874</v>
      </c>
      <c r="G411" s="15" t="s">
        <v>2638</v>
      </c>
      <c r="H411" s="6" t="s">
        <v>11</v>
      </c>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206">
        <v>9.1999999999999993</v>
      </c>
      <c r="AJ411" s="206">
        <v>6</v>
      </c>
      <c r="AK411" s="206">
        <v>5.2</v>
      </c>
      <c r="AL411" s="206">
        <v>7.6</v>
      </c>
      <c r="AM411" s="6"/>
      <c r="AN411" s="6"/>
      <c r="AO411" s="6"/>
      <c r="AP411" s="6"/>
      <c r="AQ411" s="6"/>
      <c r="AR411" s="6"/>
      <c r="AS411" s="6"/>
      <c r="AT411" s="197"/>
      <c r="AU411" s="197"/>
      <c r="AV411" s="197"/>
      <c r="AW411" s="197"/>
      <c r="AX411" s="197"/>
      <c r="AY411" s="197"/>
      <c r="AZ411" s="197"/>
      <c r="BA411" s="197"/>
      <c r="BB411" s="197"/>
      <c r="BC411" s="197"/>
      <c r="BD411" s="197"/>
      <c r="BE411" s="197"/>
      <c r="BF411" s="197"/>
      <c r="BG411" s="197"/>
      <c r="BH411" s="197"/>
      <c r="BI411" s="197"/>
      <c r="BJ411" s="197"/>
      <c r="BK411" s="197"/>
      <c r="BL411" s="197"/>
      <c r="BM411" s="197"/>
      <c r="BN411" s="197"/>
      <c r="BO411" s="197"/>
      <c r="BP411" s="197"/>
      <c r="BQ411" s="197"/>
      <c r="BR411" s="197"/>
      <c r="BS411" s="197"/>
      <c r="BT411" s="197"/>
      <c r="BU411" s="197"/>
      <c r="BV411" s="197"/>
      <c r="BW411" s="197"/>
      <c r="BX411" s="15"/>
      <c r="BY411" s="15"/>
      <c r="BZ411" s="15"/>
      <c r="CA411" s="15"/>
      <c r="CB411" s="15"/>
      <c r="CC411" s="15"/>
      <c r="CD411" s="15"/>
      <c r="CE411" s="15"/>
      <c r="CF411" s="15"/>
      <c r="CG411" s="15"/>
      <c r="CH411" s="15"/>
      <c r="CI411" s="15"/>
      <c r="CJ411" s="15"/>
      <c r="CK411" s="15"/>
      <c r="CL411" s="15"/>
      <c r="CM411" s="15"/>
      <c r="CN411" s="15"/>
      <c r="CO411" s="15"/>
      <c r="CP411" s="15"/>
      <c r="CQ411" s="15"/>
      <c r="CR411" s="15"/>
      <c r="CS411" s="15"/>
      <c r="CT411" s="15"/>
      <c r="CU411" s="15"/>
      <c r="CV411" s="15"/>
      <c r="CW411" s="15"/>
      <c r="CX411" s="15"/>
      <c r="CY411" s="15"/>
      <c r="CZ411" s="15"/>
      <c r="DA411" s="15"/>
      <c r="DB411" s="15"/>
      <c r="DC411" s="15"/>
      <c r="DD411" s="15"/>
      <c r="DE411" s="15"/>
      <c r="DF411" s="15"/>
      <c r="DG411" s="15"/>
      <c r="DH411" s="15"/>
      <c r="DI411" s="15"/>
      <c r="DJ411" s="15"/>
      <c r="DK411" s="15"/>
      <c r="DL411" s="15"/>
      <c r="DM411" s="15"/>
      <c r="DN411" s="15"/>
      <c r="DO411" s="15"/>
      <c r="DP411" s="15"/>
      <c r="DQ411" s="15"/>
      <c r="DR411" s="15"/>
      <c r="DS411" s="15"/>
      <c r="DT411" s="15"/>
      <c r="DU411" s="15"/>
      <c r="DV411" s="15"/>
      <c r="DW411" s="15"/>
      <c r="DX411" s="15"/>
      <c r="DY411" s="15"/>
      <c r="DZ411" s="15"/>
      <c r="EA411" s="15"/>
      <c r="EB411" s="15"/>
      <c r="EC411" s="15"/>
      <c r="ED411" s="15"/>
      <c r="EE411" s="15"/>
      <c r="EF411" s="15"/>
      <c r="EG411" s="15"/>
      <c r="EH411" s="15"/>
      <c r="EI411" s="15"/>
      <c r="EJ411" s="15"/>
      <c r="EK411" s="15"/>
      <c r="EL411" s="15"/>
      <c r="EM411" s="15"/>
      <c r="EN411" s="15"/>
      <c r="EO411" s="15"/>
      <c r="EP411" s="15"/>
      <c r="EQ411" s="15"/>
      <c r="ER411" s="15"/>
      <c r="ES411" s="15"/>
      <c r="ET411" s="15"/>
      <c r="EU411" s="15"/>
      <c r="EV411" s="15"/>
      <c r="EW411" s="15"/>
      <c r="EX411" s="15"/>
    </row>
    <row r="412" spans="1:154" s="2" customFormat="1" ht="15.6" customHeight="1">
      <c r="A412" s="2">
        <v>1986</v>
      </c>
      <c r="B412" s="194" t="s">
        <v>789</v>
      </c>
      <c r="C412" s="5" t="s">
        <v>2949</v>
      </c>
      <c r="D412" s="195">
        <f t="shared" si="11"/>
        <v>5.4</v>
      </c>
      <c r="E412" s="1" t="s">
        <v>80</v>
      </c>
      <c r="F412" s="196">
        <v>44874</v>
      </c>
      <c r="G412" s="15" t="s">
        <v>2638</v>
      </c>
      <c r="H412" s="6" t="s">
        <v>11</v>
      </c>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206">
        <v>6</v>
      </c>
      <c r="AJ412" s="206">
        <v>4.8</v>
      </c>
      <c r="AK412" s="206">
        <v>4.4000000000000004</v>
      </c>
      <c r="AL412" s="206">
        <v>6.4</v>
      </c>
      <c r="AM412" s="6"/>
      <c r="AN412" s="6"/>
      <c r="AO412" s="6"/>
      <c r="AP412" s="6"/>
      <c r="AQ412" s="6"/>
      <c r="AR412" s="6"/>
      <c r="AS412" s="6"/>
      <c r="AT412" s="197"/>
      <c r="AU412" s="197"/>
      <c r="AV412" s="197"/>
      <c r="AW412" s="197"/>
      <c r="AX412" s="197"/>
      <c r="AY412" s="197"/>
      <c r="AZ412" s="197"/>
      <c r="BA412" s="197"/>
      <c r="BB412" s="197"/>
      <c r="BC412" s="197"/>
      <c r="BD412" s="197"/>
      <c r="BE412" s="197"/>
      <c r="BF412" s="197"/>
      <c r="BM412" s="197"/>
      <c r="BN412" s="197"/>
      <c r="BO412" s="197"/>
      <c r="BP412" s="197"/>
      <c r="BQ412" s="197"/>
      <c r="BR412" s="197"/>
      <c r="BS412" s="197"/>
      <c r="BT412" s="197"/>
      <c r="BU412" s="197"/>
      <c r="BV412" s="197"/>
      <c r="BW412" s="197"/>
      <c r="BX412" s="15"/>
      <c r="BY412" s="15"/>
      <c r="BZ412" s="15"/>
      <c r="CA412" s="15"/>
      <c r="CB412" s="15"/>
      <c r="CC412" s="15"/>
      <c r="CD412" s="15"/>
      <c r="CE412" s="15"/>
      <c r="CF412" s="15"/>
      <c r="CG412" s="15"/>
      <c r="CH412" s="15"/>
      <c r="CI412" s="15"/>
      <c r="CJ412" s="15"/>
      <c r="CK412" s="15"/>
      <c r="CL412" s="15"/>
      <c r="CM412" s="15"/>
      <c r="CN412" s="15"/>
      <c r="CO412" s="15"/>
      <c r="CP412" s="15"/>
      <c r="CQ412" s="15"/>
      <c r="CR412" s="15"/>
      <c r="CS412" s="15"/>
      <c r="CT412" s="15"/>
      <c r="CU412" s="15"/>
      <c r="CV412" s="15"/>
      <c r="CW412" s="15"/>
      <c r="CX412" s="15"/>
      <c r="CY412" s="15"/>
      <c r="CZ412" s="15"/>
      <c r="DA412" s="15"/>
      <c r="DB412" s="15"/>
      <c r="DC412" s="15"/>
      <c r="DD412" s="15"/>
      <c r="DE412" s="15"/>
      <c r="DF412" s="15"/>
      <c r="DG412" s="15"/>
      <c r="DH412" s="15"/>
      <c r="DI412" s="15"/>
      <c r="DJ412" s="15"/>
      <c r="DK412" s="15"/>
      <c r="DL412" s="15"/>
      <c r="DM412" s="15"/>
      <c r="DN412" s="15"/>
      <c r="DO412" s="15"/>
      <c r="DP412" s="15"/>
      <c r="DQ412" s="15"/>
      <c r="DR412" s="15"/>
      <c r="DS412" s="15"/>
      <c r="DT412" s="15"/>
      <c r="DU412" s="15"/>
      <c r="DV412" s="15"/>
      <c r="DW412" s="15"/>
      <c r="DX412" s="15"/>
      <c r="DY412" s="15"/>
      <c r="DZ412" s="15"/>
      <c r="EA412" s="15"/>
      <c r="EB412" s="15"/>
      <c r="EC412" s="15"/>
      <c r="ED412" s="15"/>
      <c r="EE412" s="15"/>
      <c r="EF412" s="15"/>
      <c r="EG412" s="15"/>
      <c r="EH412" s="15"/>
      <c r="EI412" s="15"/>
      <c r="EJ412" s="15"/>
      <c r="EK412" s="15"/>
      <c r="EL412" s="15"/>
      <c r="EM412" s="15"/>
      <c r="EN412" s="15"/>
      <c r="EO412" s="15"/>
      <c r="EP412" s="15"/>
      <c r="EQ412" s="15"/>
      <c r="ER412" s="15"/>
      <c r="ES412" s="15"/>
      <c r="ET412" s="15"/>
      <c r="EU412" s="15"/>
      <c r="EV412" s="15"/>
      <c r="EW412" s="15"/>
      <c r="EX412" s="15"/>
    </row>
    <row r="413" spans="1:154" s="207" customFormat="1" ht="15.6" customHeight="1">
      <c r="A413" s="2">
        <v>2022</v>
      </c>
      <c r="B413" s="194" t="s">
        <v>2950</v>
      </c>
      <c r="C413" s="210" t="s">
        <v>2951</v>
      </c>
      <c r="D413" s="195">
        <f t="shared" si="11"/>
        <v>9</v>
      </c>
      <c r="E413" s="1" t="s">
        <v>81</v>
      </c>
      <c r="F413" s="196">
        <v>44872</v>
      </c>
      <c r="G413" s="15" t="s">
        <v>2638</v>
      </c>
      <c r="H413" s="6" t="s">
        <v>11</v>
      </c>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206">
        <v>9.6</v>
      </c>
      <c r="AJ413" s="206">
        <v>8</v>
      </c>
      <c r="AK413" s="206">
        <v>9.6</v>
      </c>
      <c r="AL413" s="206">
        <v>8.8000000000000007</v>
      </c>
      <c r="AM413" s="6"/>
      <c r="AN413" s="6"/>
      <c r="AO413" s="6"/>
      <c r="AP413" s="6"/>
      <c r="AQ413" s="6"/>
      <c r="AR413" s="6"/>
      <c r="AS413" s="6"/>
      <c r="AT413" s="197"/>
      <c r="AU413" s="197"/>
      <c r="AV413" s="197"/>
      <c r="AW413" s="197"/>
      <c r="AX413" s="197"/>
      <c r="AY413" s="197"/>
      <c r="AZ413" s="197"/>
      <c r="BA413" s="197"/>
      <c r="BB413" s="197"/>
      <c r="BC413" s="197"/>
      <c r="BD413" s="197"/>
      <c r="BE413" s="197"/>
      <c r="BF413" s="197"/>
      <c r="BG413" s="197"/>
      <c r="BH413" s="197"/>
      <c r="BI413" s="197"/>
      <c r="BJ413" s="197"/>
      <c r="BK413" s="197"/>
      <c r="BL413" s="197"/>
      <c r="BM413" s="2"/>
      <c r="BN413" s="2"/>
      <c r="BO413" s="2"/>
      <c r="BP413" s="2"/>
      <c r="BQ413" s="2"/>
      <c r="BR413" s="2"/>
      <c r="BS413" s="2"/>
      <c r="BT413" s="2"/>
      <c r="BU413" s="2"/>
      <c r="BV413" s="2"/>
      <c r="BW413" s="2"/>
      <c r="BX413" s="15"/>
      <c r="BY413" s="15"/>
      <c r="BZ413" s="15"/>
      <c r="CA413" s="15"/>
      <c r="CB413" s="15"/>
      <c r="CC413" s="15"/>
      <c r="CD413" s="15"/>
      <c r="CE413" s="15"/>
      <c r="CF413" s="15"/>
      <c r="CG413" s="15"/>
      <c r="CH413" s="15"/>
      <c r="CI413" s="15"/>
      <c r="CJ413" s="15"/>
      <c r="CK413" s="15"/>
      <c r="CL413" s="15"/>
      <c r="CM413" s="15"/>
      <c r="CN413" s="15"/>
      <c r="CO413" s="15"/>
      <c r="CP413" s="15"/>
      <c r="CQ413" s="15"/>
      <c r="CR413" s="15"/>
      <c r="CS413" s="15"/>
      <c r="CT413" s="15"/>
      <c r="CU413" s="15"/>
      <c r="CV413" s="15"/>
      <c r="CW413" s="15"/>
      <c r="CX413" s="15"/>
      <c r="CY413" s="15"/>
      <c r="CZ413" s="15"/>
      <c r="DA413" s="15"/>
      <c r="DB413" s="15"/>
      <c r="DC413" s="15"/>
      <c r="DD413" s="15"/>
      <c r="DE413" s="15"/>
      <c r="DF413" s="15"/>
      <c r="DG413" s="15"/>
      <c r="DH413" s="15"/>
      <c r="DI413" s="15"/>
      <c r="DJ413" s="15"/>
      <c r="DK413" s="15"/>
      <c r="DL413" s="15"/>
      <c r="DM413" s="15"/>
      <c r="DN413" s="15"/>
      <c r="DO413" s="15"/>
      <c r="DP413" s="15"/>
      <c r="DQ413" s="15"/>
      <c r="DR413" s="15"/>
      <c r="DS413" s="15"/>
      <c r="DT413" s="15"/>
      <c r="DU413" s="15"/>
      <c r="DV413" s="15"/>
      <c r="DW413" s="15"/>
      <c r="DX413" s="15"/>
      <c r="DY413" s="15"/>
      <c r="DZ413" s="15"/>
      <c r="EA413" s="15"/>
      <c r="EB413" s="15"/>
      <c r="EC413" s="15"/>
      <c r="ED413" s="15"/>
      <c r="EE413" s="15"/>
      <c r="EF413" s="15"/>
      <c r="EG413" s="15"/>
      <c r="EH413" s="15"/>
      <c r="EI413" s="15"/>
      <c r="EJ413" s="15"/>
      <c r="EK413" s="15"/>
      <c r="EL413" s="15"/>
      <c r="EM413" s="15"/>
      <c r="EN413" s="15"/>
      <c r="EO413" s="15"/>
      <c r="EP413" s="15"/>
      <c r="EQ413" s="15"/>
      <c r="ER413" s="15"/>
      <c r="ES413" s="15"/>
      <c r="ET413" s="15"/>
      <c r="EU413" s="15"/>
      <c r="EV413" s="15"/>
      <c r="EW413" s="15"/>
      <c r="EX413" s="15"/>
    </row>
    <row r="414" spans="1:154" s="15" customFormat="1" ht="15.6" customHeight="1">
      <c r="A414" s="2">
        <v>2022</v>
      </c>
      <c r="B414" s="194" t="s">
        <v>2950</v>
      </c>
      <c r="C414" s="210" t="s">
        <v>2951</v>
      </c>
      <c r="D414" s="195">
        <f t="shared" si="11"/>
        <v>8.6</v>
      </c>
      <c r="E414" s="1" t="s">
        <v>80</v>
      </c>
      <c r="F414" s="196">
        <v>44872</v>
      </c>
      <c r="G414" s="15" t="s">
        <v>2638</v>
      </c>
      <c r="H414" s="6" t="s">
        <v>11</v>
      </c>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206">
        <v>10</v>
      </c>
      <c r="AJ414" s="206">
        <v>7.2</v>
      </c>
      <c r="AK414" s="206">
        <v>9.1999999999999993</v>
      </c>
      <c r="AL414" s="206">
        <v>8</v>
      </c>
      <c r="AM414" s="6"/>
      <c r="AN414" s="6"/>
      <c r="AO414" s="6"/>
      <c r="AP414" s="6"/>
      <c r="AQ414" s="6"/>
      <c r="AR414" s="6"/>
      <c r="AS414" s="6"/>
      <c r="AT414" s="197"/>
      <c r="AU414" s="197"/>
      <c r="AV414" s="197"/>
      <c r="AW414" s="197"/>
      <c r="AX414" s="197"/>
      <c r="AY414" s="197"/>
      <c r="AZ414" s="197"/>
      <c r="BA414" s="197"/>
      <c r="BB414" s="197"/>
      <c r="BC414" s="197"/>
      <c r="BD414" s="197"/>
      <c r="BE414" s="197"/>
      <c r="BF414" s="197"/>
      <c r="BG414" s="197"/>
      <c r="BH414" s="197"/>
      <c r="BI414" s="197"/>
      <c r="BJ414" s="197"/>
      <c r="BK414" s="197"/>
      <c r="BL414" s="197"/>
      <c r="BM414" s="2"/>
      <c r="BN414" s="2"/>
      <c r="BO414" s="2"/>
      <c r="BP414" s="2"/>
      <c r="BQ414" s="2"/>
      <c r="BR414" s="2"/>
      <c r="BS414" s="2"/>
      <c r="BT414" s="2"/>
      <c r="BU414" s="2"/>
      <c r="BV414" s="2"/>
      <c r="BW414" s="2"/>
    </row>
    <row r="415" spans="1:154" s="15" customFormat="1" ht="15.6" customHeight="1">
      <c r="A415" s="2">
        <v>2017</v>
      </c>
      <c r="B415" s="194" t="s">
        <v>2952</v>
      </c>
      <c r="C415" s="210" t="s">
        <v>2953</v>
      </c>
      <c r="D415" s="195">
        <f t="shared" si="11"/>
        <v>8.6</v>
      </c>
      <c r="E415" s="1" t="s">
        <v>81</v>
      </c>
      <c r="F415" s="196">
        <v>44872</v>
      </c>
      <c r="G415" s="15" t="s">
        <v>2638</v>
      </c>
      <c r="H415" s="6" t="s">
        <v>11</v>
      </c>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206">
        <v>9.6</v>
      </c>
      <c r="AJ415" s="206">
        <v>7.6</v>
      </c>
      <c r="AK415" s="206">
        <v>8</v>
      </c>
      <c r="AL415" s="206">
        <v>9.1999999999999993</v>
      </c>
      <c r="AM415" s="6"/>
      <c r="AN415" s="6"/>
      <c r="AO415" s="6"/>
      <c r="AP415" s="6"/>
      <c r="AQ415" s="6"/>
      <c r="AR415" s="6"/>
      <c r="AS415" s="6"/>
      <c r="AT415" s="197"/>
      <c r="AU415" s="197"/>
      <c r="AV415" s="197"/>
      <c r="AW415" s="197"/>
      <c r="AX415" s="197"/>
      <c r="AY415" s="197"/>
      <c r="AZ415" s="197"/>
      <c r="BA415" s="197"/>
      <c r="BB415" s="197"/>
      <c r="BC415" s="197"/>
      <c r="BD415" s="197"/>
      <c r="BE415" s="197"/>
      <c r="BF415" s="197"/>
      <c r="BG415" s="197"/>
      <c r="BH415" s="197"/>
      <c r="BI415" s="197"/>
      <c r="BJ415" s="197"/>
      <c r="BK415" s="197"/>
      <c r="BL415" s="197"/>
      <c r="BM415" s="197"/>
      <c r="BN415" s="197"/>
      <c r="BO415" s="197"/>
      <c r="BP415" s="197"/>
      <c r="BQ415" s="197"/>
      <c r="BR415" s="197"/>
      <c r="BS415" s="197"/>
      <c r="BT415" s="197"/>
      <c r="BU415" s="197"/>
      <c r="BV415" s="197"/>
      <c r="BW415" s="197"/>
    </row>
    <row r="416" spans="1:154" s="15" customFormat="1" ht="15.6" customHeight="1">
      <c r="A416" s="2">
        <v>2017</v>
      </c>
      <c r="B416" s="194" t="s">
        <v>2952</v>
      </c>
      <c r="C416" s="210" t="s">
        <v>2953</v>
      </c>
      <c r="D416" s="195">
        <f t="shared" si="11"/>
        <v>7.4</v>
      </c>
      <c r="E416" s="1" t="s">
        <v>80</v>
      </c>
      <c r="F416" s="196">
        <v>44872</v>
      </c>
      <c r="G416" s="15" t="s">
        <v>2638</v>
      </c>
      <c r="H416" s="6" t="s">
        <v>11</v>
      </c>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206">
        <v>8.8000000000000007</v>
      </c>
      <c r="AJ416" s="206">
        <v>6.8</v>
      </c>
      <c r="AK416" s="206">
        <v>6.8</v>
      </c>
      <c r="AL416" s="206">
        <v>7.2</v>
      </c>
      <c r="AM416" s="6"/>
      <c r="AN416" s="6"/>
      <c r="AO416" s="6"/>
      <c r="AP416" s="6"/>
      <c r="AQ416" s="6"/>
      <c r="AR416" s="6"/>
      <c r="AS416" s="6"/>
      <c r="AT416" s="197"/>
      <c r="AU416" s="197"/>
      <c r="AV416" s="197"/>
      <c r="AW416" s="197"/>
      <c r="AX416" s="197"/>
      <c r="AY416" s="197"/>
      <c r="AZ416" s="197"/>
      <c r="BA416" s="197"/>
      <c r="BB416" s="197"/>
      <c r="BC416" s="197"/>
      <c r="BD416" s="197"/>
      <c r="BE416" s="197"/>
      <c r="BF416" s="197"/>
      <c r="BG416" s="2"/>
      <c r="BH416" s="209"/>
      <c r="BI416" s="209"/>
      <c r="BJ416" s="209"/>
      <c r="BK416" s="209"/>
      <c r="BL416" s="209"/>
      <c r="BM416" s="197"/>
      <c r="BN416" s="197"/>
      <c r="BO416" s="197"/>
      <c r="BP416" s="197"/>
      <c r="BQ416" s="197"/>
      <c r="BR416" s="197"/>
      <c r="BS416" s="197"/>
      <c r="BT416" s="197"/>
      <c r="BU416" s="197"/>
      <c r="BV416" s="197"/>
      <c r="BW416" s="197"/>
    </row>
    <row r="417" spans="1:154" s="15" customFormat="1" ht="15.6" customHeight="1">
      <c r="A417" s="2">
        <v>2022</v>
      </c>
      <c r="B417" s="194" t="s">
        <v>2954</v>
      </c>
      <c r="C417" s="210" t="s">
        <v>2955</v>
      </c>
      <c r="D417" s="195">
        <f t="shared" si="11"/>
        <v>6.6</v>
      </c>
      <c r="E417" s="1" t="s">
        <v>80</v>
      </c>
      <c r="F417" s="196">
        <v>44871</v>
      </c>
      <c r="G417" s="15" t="s">
        <v>2638</v>
      </c>
      <c r="H417" s="6" t="s">
        <v>11</v>
      </c>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206">
        <v>6.4</v>
      </c>
      <c r="AJ417" s="206">
        <v>6.8</v>
      </c>
      <c r="AK417" s="206">
        <v>6.8</v>
      </c>
      <c r="AL417" s="206">
        <v>6.4</v>
      </c>
      <c r="AM417" s="6"/>
      <c r="AN417" s="6"/>
      <c r="AO417" s="6"/>
      <c r="AP417" s="6"/>
      <c r="AQ417" s="6"/>
      <c r="AR417" s="6"/>
      <c r="AS417" s="6"/>
      <c r="AT417" s="197"/>
      <c r="AU417" s="197"/>
      <c r="AV417" s="197"/>
      <c r="AW417" s="197"/>
      <c r="AX417" s="197"/>
      <c r="AY417" s="197"/>
      <c r="AZ417" s="197"/>
      <c r="BA417" s="197"/>
      <c r="BB417" s="197"/>
      <c r="BC417" s="197"/>
      <c r="BD417" s="197"/>
      <c r="BE417" s="197"/>
      <c r="BF417" s="197"/>
      <c r="BG417" s="209"/>
      <c r="BH417" s="197"/>
      <c r="BI417" s="197"/>
      <c r="BJ417" s="197"/>
      <c r="BK417" s="197"/>
      <c r="BL417" s="197"/>
      <c r="BM417" s="209"/>
      <c r="BN417" s="209"/>
      <c r="BO417" s="209"/>
      <c r="BP417" s="209"/>
      <c r="BQ417" s="209"/>
      <c r="BR417" s="209"/>
      <c r="BS417" s="209"/>
      <c r="BT417" s="209"/>
      <c r="BU417" s="209"/>
      <c r="BV417" s="209"/>
      <c r="BW417" s="209"/>
    </row>
    <row r="418" spans="1:154" s="207" customFormat="1" ht="15.6" customHeight="1">
      <c r="A418" s="2">
        <v>2022</v>
      </c>
      <c r="B418" s="194" t="s">
        <v>2954</v>
      </c>
      <c r="C418" s="210" t="s">
        <v>2955</v>
      </c>
      <c r="D418" s="195">
        <f t="shared" si="11"/>
        <v>6</v>
      </c>
      <c r="E418" s="1" t="s">
        <v>81</v>
      </c>
      <c r="F418" s="196">
        <v>44871</v>
      </c>
      <c r="G418" s="15" t="s">
        <v>2638</v>
      </c>
      <c r="H418" s="6" t="s">
        <v>11</v>
      </c>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206">
        <v>6</v>
      </c>
      <c r="AJ418" s="206">
        <v>6</v>
      </c>
      <c r="AK418" s="206">
        <v>5.6</v>
      </c>
      <c r="AL418" s="206">
        <v>6.4</v>
      </c>
      <c r="AM418" s="1"/>
      <c r="AN418" s="1"/>
      <c r="AO418" s="1"/>
      <c r="AP418" s="1"/>
      <c r="AQ418" s="1"/>
      <c r="AR418" s="1"/>
      <c r="AS418" s="1"/>
      <c r="AT418" s="2"/>
      <c r="AU418" s="2"/>
      <c r="AV418" s="2"/>
      <c r="AW418" s="2"/>
      <c r="AX418" s="2"/>
      <c r="AY418" s="2"/>
      <c r="AZ418" s="2"/>
      <c r="BA418" s="2"/>
      <c r="BB418" s="2"/>
      <c r="BC418" s="2"/>
      <c r="BD418" s="2"/>
      <c r="BE418" s="2"/>
      <c r="BF418" s="2"/>
      <c r="BG418" s="197"/>
      <c r="BH418" s="197"/>
      <c r="BI418" s="197"/>
      <c r="BJ418" s="197"/>
      <c r="BK418" s="197"/>
      <c r="BL418" s="197"/>
      <c r="BM418" s="197"/>
      <c r="BN418" s="197"/>
      <c r="BO418" s="197"/>
      <c r="BP418" s="197"/>
      <c r="BQ418" s="197"/>
      <c r="BR418" s="197"/>
      <c r="BS418" s="197"/>
      <c r="BT418" s="197"/>
      <c r="BU418" s="197"/>
      <c r="BV418" s="197"/>
      <c r="BW418" s="197"/>
      <c r="BX418" s="15"/>
      <c r="BY418" s="15"/>
      <c r="BZ418" s="15"/>
      <c r="CA418" s="15"/>
      <c r="CB418" s="15"/>
      <c r="CC418" s="15"/>
      <c r="CD418" s="15"/>
      <c r="CE418" s="15"/>
      <c r="CF418" s="15"/>
      <c r="CG418" s="15"/>
      <c r="CH418" s="15"/>
      <c r="CI418" s="15"/>
      <c r="CJ418" s="15"/>
      <c r="CK418" s="15"/>
      <c r="CL418" s="15"/>
      <c r="CM418" s="15"/>
      <c r="CN418" s="15"/>
      <c r="CO418" s="15"/>
      <c r="CP418" s="15"/>
      <c r="CQ418" s="15"/>
      <c r="CR418" s="15"/>
      <c r="CS418" s="15"/>
      <c r="CT418" s="15"/>
      <c r="CU418" s="15"/>
      <c r="CV418" s="15"/>
      <c r="CW418" s="15"/>
      <c r="CX418" s="15"/>
      <c r="CY418" s="15"/>
      <c r="CZ418" s="15"/>
      <c r="DA418" s="15"/>
      <c r="DB418" s="15"/>
      <c r="DC418" s="15"/>
      <c r="DD418" s="15"/>
      <c r="DE418" s="15"/>
      <c r="DF418" s="15"/>
      <c r="DG418" s="15"/>
      <c r="DH418" s="15"/>
      <c r="DI418" s="15"/>
      <c r="DJ418" s="15"/>
      <c r="DK418" s="15"/>
      <c r="DL418" s="15"/>
      <c r="DM418" s="15"/>
      <c r="DN418" s="15"/>
      <c r="DO418" s="15"/>
      <c r="DP418" s="15"/>
      <c r="DQ418" s="15"/>
      <c r="DR418" s="15"/>
      <c r="DS418" s="15"/>
      <c r="DT418" s="15"/>
      <c r="DU418" s="15"/>
      <c r="DV418" s="15"/>
      <c r="DW418" s="15"/>
      <c r="DX418" s="15"/>
      <c r="DY418" s="15"/>
      <c r="DZ418" s="15"/>
      <c r="EA418" s="15"/>
      <c r="EB418" s="15"/>
      <c r="EC418" s="15"/>
      <c r="ED418" s="15"/>
      <c r="EE418" s="15"/>
      <c r="EF418" s="15"/>
      <c r="EG418" s="15"/>
      <c r="EH418" s="15"/>
      <c r="EI418" s="15"/>
      <c r="EJ418" s="15"/>
      <c r="EK418" s="15"/>
      <c r="EL418" s="15"/>
      <c r="EM418" s="15"/>
      <c r="EN418" s="15"/>
      <c r="EO418" s="15"/>
      <c r="EP418" s="15"/>
      <c r="EQ418" s="15"/>
      <c r="ER418" s="15"/>
      <c r="ES418" s="15"/>
      <c r="ET418" s="15"/>
      <c r="EU418" s="15"/>
      <c r="EV418" s="15"/>
      <c r="EW418" s="15"/>
      <c r="EX418" s="15"/>
    </row>
    <row r="419" spans="1:154" s="207" customFormat="1" ht="15.6" customHeight="1">
      <c r="A419" s="2">
        <v>2022</v>
      </c>
      <c r="B419" s="194" t="s">
        <v>2956</v>
      </c>
      <c r="C419" s="210" t="s">
        <v>2957</v>
      </c>
      <c r="D419" s="195">
        <f t="shared" si="11"/>
        <v>5.6</v>
      </c>
      <c r="E419" s="1" t="s">
        <v>81</v>
      </c>
      <c r="F419" s="196">
        <v>44870</v>
      </c>
      <c r="G419" s="15" t="s">
        <v>2638</v>
      </c>
      <c r="H419" s="6" t="s">
        <v>11</v>
      </c>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206">
        <v>4</v>
      </c>
      <c r="AJ419" s="206">
        <v>6.4</v>
      </c>
      <c r="AK419" s="206">
        <v>6</v>
      </c>
      <c r="AL419" s="206">
        <v>6</v>
      </c>
      <c r="AM419" s="1"/>
      <c r="AN419" s="1"/>
      <c r="AO419" s="1"/>
      <c r="AP419" s="1"/>
      <c r="AQ419" s="1"/>
      <c r="AR419" s="1"/>
      <c r="AS419" s="1"/>
      <c r="AT419" s="2"/>
      <c r="AU419" s="2"/>
      <c r="AV419" s="2"/>
      <c r="AW419" s="2"/>
      <c r="AX419" s="2"/>
      <c r="AY419" s="2"/>
      <c r="AZ419" s="2"/>
      <c r="BA419" s="2"/>
      <c r="BB419" s="2"/>
      <c r="BC419" s="2"/>
      <c r="BD419" s="2"/>
      <c r="BE419" s="2"/>
      <c r="BF419" s="2"/>
      <c r="BG419" s="2"/>
      <c r="BH419" s="2"/>
      <c r="BI419" s="2"/>
      <c r="BJ419" s="2"/>
      <c r="BK419" s="2"/>
      <c r="BL419" s="2"/>
      <c r="BM419" s="197"/>
      <c r="BN419" s="197"/>
      <c r="BO419" s="197"/>
      <c r="BP419" s="197"/>
      <c r="BQ419" s="197"/>
      <c r="BR419" s="197"/>
      <c r="BS419" s="197"/>
      <c r="BT419" s="197"/>
      <c r="BU419" s="197"/>
      <c r="BV419" s="197"/>
      <c r="BW419" s="197"/>
      <c r="BX419" s="15"/>
      <c r="BY419" s="15"/>
      <c r="BZ419" s="15"/>
      <c r="CA419" s="15"/>
      <c r="CB419" s="15"/>
      <c r="CC419" s="15"/>
      <c r="CD419" s="15"/>
      <c r="CE419" s="15"/>
      <c r="CF419" s="15"/>
      <c r="CG419" s="15"/>
      <c r="CH419" s="15"/>
      <c r="CI419" s="15"/>
      <c r="CJ419" s="15"/>
      <c r="CK419" s="15"/>
      <c r="CL419" s="15"/>
      <c r="CM419" s="15"/>
      <c r="CN419" s="15"/>
      <c r="CO419" s="15"/>
      <c r="CP419" s="15"/>
      <c r="CQ419" s="15"/>
      <c r="CR419" s="15"/>
      <c r="CS419" s="15"/>
      <c r="CT419" s="15"/>
      <c r="CU419" s="15"/>
      <c r="CV419" s="15"/>
      <c r="CW419" s="15"/>
      <c r="CX419" s="15"/>
      <c r="CY419" s="15"/>
      <c r="CZ419" s="15"/>
      <c r="DA419" s="15"/>
      <c r="DB419" s="15"/>
      <c r="DC419" s="15"/>
      <c r="DD419" s="15"/>
      <c r="DE419" s="15"/>
      <c r="DF419" s="15"/>
      <c r="DG419" s="15"/>
      <c r="DH419" s="15"/>
      <c r="DI419" s="15"/>
      <c r="DJ419" s="15"/>
      <c r="DK419" s="15"/>
      <c r="DL419" s="15"/>
      <c r="DM419" s="15"/>
      <c r="DN419" s="15"/>
      <c r="DO419" s="15"/>
      <c r="DP419" s="15"/>
      <c r="DQ419" s="15"/>
      <c r="DR419" s="15"/>
      <c r="DS419" s="15"/>
      <c r="DT419" s="15"/>
      <c r="DU419" s="15"/>
      <c r="DV419" s="15"/>
      <c r="DW419" s="15"/>
      <c r="DX419" s="15"/>
      <c r="DY419" s="15"/>
      <c r="DZ419" s="15"/>
      <c r="EA419" s="15"/>
      <c r="EB419" s="15"/>
      <c r="EC419" s="15"/>
      <c r="ED419" s="15"/>
      <c r="EE419" s="15"/>
      <c r="EF419" s="15"/>
      <c r="EG419" s="15"/>
      <c r="EH419" s="15"/>
      <c r="EI419" s="15"/>
      <c r="EJ419" s="15"/>
      <c r="EK419" s="15"/>
      <c r="EL419" s="15"/>
      <c r="EM419" s="15"/>
      <c r="EN419" s="15"/>
      <c r="EO419" s="15"/>
      <c r="EP419" s="15"/>
      <c r="EQ419" s="15"/>
      <c r="ER419" s="15"/>
      <c r="ES419" s="15"/>
      <c r="ET419" s="15"/>
      <c r="EU419" s="15"/>
      <c r="EV419" s="15"/>
      <c r="EW419" s="15"/>
      <c r="EX419" s="15"/>
    </row>
    <row r="420" spans="1:154" s="15" customFormat="1" ht="15.6" customHeight="1">
      <c r="A420" s="2">
        <v>2022</v>
      </c>
      <c r="B420" s="194" t="s">
        <v>2956</v>
      </c>
      <c r="C420" s="210" t="s">
        <v>2957</v>
      </c>
      <c r="D420" s="195">
        <f t="shared" si="11"/>
        <v>5.2</v>
      </c>
      <c r="E420" s="1" t="s">
        <v>80</v>
      </c>
      <c r="F420" s="196">
        <v>44870</v>
      </c>
      <c r="G420" s="15" t="s">
        <v>2638</v>
      </c>
      <c r="H420" s="6" t="s">
        <v>11</v>
      </c>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206">
        <v>4.4000000000000004</v>
      </c>
      <c r="AJ420" s="206">
        <v>4.8</v>
      </c>
      <c r="AK420" s="206">
        <v>4.8</v>
      </c>
      <c r="AL420" s="206">
        <v>6.8</v>
      </c>
      <c r="AM420" s="6"/>
      <c r="AN420" s="6"/>
      <c r="AO420" s="6"/>
      <c r="AP420" s="6"/>
      <c r="AQ420" s="6"/>
      <c r="AR420" s="6"/>
      <c r="AS420" s="6"/>
      <c r="AT420" s="197"/>
      <c r="AU420" s="197"/>
      <c r="AV420" s="197"/>
      <c r="AW420" s="197"/>
      <c r="AX420" s="197"/>
      <c r="AY420" s="197"/>
      <c r="AZ420" s="197"/>
      <c r="BA420" s="197"/>
      <c r="BB420" s="197"/>
      <c r="BC420" s="197"/>
      <c r="BD420" s="197"/>
      <c r="BE420" s="197"/>
      <c r="BF420" s="197"/>
      <c r="BG420" s="197"/>
      <c r="BH420" s="197"/>
      <c r="BI420" s="197"/>
      <c r="BJ420" s="197"/>
      <c r="BK420" s="197"/>
      <c r="BL420" s="197"/>
      <c r="BM420" s="197"/>
      <c r="BN420" s="197"/>
      <c r="BO420" s="197"/>
      <c r="BP420" s="197"/>
      <c r="BQ420" s="197"/>
      <c r="BR420" s="197"/>
      <c r="BS420" s="197"/>
      <c r="BT420" s="197"/>
      <c r="BU420" s="197"/>
      <c r="BV420" s="197"/>
      <c r="BW420" s="197"/>
    </row>
    <row r="421" spans="1:154" ht="15.6" customHeight="1">
      <c r="A421" s="2">
        <v>2013</v>
      </c>
      <c r="B421" s="194" t="s">
        <v>2958</v>
      </c>
      <c r="C421" s="210" t="s">
        <v>2959</v>
      </c>
      <c r="D421" s="195">
        <f t="shared" si="11"/>
        <v>6.5</v>
      </c>
      <c r="E421" s="1" t="s">
        <v>80</v>
      </c>
      <c r="F421" s="196">
        <v>44869</v>
      </c>
      <c r="G421" s="15" t="s">
        <v>2638</v>
      </c>
      <c r="H421" s="6" t="s">
        <v>11</v>
      </c>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206">
        <v>6</v>
      </c>
      <c r="AJ421" s="206">
        <v>6.4</v>
      </c>
      <c r="AK421" s="206">
        <v>6.4</v>
      </c>
      <c r="AL421" s="206">
        <v>7.2</v>
      </c>
      <c r="AM421" s="6"/>
      <c r="AN421" s="6"/>
      <c r="AO421" s="6"/>
      <c r="AP421" s="6"/>
      <c r="AQ421" s="6"/>
      <c r="AR421" s="6"/>
      <c r="AS421" s="6"/>
      <c r="AT421" s="197"/>
      <c r="AU421" s="197"/>
      <c r="AV421" s="197"/>
      <c r="AW421" s="197"/>
      <c r="AX421" s="197"/>
      <c r="AY421" s="197"/>
      <c r="AZ421" s="197"/>
      <c r="BA421" s="197"/>
      <c r="BB421" s="197"/>
      <c r="BC421" s="197"/>
      <c r="BD421" s="197"/>
      <c r="BE421" s="197"/>
      <c r="BF421" s="197"/>
      <c r="BH421" s="197"/>
      <c r="BI421" s="197"/>
      <c r="BJ421" s="197"/>
      <c r="BK421" s="197"/>
      <c r="BL421" s="197"/>
      <c r="BM421" s="197"/>
      <c r="BN421" s="197"/>
      <c r="BO421" s="197"/>
      <c r="BP421" s="197"/>
      <c r="BQ421" s="197"/>
      <c r="BR421" s="197"/>
      <c r="BS421" s="197"/>
      <c r="BT421" s="197"/>
      <c r="BU421" s="197"/>
      <c r="BV421" s="197"/>
      <c r="BW421" s="197"/>
      <c r="BX421" s="15"/>
      <c r="BY421" s="15"/>
      <c r="BZ421" s="15"/>
      <c r="CA421" s="15"/>
      <c r="CB421" s="15"/>
      <c r="CC421" s="15"/>
      <c r="CD421" s="15"/>
      <c r="CE421" s="15"/>
      <c r="CF421" s="15"/>
      <c r="CG421" s="15"/>
      <c r="CH421" s="15"/>
      <c r="CI421" s="15"/>
      <c r="CJ421" s="15"/>
      <c r="CK421" s="15"/>
      <c r="CL421" s="15"/>
      <c r="CM421" s="15"/>
      <c r="CN421" s="15"/>
      <c r="CO421" s="15"/>
      <c r="CP421" s="15"/>
      <c r="CQ421" s="15"/>
      <c r="CR421" s="15"/>
      <c r="CS421" s="15"/>
      <c r="CT421" s="15"/>
      <c r="CU421" s="15"/>
      <c r="CV421" s="15"/>
      <c r="CW421" s="15"/>
      <c r="CX421" s="15"/>
      <c r="CY421" s="15"/>
      <c r="CZ421" s="15"/>
      <c r="DA421" s="15"/>
      <c r="DB421" s="15"/>
      <c r="DC421" s="15"/>
      <c r="DD421" s="15"/>
      <c r="DE421" s="15"/>
      <c r="DF421" s="15"/>
      <c r="DG421" s="15"/>
      <c r="DH421" s="15"/>
      <c r="DI421" s="15"/>
      <c r="DJ421" s="15"/>
      <c r="DK421" s="15"/>
      <c r="DL421" s="15"/>
      <c r="DM421" s="15"/>
      <c r="DN421" s="15"/>
      <c r="DO421" s="15"/>
      <c r="DP421" s="15"/>
      <c r="DQ421" s="15"/>
      <c r="DR421" s="15"/>
      <c r="DS421" s="15"/>
      <c r="DT421" s="15"/>
      <c r="DU421" s="15"/>
      <c r="DV421" s="15"/>
      <c r="DW421" s="15"/>
      <c r="DX421" s="15"/>
      <c r="DY421" s="15"/>
      <c r="DZ421" s="15"/>
      <c r="EA421" s="15"/>
      <c r="EB421" s="15"/>
      <c r="EC421" s="15"/>
      <c r="ED421" s="15"/>
      <c r="EE421" s="15"/>
      <c r="EF421" s="15"/>
      <c r="EG421" s="15"/>
      <c r="EH421" s="15"/>
      <c r="EI421" s="15"/>
      <c r="EJ421" s="15"/>
      <c r="EK421" s="15"/>
      <c r="EL421" s="15"/>
      <c r="EM421" s="15"/>
      <c r="EN421" s="15"/>
      <c r="EO421" s="15"/>
      <c r="EP421" s="15"/>
      <c r="EQ421" s="15"/>
      <c r="ER421" s="15"/>
      <c r="ES421" s="15"/>
      <c r="ET421" s="15"/>
      <c r="EU421" s="15"/>
      <c r="EV421" s="15"/>
      <c r="EW421" s="15"/>
      <c r="EX421" s="15"/>
    </row>
    <row r="422" spans="1:154" s="2" customFormat="1" ht="15.6" customHeight="1">
      <c r="A422" s="2">
        <v>2013</v>
      </c>
      <c r="B422" s="194" t="s">
        <v>2958</v>
      </c>
      <c r="C422" s="210" t="s">
        <v>2959</v>
      </c>
      <c r="D422" s="195">
        <f t="shared" si="11"/>
        <v>5.6</v>
      </c>
      <c r="E422" s="1" t="s">
        <v>80</v>
      </c>
      <c r="F422" s="196">
        <v>44869</v>
      </c>
      <c r="G422" s="15" t="s">
        <v>2638</v>
      </c>
      <c r="H422" s="6" t="s">
        <v>11</v>
      </c>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206">
        <v>4.4000000000000004</v>
      </c>
      <c r="AJ422" s="206">
        <v>6</v>
      </c>
      <c r="AK422" s="206">
        <v>8</v>
      </c>
      <c r="AL422" s="206">
        <v>4</v>
      </c>
      <c r="AM422" s="6"/>
      <c r="AN422" s="6"/>
      <c r="AO422" s="6"/>
      <c r="AP422" s="6"/>
      <c r="AQ422" s="6"/>
      <c r="AR422" s="6"/>
      <c r="AS422" s="6"/>
      <c r="AT422" s="197"/>
      <c r="AU422" s="197"/>
      <c r="AV422" s="197"/>
      <c r="AW422" s="197"/>
      <c r="AX422" s="197"/>
      <c r="AY422" s="197"/>
      <c r="AZ422" s="197"/>
      <c r="BA422" s="197"/>
      <c r="BB422" s="197"/>
      <c r="BC422" s="197"/>
      <c r="BD422" s="197"/>
      <c r="BE422" s="197"/>
      <c r="BF422" s="197"/>
      <c r="BM422" s="209"/>
      <c r="BN422" s="209"/>
      <c r="BO422" s="209"/>
      <c r="BP422" s="209"/>
      <c r="BQ422" s="209"/>
      <c r="BR422" s="209"/>
      <c r="BS422" s="209"/>
      <c r="BT422" s="209"/>
      <c r="BU422" s="209"/>
      <c r="BV422" s="209"/>
      <c r="BW422" s="209"/>
      <c r="BX422" s="15"/>
      <c r="BY422" s="15"/>
      <c r="BZ422" s="15"/>
      <c r="CA422" s="15"/>
      <c r="CB422" s="15"/>
      <c r="CC422" s="15"/>
      <c r="CD422" s="15"/>
      <c r="CE422" s="15"/>
      <c r="CF422" s="15"/>
      <c r="CG422" s="15"/>
      <c r="CH422" s="15"/>
      <c r="CI422" s="15"/>
      <c r="CJ422" s="15"/>
      <c r="CK422" s="15"/>
      <c r="CL422" s="15"/>
      <c r="CM422" s="15"/>
      <c r="CN422" s="15"/>
      <c r="CO422" s="15"/>
      <c r="CP422" s="15"/>
      <c r="CQ422" s="15"/>
      <c r="CR422" s="15"/>
      <c r="CS422" s="15"/>
      <c r="CT422" s="15"/>
      <c r="CU422" s="15"/>
      <c r="CV422" s="15"/>
      <c r="CW422" s="15"/>
      <c r="CX422" s="15"/>
      <c r="CY422" s="15"/>
      <c r="CZ422" s="15"/>
      <c r="DA422" s="15"/>
      <c r="DB422" s="15"/>
      <c r="DC422" s="15"/>
      <c r="DD422" s="15"/>
      <c r="DE422" s="15"/>
      <c r="DF422" s="15"/>
      <c r="DG422" s="15"/>
      <c r="DH422" s="15"/>
      <c r="DI422" s="15"/>
      <c r="DJ422" s="15"/>
      <c r="DK422" s="15"/>
      <c r="DL422" s="15"/>
      <c r="DM422" s="15"/>
      <c r="DN422" s="15"/>
      <c r="DO422" s="15"/>
      <c r="DP422" s="15"/>
      <c r="DQ422" s="15"/>
      <c r="DR422" s="15"/>
      <c r="DS422" s="15"/>
      <c r="DT422" s="15"/>
      <c r="DU422" s="15"/>
      <c r="DV422" s="15"/>
      <c r="DW422" s="15"/>
      <c r="DX422" s="15"/>
      <c r="DY422" s="15"/>
      <c r="DZ422" s="15"/>
      <c r="EA422" s="15"/>
      <c r="EB422" s="15"/>
      <c r="EC422" s="15"/>
      <c r="ED422" s="15"/>
      <c r="EE422" s="15"/>
      <c r="EF422" s="15"/>
      <c r="EG422" s="15"/>
      <c r="EH422" s="15"/>
      <c r="EI422" s="15"/>
      <c r="EJ422" s="15"/>
      <c r="EK422" s="15"/>
      <c r="EL422" s="15"/>
      <c r="EM422" s="15"/>
      <c r="EN422" s="15"/>
      <c r="EO422" s="15"/>
      <c r="EP422" s="15"/>
      <c r="EQ422" s="15"/>
      <c r="ER422" s="15"/>
      <c r="ES422" s="15"/>
      <c r="ET422" s="15"/>
      <c r="EU422" s="15"/>
      <c r="EV422" s="15"/>
      <c r="EW422" s="15"/>
      <c r="EX422" s="15"/>
    </row>
    <row r="423" spans="1:154" s="2" customFormat="1" ht="15.6" customHeight="1">
      <c r="A423" s="2">
        <v>2022</v>
      </c>
      <c r="B423" s="194" t="s">
        <v>2733</v>
      </c>
      <c r="C423" s="210" t="s">
        <v>2960</v>
      </c>
      <c r="D423" s="195">
        <f t="shared" si="11"/>
        <v>8.3000000000000007</v>
      </c>
      <c r="E423" s="1" t="s">
        <v>81</v>
      </c>
      <c r="F423" s="196">
        <v>44867</v>
      </c>
      <c r="G423" s="15" t="s">
        <v>2632</v>
      </c>
      <c r="H423" s="6" t="s">
        <v>11</v>
      </c>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206">
        <v>7.2</v>
      </c>
      <c r="AJ423" s="206">
        <v>8.8000000000000007</v>
      </c>
      <c r="AK423" s="206">
        <v>8</v>
      </c>
      <c r="AL423" s="206">
        <v>9.1999999999999993</v>
      </c>
      <c r="AM423" s="6"/>
      <c r="AN423" s="6"/>
      <c r="AO423" s="6"/>
      <c r="AP423" s="6"/>
      <c r="AQ423" s="6"/>
      <c r="AR423" s="6"/>
      <c r="AS423" s="6"/>
      <c r="AT423" s="197"/>
      <c r="AU423" s="197"/>
      <c r="AV423" s="197"/>
      <c r="AW423" s="197"/>
      <c r="AX423" s="197"/>
      <c r="AY423" s="197"/>
      <c r="AZ423" s="197"/>
      <c r="BA423" s="197"/>
      <c r="BB423" s="197"/>
      <c r="BC423" s="197"/>
      <c r="BD423" s="197"/>
      <c r="BE423" s="197"/>
      <c r="BF423" s="197"/>
      <c r="BG423" s="197"/>
      <c r="BH423" s="197"/>
      <c r="BI423" s="197"/>
      <c r="BJ423" s="197"/>
      <c r="BK423" s="197"/>
      <c r="BL423" s="197"/>
      <c r="BM423" s="197"/>
      <c r="BN423" s="197"/>
      <c r="BO423" s="197"/>
      <c r="BP423" s="197"/>
      <c r="BQ423" s="197"/>
      <c r="BR423" s="197"/>
      <c r="BS423" s="197"/>
      <c r="BT423" s="197"/>
      <c r="BU423" s="197"/>
      <c r="BV423" s="197"/>
      <c r="BW423" s="197"/>
      <c r="BX423" s="5"/>
      <c r="BY423" s="5"/>
      <c r="BZ423" s="5"/>
      <c r="CA423" s="5"/>
      <c r="CB423" s="5"/>
      <c r="CC423" s="5"/>
      <c r="CD423" s="5"/>
      <c r="CE423" s="5"/>
      <c r="CF423" s="5"/>
      <c r="CG423" s="5"/>
      <c r="CH423" s="5"/>
      <c r="CI423" s="5"/>
      <c r="CJ423" s="5"/>
      <c r="CK423" s="5"/>
      <c r="CL423" s="5"/>
      <c r="CM423" s="5"/>
      <c r="CN423" s="5"/>
      <c r="CO423" s="5"/>
      <c r="CP423" s="5"/>
      <c r="CQ423" s="5"/>
      <c r="CR423" s="5"/>
      <c r="CS423" s="5"/>
      <c r="CT423" s="5"/>
      <c r="CU423" s="5"/>
      <c r="CV423" s="5"/>
      <c r="CW423" s="5"/>
      <c r="CX423" s="5"/>
      <c r="CY423" s="5"/>
      <c r="CZ423" s="5"/>
      <c r="DA423" s="5"/>
      <c r="DB423" s="5"/>
      <c r="DC423" s="5"/>
      <c r="DD423" s="5"/>
      <c r="DE423" s="5"/>
      <c r="DF423" s="5"/>
      <c r="DG423" s="5"/>
      <c r="DH423" s="5"/>
      <c r="DI423" s="5"/>
      <c r="DJ423" s="5"/>
      <c r="DK423" s="5"/>
      <c r="DL423" s="5"/>
      <c r="DM423" s="5"/>
      <c r="DN423" s="5"/>
      <c r="DO423" s="5"/>
      <c r="DP423" s="5"/>
      <c r="DQ423" s="5"/>
      <c r="DR423" s="5"/>
      <c r="DS423" s="5"/>
      <c r="DT423" s="5"/>
      <c r="DU423" s="5"/>
      <c r="DV423" s="5"/>
      <c r="DW423" s="5"/>
      <c r="DX423" s="5"/>
      <c r="DY423" s="5"/>
      <c r="DZ423" s="5"/>
      <c r="EA423" s="5"/>
      <c r="EB423" s="5"/>
      <c r="EC423" s="5"/>
      <c r="ED423" s="5"/>
      <c r="EE423" s="5"/>
      <c r="EF423" s="5"/>
      <c r="EG423" s="5"/>
      <c r="EH423" s="5"/>
      <c r="EI423" s="5"/>
      <c r="EJ423" s="5"/>
      <c r="EK423" s="5"/>
      <c r="EL423" s="5"/>
      <c r="EM423" s="5"/>
      <c r="EN423" s="5"/>
      <c r="EO423" s="5"/>
      <c r="EP423" s="5"/>
      <c r="EQ423" s="5"/>
      <c r="ER423" s="5"/>
      <c r="ES423" s="5"/>
      <c r="ET423" s="5"/>
      <c r="EU423" s="5"/>
      <c r="EV423" s="5"/>
      <c r="EW423" s="5"/>
      <c r="EX423" s="5"/>
    </row>
    <row r="424" spans="1:154" s="2" customFormat="1" ht="15.6" customHeight="1">
      <c r="A424" s="2">
        <v>7.2</v>
      </c>
      <c r="B424" s="194" t="s">
        <v>2733</v>
      </c>
      <c r="C424" s="210" t="s">
        <v>2960</v>
      </c>
      <c r="D424" s="195">
        <f t="shared" si="11"/>
        <v>7.2</v>
      </c>
      <c r="E424" s="1" t="s">
        <v>80</v>
      </c>
      <c r="F424" s="196">
        <v>44867</v>
      </c>
      <c r="G424" s="15" t="s">
        <v>2632</v>
      </c>
      <c r="H424" s="6" t="s">
        <v>11</v>
      </c>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206">
        <v>6.4</v>
      </c>
      <c r="AJ424" s="206">
        <v>6</v>
      </c>
      <c r="AK424" s="206">
        <v>8.4</v>
      </c>
      <c r="AL424" s="206">
        <v>8</v>
      </c>
      <c r="AM424" s="6"/>
      <c r="AN424" s="6"/>
      <c r="AO424" s="6"/>
      <c r="AP424" s="6"/>
      <c r="AQ424" s="6"/>
      <c r="AR424" s="6"/>
      <c r="AS424" s="6"/>
      <c r="AT424" s="197"/>
      <c r="AU424" s="197"/>
      <c r="AV424" s="197"/>
      <c r="AW424" s="197"/>
      <c r="AX424" s="197"/>
      <c r="AY424" s="197"/>
      <c r="AZ424" s="197"/>
      <c r="BA424" s="197"/>
      <c r="BB424" s="197"/>
      <c r="BC424" s="197"/>
      <c r="BD424" s="197"/>
      <c r="BE424" s="197"/>
      <c r="BF424" s="197"/>
      <c r="BH424" s="209"/>
      <c r="BI424" s="209"/>
      <c r="BJ424" s="209"/>
      <c r="BK424" s="209"/>
      <c r="BL424" s="209"/>
      <c r="BM424" s="197"/>
      <c r="BN424" s="197"/>
      <c r="BO424" s="197"/>
      <c r="BP424" s="197"/>
      <c r="BQ424" s="197"/>
      <c r="BR424" s="197"/>
      <c r="BS424" s="197"/>
      <c r="BT424" s="197"/>
      <c r="BU424" s="197"/>
      <c r="BV424" s="197"/>
      <c r="BW424" s="197"/>
      <c r="BX424" s="15"/>
      <c r="BY424" s="15"/>
      <c r="BZ424" s="15"/>
      <c r="CA424" s="15"/>
      <c r="CB424" s="15"/>
      <c r="CC424" s="15"/>
      <c r="CD424" s="15"/>
      <c r="CE424" s="15"/>
      <c r="CF424" s="15"/>
      <c r="CG424" s="15"/>
      <c r="CH424" s="15"/>
      <c r="CI424" s="15"/>
      <c r="CJ424" s="15"/>
      <c r="CK424" s="15"/>
      <c r="CL424" s="15"/>
      <c r="CM424" s="15"/>
      <c r="CN424" s="15"/>
      <c r="CO424" s="15"/>
      <c r="CP424" s="15"/>
      <c r="CQ424" s="15"/>
      <c r="CR424" s="15"/>
      <c r="CS424" s="15"/>
      <c r="CT424" s="15"/>
      <c r="CU424" s="15"/>
      <c r="CV424" s="15"/>
      <c r="CW424" s="15"/>
      <c r="CX424" s="15"/>
      <c r="CY424" s="15"/>
      <c r="CZ424" s="15"/>
      <c r="DA424" s="15"/>
      <c r="DB424" s="15"/>
      <c r="DC424" s="15"/>
      <c r="DD424" s="15"/>
      <c r="DE424" s="15"/>
      <c r="DF424" s="15"/>
      <c r="DG424" s="15"/>
      <c r="DH424" s="15"/>
      <c r="DI424" s="15"/>
      <c r="DJ424" s="15"/>
      <c r="DK424" s="15"/>
      <c r="DL424" s="15"/>
      <c r="DM424" s="15"/>
      <c r="DN424" s="15"/>
      <c r="DO424" s="15"/>
      <c r="DP424" s="15"/>
      <c r="DQ424" s="15"/>
      <c r="DR424" s="15"/>
      <c r="DS424" s="15"/>
      <c r="DT424" s="15"/>
      <c r="DU424" s="15"/>
      <c r="DV424" s="15"/>
      <c r="DW424" s="15"/>
      <c r="DX424" s="15"/>
      <c r="DY424" s="15"/>
      <c r="DZ424" s="15"/>
      <c r="EA424" s="15"/>
      <c r="EB424" s="15"/>
      <c r="EC424" s="15"/>
      <c r="ED424" s="15"/>
      <c r="EE424" s="15"/>
      <c r="EF424" s="15"/>
      <c r="EG424" s="15"/>
      <c r="EH424" s="15"/>
      <c r="EI424" s="15"/>
      <c r="EJ424" s="15"/>
      <c r="EK424" s="15"/>
      <c r="EL424" s="15"/>
      <c r="EM424" s="15"/>
      <c r="EN424" s="5"/>
      <c r="EO424" s="5"/>
      <c r="EP424" s="5"/>
      <c r="EQ424" s="5"/>
      <c r="ER424" s="5"/>
      <c r="ES424" s="5"/>
      <c r="ET424" s="5"/>
      <c r="EU424" s="5"/>
      <c r="EV424" s="5"/>
      <c r="EW424" s="5"/>
      <c r="EX424" s="5"/>
    </row>
    <row r="425" spans="1:154" s="2" customFormat="1" ht="15.6" customHeight="1">
      <c r="A425" s="2">
        <v>2019</v>
      </c>
      <c r="B425" s="194" t="s">
        <v>2961</v>
      </c>
      <c r="C425" s="210" t="s">
        <v>2962</v>
      </c>
      <c r="D425" s="195">
        <f t="shared" si="11"/>
        <v>5.6</v>
      </c>
      <c r="E425" s="214" t="s">
        <v>80</v>
      </c>
      <c r="F425" s="196">
        <v>44866</v>
      </c>
      <c r="G425" s="15" t="s">
        <v>2638</v>
      </c>
      <c r="H425" s="6" t="s">
        <v>11</v>
      </c>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208">
        <v>4.8</v>
      </c>
      <c r="AJ425" s="208">
        <v>8</v>
      </c>
      <c r="AK425" s="208">
        <v>5.6</v>
      </c>
      <c r="AL425" s="208">
        <v>4</v>
      </c>
      <c r="AM425" s="6"/>
      <c r="AN425" s="6"/>
      <c r="AO425" s="6"/>
      <c r="AP425" s="6"/>
      <c r="AQ425" s="6"/>
      <c r="AR425" s="6"/>
      <c r="AS425" s="6"/>
      <c r="AT425" s="197"/>
      <c r="AU425" s="197"/>
      <c r="AV425" s="197"/>
      <c r="AW425" s="197"/>
      <c r="AX425" s="197"/>
      <c r="AY425" s="197"/>
      <c r="AZ425" s="197"/>
      <c r="BA425" s="197"/>
      <c r="BB425" s="197"/>
      <c r="BC425" s="197"/>
      <c r="BD425" s="197"/>
      <c r="BE425" s="197"/>
      <c r="BF425" s="197"/>
      <c r="BG425" s="197"/>
      <c r="BM425" s="209"/>
      <c r="BN425" s="209"/>
      <c r="BO425" s="209"/>
      <c r="BP425" s="209"/>
      <c r="BQ425" s="209"/>
      <c r="BR425" s="209"/>
      <c r="BS425" s="209"/>
      <c r="BT425" s="209"/>
      <c r="BU425" s="209"/>
      <c r="BV425" s="209"/>
      <c r="BW425" s="209"/>
      <c r="BX425" s="15"/>
      <c r="BY425" s="15"/>
      <c r="BZ425" s="15"/>
      <c r="CA425" s="15"/>
      <c r="CB425" s="15"/>
      <c r="CC425" s="15"/>
      <c r="CD425" s="15"/>
      <c r="CE425" s="15"/>
      <c r="CF425" s="15"/>
      <c r="CG425" s="15"/>
      <c r="CH425" s="15"/>
      <c r="CI425" s="15"/>
      <c r="CJ425" s="15"/>
      <c r="CK425" s="15"/>
      <c r="CL425" s="15"/>
      <c r="CM425" s="15"/>
      <c r="CN425" s="15"/>
      <c r="CO425" s="15"/>
      <c r="CP425" s="15"/>
      <c r="CQ425" s="15"/>
      <c r="CR425" s="15"/>
      <c r="CS425" s="15"/>
      <c r="CT425" s="15"/>
      <c r="CU425" s="15"/>
      <c r="CV425" s="15"/>
      <c r="CW425" s="15"/>
      <c r="CX425" s="15"/>
      <c r="CY425" s="15"/>
      <c r="CZ425" s="15"/>
      <c r="DA425" s="15"/>
      <c r="DB425" s="15"/>
      <c r="DC425" s="15"/>
      <c r="DD425" s="15"/>
      <c r="DE425" s="15"/>
      <c r="DF425" s="15"/>
      <c r="DG425" s="15"/>
      <c r="DH425" s="15"/>
      <c r="DI425" s="15"/>
      <c r="DJ425" s="15"/>
      <c r="DK425" s="15"/>
      <c r="DL425" s="15"/>
      <c r="DM425" s="15"/>
      <c r="DN425" s="15"/>
      <c r="DO425" s="15"/>
      <c r="DP425" s="15"/>
      <c r="DQ425" s="15"/>
      <c r="DR425" s="15"/>
      <c r="DS425" s="15"/>
      <c r="DT425" s="15"/>
      <c r="DU425" s="15"/>
      <c r="DV425" s="15"/>
      <c r="DW425" s="15"/>
      <c r="DX425" s="15"/>
      <c r="DY425" s="15"/>
      <c r="DZ425" s="15"/>
      <c r="EA425" s="15"/>
      <c r="EB425" s="15"/>
      <c r="EC425" s="15"/>
      <c r="ED425" s="15"/>
      <c r="EE425" s="15"/>
      <c r="EF425" s="15"/>
      <c r="EG425" s="15"/>
      <c r="EH425" s="15"/>
      <c r="EI425" s="15"/>
      <c r="EJ425" s="15"/>
      <c r="EK425" s="15"/>
      <c r="EL425" s="15"/>
      <c r="EM425" s="15"/>
      <c r="EN425" s="15"/>
      <c r="EO425" s="15"/>
      <c r="EP425" s="15"/>
      <c r="EQ425" s="15"/>
      <c r="ER425" s="15"/>
      <c r="ES425" s="15"/>
      <c r="ET425" s="15"/>
      <c r="EU425" s="15"/>
      <c r="EV425" s="15"/>
      <c r="EW425" s="15"/>
      <c r="EX425" s="15"/>
    </row>
    <row r="426" spans="1:154" s="2" customFormat="1" ht="15.6" customHeight="1">
      <c r="A426" s="2">
        <v>2019</v>
      </c>
      <c r="B426" s="194" t="s">
        <v>2961</v>
      </c>
      <c r="C426" s="210" t="s">
        <v>2962</v>
      </c>
      <c r="D426" s="195">
        <f t="shared" si="11"/>
        <v>4.9000000000000004</v>
      </c>
      <c r="E426" s="214" t="s">
        <v>81</v>
      </c>
      <c r="F426" s="196">
        <v>44866</v>
      </c>
      <c r="G426" s="15" t="s">
        <v>2638</v>
      </c>
      <c r="H426" s="6" t="s">
        <v>11</v>
      </c>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208">
        <v>5.6</v>
      </c>
      <c r="AJ426" s="208">
        <v>4</v>
      </c>
      <c r="AK426" s="208">
        <v>5.6</v>
      </c>
      <c r="AL426" s="208">
        <v>4.4000000000000004</v>
      </c>
      <c r="AM426" s="1"/>
      <c r="AN426" s="1"/>
      <c r="AO426" s="1"/>
      <c r="AP426" s="1"/>
      <c r="AQ426" s="1"/>
      <c r="AR426" s="1"/>
      <c r="AS426" s="1"/>
      <c r="BM426" s="197"/>
      <c r="BN426" s="197"/>
      <c r="BO426" s="197"/>
      <c r="BP426" s="197"/>
      <c r="BQ426" s="197"/>
      <c r="BR426" s="197"/>
      <c r="BS426" s="197"/>
      <c r="BT426" s="197"/>
      <c r="BU426" s="197"/>
      <c r="BV426" s="197"/>
      <c r="BW426" s="197"/>
      <c r="BX426" s="15"/>
      <c r="BY426" s="15"/>
      <c r="BZ426" s="15"/>
      <c r="CA426" s="15"/>
      <c r="CB426" s="15"/>
      <c r="CC426" s="15"/>
      <c r="CD426" s="15"/>
      <c r="CE426" s="15"/>
      <c r="CF426" s="15"/>
      <c r="CG426" s="15"/>
      <c r="CH426" s="15"/>
      <c r="CI426" s="15"/>
      <c r="CJ426" s="15"/>
      <c r="CK426" s="15"/>
      <c r="CL426" s="15"/>
      <c r="CM426" s="15"/>
      <c r="CN426" s="15"/>
      <c r="CO426" s="15"/>
      <c r="CP426" s="15"/>
      <c r="CQ426" s="15"/>
      <c r="CR426" s="15"/>
      <c r="CS426" s="15"/>
      <c r="CT426" s="15"/>
      <c r="CU426" s="15"/>
      <c r="CV426" s="15"/>
      <c r="CW426" s="15"/>
      <c r="CX426" s="15"/>
      <c r="CY426" s="15"/>
      <c r="CZ426" s="15"/>
      <c r="DA426" s="15"/>
      <c r="DB426" s="15"/>
      <c r="DC426" s="15"/>
      <c r="DD426" s="15"/>
      <c r="DE426" s="15"/>
      <c r="DF426" s="15"/>
      <c r="DG426" s="15"/>
      <c r="DH426" s="15"/>
      <c r="DI426" s="15"/>
      <c r="DJ426" s="15"/>
      <c r="DK426" s="15"/>
      <c r="DL426" s="15"/>
      <c r="DM426" s="15"/>
      <c r="DN426" s="15"/>
      <c r="DO426" s="15"/>
      <c r="DP426" s="15"/>
      <c r="DQ426" s="15"/>
      <c r="DR426" s="15"/>
      <c r="DS426" s="15"/>
      <c r="DT426" s="15"/>
      <c r="DU426" s="15"/>
      <c r="DV426" s="15"/>
      <c r="DW426" s="15"/>
      <c r="DX426" s="15"/>
      <c r="DY426" s="15"/>
      <c r="DZ426" s="15"/>
      <c r="EA426" s="15"/>
      <c r="EB426" s="15"/>
      <c r="EC426" s="15"/>
      <c r="ED426" s="15"/>
      <c r="EE426" s="15"/>
      <c r="EF426" s="15"/>
      <c r="EG426" s="15"/>
      <c r="EH426" s="15"/>
      <c r="EI426" s="15"/>
      <c r="EJ426" s="15"/>
      <c r="EK426" s="15"/>
      <c r="EL426" s="15"/>
      <c r="EM426" s="15"/>
      <c r="EN426" s="15"/>
      <c r="EO426" s="15"/>
      <c r="EP426" s="15"/>
      <c r="EQ426" s="15"/>
      <c r="ER426" s="15"/>
      <c r="ES426" s="15"/>
      <c r="ET426" s="15"/>
      <c r="EU426" s="15"/>
      <c r="EV426" s="15"/>
      <c r="EW426" s="15"/>
      <c r="EX426" s="15"/>
    </row>
    <row r="427" spans="1:154" s="2" customFormat="1" ht="15.6" customHeight="1">
      <c r="A427" s="2">
        <v>2020</v>
      </c>
      <c r="B427" s="194" t="s">
        <v>2963</v>
      </c>
      <c r="C427" s="210" t="s">
        <v>2964</v>
      </c>
      <c r="D427" s="195">
        <f t="shared" si="11"/>
        <v>5.8</v>
      </c>
      <c r="E427" s="1" t="s">
        <v>80</v>
      </c>
      <c r="F427" s="196">
        <v>44861</v>
      </c>
      <c r="G427" s="15" t="s">
        <v>2638</v>
      </c>
      <c r="H427" s="6" t="s">
        <v>11</v>
      </c>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206">
        <v>5.2</v>
      </c>
      <c r="AJ427" s="206">
        <v>4.8</v>
      </c>
      <c r="AK427" s="206">
        <v>8.4</v>
      </c>
      <c r="AL427" s="206">
        <v>4.8</v>
      </c>
      <c r="AM427" s="6"/>
      <c r="AN427" s="6"/>
      <c r="AO427" s="6"/>
      <c r="AP427" s="6"/>
      <c r="AQ427" s="6"/>
      <c r="AR427" s="6"/>
      <c r="AS427" s="6"/>
      <c r="AT427" s="197"/>
      <c r="AU427" s="197"/>
      <c r="AV427" s="197"/>
      <c r="AW427" s="197"/>
      <c r="AX427" s="197"/>
      <c r="AY427" s="197"/>
      <c r="AZ427" s="197"/>
      <c r="BA427" s="197"/>
      <c r="BB427" s="197"/>
      <c r="BC427" s="197"/>
      <c r="BD427" s="197"/>
      <c r="BE427" s="197"/>
      <c r="BF427" s="197"/>
      <c r="BM427" s="197"/>
      <c r="BN427" s="197"/>
      <c r="BO427" s="197"/>
      <c r="BP427" s="197"/>
      <c r="BQ427" s="197"/>
      <c r="BR427" s="197"/>
      <c r="BS427" s="197"/>
      <c r="BT427" s="197"/>
      <c r="BU427" s="197"/>
      <c r="BV427" s="197"/>
      <c r="BW427" s="197"/>
      <c r="BX427" s="15"/>
      <c r="BY427" s="15"/>
      <c r="BZ427" s="15"/>
      <c r="CA427" s="15"/>
      <c r="CB427" s="15"/>
      <c r="CC427" s="15"/>
      <c r="CD427" s="15"/>
      <c r="CE427" s="15"/>
      <c r="CF427" s="15"/>
      <c r="CG427" s="15"/>
      <c r="CH427" s="15"/>
      <c r="CI427" s="15"/>
      <c r="CJ427" s="15"/>
      <c r="CK427" s="15"/>
      <c r="CL427" s="15"/>
      <c r="CM427" s="15"/>
      <c r="CN427" s="15"/>
      <c r="CO427" s="15"/>
      <c r="CP427" s="15"/>
      <c r="CQ427" s="15"/>
      <c r="CR427" s="15"/>
      <c r="CS427" s="15"/>
      <c r="CT427" s="15"/>
      <c r="CU427" s="15"/>
      <c r="CV427" s="15"/>
      <c r="CW427" s="15"/>
      <c r="CX427" s="15"/>
      <c r="CY427" s="15"/>
      <c r="CZ427" s="15"/>
      <c r="DA427" s="15"/>
      <c r="DB427" s="15"/>
      <c r="DC427" s="15"/>
      <c r="DD427" s="15"/>
      <c r="DE427" s="15"/>
      <c r="DF427" s="15"/>
      <c r="DG427" s="15"/>
      <c r="DH427" s="15"/>
      <c r="DI427" s="15"/>
      <c r="DJ427" s="15"/>
      <c r="DK427" s="15"/>
      <c r="DL427" s="15"/>
      <c r="DM427" s="15"/>
      <c r="DN427" s="15"/>
      <c r="DO427" s="15"/>
      <c r="DP427" s="15"/>
      <c r="DQ427" s="15"/>
      <c r="DR427" s="15"/>
      <c r="DS427" s="15"/>
      <c r="DT427" s="15"/>
      <c r="DU427" s="15"/>
      <c r="DV427" s="15"/>
      <c r="DW427" s="15"/>
      <c r="DX427" s="15"/>
      <c r="DY427" s="15"/>
      <c r="DZ427" s="15"/>
      <c r="EA427" s="15"/>
      <c r="EB427" s="15"/>
      <c r="EC427" s="15"/>
      <c r="ED427" s="15"/>
      <c r="EE427" s="15"/>
      <c r="EF427" s="15"/>
      <c r="EG427" s="15"/>
      <c r="EH427" s="15"/>
      <c r="EI427" s="15"/>
      <c r="EJ427" s="15"/>
      <c r="EK427" s="15"/>
      <c r="EL427" s="15"/>
      <c r="EM427" s="15"/>
      <c r="EN427" s="15"/>
      <c r="EO427" s="15"/>
      <c r="EP427" s="15"/>
      <c r="EQ427" s="15"/>
      <c r="ER427" s="15"/>
      <c r="ES427" s="15"/>
      <c r="ET427" s="15"/>
      <c r="EU427" s="15"/>
      <c r="EV427" s="15"/>
      <c r="EW427" s="15"/>
      <c r="EX427" s="15"/>
    </row>
    <row r="428" spans="1:154" s="2" customFormat="1" ht="15.6" customHeight="1">
      <c r="A428" s="2">
        <v>2020</v>
      </c>
      <c r="B428" s="194" t="s">
        <v>2963</v>
      </c>
      <c r="C428" s="210" t="s">
        <v>2964</v>
      </c>
      <c r="D428" s="195">
        <f t="shared" si="11"/>
        <v>5.8</v>
      </c>
      <c r="E428" s="1" t="s">
        <v>81</v>
      </c>
      <c r="F428" s="196">
        <v>44861</v>
      </c>
      <c r="G428" s="15" t="s">
        <v>2638</v>
      </c>
      <c r="H428" s="6" t="s">
        <v>11</v>
      </c>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206">
        <v>8</v>
      </c>
      <c r="AJ428" s="206">
        <v>4</v>
      </c>
      <c r="AK428" s="206">
        <v>6</v>
      </c>
      <c r="AL428" s="206">
        <v>5.2</v>
      </c>
      <c r="AM428" s="1"/>
      <c r="AN428" s="1"/>
      <c r="AO428" s="1"/>
      <c r="AP428" s="1"/>
      <c r="AQ428" s="1"/>
      <c r="AR428" s="1"/>
      <c r="AS428" s="1"/>
      <c r="BG428" s="197"/>
      <c r="BH428" s="197"/>
      <c r="BI428" s="197"/>
      <c r="BJ428" s="197"/>
      <c r="BK428" s="197"/>
      <c r="BL428" s="197"/>
      <c r="BM428" s="197"/>
      <c r="BN428" s="197"/>
      <c r="BO428" s="197"/>
      <c r="BP428" s="197"/>
      <c r="BQ428" s="197"/>
      <c r="BR428" s="197"/>
      <c r="BS428" s="197"/>
      <c r="BT428" s="197"/>
      <c r="BU428" s="197"/>
      <c r="BV428" s="197"/>
      <c r="BW428" s="197"/>
      <c r="BX428" s="15"/>
      <c r="BY428" s="15"/>
      <c r="BZ428" s="15"/>
      <c r="CA428" s="15"/>
      <c r="CB428" s="15"/>
      <c r="CC428" s="15"/>
      <c r="CD428" s="15"/>
      <c r="CE428" s="15"/>
      <c r="CF428" s="15"/>
      <c r="CG428" s="15"/>
      <c r="CH428" s="15"/>
      <c r="CI428" s="15"/>
      <c r="CJ428" s="15"/>
      <c r="CK428" s="15"/>
      <c r="CL428" s="15"/>
      <c r="CM428" s="15"/>
      <c r="CN428" s="15"/>
      <c r="CO428" s="15"/>
      <c r="CP428" s="15"/>
      <c r="CQ428" s="15"/>
      <c r="CR428" s="15"/>
      <c r="CS428" s="15"/>
      <c r="CT428" s="15"/>
      <c r="CU428" s="15"/>
      <c r="CV428" s="15"/>
      <c r="CW428" s="15"/>
      <c r="CX428" s="15"/>
      <c r="CY428" s="15"/>
      <c r="CZ428" s="15"/>
      <c r="DA428" s="15"/>
      <c r="DB428" s="15"/>
      <c r="DC428" s="15"/>
      <c r="DD428" s="15"/>
      <c r="DE428" s="15"/>
      <c r="DF428" s="15"/>
      <c r="DG428" s="15"/>
      <c r="DH428" s="15"/>
      <c r="DI428" s="15"/>
      <c r="DJ428" s="15"/>
      <c r="DK428" s="15"/>
      <c r="DL428" s="15"/>
      <c r="DM428" s="15"/>
      <c r="DN428" s="15"/>
      <c r="DO428" s="15"/>
      <c r="DP428" s="15"/>
      <c r="DQ428" s="15"/>
      <c r="DR428" s="15"/>
      <c r="DS428" s="15"/>
      <c r="DT428" s="15"/>
      <c r="DU428" s="15"/>
      <c r="DV428" s="15"/>
      <c r="DW428" s="15"/>
      <c r="DX428" s="15"/>
      <c r="DY428" s="15"/>
      <c r="DZ428" s="15"/>
      <c r="EA428" s="15"/>
      <c r="EB428" s="15"/>
      <c r="EC428" s="15"/>
      <c r="ED428" s="15"/>
      <c r="EE428" s="15"/>
      <c r="EF428" s="15"/>
      <c r="EG428" s="15"/>
      <c r="EH428" s="15"/>
      <c r="EI428" s="15"/>
      <c r="EJ428" s="15"/>
      <c r="EK428" s="15"/>
      <c r="EL428" s="15"/>
      <c r="EM428" s="15"/>
      <c r="EN428" s="15"/>
      <c r="EO428" s="15"/>
      <c r="EP428" s="15"/>
      <c r="EQ428" s="15"/>
      <c r="ER428" s="15"/>
      <c r="ES428" s="15"/>
      <c r="ET428" s="15"/>
      <c r="EU428" s="15"/>
      <c r="EV428" s="15"/>
      <c r="EW428" s="15"/>
      <c r="EX428" s="15"/>
    </row>
    <row r="429" spans="1:154" s="2" customFormat="1" ht="15.6" customHeight="1">
      <c r="A429" s="2">
        <v>7.8000000000000007</v>
      </c>
      <c r="B429" s="194" t="s">
        <v>2965</v>
      </c>
      <c r="C429" s="210" t="s">
        <v>2966</v>
      </c>
      <c r="D429" s="195">
        <f t="shared" si="11"/>
        <v>7.8000000000000007</v>
      </c>
      <c r="E429" s="1" t="s">
        <v>81</v>
      </c>
      <c r="F429" s="196">
        <v>44859</v>
      </c>
      <c r="G429" s="15" t="s">
        <v>2632</v>
      </c>
      <c r="H429" s="6" t="s">
        <v>11</v>
      </c>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206">
        <v>8.8000000000000007</v>
      </c>
      <c r="AJ429" s="206">
        <v>6</v>
      </c>
      <c r="AK429" s="206">
        <v>8.8000000000000007</v>
      </c>
      <c r="AL429" s="206">
        <v>7.6</v>
      </c>
      <c r="AM429" s="6"/>
      <c r="AN429" s="6"/>
      <c r="AO429" s="6"/>
      <c r="AP429" s="6"/>
      <c r="AQ429" s="6"/>
      <c r="AR429" s="6"/>
      <c r="AS429" s="6"/>
      <c r="AT429" s="197"/>
      <c r="AU429" s="197"/>
      <c r="AV429" s="197"/>
      <c r="AW429" s="197"/>
      <c r="AX429" s="197"/>
      <c r="AY429" s="197"/>
      <c r="AZ429" s="197"/>
      <c r="BA429" s="197"/>
      <c r="BB429" s="197"/>
      <c r="BC429" s="197"/>
      <c r="BD429" s="197"/>
      <c r="BE429" s="197"/>
      <c r="BF429" s="197"/>
      <c r="BG429" s="197"/>
      <c r="BH429" s="197"/>
      <c r="BI429" s="197"/>
      <c r="BJ429" s="197"/>
      <c r="BK429" s="197"/>
      <c r="BL429" s="197"/>
      <c r="BM429" s="197"/>
      <c r="BN429" s="197"/>
      <c r="BO429" s="197"/>
      <c r="BP429" s="197"/>
      <c r="BQ429" s="197"/>
      <c r="BR429" s="197"/>
      <c r="BS429" s="197"/>
      <c r="BT429" s="197"/>
      <c r="BU429" s="197"/>
      <c r="BV429" s="197"/>
      <c r="BW429" s="197"/>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5"/>
      <c r="CW429" s="5"/>
      <c r="CX429" s="5"/>
      <c r="CY429" s="5"/>
      <c r="CZ429" s="5"/>
      <c r="DA429" s="5"/>
      <c r="DB429" s="5"/>
      <c r="DC429" s="5"/>
      <c r="DD429" s="5"/>
      <c r="DE429" s="5"/>
      <c r="DF429" s="5"/>
      <c r="DG429" s="5"/>
      <c r="DH429" s="5"/>
      <c r="DI429" s="5"/>
      <c r="DJ429" s="5"/>
      <c r="DK429" s="5"/>
      <c r="DL429" s="5"/>
      <c r="DM429" s="5"/>
      <c r="DN429" s="5"/>
      <c r="DO429" s="5"/>
      <c r="DP429" s="5"/>
      <c r="DQ429" s="5"/>
      <c r="DR429" s="5"/>
      <c r="DS429" s="5"/>
      <c r="DT429" s="5"/>
      <c r="DU429" s="5"/>
      <c r="DV429" s="5"/>
      <c r="DW429" s="5"/>
      <c r="DX429" s="5"/>
      <c r="DY429" s="5"/>
      <c r="DZ429" s="5"/>
      <c r="EA429" s="5"/>
      <c r="EB429" s="5"/>
      <c r="EC429" s="5"/>
      <c r="ED429" s="5"/>
      <c r="EE429" s="5"/>
      <c r="EF429" s="5"/>
      <c r="EG429" s="5"/>
      <c r="EH429" s="5"/>
      <c r="EI429" s="5"/>
      <c r="EJ429" s="5"/>
      <c r="EK429" s="5"/>
      <c r="EL429" s="5"/>
      <c r="EM429" s="5"/>
      <c r="EN429" s="15"/>
      <c r="EO429" s="15"/>
      <c r="EP429" s="15"/>
      <c r="EQ429" s="15"/>
      <c r="ER429" s="15"/>
      <c r="ES429" s="15"/>
      <c r="ET429" s="15"/>
      <c r="EU429" s="15"/>
      <c r="EV429" s="15"/>
      <c r="EW429" s="15"/>
      <c r="EX429" s="15"/>
    </row>
    <row r="430" spans="1:154" s="2" customFormat="1" ht="15.6" customHeight="1">
      <c r="A430" s="2">
        <v>2022</v>
      </c>
      <c r="B430" s="194" t="s">
        <v>2965</v>
      </c>
      <c r="C430" s="210" t="s">
        <v>2966</v>
      </c>
      <c r="D430" s="195">
        <f t="shared" si="11"/>
        <v>7</v>
      </c>
      <c r="E430" s="1" t="s">
        <v>80</v>
      </c>
      <c r="F430" s="196">
        <v>44859</v>
      </c>
      <c r="G430" s="15" t="s">
        <v>2632</v>
      </c>
      <c r="H430" s="6" t="s">
        <v>11</v>
      </c>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206">
        <v>6.4</v>
      </c>
      <c r="AJ430" s="206">
        <v>6.8</v>
      </c>
      <c r="AK430" s="206">
        <v>9.1999999999999993</v>
      </c>
      <c r="AL430" s="206">
        <v>5.6</v>
      </c>
      <c r="AM430" s="6"/>
      <c r="AN430" s="6"/>
      <c r="AO430" s="6"/>
      <c r="AP430" s="6"/>
      <c r="AQ430" s="6"/>
      <c r="AR430" s="6"/>
      <c r="AS430" s="6"/>
      <c r="AT430" s="197"/>
      <c r="AU430" s="197"/>
      <c r="AV430" s="197"/>
      <c r="AW430" s="197"/>
      <c r="AX430" s="197"/>
      <c r="AY430" s="197"/>
      <c r="AZ430" s="197"/>
      <c r="BA430" s="197"/>
      <c r="BB430" s="197"/>
      <c r="BC430" s="197"/>
      <c r="BD430" s="197"/>
      <c r="BE430" s="197"/>
      <c r="BF430" s="197"/>
      <c r="BM430" s="197"/>
      <c r="BN430" s="197"/>
      <c r="BO430" s="197"/>
      <c r="BP430" s="197"/>
      <c r="BQ430" s="197"/>
      <c r="BR430" s="197"/>
      <c r="BS430" s="197"/>
      <c r="BT430" s="197"/>
      <c r="BU430" s="197"/>
      <c r="BV430" s="197"/>
      <c r="BW430" s="197"/>
      <c r="BX430" s="15"/>
      <c r="BY430" s="15"/>
      <c r="BZ430" s="15"/>
      <c r="CA430" s="15"/>
      <c r="CB430" s="15"/>
      <c r="CC430" s="15"/>
      <c r="CD430" s="15"/>
      <c r="CE430" s="15"/>
      <c r="CF430" s="15"/>
      <c r="CG430" s="15"/>
      <c r="CH430" s="15"/>
      <c r="CI430" s="15"/>
      <c r="CJ430" s="15"/>
      <c r="CK430" s="15"/>
      <c r="CL430" s="15"/>
      <c r="CM430" s="15"/>
      <c r="CN430" s="15"/>
      <c r="CO430" s="15"/>
      <c r="CP430" s="15"/>
      <c r="CQ430" s="15"/>
      <c r="CR430" s="15"/>
      <c r="CS430" s="15"/>
      <c r="CT430" s="15"/>
      <c r="CU430" s="15"/>
      <c r="CV430" s="15"/>
      <c r="CW430" s="15"/>
      <c r="CX430" s="15"/>
      <c r="CY430" s="15"/>
      <c r="CZ430" s="15"/>
      <c r="DA430" s="15"/>
      <c r="DB430" s="15"/>
      <c r="DC430" s="15"/>
      <c r="DD430" s="15"/>
      <c r="DE430" s="15"/>
      <c r="DF430" s="15"/>
      <c r="DG430" s="15"/>
      <c r="DH430" s="15"/>
      <c r="DI430" s="15"/>
      <c r="DJ430" s="15"/>
      <c r="DK430" s="15"/>
      <c r="DL430" s="15"/>
      <c r="DM430" s="15"/>
      <c r="DN430" s="15"/>
      <c r="DO430" s="15"/>
      <c r="DP430" s="15"/>
      <c r="DQ430" s="15"/>
      <c r="DR430" s="15"/>
      <c r="DS430" s="15"/>
      <c r="DT430" s="15"/>
      <c r="DU430" s="15"/>
      <c r="DV430" s="15"/>
      <c r="DW430" s="15"/>
      <c r="DX430" s="15"/>
      <c r="DY430" s="15"/>
      <c r="DZ430" s="15"/>
      <c r="EA430" s="15"/>
      <c r="EB430" s="15"/>
      <c r="EC430" s="15"/>
      <c r="ED430" s="15"/>
      <c r="EE430" s="15"/>
      <c r="EF430" s="15"/>
      <c r="EG430" s="15"/>
      <c r="EH430" s="15"/>
      <c r="EI430" s="15"/>
      <c r="EJ430" s="15"/>
      <c r="EK430" s="15"/>
      <c r="EL430" s="15"/>
      <c r="EM430" s="15"/>
      <c r="EN430" s="15"/>
      <c r="EO430" s="15"/>
      <c r="EP430" s="15"/>
      <c r="EQ430" s="15"/>
      <c r="ER430" s="15"/>
      <c r="ES430" s="15"/>
      <c r="ET430" s="15"/>
      <c r="EU430" s="15"/>
      <c r="EV430" s="15"/>
      <c r="EW430" s="15"/>
      <c r="EX430" s="15"/>
    </row>
    <row r="431" spans="1:154" s="2" customFormat="1" ht="15.6" customHeight="1">
      <c r="A431" s="2">
        <v>2016</v>
      </c>
      <c r="B431" s="194" t="s">
        <v>2967</v>
      </c>
      <c r="C431" s="210" t="s">
        <v>2968</v>
      </c>
      <c r="D431" s="195">
        <f t="shared" si="11"/>
        <v>8.7999999999999989</v>
      </c>
      <c r="E431" s="1" t="s">
        <v>80</v>
      </c>
      <c r="F431" s="196">
        <v>44851</v>
      </c>
      <c r="G431" s="15" t="s">
        <v>2632</v>
      </c>
      <c r="H431" s="6" t="s">
        <v>11</v>
      </c>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206">
        <v>10</v>
      </c>
      <c r="AJ431" s="206">
        <v>6.4</v>
      </c>
      <c r="AK431" s="206">
        <v>9.1999999999999993</v>
      </c>
      <c r="AL431" s="206">
        <v>9.6</v>
      </c>
      <c r="AM431" s="6"/>
      <c r="AN431" s="6"/>
      <c r="AO431" s="6"/>
      <c r="AP431" s="6"/>
      <c r="AQ431" s="6"/>
      <c r="AR431" s="6"/>
      <c r="AS431" s="6"/>
      <c r="AT431" s="197"/>
      <c r="AU431" s="197"/>
      <c r="AV431" s="197"/>
      <c r="AW431" s="197"/>
      <c r="AX431" s="197"/>
      <c r="AY431" s="197"/>
      <c r="AZ431" s="197"/>
      <c r="BA431" s="197"/>
      <c r="BB431" s="197"/>
      <c r="BC431" s="197"/>
      <c r="BD431" s="197"/>
      <c r="BE431" s="197"/>
      <c r="BF431" s="197"/>
      <c r="BG431" s="197"/>
      <c r="BH431" s="197"/>
      <c r="BI431" s="197"/>
      <c r="BJ431" s="197"/>
      <c r="BK431" s="197"/>
      <c r="BL431" s="197"/>
      <c r="BM431" s="197"/>
      <c r="BN431" s="197"/>
      <c r="BO431" s="197"/>
      <c r="BP431" s="197"/>
      <c r="BQ431" s="197"/>
      <c r="BR431" s="197"/>
      <c r="BS431" s="197"/>
      <c r="BT431" s="197"/>
      <c r="BU431" s="197"/>
      <c r="BV431" s="197"/>
      <c r="BW431" s="197"/>
      <c r="BX431" s="5"/>
      <c r="BY431" s="5"/>
      <c r="BZ431" s="5"/>
      <c r="CA431" s="5"/>
      <c r="CB431" s="5"/>
      <c r="CC431" s="5"/>
      <c r="CD431" s="5"/>
      <c r="CE431" s="5"/>
      <c r="CF431" s="5"/>
      <c r="CG431" s="5"/>
      <c r="CH431" s="5"/>
      <c r="CI431" s="5"/>
      <c r="CJ431" s="5"/>
      <c r="CK431" s="5"/>
      <c r="CL431" s="5"/>
      <c r="CM431" s="5"/>
      <c r="CN431" s="5"/>
      <c r="CO431" s="5"/>
      <c r="CP431" s="5"/>
      <c r="CQ431" s="5"/>
      <c r="CR431" s="5"/>
      <c r="CS431" s="5"/>
      <c r="CT431" s="5"/>
      <c r="CU431" s="5"/>
      <c r="CV431" s="5"/>
      <c r="CW431" s="5"/>
      <c r="CX431" s="5"/>
      <c r="CY431" s="5"/>
      <c r="CZ431" s="5"/>
      <c r="DA431" s="5"/>
      <c r="DB431" s="5"/>
      <c r="DC431" s="5"/>
      <c r="DD431" s="5"/>
      <c r="DE431" s="5"/>
      <c r="DF431" s="5"/>
      <c r="DG431" s="5"/>
      <c r="DH431" s="5"/>
      <c r="DI431" s="5"/>
      <c r="DJ431" s="5"/>
      <c r="DK431" s="5"/>
      <c r="DL431" s="5"/>
      <c r="DM431" s="5"/>
      <c r="DN431" s="5"/>
      <c r="DO431" s="5"/>
      <c r="DP431" s="5"/>
      <c r="DQ431" s="5"/>
      <c r="DR431" s="5"/>
      <c r="DS431" s="5"/>
      <c r="DT431" s="5"/>
      <c r="DU431" s="5"/>
      <c r="DV431" s="5"/>
      <c r="DW431" s="5"/>
      <c r="DX431" s="5"/>
      <c r="DY431" s="5"/>
      <c r="DZ431" s="5"/>
      <c r="EA431" s="5"/>
      <c r="EB431" s="5"/>
      <c r="EC431" s="5"/>
      <c r="ED431" s="5"/>
      <c r="EE431" s="5"/>
      <c r="EF431" s="5"/>
      <c r="EG431" s="5"/>
      <c r="EH431" s="5"/>
      <c r="EI431" s="5"/>
      <c r="EJ431" s="5"/>
      <c r="EK431" s="5"/>
      <c r="EL431" s="5"/>
      <c r="EM431" s="5"/>
      <c r="EN431" s="15"/>
      <c r="EO431" s="15"/>
      <c r="EP431" s="15"/>
      <c r="EQ431" s="15"/>
      <c r="ER431" s="15"/>
      <c r="ES431" s="15"/>
      <c r="ET431" s="15"/>
      <c r="EU431" s="15"/>
      <c r="EV431" s="15"/>
      <c r="EW431" s="15"/>
      <c r="EX431" s="15"/>
    </row>
    <row r="432" spans="1:154" s="2" customFormat="1" ht="15.6" customHeight="1">
      <c r="A432" s="2">
        <v>2016</v>
      </c>
      <c r="B432" s="194" t="s">
        <v>2967</v>
      </c>
      <c r="C432" s="210" t="s">
        <v>2968</v>
      </c>
      <c r="D432" s="195">
        <f t="shared" ref="D432:D476" si="12">AVERAGE(H432:ND432)</f>
        <v>8.6999999999999993</v>
      </c>
      <c r="E432" s="1" t="s">
        <v>81</v>
      </c>
      <c r="F432" s="196">
        <v>44851</v>
      </c>
      <c r="G432" s="15" t="s">
        <v>2632</v>
      </c>
      <c r="H432" s="6" t="s">
        <v>11</v>
      </c>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206">
        <v>9.1999999999999993</v>
      </c>
      <c r="AJ432" s="206">
        <v>7.2</v>
      </c>
      <c r="AK432" s="206">
        <v>9.1999999999999993</v>
      </c>
      <c r="AL432" s="206">
        <v>9.1999999999999993</v>
      </c>
      <c r="AM432" s="6"/>
      <c r="AN432" s="6"/>
      <c r="AO432" s="6"/>
      <c r="AP432" s="6"/>
      <c r="AQ432" s="6"/>
      <c r="AR432" s="6"/>
      <c r="AS432" s="6"/>
      <c r="AT432" s="197"/>
      <c r="AU432" s="197"/>
      <c r="AV432" s="197"/>
      <c r="AW432" s="197"/>
      <c r="AX432" s="197"/>
      <c r="AY432" s="197"/>
      <c r="AZ432" s="197"/>
      <c r="BA432" s="197"/>
      <c r="BB432" s="197"/>
      <c r="BC432" s="197"/>
      <c r="BD432" s="197"/>
      <c r="BE432" s="197"/>
      <c r="BF432" s="197"/>
      <c r="BG432" s="197"/>
      <c r="BH432" s="197"/>
      <c r="BI432" s="197"/>
      <c r="BJ432" s="197"/>
      <c r="BK432" s="197"/>
      <c r="BL432" s="197"/>
      <c r="BM432" s="197"/>
      <c r="BN432" s="197"/>
      <c r="BO432" s="197"/>
      <c r="BP432" s="197"/>
      <c r="BQ432" s="197"/>
      <c r="BR432" s="197"/>
      <c r="BS432" s="197"/>
      <c r="BT432" s="197"/>
      <c r="BU432" s="197"/>
      <c r="BV432" s="197"/>
      <c r="BW432" s="197"/>
      <c r="BX432" s="5"/>
      <c r="BY432" s="5"/>
      <c r="BZ432" s="5"/>
      <c r="CA432" s="5"/>
      <c r="CB432" s="5"/>
      <c r="CC432" s="5"/>
      <c r="CD432" s="5"/>
      <c r="CE432" s="5"/>
      <c r="CF432" s="5"/>
      <c r="CG432" s="5"/>
      <c r="CH432" s="5"/>
      <c r="CI432" s="5"/>
      <c r="CJ432" s="5"/>
      <c r="CK432" s="5"/>
      <c r="CL432" s="5"/>
      <c r="CM432" s="5"/>
      <c r="CN432" s="5"/>
      <c r="CO432" s="5"/>
      <c r="CP432" s="5"/>
      <c r="CQ432" s="5"/>
      <c r="CR432" s="5"/>
      <c r="CS432" s="5"/>
      <c r="CT432" s="5"/>
      <c r="CU432" s="5"/>
      <c r="CV432" s="5"/>
      <c r="CW432" s="5"/>
      <c r="CX432" s="5"/>
      <c r="CY432" s="5"/>
      <c r="CZ432" s="5"/>
      <c r="DA432" s="5"/>
      <c r="DB432" s="5"/>
      <c r="DC432" s="5"/>
      <c r="DD432" s="5"/>
      <c r="DE432" s="5"/>
      <c r="DF432" s="5"/>
      <c r="DG432" s="5"/>
      <c r="DH432" s="5"/>
      <c r="DI432" s="5"/>
      <c r="DJ432" s="5"/>
      <c r="DK432" s="5"/>
      <c r="DL432" s="5"/>
      <c r="DM432" s="5"/>
      <c r="DN432" s="5"/>
      <c r="DO432" s="5"/>
      <c r="DP432" s="5"/>
      <c r="DQ432" s="5"/>
      <c r="DR432" s="5"/>
      <c r="DS432" s="5"/>
      <c r="DT432" s="5"/>
      <c r="DU432" s="5"/>
      <c r="DV432" s="5"/>
      <c r="DW432" s="5"/>
      <c r="DX432" s="5"/>
      <c r="DY432" s="5"/>
      <c r="DZ432" s="5"/>
      <c r="EA432" s="5"/>
      <c r="EB432" s="5"/>
      <c r="EC432" s="5"/>
      <c r="ED432" s="5"/>
      <c r="EE432" s="5"/>
      <c r="EF432" s="5"/>
      <c r="EG432" s="5"/>
      <c r="EH432" s="5"/>
      <c r="EI432" s="5"/>
      <c r="EJ432" s="5"/>
      <c r="EK432" s="5"/>
      <c r="EL432" s="5"/>
      <c r="EM432" s="5"/>
      <c r="EN432" s="15"/>
      <c r="EO432" s="15"/>
      <c r="EP432" s="15"/>
      <c r="EQ432" s="15"/>
      <c r="ER432" s="15"/>
      <c r="ES432" s="15"/>
      <c r="ET432" s="15"/>
      <c r="EU432" s="15"/>
      <c r="EV432" s="15"/>
      <c r="EW432" s="15"/>
      <c r="EX432" s="15"/>
    </row>
    <row r="433" spans="1:154" s="2" customFormat="1" ht="15.6" customHeight="1">
      <c r="A433" s="2">
        <v>1997</v>
      </c>
      <c r="B433" s="194" t="s">
        <v>2969</v>
      </c>
      <c r="C433" s="210" t="s">
        <v>2970</v>
      </c>
      <c r="D433" s="195">
        <f t="shared" si="12"/>
        <v>8.3999999999999986</v>
      </c>
      <c r="E433" s="1" t="s">
        <v>81</v>
      </c>
      <c r="F433" s="196">
        <v>44837</v>
      </c>
      <c r="G433" s="15" t="s">
        <v>2638</v>
      </c>
      <c r="H433" s="6" t="s">
        <v>11</v>
      </c>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206">
        <v>9.1999999999999993</v>
      </c>
      <c r="AJ433" s="206">
        <v>6</v>
      </c>
      <c r="AK433" s="206">
        <v>9.6</v>
      </c>
      <c r="AL433" s="206">
        <v>8.8000000000000007</v>
      </c>
      <c r="AM433" s="6"/>
      <c r="AN433" s="6"/>
      <c r="AO433" s="6"/>
      <c r="AP433" s="6"/>
      <c r="AQ433" s="6"/>
      <c r="AR433" s="6"/>
      <c r="AS433" s="6"/>
      <c r="AT433" s="197"/>
      <c r="AU433" s="197"/>
      <c r="AV433" s="197"/>
      <c r="AW433" s="197"/>
      <c r="AX433" s="197"/>
      <c r="AY433" s="197"/>
      <c r="AZ433" s="197"/>
      <c r="BA433" s="197"/>
      <c r="BB433" s="197"/>
      <c r="BC433" s="197"/>
      <c r="BD433" s="197"/>
      <c r="BE433" s="197"/>
      <c r="BF433" s="197"/>
      <c r="BG433" s="197"/>
      <c r="BH433" s="197"/>
      <c r="BI433" s="197"/>
      <c r="BJ433" s="197"/>
      <c r="BK433" s="197"/>
      <c r="BL433" s="197"/>
      <c r="BM433" s="197"/>
      <c r="BN433" s="197"/>
      <c r="BO433" s="197"/>
      <c r="BP433" s="197"/>
      <c r="BQ433" s="197"/>
      <c r="BR433" s="197"/>
      <c r="BS433" s="197"/>
      <c r="BT433" s="197"/>
      <c r="BU433" s="197"/>
      <c r="BV433" s="197"/>
      <c r="BW433" s="197"/>
      <c r="BX433" s="15"/>
      <c r="BY433" s="15"/>
      <c r="BZ433" s="15"/>
      <c r="CA433" s="15"/>
      <c r="CB433" s="15"/>
      <c r="CC433" s="15"/>
      <c r="CD433" s="15"/>
      <c r="CE433" s="15"/>
      <c r="CF433" s="15"/>
      <c r="CG433" s="15"/>
      <c r="CH433" s="15"/>
      <c r="CI433" s="15"/>
      <c r="CJ433" s="15"/>
      <c r="CK433" s="15"/>
      <c r="CL433" s="15"/>
      <c r="CM433" s="15"/>
      <c r="CN433" s="15"/>
      <c r="CO433" s="15"/>
      <c r="CP433" s="15"/>
      <c r="CQ433" s="15"/>
      <c r="CR433" s="15"/>
      <c r="CS433" s="15"/>
      <c r="CT433" s="15"/>
      <c r="CU433" s="15"/>
      <c r="CV433" s="15"/>
      <c r="CW433" s="15"/>
      <c r="CX433" s="15"/>
      <c r="CY433" s="15"/>
      <c r="CZ433" s="15"/>
      <c r="DA433" s="15"/>
      <c r="DB433" s="15"/>
      <c r="DC433" s="15"/>
      <c r="DD433" s="15"/>
      <c r="DE433" s="15"/>
      <c r="DF433" s="15"/>
      <c r="DG433" s="15"/>
      <c r="DH433" s="15"/>
      <c r="DI433" s="15"/>
      <c r="DJ433" s="15"/>
      <c r="DK433" s="15"/>
      <c r="DL433" s="15"/>
      <c r="DM433" s="15"/>
      <c r="DN433" s="15"/>
      <c r="DO433" s="15"/>
      <c r="DP433" s="15"/>
      <c r="DQ433" s="15"/>
      <c r="DR433" s="15"/>
      <c r="DS433" s="15"/>
      <c r="DT433" s="15"/>
      <c r="DU433" s="15"/>
      <c r="DV433" s="15"/>
      <c r="DW433" s="15"/>
      <c r="DX433" s="15"/>
      <c r="DY433" s="15"/>
      <c r="DZ433" s="15"/>
      <c r="EA433" s="15"/>
      <c r="EB433" s="15"/>
      <c r="EC433" s="15"/>
      <c r="ED433" s="15"/>
      <c r="EE433" s="15"/>
      <c r="EF433" s="15"/>
      <c r="EG433" s="15"/>
      <c r="EH433" s="15"/>
      <c r="EI433" s="15"/>
      <c r="EJ433" s="15"/>
      <c r="EK433" s="15"/>
      <c r="EL433" s="15"/>
      <c r="EM433" s="15"/>
      <c r="EN433" s="15"/>
      <c r="EO433" s="15"/>
      <c r="EP433" s="15"/>
      <c r="EQ433" s="15"/>
      <c r="ER433" s="15"/>
      <c r="ES433" s="15"/>
      <c r="ET433" s="15"/>
      <c r="EU433" s="15"/>
      <c r="EV433" s="15"/>
      <c r="EW433" s="15"/>
      <c r="EX433" s="15"/>
    </row>
    <row r="434" spans="1:154" s="2" customFormat="1" ht="15.6" customHeight="1">
      <c r="A434" s="2">
        <v>1997</v>
      </c>
      <c r="B434" s="194" t="s">
        <v>2969</v>
      </c>
      <c r="C434" s="210" t="s">
        <v>2970</v>
      </c>
      <c r="D434" s="195">
        <f t="shared" si="12"/>
        <v>8.1</v>
      </c>
      <c r="E434" s="1" t="s">
        <v>80</v>
      </c>
      <c r="F434" s="196">
        <v>44837</v>
      </c>
      <c r="G434" s="15" t="s">
        <v>2638</v>
      </c>
      <c r="H434" s="6" t="s">
        <v>11</v>
      </c>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206">
        <v>8.8000000000000007</v>
      </c>
      <c r="AJ434" s="206">
        <v>5.6</v>
      </c>
      <c r="AK434" s="206">
        <v>9.6</v>
      </c>
      <c r="AL434" s="206">
        <v>8.4</v>
      </c>
      <c r="AM434" s="6"/>
      <c r="AN434" s="6"/>
      <c r="AO434" s="6"/>
      <c r="AP434" s="6"/>
      <c r="AQ434" s="6"/>
      <c r="AR434" s="6"/>
      <c r="AS434" s="6"/>
      <c r="AT434" s="197"/>
      <c r="AU434" s="197"/>
      <c r="AV434" s="197"/>
      <c r="AW434" s="197"/>
      <c r="AX434" s="197"/>
      <c r="AY434" s="197"/>
      <c r="AZ434" s="197"/>
      <c r="BA434" s="197"/>
      <c r="BB434" s="197"/>
      <c r="BC434" s="197"/>
      <c r="BD434" s="197"/>
      <c r="BE434" s="197"/>
      <c r="BF434" s="197"/>
      <c r="BG434" s="197"/>
      <c r="BH434" s="197"/>
      <c r="BI434" s="197"/>
      <c r="BJ434" s="197"/>
      <c r="BK434" s="197"/>
      <c r="BL434" s="197"/>
      <c r="BM434" s="197"/>
      <c r="BN434" s="197"/>
      <c r="BO434" s="197"/>
      <c r="BP434" s="197"/>
      <c r="BQ434" s="197"/>
      <c r="BR434" s="197"/>
      <c r="BS434" s="197"/>
      <c r="BT434" s="197"/>
      <c r="BU434" s="197"/>
      <c r="BV434" s="197"/>
      <c r="BW434" s="197"/>
      <c r="BX434" s="15"/>
      <c r="BY434" s="15"/>
      <c r="BZ434" s="15"/>
      <c r="CA434" s="15"/>
      <c r="CB434" s="15"/>
      <c r="CC434" s="15"/>
      <c r="CD434" s="15"/>
      <c r="CE434" s="15"/>
      <c r="CF434" s="15"/>
      <c r="CG434" s="15"/>
      <c r="CH434" s="15"/>
      <c r="CI434" s="15"/>
      <c r="CJ434" s="15"/>
      <c r="CK434" s="15"/>
      <c r="CL434" s="15"/>
      <c r="CM434" s="15"/>
      <c r="CN434" s="15"/>
      <c r="CO434" s="15"/>
      <c r="CP434" s="15"/>
      <c r="CQ434" s="15"/>
      <c r="CR434" s="15"/>
      <c r="CS434" s="15"/>
      <c r="CT434" s="15"/>
      <c r="CU434" s="15"/>
      <c r="CV434" s="15"/>
      <c r="CW434" s="15"/>
      <c r="CX434" s="15"/>
      <c r="CY434" s="15"/>
      <c r="CZ434" s="15"/>
      <c r="DA434" s="15"/>
      <c r="DB434" s="15"/>
      <c r="DC434" s="15"/>
      <c r="DD434" s="15"/>
      <c r="DE434" s="15"/>
      <c r="DF434" s="15"/>
      <c r="DG434" s="15"/>
      <c r="DH434" s="15"/>
      <c r="DI434" s="15"/>
      <c r="DJ434" s="15"/>
      <c r="DK434" s="15"/>
      <c r="DL434" s="15"/>
      <c r="DM434" s="15"/>
      <c r="DN434" s="15"/>
      <c r="DO434" s="15"/>
      <c r="DP434" s="15"/>
      <c r="DQ434" s="15"/>
      <c r="DR434" s="15"/>
      <c r="DS434" s="15"/>
      <c r="DT434" s="15"/>
      <c r="DU434" s="15"/>
      <c r="DV434" s="15"/>
      <c r="DW434" s="15"/>
      <c r="DX434" s="15"/>
      <c r="DY434" s="15"/>
      <c r="DZ434" s="15"/>
      <c r="EA434" s="15"/>
      <c r="EB434" s="15"/>
      <c r="EC434" s="15"/>
      <c r="ED434" s="15"/>
      <c r="EE434" s="15"/>
      <c r="EF434" s="15"/>
      <c r="EG434" s="15"/>
      <c r="EH434" s="15"/>
      <c r="EI434" s="15"/>
      <c r="EJ434" s="15"/>
      <c r="EK434" s="15"/>
      <c r="EL434" s="15"/>
      <c r="EM434" s="15"/>
      <c r="EN434" s="15"/>
      <c r="EO434" s="15"/>
      <c r="EP434" s="15"/>
      <c r="EQ434" s="15"/>
      <c r="ER434" s="15"/>
      <c r="ES434" s="15"/>
      <c r="ET434" s="15"/>
      <c r="EU434" s="15"/>
      <c r="EV434" s="15"/>
      <c r="EW434" s="15"/>
      <c r="EX434" s="15"/>
    </row>
    <row r="435" spans="1:154" s="2" customFormat="1" ht="15.6" customHeight="1">
      <c r="A435" s="2">
        <v>2022</v>
      </c>
      <c r="B435" s="194" t="s">
        <v>2971</v>
      </c>
      <c r="C435" s="210" t="s">
        <v>2972</v>
      </c>
      <c r="D435" s="195">
        <f t="shared" si="12"/>
        <v>6.9</v>
      </c>
      <c r="E435" s="1" t="s">
        <v>81</v>
      </c>
      <c r="F435" s="196">
        <v>44835</v>
      </c>
      <c r="G435" s="15" t="s">
        <v>2638</v>
      </c>
      <c r="H435" s="6" t="s">
        <v>11</v>
      </c>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206">
        <v>5.6</v>
      </c>
      <c r="AJ435" s="206">
        <v>8</v>
      </c>
      <c r="AK435" s="206">
        <v>7.2</v>
      </c>
      <c r="AL435" s="206">
        <v>6.8</v>
      </c>
      <c r="AM435" s="1"/>
      <c r="AN435" s="1"/>
      <c r="AO435" s="1"/>
      <c r="AP435" s="1"/>
      <c r="AQ435" s="1"/>
      <c r="AR435" s="1"/>
      <c r="AS435" s="1"/>
      <c r="BG435" s="197"/>
      <c r="BH435" s="197"/>
      <c r="BI435" s="197"/>
      <c r="BJ435" s="197"/>
      <c r="BK435" s="197"/>
      <c r="BL435" s="197"/>
      <c r="BM435" s="197"/>
      <c r="BN435" s="197"/>
      <c r="BO435" s="197"/>
      <c r="BP435" s="197"/>
      <c r="BQ435" s="197"/>
      <c r="BR435" s="197"/>
      <c r="BS435" s="197"/>
      <c r="BT435" s="197"/>
      <c r="BU435" s="197"/>
      <c r="BV435" s="197"/>
      <c r="BW435" s="197"/>
      <c r="BX435" s="15"/>
      <c r="BY435" s="15"/>
      <c r="BZ435" s="15"/>
      <c r="CA435" s="15"/>
      <c r="CB435" s="15"/>
      <c r="CC435" s="15"/>
      <c r="CD435" s="15"/>
      <c r="CE435" s="15"/>
      <c r="CF435" s="15"/>
      <c r="CG435" s="15"/>
      <c r="CH435" s="15"/>
      <c r="CI435" s="15"/>
      <c r="CJ435" s="15"/>
      <c r="CK435" s="15"/>
      <c r="CL435" s="15"/>
      <c r="CM435" s="15"/>
      <c r="CN435" s="15"/>
      <c r="CO435" s="15"/>
      <c r="CP435" s="15"/>
      <c r="CQ435" s="15"/>
      <c r="CR435" s="15"/>
      <c r="CS435" s="15"/>
      <c r="CT435" s="15"/>
      <c r="CU435" s="15"/>
      <c r="CV435" s="15"/>
      <c r="CW435" s="15"/>
      <c r="CX435" s="15"/>
      <c r="CY435" s="15"/>
      <c r="CZ435" s="15"/>
      <c r="DA435" s="15"/>
      <c r="DB435" s="15"/>
      <c r="DC435" s="15"/>
      <c r="DD435" s="15"/>
      <c r="DE435" s="15"/>
      <c r="DF435" s="15"/>
      <c r="DG435" s="15"/>
      <c r="DH435" s="15"/>
      <c r="DI435" s="15"/>
      <c r="DJ435" s="15"/>
      <c r="DK435" s="15"/>
      <c r="DL435" s="15"/>
      <c r="DM435" s="15"/>
      <c r="DN435" s="15"/>
      <c r="DO435" s="15"/>
      <c r="DP435" s="15"/>
      <c r="DQ435" s="15"/>
      <c r="DR435" s="15"/>
      <c r="DS435" s="15"/>
      <c r="DT435" s="15"/>
      <c r="DU435" s="15"/>
      <c r="DV435" s="15"/>
      <c r="DW435" s="15"/>
      <c r="DX435" s="15"/>
      <c r="DY435" s="15"/>
      <c r="DZ435" s="15"/>
      <c r="EA435" s="15"/>
      <c r="EB435" s="15"/>
      <c r="EC435" s="15"/>
      <c r="ED435" s="15"/>
      <c r="EE435" s="15"/>
      <c r="EF435" s="15"/>
      <c r="EG435" s="15"/>
      <c r="EH435" s="15"/>
      <c r="EI435" s="15"/>
      <c r="EJ435" s="15"/>
      <c r="EK435" s="15"/>
      <c r="EL435" s="15"/>
      <c r="EM435" s="15"/>
      <c r="EN435" s="15"/>
      <c r="EO435" s="15"/>
      <c r="EP435" s="15"/>
      <c r="EQ435" s="15"/>
      <c r="ER435" s="15"/>
      <c r="ES435" s="15"/>
      <c r="ET435" s="15"/>
      <c r="EU435" s="15"/>
      <c r="EV435" s="15"/>
      <c r="EW435" s="15"/>
      <c r="EX435" s="15"/>
    </row>
    <row r="436" spans="1:154" s="2" customFormat="1" ht="15.6" customHeight="1">
      <c r="A436" s="2">
        <v>2022</v>
      </c>
      <c r="B436" s="194" t="s">
        <v>2971</v>
      </c>
      <c r="C436" s="210" t="s">
        <v>2972</v>
      </c>
      <c r="D436" s="195">
        <f t="shared" si="12"/>
        <v>6.4</v>
      </c>
      <c r="E436" s="1" t="s">
        <v>80</v>
      </c>
      <c r="F436" s="196">
        <v>44835</v>
      </c>
      <c r="G436" s="15" t="s">
        <v>2638</v>
      </c>
      <c r="H436" s="6" t="s">
        <v>11</v>
      </c>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206">
        <v>6</v>
      </c>
      <c r="AJ436" s="206">
        <v>6.4</v>
      </c>
      <c r="AK436" s="206">
        <v>7.6</v>
      </c>
      <c r="AL436" s="206">
        <v>5.6</v>
      </c>
      <c r="AM436" s="6"/>
      <c r="AN436" s="6"/>
      <c r="AO436" s="6"/>
      <c r="AP436" s="6"/>
      <c r="AQ436" s="6"/>
      <c r="AR436" s="6"/>
      <c r="AS436" s="6"/>
      <c r="AT436" s="197"/>
      <c r="AU436" s="197"/>
      <c r="AV436" s="197"/>
      <c r="AW436" s="197"/>
      <c r="AX436" s="197"/>
      <c r="AY436" s="197"/>
      <c r="AZ436" s="197"/>
      <c r="BA436" s="197"/>
      <c r="BB436" s="197"/>
      <c r="BC436" s="197"/>
      <c r="BD436" s="197"/>
      <c r="BE436" s="197"/>
      <c r="BF436" s="197"/>
      <c r="BH436" s="197"/>
      <c r="BI436" s="197"/>
      <c r="BJ436" s="197"/>
      <c r="BK436" s="197"/>
      <c r="BL436" s="197"/>
      <c r="BM436" s="197"/>
      <c r="BN436" s="197"/>
      <c r="BO436" s="197"/>
      <c r="BP436" s="197"/>
      <c r="BQ436" s="197"/>
      <c r="BR436" s="197"/>
      <c r="BS436" s="197"/>
      <c r="BT436" s="197"/>
      <c r="BU436" s="197"/>
      <c r="BV436" s="197"/>
      <c r="BW436" s="197"/>
      <c r="BX436" s="15"/>
      <c r="BY436" s="15"/>
      <c r="BZ436" s="15"/>
      <c r="CA436" s="15"/>
      <c r="CB436" s="15"/>
      <c r="CC436" s="15"/>
      <c r="CD436" s="15"/>
      <c r="CE436" s="15"/>
      <c r="CF436" s="15"/>
      <c r="CG436" s="15"/>
      <c r="CH436" s="15"/>
      <c r="CI436" s="15"/>
      <c r="CJ436" s="15"/>
      <c r="CK436" s="15"/>
      <c r="CL436" s="15"/>
      <c r="CM436" s="15"/>
      <c r="CN436" s="15"/>
      <c r="CO436" s="15"/>
      <c r="CP436" s="15"/>
      <c r="CQ436" s="15"/>
      <c r="CR436" s="15"/>
      <c r="CS436" s="15"/>
      <c r="CT436" s="15"/>
      <c r="CU436" s="15"/>
      <c r="CV436" s="15"/>
      <c r="CW436" s="15"/>
      <c r="CX436" s="15"/>
      <c r="CY436" s="15"/>
      <c r="CZ436" s="15"/>
      <c r="DA436" s="15"/>
      <c r="DB436" s="15"/>
      <c r="DC436" s="15"/>
      <c r="DD436" s="15"/>
      <c r="DE436" s="15"/>
      <c r="DF436" s="15"/>
      <c r="DG436" s="15"/>
      <c r="DH436" s="15"/>
      <c r="DI436" s="15"/>
      <c r="DJ436" s="15"/>
      <c r="DK436" s="15"/>
      <c r="DL436" s="15"/>
      <c r="DM436" s="15"/>
      <c r="DN436" s="15"/>
      <c r="DO436" s="15"/>
      <c r="DP436" s="15"/>
      <c r="DQ436" s="15"/>
      <c r="DR436" s="15"/>
      <c r="DS436" s="15"/>
      <c r="DT436" s="15"/>
      <c r="DU436" s="15"/>
      <c r="DV436" s="15"/>
      <c r="DW436" s="15"/>
      <c r="DX436" s="15"/>
      <c r="DY436" s="15"/>
      <c r="DZ436" s="15"/>
      <c r="EA436" s="15"/>
      <c r="EB436" s="15"/>
      <c r="EC436" s="15"/>
      <c r="ED436" s="15"/>
      <c r="EE436" s="15"/>
      <c r="EF436" s="15"/>
      <c r="EG436" s="15"/>
      <c r="EH436" s="15"/>
      <c r="EI436" s="15"/>
      <c r="EJ436" s="15"/>
      <c r="EK436" s="15"/>
      <c r="EL436" s="15"/>
      <c r="EM436" s="15"/>
      <c r="EN436" s="15"/>
      <c r="EO436" s="15"/>
      <c r="EP436" s="15"/>
      <c r="EQ436" s="15"/>
      <c r="ER436" s="15"/>
      <c r="ES436" s="15"/>
      <c r="ET436" s="15"/>
      <c r="EU436" s="15"/>
      <c r="EV436" s="15"/>
      <c r="EW436" s="15"/>
      <c r="EX436" s="15"/>
    </row>
    <row r="437" spans="1:154" s="2" customFormat="1" ht="15.6" customHeight="1">
      <c r="A437" s="2">
        <v>2008</v>
      </c>
      <c r="B437" s="194" t="s">
        <v>2973</v>
      </c>
      <c r="C437" s="210" t="s">
        <v>2974</v>
      </c>
      <c r="D437" s="195">
        <f t="shared" si="12"/>
        <v>6.5</v>
      </c>
      <c r="E437" s="1" t="s">
        <v>80</v>
      </c>
      <c r="F437" s="196">
        <v>44833</v>
      </c>
      <c r="G437" s="15" t="s">
        <v>2606</v>
      </c>
      <c r="H437" s="6" t="s">
        <v>11</v>
      </c>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206">
        <v>6.4</v>
      </c>
      <c r="AJ437" s="206">
        <v>8</v>
      </c>
      <c r="AK437" s="206">
        <v>7.2</v>
      </c>
      <c r="AL437" s="206">
        <v>4.4000000000000004</v>
      </c>
      <c r="AM437" s="6"/>
      <c r="AN437" s="6"/>
      <c r="AO437" s="6"/>
      <c r="AP437" s="6"/>
      <c r="AQ437" s="6"/>
      <c r="AR437" s="6"/>
      <c r="AS437" s="6"/>
      <c r="AT437" s="197"/>
      <c r="AU437" s="197"/>
      <c r="AV437" s="197"/>
      <c r="AW437" s="197"/>
      <c r="AX437" s="197"/>
      <c r="AY437" s="197"/>
      <c r="AZ437" s="197"/>
      <c r="BA437" s="197"/>
      <c r="BB437" s="197"/>
      <c r="BC437" s="197"/>
      <c r="BD437" s="197"/>
      <c r="BE437" s="197"/>
      <c r="BF437" s="197"/>
      <c r="BH437" s="209"/>
      <c r="BI437" s="209"/>
      <c r="BJ437" s="209"/>
      <c r="BK437" s="209"/>
      <c r="BL437" s="209"/>
      <c r="BM437" s="197"/>
      <c r="BN437" s="197"/>
      <c r="BO437" s="197"/>
      <c r="BP437" s="197"/>
      <c r="BQ437" s="197"/>
      <c r="BR437" s="197"/>
      <c r="BS437" s="197"/>
      <c r="BT437" s="197"/>
      <c r="BU437" s="197"/>
      <c r="BV437" s="197"/>
      <c r="BW437" s="197"/>
      <c r="BX437" s="15"/>
      <c r="BY437" s="15"/>
      <c r="BZ437" s="15"/>
      <c r="CA437" s="15"/>
      <c r="CB437" s="15"/>
      <c r="CC437" s="15"/>
      <c r="CD437" s="15"/>
      <c r="CE437" s="15"/>
      <c r="CF437" s="15"/>
      <c r="CG437" s="15"/>
      <c r="CH437" s="15"/>
      <c r="CI437" s="15"/>
      <c r="CJ437" s="15"/>
      <c r="CK437" s="15"/>
      <c r="CL437" s="15"/>
      <c r="CM437" s="15"/>
      <c r="CN437" s="15"/>
      <c r="CO437" s="15"/>
      <c r="CP437" s="15"/>
      <c r="CQ437" s="15"/>
      <c r="CR437" s="15"/>
      <c r="CS437" s="15"/>
      <c r="CT437" s="15"/>
      <c r="CU437" s="15"/>
      <c r="CV437" s="15"/>
      <c r="CW437" s="15"/>
      <c r="CX437" s="15"/>
      <c r="CY437" s="15"/>
      <c r="CZ437" s="15"/>
      <c r="DA437" s="15"/>
      <c r="DB437" s="15"/>
      <c r="DC437" s="15"/>
      <c r="DD437" s="15"/>
      <c r="DE437" s="15"/>
      <c r="DF437" s="15"/>
      <c r="DG437" s="15"/>
      <c r="DH437" s="15"/>
      <c r="DI437" s="15"/>
      <c r="DJ437" s="15"/>
      <c r="DK437" s="15"/>
      <c r="DL437" s="15"/>
      <c r="DM437" s="15"/>
      <c r="DN437" s="15"/>
      <c r="DO437" s="15"/>
      <c r="DP437" s="15"/>
      <c r="DQ437" s="15"/>
      <c r="DR437" s="15"/>
      <c r="DS437" s="15"/>
      <c r="DT437" s="15"/>
      <c r="DU437" s="15"/>
      <c r="DV437" s="15"/>
      <c r="DW437" s="15"/>
      <c r="DX437" s="15"/>
      <c r="DY437" s="15"/>
      <c r="DZ437" s="15"/>
      <c r="EA437" s="15"/>
      <c r="EB437" s="15"/>
      <c r="EC437" s="15"/>
      <c r="ED437" s="15"/>
      <c r="EE437" s="15"/>
      <c r="EF437" s="15"/>
      <c r="EG437" s="15"/>
      <c r="EH437" s="15"/>
      <c r="EI437" s="15"/>
      <c r="EJ437" s="15"/>
      <c r="EK437" s="15"/>
      <c r="EL437" s="15"/>
      <c r="EM437" s="15"/>
      <c r="EN437" s="15"/>
      <c r="EO437" s="15"/>
      <c r="EP437" s="15"/>
      <c r="EQ437" s="15"/>
      <c r="ER437" s="15"/>
      <c r="ES437" s="15"/>
      <c r="ET437" s="15"/>
      <c r="EU437" s="15"/>
      <c r="EV437" s="15"/>
      <c r="EW437" s="15"/>
      <c r="EX437" s="15"/>
    </row>
    <row r="438" spans="1:154" s="2" customFormat="1" ht="15.6" customHeight="1">
      <c r="A438" s="2">
        <v>2018</v>
      </c>
      <c r="B438" s="194" t="s">
        <v>2975</v>
      </c>
      <c r="C438" s="210" t="s">
        <v>2976</v>
      </c>
      <c r="D438" s="195">
        <f t="shared" si="12"/>
        <v>5.0999999999999996</v>
      </c>
      <c r="E438" s="1" t="s">
        <v>81</v>
      </c>
      <c r="F438" s="196">
        <v>44833</v>
      </c>
      <c r="G438" s="15" t="s">
        <v>2638</v>
      </c>
      <c r="H438" s="6" t="s">
        <v>11</v>
      </c>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206">
        <v>6.4</v>
      </c>
      <c r="AJ438" s="206">
        <v>2.8</v>
      </c>
      <c r="AK438" s="206">
        <v>4.8</v>
      </c>
      <c r="AL438" s="206">
        <v>6.4</v>
      </c>
      <c r="AM438" s="1"/>
      <c r="AN438" s="1"/>
      <c r="AO438" s="1"/>
      <c r="AP438" s="1"/>
      <c r="AQ438" s="1"/>
      <c r="AR438" s="1"/>
      <c r="AS438" s="1"/>
      <c r="BM438" s="197"/>
      <c r="BN438" s="197"/>
      <c r="BO438" s="197"/>
      <c r="BP438" s="197"/>
      <c r="BQ438" s="197"/>
      <c r="BR438" s="197"/>
      <c r="BS438" s="197"/>
      <c r="BT438" s="197"/>
      <c r="BU438" s="197"/>
      <c r="BV438" s="197"/>
      <c r="BW438" s="197"/>
      <c r="BX438" s="15"/>
      <c r="BY438" s="15"/>
      <c r="BZ438" s="15"/>
      <c r="CA438" s="15"/>
      <c r="CB438" s="15"/>
      <c r="CC438" s="15"/>
      <c r="CD438" s="15"/>
      <c r="CE438" s="15"/>
      <c r="CF438" s="15"/>
      <c r="CG438" s="15"/>
      <c r="CH438" s="15"/>
      <c r="CI438" s="15"/>
      <c r="CJ438" s="15"/>
      <c r="CK438" s="15"/>
      <c r="CL438" s="15"/>
      <c r="CM438" s="15"/>
      <c r="CN438" s="15"/>
      <c r="CO438" s="15"/>
      <c r="CP438" s="15"/>
      <c r="CQ438" s="15"/>
      <c r="CR438" s="15"/>
      <c r="CS438" s="15"/>
      <c r="CT438" s="15"/>
      <c r="CU438" s="15"/>
      <c r="CV438" s="15"/>
      <c r="CW438" s="15"/>
      <c r="CX438" s="15"/>
      <c r="CY438" s="15"/>
      <c r="CZ438" s="15"/>
      <c r="DA438" s="15"/>
      <c r="DB438" s="15"/>
      <c r="DC438" s="15"/>
      <c r="DD438" s="15"/>
      <c r="DE438" s="15"/>
      <c r="DF438" s="15"/>
      <c r="DG438" s="15"/>
      <c r="DH438" s="15"/>
      <c r="DI438" s="15"/>
      <c r="DJ438" s="15"/>
      <c r="DK438" s="15"/>
      <c r="DL438" s="15"/>
      <c r="DM438" s="15"/>
      <c r="DN438" s="15"/>
      <c r="DO438" s="15"/>
      <c r="DP438" s="15"/>
      <c r="DQ438" s="15"/>
      <c r="DR438" s="15"/>
      <c r="DS438" s="15"/>
      <c r="DT438" s="15"/>
      <c r="DU438" s="15"/>
      <c r="DV438" s="15"/>
      <c r="DW438" s="15"/>
      <c r="DX438" s="15"/>
      <c r="DY438" s="15"/>
      <c r="DZ438" s="15"/>
      <c r="EA438" s="15"/>
      <c r="EB438" s="15"/>
      <c r="EC438" s="15"/>
      <c r="ED438" s="15"/>
      <c r="EE438" s="15"/>
      <c r="EF438" s="15"/>
      <c r="EG438" s="15"/>
      <c r="EH438" s="15"/>
      <c r="EI438" s="15"/>
      <c r="EJ438" s="15"/>
      <c r="EK438" s="15"/>
      <c r="EL438" s="15"/>
      <c r="EM438" s="15"/>
      <c r="EN438" s="15"/>
      <c r="EO438" s="15"/>
      <c r="EP438" s="15"/>
      <c r="EQ438" s="15"/>
      <c r="ER438" s="15"/>
      <c r="ES438" s="15"/>
      <c r="ET438" s="15"/>
      <c r="EU438" s="15"/>
      <c r="EV438" s="15"/>
      <c r="EW438" s="15"/>
      <c r="EX438" s="15"/>
    </row>
    <row r="439" spans="1:154" s="2" customFormat="1" ht="15.6" customHeight="1">
      <c r="A439" s="2">
        <v>2018</v>
      </c>
      <c r="B439" s="194" t="s">
        <v>2975</v>
      </c>
      <c r="C439" s="210" t="s">
        <v>2976</v>
      </c>
      <c r="D439" s="195">
        <f t="shared" si="12"/>
        <v>4.4000000000000004</v>
      </c>
      <c r="E439" s="1" t="s">
        <v>80</v>
      </c>
      <c r="F439" s="196">
        <v>44833</v>
      </c>
      <c r="G439" s="15" t="s">
        <v>2638</v>
      </c>
      <c r="H439" s="6" t="s">
        <v>11</v>
      </c>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206">
        <v>4</v>
      </c>
      <c r="AJ439" s="206">
        <v>4.8</v>
      </c>
      <c r="AK439" s="206">
        <v>4</v>
      </c>
      <c r="AL439" s="206">
        <v>4.8</v>
      </c>
      <c r="AM439" s="6"/>
      <c r="AN439" s="6"/>
      <c r="AO439" s="6"/>
      <c r="AP439" s="6"/>
      <c r="AQ439" s="6"/>
      <c r="AR439" s="6"/>
      <c r="AS439" s="6"/>
      <c r="AT439" s="197"/>
      <c r="AU439" s="197"/>
      <c r="AV439" s="197"/>
      <c r="AW439" s="197"/>
      <c r="AX439" s="197"/>
      <c r="AY439" s="197"/>
      <c r="AZ439" s="197"/>
      <c r="BA439" s="197"/>
      <c r="BB439" s="197"/>
      <c r="BC439" s="197"/>
      <c r="BD439" s="197"/>
      <c r="BE439" s="197"/>
      <c r="BF439" s="197"/>
      <c r="BG439" s="197"/>
      <c r="BH439" s="197"/>
      <c r="BI439" s="197"/>
      <c r="BJ439" s="197"/>
      <c r="BK439" s="197"/>
      <c r="BL439" s="197"/>
      <c r="BM439" s="197"/>
      <c r="BN439" s="197"/>
      <c r="BO439" s="197"/>
      <c r="BP439" s="197"/>
      <c r="BQ439" s="197"/>
      <c r="BR439" s="197"/>
      <c r="BS439" s="197"/>
      <c r="BT439" s="197"/>
      <c r="BU439" s="197"/>
      <c r="BV439" s="197"/>
      <c r="BW439" s="197"/>
      <c r="BX439" s="15"/>
      <c r="BY439" s="15"/>
      <c r="BZ439" s="15"/>
      <c r="CA439" s="15"/>
      <c r="CB439" s="15"/>
      <c r="CC439" s="15"/>
      <c r="CD439" s="15"/>
      <c r="CE439" s="15"/>
      <c r="CF439" s="15"/>
      <c r="CG439" s="15"/>
      <c r="CH439" s="15"/>
      <c r="CI439" s="15"/>
      <c r="CJ439" s="15"/>
      <c r="CK439" s="15"/>
      <c r="CL439" s="15"/>
      <c r="CM439" s="15"/>
      <c r="CN439" s="15"/>
      <c r="CO439" s="15"/>
      <c r="CP439" s="15"/>
      <c r="CQ439" s="15"/>
      <c r="CR439" s="15"/>
      <c r="CS439" s="15"/>
      <c r="CT439" s="15"/>
      <c r="CU439" s="15"/>
      <c r="CV439" s="15"/>
      <c r="CW439" s="15"/>
      <c r="CX439" s="15"/>
      <c r="CY439" s="15"/>
      <c r="CZ439" s="15"/>
      <c r="DA439" s="15"/>
      <c r="DB439" s="15"/>
      <c r="DC439" s="15"/>
      <c r="DD439" s="15"/>
      <c r="DE439" s="15"/>
      <c r="DF439" s="15"/>
      <c r="DG439" s="15"/>
      <c r="DH439" s="15"/>
      <c r="DI439" s="15"/>
      <c r="DJ439" s="15"/>
      <c r="DK439" s="15"/>
      <c r="DL439" s="15"/>
      <c r="DM439" s="15"/>
      <c r="DN439" s="15"/>
      <c r="DO439" s="15"/>
      <c r="DP439" s="15"/>
      <c r="DQ439" s="15"/>
      <c r="DR439" s="15"/>
      <c r="DS439" s="15"/>
      <c r="DT439" s="15"/>
      <c r="DU439" s="15"/>
      <c r="DV439" s="15"/>
      <c r="DW439" s="15"/>
      <c r="DX439" s="15"/>
      <c r="DY439" s="15"/>
      <c r="DZ439" s="15"/>
      <c r="EA439" s="15"/>
      <c r="EB439" s="15"/>
      <c r="EC439" s="15"/>
      <c r="ED439" s="15"/>
      <c r="EE439" s="15"/>
      <c r="EF439" s="15"/>
      <c r="EG439" s="15"/>
      <c r="EH439" s="15"/>
      <c r="EI439" s="15"/>
      <c r="EJ439" s="15"/>
      <c r="EK439" s="15"/>
      <c r="EL439" s="15"/>
      <c r="EM439" s="15"/>
      <c r="EN439" s="15"/>
      <c r="EO439" s="15"/>
      <c r="EP439" s="15"/>
      <c r="EQ439" s="15"/>
      <c r="ER439" s="15"/>
      <c r="ES439" s="15"/>
      <c r="ET439" s="15"/>
      <c r="EU439" s="15"/>
      <c r="EV439" s="15"/>
      <c r="EW439" s="15"/>
      <c r="EX439" s="15"/>
    </row>
    <row r="440" spans="1:154" s="2" customFormat="1" ht="15.6" customHeight="1">
      <c r="A440" s="2">
        <v>1997</v>
      </c>
      <c r="B440" s="194" t="s">
        <v>2977</v>
      </c>
      <c r="C440" s="210" t="s">
        <v>2978</v>
      </c>
      <c r="D440" s="195">
        <f t="shared" si="12"/>
        <v>5.0999999999999996</v>
      </c>
      <c r="E440" s="1" t="s">
        <v>81</v>
      </c>
      <c r="F440" s="196">
        <v>44832</v>
      </c>
      <c r="G440" s="15" t="s">
        <v>2638</v>
      </c>
      <c r="H440" s="6" t="s">
        <v>11</v>
      </c>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206">
        <v>5.6</v>
      </c>
      <c r="AJ440" s="206">
        <v>4.8</v>
      </c>
      <c r="AK440" s="206">
        <v>5.6</v>
      </c>
      <c r="AL440" s="206">
        <v>4.4000000000000004</v>
      </c>
      <c r="AM440" s="1"/>
      <c r="AN440" s="1"/>
      <c r="AO440" s="1"/>
      <c r="AP440" s="1"/>
      <c r="AQ440" s="1"/>
      <c r="AR440" s="1"/>
      <c r="AS440" s="1"/>
      <c r="BM440" s="209"/>
      <c r="BN440" s="209"/>
      <c r="BO440" s="209"/>
      <c r="BP440" s="209"/>
      <c r="BQ440" s="209"/>
      <c r="BR440" s="209"/>
      <c r="BS440" s="209"/>
      <c r="BT440" s="209"/>
      <c r="BU440" s="209"/>
      <c r="BV440" s="209"/>
      <c r="BW440" s="209"/>
      <c r="BX440" s="15"/>
      <c r="BY440" s="15"/>
      <c r="BZ440" s="15"/>
      <c r="CA440" s="15"/>
      <c r="CB440" s="15"/>
      <c r="CC440" s="15"/>
      <c r="CD440" s="15"/>
      <c r="CE440" s="15"/>
      <c r="CF440" s="15"/>
      <c r="CG440" s="15"/>
      <c r="CH440" s="15"/>
      <c r="CI440" s="15"/>
      <c r="CJ440" s="15"/>
      <c r="CK440" s="15"/>
      <c r="CL440" s="15"/>
      <c r="CM440" s="15"/>
      <c r="CN440" s="15"/>
      <c r="CO440" s="15"/>
      <c r="CP440" s="15"/>
      <c r="CQ440" s="15"/>
      <c r="CR440" s="15"/>
      <c r="CS440" s="15"/>
      <c r="CT440" s="15"/>
      <c r="CU440" s="15"/>
      <c r="CV440" s="15"/>
      <c r="CW440" s="15"/>
      <c r="CX440" s="15"/>
      <c r="CY440" s="15"/>
      <c r="CZ440" s="15"/>
      <c r="DA440" s="15"/>
      <c r="DB440" s="15"/>
      <c r="DC440" s="15"/>
      <c r="DD440" s="15"/>
      <c r="DE440" s="15"/>
      <c r="DF440" s="15"/>
      <c r="DG440" s="15"/>
      <c r="DH440" s="15"/>
      <c r="DI440" s="15"/>
      <c r="DJ440" s="15"/>
      <c r="DK440" s="15"/>
      <c r="DL440" s="15"/>
      <c r="DM440" s="15"/>
      <c r="DN440" s="15"/>
      <c r="DO440" s="15"/>
      <c r="DP440" s="15"/>
      <c r="DQ440" s="15"/>
      <c r="DR440" s="15"/>
      <c r="DS440" s="15"/>
      <c r="DT440" s="15"/>
      <c r="DU440" s="15"/>
      <c r="DV440" s="15"/>
      <c r="DW440" s="15"/>
      <c r="DX440" s="15"/>
      <c r="DY440" s="15"/>
      <c r="DZ440" s="15"/>
      <c r="EA440" s="15"/>
      <c r="EB440" s="15"/>
      <c r="EC440" s="15"/>
      <c r="ED440" s="15"/>
      <c r="EE440" s="15"/>
      <c r="EF440" s="15"/>
      <c r="EG440" s="15"/>
      <c r="EH440" s="15"/>
      <c r="EI440" s="15"/>
      <c r="EJ440" s="15"/>
      <c r="EK440" s="15"/>
      <c r="EL440" s="15"/>
      <c r="EM440" s="15"/>
      <c r="EN440" s="15"/>
      <c r="EO440" s="15"/>
      <c r="EP440" s="15"/>
      <c r="EQ440" s="15"/>
      <c r="ER440" s="15"/>
      <c r="ES440" s="15"/>
      <c r="ET440" s="15"/>
      <c r="EU440" s="15"/>
      <c r="EV440" s="15"/>
      <c r="EW440" s="15"/>
      <c r="EX440" s="15"/>
    </row>
    <row r="441" spans="1:154" s="2" customFormat="1" ht="15.6" customHeight="1">
      <c r="A441" s="2">
        <v>1997</v>
      </c>
      <c r="B441" s="194" t="s">
        <v>2977</v>
      </c>
      <c r="C441" s="210" t="s">
        <v>2978</v>
      </c>
      <c r="D441" s="195">
        <f t="shared" si="12"/>
        <v>5</v>
      </c>
      <c r="E441" s="1" t="s">
        <v>80</v>
      </c>
      <c r="F441" s="196">
        <v>44832</v>
      </c>
      <c r="G441" s="15" t="s">
        <v>2638</v>
      </c>
      <c r="H441" s="6" t="s">
        <v>11</v>
      </c>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206">
        <v>6.4</v>
      </c>
      <c r="AJ441" s="206">
        <v>3.6</v>
      </c>
      <c r="AK441" s="206">
        <v>6</v>
      </c>
      <c r="AL441" s="206">
        <v>4</v>
      </c>
      <c r="AM441" s="6"/>
      <c r="AN441" s="6"/>
      <c r="AO441" s="6"/>
      <c r="AP441" s="6"/>
      <c r="AQ441" s="6"/>
      <c r="AR441" s="6"/>
      <c r="AS441" s="6"/>
      <c r="AT441" s="197"/>
      <c r="AU441" s="197"/>
      <c r="AV441" s="197"/>
      <c r="AW441" s="197"/>
      <c r="AX441" s="197"/>
      <c r="AY441" s="197"/>
      <c r="AZ441" s="197"/>
      <c r="BA441" s="197"/>
      <c r="BB441" s="197"/>
      <c r="BC441" s="197"/>
      <c r="BD441" s="197"/>
      <c r="BE441" s="197"/>
      <c r="BF441" s="197"/>
      <c r="BG441" s="197"/>
      <c r="BH441" s="197"/>
      <c r="BI441" s="197"/>
      <c r="BJ441" s="197"/>
      <c r="BK441" s="197"/>
      <c r="BL441" s="197"/>
      <c r="BM441" s="197"/>
      <c r="BN441" s="197"/>
      <c r="BO441" s="197"/>
      <c r="BP441" s="197"/>
      <c r="BQ441" s="197"/>
      <c r="BR441" s="197"/>
      <c r="BS441" s="197"/>
      <c r="BT441" s="197"/>
      <c r="BU441" s="197"/>
      <c r="BV441" s="197"/>
      <c r="BW441" s="197"/>
      <c r="BX441" s="15"/>
      <c r="BY441" s="15"/>
      <c r="BZ441" s="15"/>
      <c r="CA441" s="15"/>
      <c r="CB441" s="15"/>
      <c r="CC441" s="15"/>
      <c r="CD441" s="15"/>
      <c r="CE441" s="15"/>
      <c r="CF441" s="15"/>
      <c r="CG441" s="15"/>
      <c r="CH441" s="15"/>
      <c r="CI441" s="15"/>
      <c r="CJ441" s="15"/>
      <c r="CK441" s="15"/>
      <c r="CL441" s="15"/>
      <c r="CM441" s="15"/>
      <c r="CN441" s="15"/>
      <c r="CO441" s="15"/>
      <c r="CP441" s="15"/>
      <c r="CQ441" s="15"/>
      <c r="CR441" s="15"/>
      <c r="CS441" s="15"/>
      <c r="CT441" s="15"/>
      <c r="CU441" s="15"/>
      <c r="CV441" s="15"/>
      <c r="CW441" s="15"/>
      <c r="CX441" s="15"/>
      <c r="CY441" s="15"/>
      <c r="CZ441" s="15"/>
      <c r="DA441" s="15"/>
      <c r="DB441" s="15"/>
      <c r="DC441" s="15"/>
      <c r="DD441" s="15"/>
      <c r="DE441" s="15"/>
      <c r="DF441" s="15"/>
      <c r="DG441" s="15"/>
      <c r="DH441" s="15"/>
      <c r="DI441" s="15"/>
      <c r="DJ441" s="15"/>
      <c r="DK441" s="15"/>
      <c r="DL441" s="15"/>
      <c r="DM441" s="15"/>
      <c r="DN441" s="15"/>
      <c r="DO441" s="15"/>
      <c r="DP441" s="15"/>
      <c r="DQ441" s="15"/>
      <c r="DR441" s="15"/>
      <c r="DS441" s="15"/>
      <c r="DT441" s="15"/>
      <c r="DU441" s="15"/>
      <c r="DV441" s="15"/>
      <c r="DW441" s="15"/>
      <c r="DX441" s="15"/>
      <c r="DY441" s="15"/>
      <c r="DZ441" s="15"/>
      <c r="EA441" s="15"/>
      <c r="EB441" s="15"/>
      <c r="EC441" s="15"/>
      <c r="ED441" s="15"/>
      <c r="EE441" s="15"/>
      <c r="EF441" s="15"/>
      <c r="EG441" s="15"/>
      <c r="EH441" s="15"/>
      <c r="EI441" s="15"/>
      <c r="EJ441" s="15"/>
      <c r="EK441" s="15"/>
      <c r="EL441" s="15"/>
      <c r="EM441" s="15"/>
      <c r="EN441" s="15"/>
      <c r="EO441" s="15"/>
      <c r="EP441" s="15"/>
      <c r="EQ441" s="15"/>
      <c r="ER441" s="15"/>
      <c r="ES441" s="15"/>
      <c r="ET441" s="15"/>
      <c r="EU441" s="15"/>
      <c r="EV441" s="15"/>
      <c r="EW441" s="15"/>
      <c r="EX441" s="15"/>
    </row>
    <row r="442" spans="1:154" s="2" customFormat="1" ht="15.6" customHeight="1">
      <c r="A442" s="2">
        <v>2012</v>
      </c>
      <c r="B442" s="194" t="s">
        <v>2979</v>
      </c>
      <c r="C442" s="210" t="s">
        <v>2980</v>
      </c>
      <c r="D442" s="195">
        <f t="shared" si="12"/>
        <v>4.8</v>
      </c>
      <c r="E442" s="214" t="s">
        <v>81</v>
      </c>
      <c r="F442" s="196">
        <v>44832</v>
      </c>
      <c r="G442" s="15" t="s">
        <v>2638</v>
      </c>
      <c r="H442" s="6" t="s">
        <v>11</v>
      </c>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208">
        <v>4</v>
      </c>
      <c r="AJ442" s="208">
        <v>6.4</v>
      </c>
      <c r="AK442" s="208">
        <v>4.8</v>
      </c>
      <c r="AL442" s="208">
        <v>4</v>
      </c>
      <c r="AM442" s="1"/>
      <c r="AN442" s="1"/>
      <c r="AO442" s="1"/>
      <c r="AP442" s="1"/>
      <c r="AQ442" s="1"/>
      <c r="AR442" s="1"/>
      <c r="AS442" s="1"/>
      <c r="BX442" s="15"/>
      <c r="BY442" s="15"/>
      <c r="BZ442" s="15"/>
      <c r="CA442" s="15"/>
      <c r="CB442" s="15"/>
      <c r="CC442" s="15"/>
      <c r="CD442" s="15"/>
      <c r="CE442" s="15"/>
      <c r="CF442" s="15"/>
      <c r="CG442" s="15"/>
      <c r="CH442" s="15"/>
      <c r="CI442" s="15"/>
      <c r="CJ442" s="15"/>
      <c r="CK442" s="15"/>
      <c r="CL442" s="15"/>
      <c r="CM442" s="15"/>
      <c r="CN442" s="15"/>
      <c r="CO442" s="15"/>
      <c r="CP442" s="15"/>
      <c r="CQ442" s="15"/>
      <c r="CR442" s="15"/>
      <c r="CS442" s="15"/>
      <c r="CT442" s="15"/>
      <c r="CU442" s="15"/>
      <c r="CV442" s="15"/>
      <c r="CW442" s="15"/>
      <c r="CX442" s="15"/>
      <c r="CY442" s="15"/>
      <c r="CZ442" s="15"/>
      <c r="DA442" s="15"/>
      <c r="DB442" s="15"/>
      <c r="DC442" s="15"/>
      <c r="DD442" s="15"/>
      <c r="DE442" s="15"/>
      <c r="DF442" s="15"/>
      <c r="DG442" s="15"/>
      <c r="DH442" s="15"/>
      <c r="DI442" s="15"/>
      <c r="DJ442" s="15"/>
      <c r="DK442" s="15"/>
      <c r="DL442" s="15"/>
      <c r="DM442" s="15"/>
      <c r="DN442" s="15"/>
      <c r="DO442" s="15"/>
      <c r="DP442" s="15"/>
      <c r="DQ442" s="15"/>
      <c r="DR442" s="15"/>
      <c r="DS442" s="15"/>
      <c r="DT442" s="15"/>
      <c r="DU442" s="15"/>
      <c r="DV442" s="15"/>
      <c r="DW442" s="15"/>
      <c r="DX442" s="15"/>
      <c r="DY442" s="15"/>
      <c r="DZ442" s="15"/>
      <c r="EA442" s="15"/>
      <c r="EB442" s="15"/>
      <c r="EC442" s="15"/>
      <c r="ED442" s="15"/>
      <c r="EE442" s="15"/>
      <c r="EF442" s="15"/>
      <c r="EG442" s="15"/>
      <c r="EH442" s="15"/>
      <c r="EI442" s="15"/>
      <c r="EJ442" s="15"/>
      <c r="EK442" s="15"/>
      <c r="EL442" s="15"/>
      <c r="EM442" s="15"/>
      <c r="EN442" s="15"/>
      <c r="EO442" s="15"/>
      <c r="EP442" s="15"/>
      <c r="EQ442" s="15"/>
      <c r="ER442" s="15"/>
      <c r="ES442" s="15"/>
      <c r="ET442" s="15"/>
      <c r="EU442" s="15"/>
      <c r="EV442" s="15"/>
      <c r="EW442" s="15"/>
      <c r="EX442" s="15"/>
    </row>
    <row r="443" spans="1:154" ht="15.6" customHeight="1">
      <c r="A443" s="2">
        <v>2012</v>
      </c>
      <c r="B443" s="194" t="s">
        <v>2979</v>
      </c>
      <c r="C443" s="210" t="s">
        <v>2980</v>
      </c>
      <c r="D443" s="195">
        <f t="shared" si="12"/>
        <v>3.8000000000000003</v>
      </c>
      <c r="E443" s="214" t="s">
        <v>80</v>
      </c>
      <c r="F443" s="196">
        <v>44832</v>
      </c>
      <c r="G443" s="15" t="s">
        <v>2638</v>
      </c>
      <c r="H443" s="6" t="s">
        <v>11</v>
      </c>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208">
        <v>3.2</v>
      </c>
      <c r="AJ443" s="208">
        <v>3.6</v>
      </c>
      <c r="AK443" s="208">
        <v>6.8</v>
      </c>
      <c r="AL443" s="208">
        <v>1.6</v>
      </c>
      <c r="AM443" s="6"/>
      <c r="AN443" s="6"/>
      <c r="AO443" s="6"/>
      <c r="AP443" s="6"/>
      <c r="AQ443" s="6"/>
      <c r="AR443" s="6"/>
      <c r="AS443" s="6"/>
      <c r="AT443" s="197"/>
      <c r="AU443" s="197"/>
      <c r="AV443" s="197"/>
      <c r="AW443" s="197"/>
      <c r="AX443" s="197"/>
      <c r="AY443" s="197"/>
      <c r="AZ443" s="197"/>
      <c r="BA443" s="197"/>
      <c r="BB443" s="197"/>
      <c r="BC443" s="197"/>
      <c r="BD443" s="197"/>
      <c r="BE443" s="197"/>
      <c r="BF443" s="197"/>
      <c r="BG443" s="197"/>
      <c r="BH443" s="197"/>
      <c r="BI443" s="197"/>
      <c r="BJ443" s="197"/>
      <c r="BK443" s="197"/>
      <c r="BL443" s="197"/>
      <c r="BM443" s="209"/>
      <c r="BN443" s="209"/>
      <c r="BO443" s="209"/>
      <c r="BP443" s="209"/>
      <c r="BQ443" s="209"/>
      <c r="BR443" s="209"/>
      <c r="BS443" s="209"/>
      <c r="BT443" s="209"/>
      <c r="BU443" s="209"/>
      <c r="BV443" s="209"/>
      <c r="BW443" s="209"/>
      <c r="BX443" s="15"/>
      <c r="BY443" s="15"/>
      <c r="BZ443" s="15"/>
      <c r="CA443" s="15"/>
      <c r="CB443" s="15"/>
      <c r="CC443" s="15"/>
      <c r="CD443" s="15"/>
      <c r="CE443" s="15"/>
      <c r="CF443" s="15"/>
      <c r="CG443" s="15"/>
      <c r="CH443" s="15"/>
      <c r="CI443" s="15"/>
      <c r="CJ443" s="15"/>
      <c r="CK443" s="15"/>
      <c r="CL443" s="15"/>
      <c r="CM443" s="15"/>
      <c r="CN443" s="15"/>
      <c r="CO443" s="15"/>
      <c r="CP443" s="15"/>
      <c r="CQ443" s="15"/>
      <c r="CR443" s="15"/>
      <c r="CS443" s="15"/>
      <c r="CT443" s="15"/>
      <c r="CU443" s="15"/>
      <c r="CV443" s="15"/>
      <c r="CW443" s="15"/>
      <c r="CX443" s="15"/>
      <c r="CY443" s="15"/>
      <c r="CZ443" s="15"/>
      <c r="DA443" s="15"/>
      <c r="DB443" s="15"/>
      <c r="DC443" s="15"/>
      <c r="DD443" s="15"/>
      <c r="DE443" s="15"/>
      <c r="DF443" s="15"/>
      <c r="DG443" s="15"/>
      <c r="DH443" s="15"/>
      <c r="DI443" s="15"/>
      <c r="DJ443" s="15"/>
      <c r="DK443" s="15"/>
      <c r="DL443" s="15"/>
      <c r="DM443" s="15"/>
      <c r="DN443" s="15"/>
      <c r="DO443" s="15"/>
      <c r="DP443" s="15"/>
      <c r="DQ443" s="15"/>
      <c r="DR443" s="15"/>
      <c r="DS443" s="15"/>
      <c r="DT443" s="15"/>
      <c r="DU443" s="15"/>
      <c r="DV443" s="15"/>
      <c r="DW443" s="15"/>
      <c r="DX443" s="15"/>
      <c r="DY443" s="15"/>
      <c r="DZ443" s="15"/>
      <c r="EA443" s="15"/>
      <c r="EB443" s="15"/>
      <c r="EC443" s="15"/>
      <c r="ED443" s="15"/>
      <c r="EE443" s="15"/>
      <c r="EF443" s="15"/>
      <c r="EG443" s="15"/>
      <c r="EH443" s="15"/>
      <c r="EI443" s="15"/>
      <c r="EJ443" s="15"/>
      <c r="EK443" s="15"/>
      <c r="EL443" s="15"/>
      <c r="EM443" s="15"/>
      <c r="EN443" s="15"/>
      <c r="EO443" s="15"/>
      <c r="EP443" s="15"/>
      <c r="EQ443" s="15"/>
      <c r="ER443" s="15"/>
      <c r="ES443" s="15"/>
      <c r="ET443" s="15"/>
      <c r="EU443" s="15"/>
      <c r="EV443" s="15"/>
      <c r="EW443" s="15"/>
      <c r="EX443" s="15"/>
    </row>
    <row r="444" spans="1:154" ht="15.6" customHeight="1">
      <c r="A444" s="2">
        <v>1997</v>
      </c>
      <c r="B444" s="194" t="s">
        <v>2981</v>
      </c>
      <c r="C444" s="210" t="s">
        <v>2982</v>
      </c>
      <c r="D444" s="195">
        <f t="shared" si="12"/>
        <v>7.5</v>
      </c>
      <c r="E444" s="214" t="s">
        <v>80</v>
      </c>
      <c r="F444" s="196">
        <v>44825</v>
      </c>
      <c r="G444" s="15" t="s">
        <v>2638</v>
      </c>
      <c r="H444" s="6" t="s">
        <v>11</v>
      </c>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208">
        <v>9.1999999999999993</v>
      </c>
      <c r="AJ444" s="208">
        <v>6.4</v>
      </c>
      <c r="AK444" s="208">
        <v>7.2</v>
      </c>
      <c r="AL444" s="208">
        <v>7.2</v>
      </c>
      <c r="AM444" s="6"/>
      <c r="AN444" s="6"/>
      <c r="AO444" s="6"/>
      <c r="AP444" s="6"/>
      <c r="AQ444" s="6"/>
      <c r="AR444" s="6"/>
      <c r="AS444" s="6"/>
      <c r="AT444" s="197"/>
      <c r="AU444" s="197"/>
      <c r="AV444" s="197"/>
      <c r="AW444" s="197"/>
      <c r="AX444" s="197"/>
      <c r="AY444" s="197"/>
      <c r="AZ444" s="197"/>
      <c r="BA444" s="197"/>
      <c r="BB444" s="197"/>
      <c r="BC444" s="197"/>
      <c r="BD444" s="197"/>
      <c r="BE444" s="197"/>
      <c r="BF444" s="197"/>
      <c r="BG444" s="209"/>
      <c r="BH444" s="209"/>
      <c r="BI444" s="209"/>
      <c r="BJ444" s="209"/>
      <c r="BK444" s="209"/>
      <c r="BL444" s="209"/>
      <c r="BM444" s="197"/>
      <c r="BN444" s="197"/>
      <c r="BO444" s="197"/>
      <c r="BP444" s="197"/>
      <c r="BQ444" s="197"/>
      <c r="BR444" s="197"/>
      <c r="BS444" s="197"/>
      <c r="BT444" s="197"/>
      <c r="BU444" s="197"/>
      <c r="BV444" s="197"/>
      <c r="BW444" s="197"/>
      <c r="BX444" s="15"/>
      <c r="BY444" s="15"/>
      <c r="BZ444" s="15"/>
      <c r="CA444" s="15"/>
      <c r="CB444" s="15"/>
      <c r="CC444" s="15"/>
      <c r="CD444" s="15"/>
      <c r="CE444" s="15"/>
      <c r="CF444" s="15"/>
      <c r="CG444" s="15"/>
      <c r="CH444" s="15"/>
      <c r="CI444" s="15"/>
      <c r="CJ444" s="15"/>
      <c r="CK444" s="15"/>
      <c r="CL444" s="15"/>
      <c r="CM444" s="15"/>
      <c r="CN444" s="15"/>
      <c r="CO444" s="15"/>
      <c r="CP444" s="15"/>
      <c r="CQ444" s="15"/>
      <c r="CR444" s="15"/>
      <c r="CS444" s="15"/>
      <c r="CT444" s="15"/>
      <c r="CU444" s="15"/>
      <c r="CV444" s="15"/>
      <c r="CW444" s="15"/>
      <c r="CX444" s="15"/>
      <c r="CY444" s="15"/>
      <c r="CZ444" s="15"/>
      <c r="DA444" s="15"/>
      <c r="DB444" s="15"/>
      <c r="DC444" s="15"/>
      <c r="DD444" s="15"/>
      <c r="DE444" s="15"/>
      <c r="DF444" s="15"/>
      <c r="DG444" s="15"/>
      <c r="DH444" s="15"/>
      <c r="DI444" s="15"/>
      <c r="DJ444" s="15"/>
      <c r="DK444" s="15"/>
      <c r="DL444" s="15"/>
      <c r="DM444" s="15"/>
      <c r="DN444" s="15"/>
      <c r="DO444" s="15"/>
      <c r="DP444" s="15"/>
      <c r="DQ444" s="15"/>
      <c r="DR444" s="15"/>
      <c r="DS444" s="15"/>
      <c r="DT444" s="15"/>
      <c r="DU444" s="15"/>
      <c r="DV444" s="15"/>
      <c r="DW444" s="15"/>
      <c r="DX444" s="15"/>
      <c r="DY444" s="15"/>
      <c r="DZ444" s="15"/>
      <c r="EA444" s="15"/>
      <c r="EB444" s="15"/>
      <c r="EC444" s="15"/>
      <c r="ED444" s="15"/>
      <c r="EE444" s="15"/>
      <c r="EF444" s="15"/>
      <c r="EG444" s="15"/>
      <c r="EH444" s="15"/>
      <c r="EI444" s="15"/>
      <c r="EJ444" s="15"/>
      <c r="EK444" s="15"/>
      <c r="EL444" s="15"/>
      <c r="EM444" s="15"/>
      <c r="EN444" s="15"/>
      <c r="EO444" s="15"/>
      <c r="EP444" s="15"/>
      <c r="EQ444" s="15"/>
      <c r="ER444" s="15"/>
      <c r="ES444" s="15"/>
      <c r="ET444" s="15"/>
      <c r="EU444" s="15"/>
      <c r="EV444" s="15"/>
      <c r="EW444" s="15"/>
      <c r="EX444" s="15"/>
    </row>
    <row r="445" spans="1:154" ht="15.6" customHeight="1">
      <c r="A445" s="2">
        <v>1997</v>
      </c>
      <c r="B445" s="194" t="s">
        <v>2981</v>
      </c>
      <c r="C445" s="210" t="s">
        <v>2982</v>
      </c>
      <c r="D445" s="195">
        <f t="shared" si="12"/>
        <v>7.1999999999999993</v>
      </c>
      <c r="E445" s="214" t="s">
        <v>81</v>
      </c>
      <c r="F445" s="196">
        <v>44825</v>
      </c>
      <c r="G445" s="15" t="s">
        <v>2638</v>
      </c>
      <c r="H445" s="6" t="s">
        <v>11</v>
      </c>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208">
        <v>9.6</v>
      </c>
      <c r="AJ445" s="208">
        <v>4.8</v>
      </c>
      <c r="AK445" s="208">
        <v>5.2</v>
      </c>
      <c r="AL445" s="208">
        <v>9.1999999999999993</v>
      </c>
      <c r="AM445" s="6"/>
      <c r="AN445" s="6"/>
      <c r="AO445" s="6"/>
      <c r="AP445" s="6"/>
      <c r="AQ445" s="6"/>
      <c r="AR445" s="6"/>
      <c r="AS445" s="6"/>
      <c r="AT445" s="197"/>
      <c r="AU445" s="197"/>
      <c r="AV445" s="197"/>
      <c r="AW445" s="197"/>
      <c r="AX445" s="197"/>
      <c r="AY445" s="197"/>
      <c r="AZ445" s="197"/>
      <c r="BA445" s="197"/>
      <c r="BB445" s="197"/>
      <c r="BC445" s="197"/>
      <c r="BD445" s="197"/>
      <c r="BE445" s="197"/>
      <c r="BF445" s="197"/>
      <c r="BG445" s="197"/>
      <c r="BH445" s="197"/>
      <c r="BI445" s="197"/>
      <c r="BJ445" s="197"/>
      <c r="BK445" s="197"/>
      <c r="BL445" s="197"/>
      <c r="BM445" s="197"/>
      <c r="BN445" s="197"/>
      <c r="BO445" s="197"/>
      <c r="BP445" s="197"/>
      <c r="BQ445" s="197"/>
      <c r="BR445" s="197"/>
      <c r="BS445" s="197"/>
      <c r="BT445" s="197"/>
      <c r="BU445" s="197"/>
      <c r="BV445" s="197"/>
      <c r="BW445" s="197"/>
      <c r="BX445" s="15"/>
      <c r="BY445" s="15"/>
      <c r="BZ445" s="15"/>
      <c r="CA445" s="15"/>
      <c r="CB445" s="15"/>
      <c r="CC445" s="15"/>
      <c r="CD445" s="15"/>
      <c r="CE445" s="15"/>
      <c r="CF445" s="15"/>
      <c r="CG445" s="15"/>
      <c r="CH445" s="15"/>
      <c r="CI445" s="15"/>
      <c r="CJ445" s="15"/>
      <c r="CK445" s="15"/>
      <c r="CL445" s="15"/>
      <c r="CM445" s="15"/>
      <c r="CN445" s="15"/>
      <c r="CO445" s="15"/>
      <c r="CP445" s="15"/>
      <c r="CQ445" s="15"/>
      <c r="CR445" s="15"/>
      <c r="CS445" s="15"/>
      <c r="CT445" s="15"/>
      <c r="CU445" s="15"/>
      <c r="CV445" s="15"/>
      <c r="CW445" s="15"/>
      <c r="CX445" s="15"/>
      <c r="CY445" s="15"/>
      <c r="CZ445" s="15"/>
      <c r="DA445" s="15"/>
      <c r="DB445" s="15"/>
      <c r="DC445" s="15"/>
      <c r="DD445" s="15"/>
      <c r="DE445" s="15"/>
      <c r="DF445" s="15"/>
      <c r="DG445" s="15"/>
      <c r="DH445" s="15"/>
      <c r="DI445" s="15"/>
      <c r="DJ445" s="15"/>
      <c r="DK445" s="15"/>
      <c r="DL445" s="15"/>
      <c r="DM445" s="15"/>
      <c r="DN445" s="15"/>
      <c r="DO445" s="15"/>
      <c r="DP445" s="15"/>
      <c r="DQ445" s="15"/>
      <c r="DR445" s="15"/>
      <c r="DS445" s="15"/>
      <c r="DT445" s="15"/>
      <c r="DU445" s="15"/>
      <c r="DV445" s="15"/>
      <c r="DW445" s="15"/>
      <c r="DX445" s="15"/>
      <c r="DY445" s="15"/>
      <c r="DZ445" s="15"/>
      <c r="EA445" s="15"/>
      <c r="EB445" s="15"/>
      <c r="EC445" s="15"/>
      <c r="ED445" s="15"/>
      <c r="EE445" s="15"/>
      <c r="EF445" s="15"/>
      <c r="EG445" s="15"/>
      <c r="EH445" s="15"/>
      <c r="EI445" s="15"/>
      <c r="EJ445" s="15"/>
      <c r="EK445" s="15"/>
      <c r="EL445" s="15"/>
      <c r="EM445" s="15"/>
      <c r="EN445" s="15"/>
      <c r="EO445" s="15"/>
      <c r="EP445" s="15"/>
      <c r="EQ445" s="15"/>
      <c r="ER445" s="15"/>
      <c r="ES445" s="15"/>
      <c r="ET445" s="15"/>
      <c r="EU445" s="15"/>
      <c r="EV445" s="15"/>
      <c r="EW445" s="15"/>
      <c r="EX445" s="15"/>
    </row>
    <row r="446" spans="1:154" ht="15.6" customHeight="1">
      <c r="A446" s="2">
        <v>2019</v>
      </c>
      <c r="B446" s="194" t="s">
        <v>2983</v>
      </c>
      <c r="C446" s="210" t="s">
        <v>2985</v>
      </c>
      <c r="D446" s="195">
        <f t="shared" si="12"/>
        <v>5.9</v>
      </c>
      <c r="E446" s="214" t="s">
        <v>81</v>
      </c>
      <c r="F446" s="196">
        <v>44821</v>
      </c>
      <c r="G446" s="15" t="s">
        <v>2638</v>
      </c>
      <c r="H446" s="6" t="s">
        <v>11</v>
      </c>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208">
        <v>7.6</v>
      </c>
      <c r="AJ446" s="208">
        <v>4</v>
      </c>
      <c r="AK446" s="208">
        <v>3.6</v>
      </c>
      <c r="AL446" s="208">
        <v>8.4</v>
      </c>
      <c r="BG446" s="197"/>
      <c r="BH446" s="197"/>
      <c r="BI446" s="197"/>
      <c r="BJ446" s="197"/>
      <c r="BK446" s="197"/>
      <c r="BL446" s="197"/>
      <c r="BM446" s="197"/>
      <c r="BN446" s="197"/>
      <c r="BO446" s="197"/>
      <c r="BP446" s="197"/>
      <c r="BQ446" s="197"/>
      <c r="BR446" s="197"/>
      <c r="BS446" s="197"/>
      <c r="BT446" s="197"/>
      <c r="BU446" s="197"/>
      <c r="BV446" s="197"/>
      <c r="BW446" s="197"/>
      <c r="BX446" s="15"/>
      <c r="BY446" s="15"/>
      <c r="BZ446" s="15"/>
      <c r="CA446" s="15"/>
      <c r="CB446" s="15"/>
      <c r="CC446" s="15"/>
      <c r="CD446" s="15"/>
      <c r="CE446" s="15"/>
      <c r="CF446" s="15"/>
      <c r="CG446" s="15"/>
      <c r="CH446" s="15"/>
      <c r="CI446" s="15"/>
      <c r="CJ446" s="15"/>
      <c r="CK446" s="15"/>
      <c r="CL446" s="15"/>
      <c r="CM446" s="15"/>
      <c r="CN446" s="15"/>
      <c r="CO446" s="15"/>
      <c r="CP446" s="15"/>
      <c r="CQ446" s="15"/>
      <c r="CR446" s="15"/>
      <c r="CS446" s="15"/>
      <c r="CT446" s="15"/>
      <c r="CU446" s="15"/>
      <c r="CV446" s="15"/>
      <c r="CW446" s="15"/>
      <c r="CX446" s="15"/>
      <c r="CY446" s="15"/>
      <c r="CZ446" s="15"/>
      <c r="DA446" s="15"/>
      <c r="DB446" s="15"/>
      <c r="DC446" s="15"/>
      <c r="DD446" s="15"/>
      <c r="DE446" s="15"/>
      <c r="DF446" s="15"/>
      <c r="DG446" s="15"/>
      <c r="DH446" s="15"/>
      <c r="DI446" s="15"/>
      <c r="DJ446" s="15"/>
      <c r="DK446" s="15"/>
      <c r="DL446" s="15"/>
      <c r="DM446" s="15"/>
      <c r="DN446" s="15"/>
      <c r="DO446" s="15"/>
      <c r="DP446" s="15"/>
      <c r="DQ446" s="15"/>
      <c r="DR446" s="15"/>
      <c r="DS446" s="15"/>
      <c r="DT446" s="15"/>
      <c r="DU446" s="15"/>
      <c r="DV446" s="15"/>
      <c r="DW446" s="15"/>
      <c r="DX446" s="15"/>
      <c r="DY446" s="15"/>
      <c r="DZ446" s="15"/>
      <c r="EA446" s="15"/>
      <c r="EB446" s="15"/>
      <c r="EC446" s="15"/>
      <c r="ED446" s="15"/>
      <c r="EE446" s="15"/>
      <c r="EF446" s="15"/>
      <c r="EG446" s="15"/>
      <c r="EH446" s="15"/>
      <c r="EI446" s="15"/>
      <c r="EJ446" s="15"/>
      <c r="EK446" s="15"/>
      <c r="EL446" s="15"/>
      <c r="EM446" s="15"/>
      <c r="EN446" s="15"/>
      <c r="EO446" s="15"/>
      <c r="EP446" s="15"/>
      <c r="EQ446" s="15"/>
      <c r="ER446" s="15"/>
      <c r="ES446" s="15"/>
      <c r="ET446" s="15"/>
      <c r="EU446" s="15"/>
      <c r="EV446" s="15"/>
      <c r="EW446" s="15"/>
      <c r="EX446" s="15"/>
    </row>
    <row r="447" spans="1:154" ht="15.6" customHeight="1">
      <c r="A447" s="2">
        <v>2019</v>
      </c>
      <c r="B447" s="194" t="s">
        <v>2983</v>
      </c>
      <c r="C447" s="210" t="s">
        <v>2985</v>
      </c>
      <c r="D447" s="195">
        <f t="shared" si="12"/>
        <v>4.0999999999999996</v>
      </c>
      <c r="E447" s="214" t="s">
        <v>80</v>
      </c>
      <c r="F447" s="196">
        <v>44821</v>
      </c>
      <c r="G447" s="15" t="s">
        <v>2638</v>
      </c>
      <c r="H447" s="6" t="s">
        <v>11</v>
      </c>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208">
        <v>4.8</v>
      </c>
      <c r="AJ447" s="208">
        <v>2.4</v>
      </c>
      <c r="AK447" s="208">
        <v>4</v>
      </c>
      <c r="AL447" s="208">
        <v>5.2</v>
      </c>
      <c r="AM447" s="6"/>
      <c r="AN447" s="6"/>
      <c r="AO447" s="6"/>
      <c r="AP447" s="6"/>
      <c r="AQ447" s="6"/>
      <c r="AR447" s="6"/>
      <c r="AS447" s="6"/>
      <c r="AT447" s="197"/>
      <c r="AU447" s="197"/>
      <c r="AV447" s="197"/>
      <c r="AW447" s="197"/>
      <c r="AX447" s="197"/>
      <c r="AY447" s="197"/>
      <c r="AZ447" s="197"/>
      <c r="BA447" s="197"/>
      <c r="BB447" s="197"/>
      <c r="BC447" s="197"/>
      <c r="BD447" s="197"/>
      <c r="BE447" s="197"/>
      <c r="BF447" s="197"/>
      <c r="BG447" s="197"/>
      <c r="BH447" s="197"/>
      <c r="BI447" s="197"/>
      <c r="BJ447" s="197"/>
      <c r="BK447" s="197"/>
      <c r="BL447" s="197"/>
      <c r="BM447" s="197"/>
      <c r="BN447" s="197"/>
      <c r="BO447" s="197"/>
      <c r="BP447" s="197"/>
      <c r="BQ447" s="197"/>
      <c r="BR447" s="197"/>
      <c r="BS447" s="197"/>
      <c r="BT447" s="197"/>
      <c r="BU447" s="197"/>
      <c r="BV447" s="197"/>
      <c r="BW447" s="197"/>
      <c r="BX447" s="15"/>
      <c r="BY447" s="15"/>
      <c r="BZ447" s="15"/>
      <c r="CA447" s="15"/>
      <c r="CB447" s="15"/>
      <c r="CC447" s="15"/>
      <c r="CD447" s="15"/>
      <c r="CE447" s="15"/>
      <c r="CF447" s="15"/>
      <c r="CG447" s="15"/>
      <c r="CH447" s="15"/>
      <c r="CI447" s="15"/>
      <c r="CJ447" s="15"/>
      <c r="CK447" s="15"/>
      <c r="CL447" s="15"/>
      <c r="CM447" s="15"/>
      <c r="CN447" s="15"/>
      <c r="CO447" s="15"/>
      <c r="CP447" s="15"/>
      <c r="CQ447" s="15"/>
      <c r="CR447" s="15"/>
      <c r="CS447" s="15"/>
      <c r="CT447" s="15"/>
      <c r="CU447" s="15"/>
      <c r="CV447" s="15"/>
      <c r="CW447" s="15"/>
      <c r="CX447" s="15"/>
      <c r="CY447" s="15"/>
      <c r="CZ447" s="15"/>
      <c r="DA447" s="15"/>
      <c r="DB447" s="15"/>
      <c r="DC447" s="15"/>
      <c r="DD447" s="15"/>
      <c r="DE447" s="15"/>
      <c r="DF447" s="15"/>
      <c r="DG447" s="15"/>
      <c r="DH447" s="15"/>
      <c r="DI447" s="15"/>
      <c r="DJ447" s="15"/>
      <c r="DK447" s="15"/>
      <c r="DL447" s="15"/>
      <c r="DM447" s="15"/>
      <c r="DN447" s="15"/>
      <c r="DO447" s="15"/>
      <c r="DP447" s="15"/>
      <c r="DQ447" s="15"/>
      <c r="DR447" s="15"/>
      <c r="DS447" s="15"/>
      <c r="DT447" s="15"/>
      <c r="DU447" s="15"/>
      <c r="DV447" s="15"/>
      <c r="DW447" s="15"/>
      <c r="DX447" s="15"/>
      <c r="DY447" s="15"/>
      <c r="DZ447" s="15"/>
      <c r="EA447" s="15"/>
      <c r="EB447" s="15"/>
      <c r="EC447" s="15"/>
      <c r="ED447" s="15"/>
      <c r="EE447" s="15"/>
      <c r="EF447" s="15"/>
      <c r="EG447" s="15"/>
      <c r="EH447" s="15"/>
      <c r="EI447" s="15"/>
      <c r="EJ447" s="15"/>
      <c r="EK447" s="15"/>
      <c r="EL447" s="15"/>
      <c r="EM447" s="15"/>
      <c r="EN447" s="15"/>
      <c r="EO447" s="15"/>
      <c r="EP447" s="15"/>
      <c r="EQ447" s="15"/>
      <c r="ER447" s="15"/>
      <c r="ES447" s="15"/>
      <c r="ET447" s="15"/>
      <c r="EU447" s="15"/>
      <c r="EV447" s="15"/>
      <c r="EW447" s="15"/>
      <c r="EX447" s="15"/>
    </row>
    <row r="448" spans="1:154" ht="15.6" customHeight="1">
      <c r="A448" s="2">
        <v>2018</v>
      </c>
      <c r="B448" s="194" t="s">
        <v>2983</v>
      </c>
      <c r="C448" s="210" t="s">
        <v>2984</v>
      </c>
      <c r="D448" s="195">
        <f t="shared" si="12"/>
        <v>5.5</v>
      </c>
      <c r="E448" s="214" t="s">
        <v>80</v>
      </c>
      <c r="F448" s="196">
        <v>44821</v>
      </c>
      <c r="G448" s="15" t="s">
        <v>2638</v>
      </c>
      <c r="H448" s="6" t="s">
        <v>11</v>
      </c>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208">
        <v>6.4</v>
      </c>
      <c r="AJ448" s="208">
        <v>2.8</v>
      </c>
      <c r="AK448" s="208">
        <v>5.6</v>
      </c>
      <c r="AL448" s="208">
        <v>7.2</v>
      </c>
      <c r="AM448" s="6"/>
      <c r="AN448" s="6"/>
      <c r="AO448" s="6"/>
      <c r="AP448" s="6"/>
      <c r="AQ448" s="6"/>
      <c r="AR448" s="6"/>
      <c r="AS448" s="6"/>
      <c r="AT448" s="197"/>
      <c r="AU448" s="197"/>
      <c r="AV448" s="197"/>
      <c r="AW448" s="197"/>
      <c r="AX448" s="197"/>
      <c r="AY448" s="197"/>
      <c r="AZ448" s="197"/>
      <c r="BA448" s="197"/>
      <c r="BB448" s="197"/>
      <c r="BC448" s="197"/>
      <c r="BD448" s="197"/>
      <c r="BE448" s="197"/>
      <c r="BF448" s="197"/>
      <c r="BM448" s="197"/>
      <c r="BN448" s="197"/>
      <c r="BO448" s="197"/>
      <c r="BP448" s="197"/>
      <c r="BQ448" s="197"/>
      <c r="BR448" s="197"/>
      <c r="BS448" s="197"/>
      <c r="BT448" s="197"/>
      <c r="BU448" s="197"/>
      <c r="BV448" s="197"/>
      <c r="BW448" s="197"/>
      <c r="BX448" s="15"/>
      <c r="BY448" s="15"/>
      <c r="BZ448" s="15"/>
      <c r="CA448" s="15"/>
      <c r="CB448" s="15"/>
      <c r="CC448" s="15"/>
      <c r="CD448" s="15"/>
      <c r="CE448" s="15"/>
      <c r="CF448" s="15"/>
      <c r="CG448" s="15"/>
      <c r="CH448" s="15"/>
      <c r="CI448" s="15"/>
      <c r="CJ448" s="15"/>
      <c r="CK448" s="15"/>
      <c r="CL448" s="15"/>
      <c r="CM448" s="15"/>
      <c r="CN448" s="15"/>
      <c r="CO448" s="15"/>
      <c r="CP448" s="15"/>
      <c r="CQ448" s="15"/>
      <c r="CR448" s="15"/>
      <c r="CS448" s="15"/>
      <c r="CT448" s="15"/>
      <c r="CU448" s="15"/>
      <c r="CV448" s="15"/>
      <c r="CW448" s="15"/>
      <c r="CX448" s="15"/>
      <c r="CY448" s="15"/>
      <c r="CZ448" s="15"/>
      <c r="DA448" s="15"/>
      <c r="DB448" s="15"/>
      <c r="DC448" s="15"/>
      <c r="DD448" s="15"/>
      <c r="DE448" s="15"/>
      <c r="DF448" s="15"/>
      <c r="DG448" s="15"/>
      <c r="DH448" s="15"/>
      <c r="DI448" s="15"/>
      <c r="DJ448" s="15"/>
      <c r="DK448" s="15"/>
      <c r="DL448" s="15"/>
      <c r="DM448" s="15"/>
      <c r="DN448" s="15"/>
      <c r="DO448" s="15"/>
      <c r="DP448" s="15"/>
      <c r="DQ448" s="15"/>
      <c r="DR448" s="15"/>
      <c r="DS448" s="15"/>
      <c r="DT448" s="15"/>
      <c r="DU448" s="15"/>
      <c r="DV448" s="15"/>
      <c r="DW448" s="15"/>
      <c r="DX448" s="15"/>
      <c r="DY448" s="15"/>
      <c r="DZ448" s="15"/>
      <c r="EA448" s="15"/>
      <c r="EB448" s="15"/>
      <c r="EC448" s="15"/>
      <c r="ED448" s="15"/>
      <c r="EE448" s="15"/>
      <c r="EF448" s="15"/>
      <c r="EG448" s="15"/>
      <c r="EH448" s="15"/>
      <c r="EI448" s="15"/>
      <c r="EJ448" s="15"/>
      <c r="EK448" s="15"/>
      <c r="EL448" s="15"/>
      <c r="EM448" s="15"/>
      <c r="EN448" s="15"/>
      <c r="EO448" s="15"/>
      <c r="EP448" s="15"/>
      <c r="EQ448" s="15"/>
      <c r="ER448" s="15"/>
      <c r="ES448" s="15"/>
      <c r="ET448" s="15"/>
      <c r="EU448" s="15"/>
      <c r="EV448" s="15"/>
      <c r="EW448" s="15"/>
      <c r="EX448" s="15"/>
    </row>
    <row r="449" spans="1:154" ht="15.6" customHeight="1">
      <c r="A449" s="2">
        <v>2018</v>
      </c>
      <c r="B449" s="194" t="s">
        <v>2983</v>
      </c>
      <c r="C449" s="210" t="s">
        <v>2984</v>
      </c>
      <c r="D449" s="195">
        <f t="shared" si="12"/>
        <v>5.5</v>
      </c>
      <c r="E449" s="214" t="s">
        <v>81</v>
      </c>
      <c r="F449" s="196">
        <v>44821</v>
      </c>
      <c r="G449" s="15" t="s">
        <v>2638</v>
      </c>
      <c r="H449" s="6" t="s">
        <v>11</v>
      </c>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208">
        <v>6.8</v>
      </c>
      <c r="AJ449" s="208">
        <v>4</v>
      </c>
      <c r="AK449" s="208">
        <v>4.8</v>
      </c>
      <c r="AL449" s="208">
        <v>6.4</v>
      </c>
      <c r="BM449" s="197"/>
      <c r="BN449" s="197"/>
      <c r="BO449" s="197"/>
      <c r="BP449" s="197"/>
      <c r="BQ449" s="197"/>
      <c r="BR449" s="197"/>
      <c r="BS449" s="197"/>
      <c r="BT449" s="197"/>
      <c r="BU449" s="197"/>
      <c r="BV449" s="197"/>
      <c r="BW449" s="197"/>
      <c r="BX449" s="15"/>
      <c r="BY449" s="15"/>
      <c r="BZ449" s="15"/>
      <c r="CA449" s="15"/>
      <c r="CB449" s="15"/>
      <c r="CC449" s="15"/>
      <c r="CD449" s="15"/>
      <c r="CE449" s="15"/>
      <c r="CF449" s="15"/>
      <c r="CG449" s="15"/>
      <c r="CH449" s="15"/>
      <c r="CI449" s="15"/>
      <c r="CJ449" s="15"/>
      <c r="CK449" s="15"/>
      <c r="CL449" s="15"/>
      <c r="CM449" s="15"/>
      <c r="CN449" s="15"/>
      <c r="CO449" s="15"/>
      <c r="CP449" s="15"/>
      <c r="CQ449" s="15"/>
      <c r="CR449" s="15"/>
      <c r="CS449" s="15"/>
      <c r="CT449" s="15"/>
      <c r="CU449" s="15"/>
      <c r="CV449" s="15"/>
      <c r="CW449" s="15"/>
      <c r="CX449" s="15"/>
      <c r="CY449" s="15"/>
      <c r="CZ449" s="15"/>
      <c r="DA449" s="15"/>
      <c r="DB449" s="15"/>
      <c r="DC449" s="15"/>
      <c r="DD449" s="15"/>
      <c r="DE449" s="15"/>
      <c r="DF449" s="15"/>
      <c r="DG449" s="15"/>
      <c r="DH449" s="15"/>
      <c r="DI449" s="15"/>
      <c r="DJ449" s="15"/>
      <c r="DK449" s="15"/>
      <c r="DL449" s="15"/>
      <c r="DM449" s="15"/>
      <c r="DN449" s="15"/>
      <c r="DO449" s="15"/>
      <c r="DP449" s="15"/>
      <c r="DQ449" s="15"/>
      <c r="DR449" s="15"/>
      <c r="DS449" s="15"/>
      <c r="DT449" s="15"/>
      <c r="DU449" s="15"/>
      <c r="DV449" s="15"/>
      <c r="DW449" s="15"/>
      <c r="DX449" s="15"/>
      <c r="DY449" s="15"/>
      <c r="DZ449" s="15"/>
      <c r="EA449" s="15"/>
      <c r="EB449" s="15"/>
      <c r="EC449" s="15"/>
      <c r="ED449" s="15"/>
      <c r="EE449" s="15"/>
      <c r="EF449" s="15"/>
      <c r="EG449" s="15"/>
      <c r="EH449" s="15"/>
      <c r="EI449" s="15"/>
      <c r="EJ449" s="15"/>
      <c r="EK449" s="15"/>
      <c r="EL449" s="15"/>
      <c r="EM449" s="15"/>
      <c r="EN449" s="15"/>
      <c r="EO449" s="15"/>
      <c r="EP449" s="15"/>
      <c r="EQ449" s="15"/>
      <c r="ER449" s="15"/>
      <c r="ES449" s="15"/>
      <c r="ET449" s="15"/>
      <c r="EU449" s="15"/>
      <c r="EV449" s="15"/>
      <c r="EW449" s="15"/>
      <c r="EX449" s="15"/>
    </row>
    <row r="450" spans="1:154" ht="15.6" customHeight="1">
      <c r="A450" s="2">
        <v>1966</v>
      </c>
      <c r="B450" s="194" t="s">
        <v>2983</v>
      </c>
      <c r="C450" s="210" t="s">
        <v>2986</v>
      </c>
      <c r="D450" s="195">
        <f t="shared" si="12"/>
        <v>3.4000000000000004</v>
      </c>
      <c r="E450" s="214" t="s">
        <v>80</v>
      </c>
      <c r="F450" s="196">
        <v>44820</v>
      </c>
      <c r="G450" s="15" t="s">
        <v>2638</v>
      </c>
      <c r="H450" s="6" t="s">
        <v>11</v>
      </c>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208">
        <v>4</v>
      </c>
      <c r="AJ450" s="208">
        <v>2.4</v>
      </c>
      <c r="AK450" s="208">
        <v>3.2</v>
      </c>
      <c r="AL450" s="208">
        <v>4</v>
      </c>
      <c r="AM450" s="6"/>
      <c r="AN450" s="6"/>
      <c r="AO450" s="6"/>
      <c r="AP450" s="6"/>
      <c r="AQ450" s="6"/>
      <c r="AR450" s="6"/>
      <c r="AS450" s="6"/>
      <c r="AT450" s="15"/>
      <c r="AU450" s="197"/>
      <c r="AV450" s="197"/>
      <c r="AW450" s="197"/>
      <c r="AX450" s="197"/>
      <c r="AY450" s="197"/>
      <c r="AZ450" s="197"/>
      <c r="BA450" s="197"/>
      <c r="BB450" s="197"/>
      <c r="BC450" s="197"/>
      <c r="BD450" s="197"/>
      <c r="BE450" s="197"/>
      <c r="BF450" s="197"/>
      <c r="BG450" s="197"/>
      <c r="BH450" s="197"/>
      <c r="BI450" s="197"/>
      <c r="BJ450" s="197"/>
      <c r="BK450" s="197"/>
      <c r="BL450" s="197"/>
      <c r="BM450" s="209"/>
      <c r="BN450" s="209"/>
      <c r="BO450" s="209"/>
      <c r="BP450" s="209"/>
      <c r="BQ450" s="209"/>
      <c r="BR450" s="209"/>
      <c r="BS450" s="209"/>
      <c r="BT450" s="209"/>
      <c r="BU450" s="209"/>
      <c r="BV450" s="209"/>
      <c r="BW450" s="209"/>
      <c r="BX450" s="15"/>
      <c r="BY450" s="15"/>
      <c r="BZ450" s="15"/>
      <c r="CA450" s="15"/>
      <c r="CB450" s="15"/>
      <c r="CC450" s="15"/>
      <c r="CD450" s="15"/>
      <c r="CE450" s="15"/>
      <c r="CF450" s="15"/>
      <c r="CG450" s="15"/>
      <c r="CH450" s="15"/>
      <c r="CI450" s="15"/>
      <c r="CJ450" s="15"/>
      <c r="CK450" s="15"/>
      <c r="CL450" s="15"/>
      <c r="CM450" s="15"/>
      <c r="CN450" s="15"/>
      <c r="CO450" s="15"/>
      <c r="CP450" s="15"/>
      <c r="CQ450" s="15"/>
      <c r="CR450" s="15"/>
      <c r="CS450" s="15"/>
      <c r="CT450" s="15"/>
      <c r="CU450" s="15"/>
      <c r="CV450" s="15"/>
      <c r="CW450" s="15"/>
      <c r="CX450" s="15"/>
      <c r="CY450" s="15"/>
      <c r="CZ450" s="15"/>
      <c r="DA450" s="15"/>
      <c r="DB450" s="15"/>
      <c r="DC450" s="15"/>
      <c r="DD450" s="15"/>
      <c r="DE450" s="15"/>
      <c r="DF450" s="15"/>
      <c r="DG450" s="15"/>
      <c r="DH450" s="15"/>
      <c r="DI450" s="15"/>
      <c r="DJ450" s="15"/>
      <c r="DK450" s="15"/>
      <c r="DL450" s="15"/>
      <c r="DM450" s="15"/>
      <c r="DN450" s="15"/>
      <c r="DO450" s="15"/>
      <c r="DP450" s="15"/>
      <c r="DQ450" s="15"/>
      <c r="DR450" s="15"/>
      <c r="DS450" s="15"/>
      <c r="DT450" s="15"/>
      <c r="DU450" s="15"/>
      <c r="DV450" s="15"/>
      <c r="DW450" s="15"/>
      <c r="DX450" s="15"/>
      <c r="DY450" s="15"/>
      <c r="DZ450" s="15"/>
      <c r="EA450" s="15"/>
      <c r="EB450" s="15"/>
      <c r="EC450" s="15"/>
      <c r="ED450" s="15"/>
      <c r="EE450" s="15"/>
      <c r="EF450" s="15"/>
      <c r="EG450" s="15"/>
      <c r="EH450" s="15"/>
      <c r="EI450" s="15"/>
      <c r="EJ450" s="15"/>
      <c r="EK450" s="15"/>
      <c r="EL450" s="15"/>
      <c r="EM450" s="15"/>
      <c r="EN450" s="15"/>
      <c r="EO450" s="15"/>
      <c r="EP450" s="15"/>
      <c r="EQ450" s="15"/>
      <c r="ER450" s="15"/>
      <c r="ES450" s="15"/>
      <c r="ET450" s="15"/>
      <c r="EU450" s="15"/>
      <c r="EV450" s="15"/>
      <c r="EW450" s="15"/>
      <c r="EX450" s="15"/>
    </row>
    <row r="451" spans="1:154" ht="15.6" customHeight="1">
      <c r="A451" s="2">
        <v>2019</v>
      </c>
      <c r="B451" s="194" t="s">
        <v>2987</v>
      </c>
      <c r="C451" s="210" t="s">
        <v>2988</v>
      </c>
      <c r="D451" s="195">
        <f t="shared" si="12"/>
        <v>6.7000000000000011</v>
      </c>
      <c r="E451" s="214" t="s">
        <v>80</v>
      </c>
      <c r="F451" s="196">
        <v>44792</v>
      </c>
      <c r="G451" s="15" t="s">
        <v>2664</v>
      </c>
      <c r="H451" s="6" t="s">
        <v>11</v>
      </c>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208">
        <v>7.2</v>
      </c>
      <c r="AJ451" s="208">
        <v>6.4</v>
      </c>
      <c r="AK451" s="208">
        <v>5.6</v>
      </c>
      <c r="AL451" s="208">
        <v>7.6</v>
      </c>
      <c r="AM451" s="6"/>
      <c r="AN451" s="6"/>
      <c r="AO451" s="6"/>
      <c r="AP451" s="6"/>
      <c r="AQ451" s="6"/>
      <c r="AR451" s="6"/>
      <c r="AS451" s="6"/>
      <c r="AT451" s="197"/>
      <c r="AU451" s="197"/>
      <c r="AV451" s="197"/>
      <c r="AW451" s="197"/>
      <c r="AX451" s="197"/>
      <c r="AY451" s="197"/>
      <c r="AZ451" s="197"/>
      <c r="BA451" s="197"/>
      <c r="BB451" s="197"/>
      <c r="BC451" s="197"/>
      <c r="BD451" s="197"/>
      <c r="BE451" s="197"/>
      <c r="BF451" s="197"/>
      <c r="BG451" s="209"/>
      <c r="BH451" s="209"/>
      <c r="BI451" s="209"/>
      <c r="BJ451" s="209"/>
      <c r="BK451" s="209"/>
      <c r="BL451" s="209"/>
      <c r="BM451" s="197"/>
      <c r="BN451" s="197"/>
      <c r="BO451" s="197"/>
      <c r="BP451" s="197"/>
      <c r="BQ451" s="197"/>
      <c r="BR451" s="197"/>
      <c r="BS451" s="197"/>
      <c r="BT451" s="197"/>
      <c r="BU451" s="197"/>
      <c r="BV451" s="197"/>
      <c r="BW451" s="197"/>
      <c r="BX451" s="207"/>
      <c r="BY451" s="207"/>
      <c r="BZ451" s="207"/>
      <c r="CA451" s="207"/>
      <c r="CB451" s="207"/>
      <c r="CC451" s="207"/>
      <c r="CD451" s="207"/>
      <c r="CE451" s="207"/>
      <c r="CF451" s="207"/>
      <c r="CG451" s="207"/>
      <c r="CH451" s="207"/>
      <c r="CI451" s="207"/>
      <c r="CJ451" s="207"/>
      <c r="CK451" s="207"/>
      <c r="CL451" s="207"/>
      <c r="CM451" s="207"/>
      <c r="CN451" s="207"/>
      <c r="CO451" s="207"/>
      <c r="CP451" s="207"/>
      <c r="CQ451" s="207"/>
      <c r="CR451" s="207"/>
      <c r="CS451" s="207"/>
      <c r="CT451" s="207"/>
      <c r="CU451" s="207"/>
      <c r="CV451" s="207"/>
      <c r="CW451" s="207"/>
      <c r="CX451" s="207"/>
      <c r="CY451" s="207"/>
      <c r="CZ451" s="207"/>
      <c r="DA451" s="207"/>
      <c r="DB451" s="207"/>
      <c r="DC451" s="207"/>
      <c r="DD451" s="207"/>
      <c r="DE451" s="207"/>
      <c r="DF451" s="207"/>
      <c r="DG451" s="207"/>
      <c r="DH451" s="207"/>
      <c r="DI451" s="207"/>
      <c r="DJ451" s="207"/>
      <c r="DK451" s="207"/>
      <c r="DL451" s="207"/>
      <c r="DM451" s="207"/>
      <c r="DN451" s="207"/>
      <c r="DO451" s="207"/>
      <c r="DP451" s="207"/>
      <c r="DQ451" s="207"/>
      <c r="DR451" s="207"/>
      <c r="DS451" s="207"/>
      <c r="DT451" s="207"/>
      <c r="DU451" s="207"/>
      <c r="DV451" s="207"/>
      <c r="DW451" s="207"/>
      <c r="DX451" s="207"/>
      <c r="DY451" s="207"/>
      <c r="DZ451" s="207"/>
      <c r="EA451" s="207"/>
      <c r="EB451" s="207"/>
      <c r="EC451" s="207"/>
      <c r="ED451" s="207"/>
      <c r="EE451" s="207"/>
      <c r="EF451" s="207"/>
      <c r="EG451" s="207"/>
      <c r="EH451" s="207"/>
      <c r="EI451" s="207"/>
      <c r="EJ451" s="207"/>
      <c r="EK451" s="207"/>
      <c r="EL451" s="207"/>
      <c r="EM451" s="207"/>
      <c r="EN451" s="2"/>
      <c r="EO451" s="2"/>
      <c r="EP451" s="2"/>
      <c r="EQ451" s="2"/>
      <c r="ER451" s="2"/>
      <c r="ES451" s="2"/>
      <c r="ET451" s="2"/>
      <c r="EU451" s="2"/>
      <c r="EV451" s="2"/>
      <c r="EW451" s="2"/>
      <c r="EX451" s="2"/>
    </row>
    <row r="452" spans="1:154" ht="15.6" customHeight="1">
      <c r="A452" s="2">
        <v>2014</v>
      </c>
      <c r="B452" s="194" t="s">
        <v>2989</v>
      </c>
      <c r="C452" s="210" t="s">
        <v>2990</v>
      </c>
      <c r="D452" s="195">
        <f t="shared" si="12"/>
        <v>5.7</v>
      </c>
      <c r="E452" s="214" t="s">
        <v>81</v>
      </c>
      <c r="F452" s="196">
        <v>44789</v>
      </c>
      <c r="G452" s="15" t="s">
        <v>2638</v>
      </c>
      <c r="H452" s="6" t="s">
        <v>11</v>
      </c>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208">
        <v>5.6</v>
      </c>
      <c r="AJ452" s="208">
        <v>6.4</v>
      </c>
      <c r="AK452" s="208">
        <v>5.6</v>
      </c>
      <c r="AL452" s="208">
        <v>5.2</v>
      </c>
      <c r="BG452" s="197"/>
      <c r="BH452" s="197"/>
      <c r="BI452" s="197"/>
      <c r="BJ452" s="197"/>
      <c r="BK452" s="197"/>
      <c r="BL452" s="197"/>
      <c r="BM452" s="197"/>
      <c r="BN452" s="197"/>
      <c r="BO452" s="197"/>
      <c r="BP452" s="197"/>
      <c r="BQ452" s="197"/>
      <c r="BR452" s="197"/>
      <c r="BS452" s="197"/>
      <c r="BT452" s="197"/>
      <c r="BU452" s="197"/>
      <c r="BV452" s="197"/>
      <c r="BW452" s="197"/>
      <c r="BX452" s="15"/>
      <c r="BY452" s="15"/>
      <c r="BZ452" s="15"/>
      <c r="CA452" s="15"/>
      <c r="CB452" s="15"/>
      <c r="CC452" s="15"/>
      <c r="CD452" s="15"/>
      <c r="CE452" s="15"/>
      <c r="CF452" s="15"/>
      <c r="CG452" s="15"/>
      <c r="CH452" s="15"/>
      <c r="CI452" s="15"/>
      <c r="CJ452" s="15"/>
      <c r="CK452" s="15"/>
      <c r="CL452" s="15"/>
      <c r="CM452" s="15"/>
      <c r="CN452" s="15"/>
      <c r="CO452" s="15"/>
      <c r="CP452" s="15"/>
      <c r="CQ452" s="15"/>
      <c r="CR452" s="15"/>
      <c r="CS452" s="15"/>
      <c r="CT452" s="15"/>
      <c r="CU452" s="15"/>
      <c r="CV452" s="15"/>
      <c r="CW452" s="15"/>
      <c r="CX452" s="15"/>
      <c r="CY452" s="15"/>
      <c r="CZ452" s="15"/>
      <c r="DA452" s="15"/>
      <c r="DB452" s="15"/>
      <c r="DC452" s="15"/>
      <c r="DD452" s="15"/>
      <c r="DE452" s="15"/>
      <c r="DF452" s="15"/>
      <c r="DG452" s="15"/>
      <c r="DH452" s="15"/>
      <c r="DI452" s="15"/>
      <c r="DJ452" s="15"/>
      <c r="DK452" s="15"/>
      <c r="DL452" s="15"/>
      <c r="DM452" s="15"/>
      <c r="DN452" s="15"/>
      <c r="DO452" s="15"/>
      <c r="DP452" s="15"/>
      <c r="DQ452" s="15"/>
      <c r="DR452" s="15"/>
      <c r="DS452" s="15"/>
      <c r="DT452" s="15"/>
      <c r="DU452" s="15"/>
      <c r="DV452" s="15"/>
      <c r="DW452" s="15"/>
      <c r="DX452" s="15"/>
      <c r="DY452" s="15"/>
      <c r="DZ452" s="15"/>
      <c r="EA452" s="15"/>
      <c r="EB452" s="15"/>
      <c r="EC452" s="15"/>
      <c r="ED452" s="15"/>
      <c r="EE452" s="15"/>
      <c r="EF452" s="15"/>
      <c r="EG452" s="15"/>
      <c r="EH452" s="15"/>
      <c r="EI452" s="15"/>
      <c r="EJ452" s="15"/>
      <c r="EK452" s="15"/>
      <c r="EL452" s="15"/>
      <c r="EM452" s="15"/>
      <c r="EN452" s="15"/>
      <c r="EO452" s="15"/>
      <c r="EP452" s="15"/>
      <c r="EQ452" s="15"/>
      <c r="ER452" s="15"/>
      <c r="ES452" s="15"/>
      <c r="ET452" s="15"/>
      <c r="EU452" s="15"/>
      <c r="EV452" s="15"/>
      <c r="EW452" s="15"/>
      <c r="EX452" s="15"/>
    </row>
    <row r="453" spans="1:154" ht="15.6" customHeight="1">
      <c r="A453" s="2">
        <v>2014</v>
      </c>
      <c r="B453" s="194" t="s">
        <v>2989</v>
      </c>
      <c r="C453" s="210" t="s">
        <v>2990</v>
      </c>
      <c r="D453" s="195">
        <f t="shared" si="12"/>
        <v>5.6</v>
      </c>
      <c r="E453" s="214" t="s">
        <v>80</v>
      </c>
      <c r="F453" s="196">
        <v>44789</v>
      </c>
      <c r="G453" s="15" t="s">
        <v>2638</v>
      </c>
      <c r="H453" s="6" t="s">
        <v>11</v>
      </c>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208">
        <v>6</v>
      </c>
      <c r="AJ453" s="208">
        <v>7.2</v>
      </c>
      <c r="AK453" s="208">
        <v>4.8</v>
      </c>
      <c r="AL453" s="208">
        <v>4.4000000000000004</v>
      </c>
      <c r="AM453" s="6"/>
      <c r="AN453" s="6"/>
      <c r="AO453" s="6"/>
      <c r="AP453" s="6"/>
      <c r="AQ453" s="6"/>
      <c r="AR453" s="6"/>
      <c r="AS453" s="6"/>
      <c r="AT453" s="197"/>
      <c r="AU453" s="197"/>
      <c r="AV453" s="197"/>
      <c r="AW453" s="197"/>
      <c r="AX453" s="197"/>
      <c r="AY453" s="197"/>
      <c r="AZ453" s="197"/>
      <c r="BA453" s="197"/>
      <c r="BB453" s="197"/>
      <c r="BC453" s="197"/>
      <c r="BD453" s="197"/>
      <c r="BE453" s="197"/>
      <c r="BF453" s="197"/>
      <c r="BM453" s="197"/>
      <c r="BN453" s="197"/>
      <c r="BO453" s="197"/>
      <c r="BP453" s="197"/>
      <c r="BQ453" s="197"/>
      <c r="BR453" s="197"/>
      <c r="BS453" s="197"/>
      <c r="BT453" s="197"/>
      <c r="BU453" s="197"/>
      <c r="BV453" s="197"/>
      <c r="BW453" s="197"/>
      <c r="BX453" s="15"/>
      <c r="BY453" s="15"/>
      <c r="BZ453" s="15"/>
      <c r="CA453" s="15"/>
      <c r="CB453" s="15"/>
      <c r="CC453" s="15"/>
      <c r="CD453" s="15"/>
      <c r="CE453" s="15"/>
      <c r="CF453" s="15"/>
      <c r="CG453" s="15"/>
      <c r="CH453" s="15"/>
      <c r="CI453" s="15"/>
      <c r="CJ453" s="15"/>
      <c r="CK453" s="15"/>
      <c r="CL453" s="15"/>
      <c r="CM453" s="15"/>
      <c r="CN453" s="15"/>
      <c r="CO453" s="15"/>
      <c r="CP453" s="15"/>
      <c r="CQ453" s="15"/>
      <c r="CR453" s="15"/>
      <c r="CS453" s="15"/>
      <c r="CT453" s="15"/>
      <c r="CU453" s="15"/>
      <c r="CV453" s="15"/>
      <c r="CW453" s="15"/>
      <c r="CX453" s="15"/>
      <c r="CY453" s="15"/>
      <c r="CZ453" s="15"/>
      <c r="DA453" s="15"/>
      <c r="DB453" s="15"/>
      <c r="DC453" s="15"/>
      <c r="DD453" s="15"/>
      <c r="DE453" s="15"/>
      <c r="DF453" s="15"/>
      <c r="DG453" s="15"/>
      <c r="DH453" s="15"/>
      <c r="DI453" s="15"/>
      <c r="DJ453" s="15"/>
      <c r="DK453" s="15"/>
      <c r="DL453" s="15"/>
      <c r="DM453" s="15"/>
      <c r="DN453" s="15"/>
      <c r="DO453" s="15"/>
      <c r="DP453" s="15"/>
      <c r="DQ453" s="15"/>
      <c r="DR453" s="15"/>
      <c r="DS453" s="15"/>
      <c r="DT453" s="15"/>
      <c r="DU453" s="15"/>
      <c r="DV453" s="15"/>
      <c r="DW453" s="15"/>
      <c r="DX453" s="15"/>
      <c r="DY453" s="15"/>
      <c r="DZ453" s="15"/>
      <c r="EA453" s="15"/>
      <c r="EB453" s="15"/>
      <c r="EC453" s="15"/>
      <c r="ED453" s="15"/>
      <c r="EE453" s="15"/>
      <c r="EF453" s="15"/>
      <c r="EG453" s="15"/>
      <c r="EH453" s="15"/>
      <c r="EI453" s="15"/>
      <c r="EJ453" s="15"/>
      <c r="EK453" s="15"/>
      <c r="EL453" s="15"/>
      <c r="EM453" s="15"/>
      <c r="EN453" s="15"/>
      <c r="EO453" s="15"/>
      <c r="EP453" s="15"/>
      <c r="EQ453" s="15"/>
      <c r="ER453" s="15"/>
      <c r="ES453" s="15"/>
      <c r="ET453" s="15"/>
      <c r="EU453" s="15"/>
      <c r="EV453" s="15"/>
      <c r="EW453" s="15"/>
      <c r="EX453" s="15"/>
    </row>
    <row r="454" spans="1:154" s="15" customFormat="1" ht="15.6" customHeight="1">
      <c r="A454" s="2">
        <v>2022</v>
      </c>
      <c r="B454" s="194" t="s">
        <v>3013</v>
      </c>
      <c r="C454" s="210" t="s">
        <v>2992</v>
      </c>
      <c r="D454" s="195">
        <f t="shared" si="12"/>
        <v>9.1</v>
      </c>
      <c r="E454" s="1" t="s">
        <v>81</v>
      </c>
      <c r="F454" s="196">
        <v>44779</v>
      </c>
      <c r="G454" s="15" t="s">
        <v>2638</v>
      </c>
      <c r="H454" s="6" t="s">
        <v>11</v>
      </c>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206">
        <v>9.6</v>
      </c>
      <c r="AJ454" s="206">
        <v>9.6</v>
      </c>
      <c r="AK454" s="206">
        <v>8</v>
      </c>
      <c r="AL454" s="206">
        <v>9.1999999999999993</v>
      </c>
      <c r="AM454" s="6"/>
      <c r="AN454" s="6"/>
      <c r="AO454" s="6"/>
      <c r="AP454" s="6"/>
      <c r="AQ454" s="6"/>
      <c r="AR454" s="6"/>
      <c r="AS454" s="6"/>
      <c r="AT454" s="197"/>
      <c r="AU454" s="197"/>
      <c r="AV454" s="197"/>
      <c r="AW454" s="197"/>
      <c r="AX454" s="197"/>
      <c r="AY454" s="197"/>
      <c r="AZ454" s="197"/>
      <c r="BA454" s="197"/>
      <c r="BB454" s="197"/>
      <c r="BC454" s="197"/>
      <c r="BD454" s="197"/>
      <c r="BE454" s="197"/>
      <c r="BF454" s="197"/>
      <c r="BG454" s="197"/>
      <c r="BH454" s="197"/>
      <c r="BI454" s="197"/>
      <c r="BJ454" s="197"/>
      <c r="BK454" s="197"/>
      <c r="BL454" s="197"/>
      <c r="BM454" s="2"/>
      <c r="BN454" s="2"/>
      <c r="BO454" s="2"/>
      <c r="BP454" s="2"/>
      <c r="BQ454" s="2"/>
      <c r="BR454" s="2"/>
      <c r="BS454" s="2"/>
      <c r="BT454" s="2"/>
      <c r="BU454" s="2"/>
      <c r="BV454" s="2"/>
      <c r="BW454" s="2"/>
    </row>
    <row r="455" spans="1:154" s="15" customFormat="1" ht="15.6" customHeight="1">
      <c r="A455" s="2">
        <v>2022</v>
      </c>
      <c r="B455" s="194" t="s">
        <v>2991</v>
      </c>
      <c r="C455" s="210" t="s">
        <v>2992</v>
      </c>
      <c r="D455" s="195">
        <f t="shared" si="12"/>
        <v>7.3</v>
      </c>
      <c r="E455" s="1" t="s">
        <v>80</v>
      </c>
      <c r="F455" s="196">
        <v>44779</v>
      </c>
      <c r="G455" s="15" t="s">
        <v>2638</v>
      </c>
      <c r="H455" s="6" t="s">
        <v>11</v>
      </c>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206">
        <v>7.6</v>
      </c>
      <c r="AJ455" s="206">
        <v>6.4</v>
      </c>
      <c r="AK455" s="206">
        <v>8</v>
      </c>
      <c r="AL455" s="206">
        <v>7.2</v>
      </c>
      <c r="AM455" s="6"/>
      <c r="AN455" s="6"/>
      <c r="AO455" s="6"/>
      <c r="AP455" s="6"/>
      <c r="AQ455" s="6"/>
      <c r="AR455" s="6"/>
      <c r="AS455" s="6"/>
      <c r="AT455" s="197"/>
      <c r="AU455" s="197"/>
      <c r="AV455" s="197"/>
      <c r="AW455" s="197"/>
      <c r="AX455" s="197"/>
      <c r="AY455" s="197"/>
      <c r="AZ455" s="197"/>
      <c r="BA455" s="197"/>
      <c r="BB455" s="197"/>
      <c r="BC455" s="197"/>
      <c r="BD455" s="197"/>
      <c r="BE455" s="197"/>
      <c r="BF455" s="197"/>
      <c r="BG455" s="2"/>
      <c r="BH455" s="209"/>
      <c r="BI455" s="209"/>
      <c r="BJ455" s="209"/>
      <c r="BK455" s="209"/>
      <c r="BL455" s="209"/>
      <c r="BM455" s="197"/>
      <c r="BN455" s="197"/>
      <c r="BO455" s="197"/>
      <c r="BP455" s="197"/>
      <c r="BQ455" s="197"/>
      <c r="BR455" s="197"/>
      <c r="BS455" s="197"/>
      <c r="BT455" s="197"/>
      <c r="BU455" s="197"/>
      <c r="BV455" s="197"/>
      <c r="BW455" s="197"/>
    </row>
    <row r="456" spans="1:154" s="15" customFormat="1" ht="15.6" customHeight="1">
      <c r="A456" s="2">
        <v>1970</v>
      </c>
      <c r="B456" s="194" t="s">
        <v>3013</v>
      </c>
      <c r="C456" s="210" t="s">
        <v>2994</v>
      </c>
      <c r="D456" s="195">
        <f t="shared" si="12"/>
        <v>9.4</v>
      </c>
      <c r="E456" s="1" t="s">
        <v>81</v>
      </c>
      <c r="F456" s="196">
        <v>44716</v>
      </c>
      <c r="G456" s="15" t="s">
        <v>2638</v>
      </c>
      <c r="H456" s="6" t="s">
        <v>11</v>
      </c>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206">
        <v>10</v>
      </c>
      <c r="AJ456" s="206">
        <v>8</v>
      </c>
      <c r="AK456" s="206">
        <v>9.6</v>
      </c>
      <c r="AL456" s="206">
        <v>10</v>
      </c>
      <c r="AM456" s="6"/>
      <c r="AN456" s="6"/>
      <c r="AO456" s="6"/>
      <c r="AP456" s="6"/>
      <c r="AQ456" s="6"/>
      <c r="AR456" s="6"/>
      <c r="AS456" s="6"/>
      <c r="AT456" s="197"/>
      <c r="AU456" s="197"/>
      <c r="AV456" s="197"/>
      <c r="AW456" s="197"/>
      <c r="AX456" s="197"/>
      <c r="AY456" s="197"/>
      <c r="AZ456" s="197"/>
      <c r="BA456" s="197"/>
      <c r="BB456" s="197"/>
      <c r="BC456" s="197"/>
      <c r="BD456" s="197"/>
      <c r="BE456" s="197"/>
      <c r="BF456" s="197"/>
      <c r="BG456" s="197"/>
      <c r="BH456" s="197"/>
      <c r="BI456" s="197"/>
      <c r="BJ456" s="197"/>
      <c r="BK456" s="197"/>
      <c r="BL456" s="197"/>
      <c r="BM456" s="197"/>
      <c r="BN456" s="197"/>
      <c r="BO456" s="197"/>
      <c r="BP456" s="197"/>
      <c r="BQ456" s="197"/>
      <c r="BR456" s="197"/>
      <c r="BS456" s="197"/>
      <c r="BT456" s="197"/>
      <c r="BU456" s="197"/>
      <c r="BV456" s="197"/>
      <c r="BW456" s="197"/>
    </row>
    <row r="457" spans="1:154" s="15" customFormat="1" ht="15.6" customHeight="1">
      <c r="A457" s="2">
        <v>1970</v>
      </c>
      <c r="B457" s="194" t="s">
        <v>2993</v>
      </c>
      <c r="C457" s="210" t="s">
        <v>2994</v>
      </c>
      <c r="D457" s="195">
        <f t="shared" si="12"/>
        <v>8.8000000000000007</v>
      </c>
      <c r="E457" s="1" t="s">
        <v>80</v>
      </c>
      <c r="F457" s="196">
        <v>44716</v>
      </c>
      <c r="G457" s="15" t="s">
        <v>2638</v>
      </c>
      <c r="H457" s="6" t="s">
        <v>11</v>
      </c>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206">
        <v>8.4</v>
      </c>
      <c r="AJ457" s="206">
        <v>7.6</v>
      </c>
      <c r="AK457" s="206">
        <v>9.1999999999999993</v>
      </c>
      <c r="AL457" s="206">
        <v>10</v>
      </c>
      <c r="AM457" s="6"/>
      <c r="AN457" s="6"/>
      <c r="AO457" s="6"/>
      <c r="AP457" s="6"/>
      <c r="AQ457" s="6"/>
      <c r="AR457" s="6"/>
      <c r="AS457" s="6"/>
      <c r="AT457" s="197"/>
      <c r="AU457" s="197"/>
      <c r="AV457" s="197"/>
      <c r="AW457" s="197"/>
      <c r="AX457" s="197"/>
      <c r="AY457" s="197"/>
      <c r="AZ457" s="197"/>
      <c r="BA457" s="197"/>
      <c r="BB457" s="197"/>
      <c r="BC457" s="197"/>
      <c r="BD457" s="197"/>
      <c r="BE457" s="197"/>
      <c r="BF457" s="197"/>
      <c r="BG457" s="197"/>
      <c r="BH457" s="197"/>
      <c r="BI457" s="197"/>
      <c r="BJ457" s="197"/>
      <c r="BK457" s="197"/>
      <c r="BL457" s="197"/>
      <c r="BM457" s="2"/>
      <c r="BN457" s="2"/>
      <c r="BO457" s="2"/>
      <c r="BP457" s="2"/>
      <c r="BQ457" s="2"/>
      <c r="BR457" s="2"/>
      <c r="BS457" s="2"/>
      <c r="BT457" s="2"/>
      <c r="BU457" s="2"/>
      <c r="BV457" s="2"/>
      <c r="BW457" s="2"/>
    </row>
    <row r="458" spans="1:154" s="15" customFormat="1" ht="15.6" customHeight="1">
      <c r="A458" s="2">
        <v>2022</v>
      </c>
      <c r="B458" s="194" t="s">
        <v>3013</v>
      </c>
      <c r="C458" s="210" t="s">
        <v>2996</v>
      </c>
      <c r="D458" s="195">
        <f t="shared" si="12"/>
        <v>9.1</v>
      </c>
      <c r="E458" s="214" t="s">
        <v>81</v>
      </c>
      <c r="F458" s="196">
        <v>44687</v>
      </c>
      <c r="G458" s="15" t="s">
        <v>2638</v>
      </c>
      <c r="H458" s="6" t="s">
        <v>11</v>
      </c>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208">
        <v>9.1999999999999993</v>
      </c>
      <c r="AJ458" s="208">
        <v>9.6</v>
      </c>
      <c r="AK458" s="208">
        <v>8.8000000000000007</v>
      </c>
      <c r="AL458" s="208">
        <v>8.8000000000000007</v>
      </c>
      <c r="AM458" s="6"/>
      <c r="AN458" s="6"/>
      <c r="AO458" s="6"/>
      <c r="AP458" s="6"/>
      <c r="AQ458" s="6"/>
      <c r="AR458" s="6"/>
      <c r="AS458" s="6"/>
      <c r="AT458" s="197"/>
      <c r="AU458" s="197"/>
      <c r="AV458" s="197"/>
      <c r="AW458" s="197"/>
      <c r="AX458" s="197"/>
      <c r="AY458" s="197"/>
      <c r="AZ458" s="197"/>
      <c r="BA458" s="197"/>
      <c r="BB458" s="197"/>
      <c r="BC458" s="197"/>
      <c r="BD458" s="197"/>
      <c r="BE458" s="197"/>
      <c r="BF458" s="197"/>
      <c r="BG458" s="197"/>
      <c r="BH458" s="197"/>
      <c r="BI458" s="197"/>
      <c r="BJ458" s="197"/>
      <c r="BK458" s="197"/>
      <c r="BL458" s="197"/>
      <c r="BM458" s="197"/>
      <c r="BN458" s="197"/>
      <c r="BO458" s="197"/>
      <c r="BP458" s="197"/>
      <c r="BQ458" s="197"/>
      <c r="BR458" s="197"/>
      <c r="BS458" s="197"/>
      <c r="BT458" s="197"/>
      <c r="BU458" s="197"/>
      <c r="BV458" s="197"/>
      <c r="BW458" s="197"/>
    </row>
    <row r="459" spans="1:154" s="15" customFormat="1" ht="15.6" customHeight="1">
      <c r="A459" s="2">
        <v>2022</v>
      </c>
      <c r="B459" s="194" t="s">
        <v>2995</v>
      </c>
      <c r="C459" s="210" t="s">
        <v>2996</v>
      </c>
      <c r="D459" s="195">
        <f t="shared" si="12"/>
        <v>7.8000000000000007</v>
      </c>
      <c r="E459" s="1" t="s">
        <v>80</v>
      </c>
      <c r="F459" s="196">
        <v>44687</v>
      </c>
      <c r="G459" s="15" t="s">
        <v>2638</v>
      </c>
      <c r="H459" s="6" t="s">
        <v>11</v>
      </c>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206">
        <v>7.2</v>
      </c>
      <c r="AJ459" s="206">
        <v>8.4</v>
      </c>
      <c r="AK459" s="206">
        <v>7.6</v>
      </c>
      <c r="AL459" s="206">
        <v>8</v>
      </c>
      <c r="AM459" s="6"/>
      <c r="AN459" s="6"/>
      <c r="AO459" s="6"/>
      <c r="AP459" s="6"/>
      <c r="AQ459" s="6"/>
      <c r="AR459" s="6"/>
      <c r="AS459" s="6"/>
      <c r="AT459" s="197"/>
      <c r="AU459" s="197"/>
      <c r="AV459" s="197"/>
      <c r="AW459" s="197"/>
      <c r="AX459" s="197"/>
      <c r="AY459" s="197"/>
      <c r="AZ459" s="197"/>
      <c r="BA459" s="197"/>
      <c r="BB459" s="197"/>
      <c r="BC459" s="197"/>
      <c r="BD459" s="197"/>
      <c r="BE459" s="197"/>
      <c r="BF459" s="197"/>
      <c r="BG459" s="2"/>
      <c r="BH459" s="209"/>
      <c r="BI459" s="209"/>
      <c r="BJ459" s="209"/>
      <c r="BK459" s="209"/>
      <c r="BL459" s="209"/>
      <c r="BM459" s="197"/>
      <c r="BN459" s="197"/>
      <c r="BO459" s="197"/>
      <c r="BP459" s="197"/>
      <c r="BQ459" s="197"/>
      <c r="BR459" s="197"/>
      <c r="BS459" s="197"/>
      <c r="BT459" s="197"/>
      <c r="BU459" s="197"/>
      <c r="BV459" s="197"/>
      <c r="BW459" s="197"/>
    </row>
    <row r="460" spans="1:154" s="15" customFormat="1" ht="15.6" customHeight="1">
      <c r="A460" s="2">
        <v>2022</v>
      </c>
      <c r="B460" s="194" t="s">
        <v>2997</v>
      </c>
      <c r="C460" s="210" t="s">
        <v>2998</v>
      </c>
      <c r="D460" s="195">
        <f t="shared" si="12"/>
        <v>8.4</v>
      </c>
      <c r="E460" s="214" t="s">
        <v>80</v>
      </c>
      <c r="F460" s="213">
        <v>44686</v>
      </c>
      <c r="G460" s="15" t="s">
        <v>2638</v>
      </c>
      <c r="H460" s="6" t="s">
        <v>11</v>
      </c>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208">
        <v>9.6</v>
      </c>
      <c r="AJ460" s="208">
        <v>9.6</v>
      </c>
      <c r="AK460" s="208">
        <v>6.8</v>
      </c>
      <c r="AL460" s="208">
        <v>7.6</v>
      </c>
      <c r="AM460" s="6"/>
      <c r="AN460" s="6"/>
      <c r="AO460" s="6"/>
      <c r="AP460" s="6"/>
      <c r="AQ460" s="6"/>
      <c r="AR460" s="6"/>
      <c r="AS460" s="6"/>
      <c r="AT460" s="197"/>
      <c r="AU460" s="197"/>
      <c r="AV460" s="197"/>
      <c r="AW460" s="197"/>
      <c r="AX460" s="197"/>
      <c r="AY460" s="197"/>
      <c r="AZ460" s="197"/>
      <c r="BA460" s="197"/>
      <c r="BB460" s="197"/>
      <c r="BC460" s="197"/>
      <c r="BD460" s="197"/>
      <c r="BE460" s="197"/>
      <c r="BF460" s="197"/>
      <c r="BG460" s="197"/>
      <c r="BH460" s="197"/>
      <c r="BI460" s="197"/>
      <c r="BJ460" s="197"/>
      <c r="BK460" s="197"/>
      <c r="BL460" s="197"/>
      <c r="BM460" s="2"/>
      <c r="BN460" s="2"/>
      <c r="BO460" s="2"/>
      <c r="BP460" s="2"/>
      <c r="BQ460" s="2"/>
      <c r="BR460" s="2"/>
      <c r="BS460" s="2"/>
      <c r="BT460" s="2"/>
      <c r="BU460" s="2"/>
      <c r="BV460" s="2"/>
      <c r="BW460" s="2"/>
    </row>
    <row r="461" spans="1:154" s="15" customFormat="1" ht="15.6" customHeight="1">
      <c r="A461" s="2">
        <v>2002</v>
      </c>
      <c r="B461" s="194" t="s">
        <v>3013</v>
      </c>
      <c r="C461" s="210" t="s">
        <v>2999</v>
      </c>
      <c r="D461" s="195">
        <f t="shared" si="12"/>
        <v>8.1999999999999993</v>
      </c>
      <c r="E461" s="214" t="s">
        <v>81</v>
      </c>
      <c r="F461" s="196">
        <v>44676</v>
      </c>
      <c r="G461" s="15" t="s">
        <v>2638</v>
      </c>
      <c r="H461" s="6" t="s">
        <v>11</v>
      </c>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208">
        <v>9.1999999999999993</v>
      </c>
      <c r="AJ461" s="208">
        <v>7.6</v>
      </c>
      <c r="AK461" s="208">
        <v>6.8</v>
      </c>
      <c r="AL461" s="208">
        <v>9.1999999999999993</v>
      </c>
      <c r="AM461" s="6"/>
      <c r="AN461" s="6"/>
      <c r="AO461" s="6"/>
      <c r="AP461" s="6"/>
      <c r="AQ461" s="6"/>
      <c r="AR461" s="6"/>
      <c r="AS461" s="6"/>
      <c r="AT461" s="197"/>
      <c r="AU461" s="197"/>
      <c r="AV461" s="197"/>
      <c r="AW461" s="197"/>
      <c r="AX461" s="197"/>
      <c r="AY461" s="197"/>
      <c r="AZ461" s="197"/>
      <c r="BA461" s="197"/>
      <c r="BB461" s="197"/>
      <c r="BC461" s="197"/>
      <c r="BD461" s="197"/>
      <c r="BE461" s="197"/>
      <c r="BF461" s="197"/>
      <c r="BG461" s="197"/>
      <c r="BH461" s="197"/>
      <c r="BI461" s="197"/>
      <c r="BJ461" s="197"/>
      <c r="BK461" s="197"/>
      <c r="BL461" s="197"/>
      <c r="BM461" s="2"/>
      <c r="BN461" s="2"/>
      <c r="BO461" s="2"/>
      <c r="BP461" s="2"/>
      <c r="BQ461" s="2"/>
      <c r="BR461" s="2"/>
      <c r="BS461" s="2"/>
      <c r="BT461" s="2"/>
      <c r="BU461" s="2"/>
      <c r="BV461" s="2"/>
      <c r="BW461" s="2"/>
    </row>
    <row r="462" spans="1:154" s="15" customFormat="1" ht="15.6" customHeight="1">
      <c r="A462" s="2">
        <v>2002</v>
      </c>
      <c r="B462" s="194" t="s">
        <v>789</v>
      </c>
      <c r="C462" s="210" t="s">
        <v>2999</v>
      </c>
      <c r="D462" s="195">
        <f t="shared" si="12"/>
        <v>7.2</v>
      </c>
      <c r="E462" s="1" t="s">
        <v>80</v>
      </c>
      <c r="F462" s="196">
        <v>44676</v>
      </c>
      <c r="G462" s="15" t="s">
        <v>2638</v>
      </c>
      <c r="H462" s="6" t="s">
        <v>11</v>
      </c>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206">
        <v>6</v>
      </c>
      <c r="AJ462" s="206">
        <v>7.6</v>
      </c>
      <c r="AK462" s="206">
        <v>8</v>
      </c>
      <c r="AL462" s="206">
        <v>7.2</v>
      </c>
      <c r="AM462" s="6"/>
      <c r="AN462" s="6"/>
      <c r="AO462" s="6"/>
      <c r="AP462" s="6"/>
      <c r="AQ462" s="6"/>
      <c r="AR462" s="6"/>
      <c r="AS462" s="6"/>
      <c r="AT462" s="197"/>
      <c r="AU462" s="197"/>
      <c r="AV462" s="197"/>
      <c r="AW462" s="197"/>
      <c r="AX462" s="197"/>
      <c r="AY462" s="197"/>
      <c r="AZ462" s="197"/>
      <c r="BA462" s="197"/>
      <c r="BB462" s="197"/>
      <c r="BC462" s="197"/>
      <c r="BD462" s="197"/>
      <c r="BE462" s="197"/>
      <c r="BF462" s="197"/>
      <c r="BG462" s="2"/>
      <c r="BH462" s="209"/>
      <c r="BI462" s="209"/>
      <c r="BJ462" s="209"/>
      <c r="BK462" s="209"/>
      <c r="BL462" s="209"/>
      <c r="BM462" s="197"/>
      <c r="BN462" s="197"/>
      <c r="BO462" s="197"/>
      <c r="BP462" s="197"/>
      <c r="BQ462" s="197"/>
      <c r="BR462" s="197"/>
      <c r="BS462" s="197"/>
      <c r="BT462" s="197"/>
      <c r="BU462" s="197"/>
      <c r="BV462" s="197"/>
      <c r="BW462" s="197"/>
    </row>
    <row r="463" spans="1:154" s="15" customFormat="1" ht="15.6" customHeight="1">
      <c r="A463" s="2">
        <v>2020</v>
      </c>
      <c r="B463" s="194" t="s">
        <v>3013</v>
      </c>
      <c r="C463" s="210" t="s">
        <v>3001</v>
      </c>
      <c r="D463" s="195">
        <f t="shared" si="12"/>
        <v>7.5000000000000009</v>
      </c>
      <c r="E463" s="214" t="s">
        <v>81</v>
      </c>
      <c r="F463" s="213">
        <v>44660</v>
      </c>
      <c r="G463" s="15" t="s">
        <v>2638</v>
      </c>
      <c r="H463" s="6" t="s">
        <v>11</v>
      </c>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208">
        <v>8.8000000000000007</v>
      </c>
      <c r="AJ463" s="208">
        <v>6</v>
      </c>
      <c r="AK463" s="208">
        <v>8.4</v>
      </c>
      <c r="AL463" s="208">
        <v>6.8</v>
      </c>
      <c r="AM463" s="6"/>
      <c r="AN463" s="6"/>
      <c r="AO463" s="6"/>
      <c r="AP463" s="6"/>
      <c r="AQ463" s="6"/>
      <c r="AR463" s="6"/>
      <c r="AS463" s="6"/>
      <c r="AT463" s="197"/>
      <c r="AU463" s="197"/>
      <c r="AV463" s="197"/>
      <c r="AW463" s="197"/>
      <c r="AX463" s="197"/>
      <c r="AY463" s="197"/>
      <c r="AZ463" s="197"/>
      <c r="BA463" s="197"/>
      <c r="BB463" s="197"/>
      <c r="BC463" s="197"/>
      <c r="BD463" s="197"/>
      <c r="BE463" s="197"/>
      <c r="BF463" s="197"/>
      <c r="BG463" s="197"/>
      <c r="BH463" s="197"/>
      <c r="BI463" s="197"/>
      <c r="BJ463" s="197"/>
      <c r="BK463" s="197"/>
      <c r="BL463" s="197"/>
      <c r="BM463" s="197"/>
      <c r="BN463" s="197"/>
      <c r="BO463" s="197"/>
      <c r="BP463" s="197"/>
      <c r="BQ463" s="197"/>
      <c r="BR463" s="197"/>
      <c r="BS463" s="197"/>
      <c r="BT463" s="197"/>
      <c r="BU463" s="197"/>
      <c r="BV463" s="197"/>
      <c r="BW463" s="197"/>
    </row>
    <row r="464" spans="1:154" s="15" customFormat="1" ht="15.6" customHeight="1">
      <c r="A464" s="2">
        <v>2020</v>
      </c>
      <c r="B464" s="194" t="s">
        <v>3000</v>
      </c>
      <c r="C464" s="210" t="s">
        <v>3001</v>
      </c>
      <c r="D464" s="195">
        <f t="shared" si="12"/>
        <v>7.1000000000000005</v>
      </c>
      <c r="E464" s="214" t="s">
        <v>80</v>
      </c>
      <c r="F464" s="213">
        <v>44660</v>
      </c>
      <c r="G464" s="15" t="s">
        <v>2638</v>
      </c>
      <c r="H464" s="6" t="s">
        <v>11</v>
      </c>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208">
        <v>7.6</v>
      </c>
      <c r="AJ464" s="208">
        <v>5.2</v>
      </c>
      <c r="AK464" s="208">
        <v>8.4</v>
      </c>
      <c r="AL464" s="208">
        <v>7.2</v>
      </c>
      <c r="AM464" s="6"/>
      <c r="AN464" s="6"/>
      <c r="AO464" s="6"/>
      <c r="AP464" s="6"/>
      <c r="AQ464" s="6"/>
      <c r="AR464" s="6"/>
      <c r="AS464" s="6"/>
      <c r="AT464" s="197"/>
      <c r="AU464" s="197"/>
      <c r="AV464" s="197"/>
      <c r="AW464" s="197"/>
      <c r="AX464" s="197"/>
      <c r="AY464" s="197"/>
      <c r="AZ464" s="197"/>
      <c r="BA464" s="197"/>
      <c r="BB464" s="197"/>
      <c r="BC464" s="197"/>
      <c r="BD464" s="197"/>
      <c r="BE464" s="197"/>
      <c r="BF464" s="197"/>
      <c r="BG464" s="209"/>
      <c r="BH464" s="2"/>
      <c r="BI464" s="2"/>
      <c r="BJ464" s="2"/>
      <c r="BK464" s="2"/>
      <c r="BL464" s="2"/>
      <c r="BM464" s="197"/>
      <c r="BN464" s="197"/>
      <c r="BO464" s="197"/>
      <c r="BP464" s="197"/>
      <c r="BQ464" s="197"/>
      <c r="BR464" s="197"/>
      <c r="BS464" s="197"/>
      <c r="BT464" s="197"/>
      <c r="BU464" s="197"/>
      <c r="BV464" s="197"/>
      <c r="BW464" s="197"/>
    </row>
    <row r="465" spans="1:154" s="15" customFormat="1" ht="15.6" customHeight="1">
      <c r="A465" s="2">
        <v>2005</v>
      </c>
      <c r="B465" s="194" t="s">
        <v>3013</v>
      </c>
      <c r="C465" s="210" t="s">
        <v>3003</v>
      </c>
      <c r="D465" s="195">
        <f t="shared" si="12"/>
        <v>8.1999999999999993</v>
      </c>
      <c r="E465" s="214" t="s">
        <v>81</v>
      </c>
      <c r="F465" s="213">
        <v>44653</v>
      </c>
      <c r="G465" s="15" t="s">
        <v>2638</v>
      </c>
      <c r="H465" s="6" t="s">
        <v>11</v>
      </c>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208">
        <v>9.1999999999999993</v>
      </c>
      <c r="AJ465" s="208">
        <v>6.4</v>
      </c>
      <c r="AK465" s="208">
        <v>9.1999999999999993</v>
      </c>
      <c r="AL465" s="208">
        <v>8</v>
      </c>
      <c r="AM465" s="6"/>
      <c r="AN465" s="6"/>
      <c r="AO465" s="6"/>
      <c r="AP465" s="6"/>
      <c r="AQ465" s="6"/>
      <c r="AR465" s="6"/>
      <c r="AS465" s="6"/>
      <c r="AT465" s="197"/>
      <c r="AU465" s="197"/>
      <c r="AV465" s="197"/>
      <c r="AW465" s="197"/>
      <c r="AX465" s="197"/>
      <c r="AY465" s="197"/>
      <c r="AZ465" s="197"/>
      <c r="BA465" s="197"/>
      <c r="BB465" s="197"/>
      <c r="BC465" s="197"/>
      <c r="BD465" s="197"/>
      <c r="BE465" s="197"/>
      <c r="BF465" s="197"/>
      <c r="BG465" s="197"/>
      <c r="BH465" s="197"/>
      <c r="BI465" s="197"/>
      <c r="BJ465" s="197"/>
      <c r="BK465" s="197"/>
      <c r="BL465" s="197"/>
      <c r="BN465" s="197"/>
      <c r="BO465" s="197"/>
      <c r="BP465" s="197"/>
      <c r="BQ465" s="197"/>
      <c r="BR465" s="197"/>
      <c r="BS465" s="197"/>
      <c r="BT465" s="197"/>
      <c r="BU465" s="197"/>
      <c r="BV465" s="197"/>
      <c r="BW465" s="197"/>
    </row>
    <row r="466" spans="1:154" s="15" customFormat="1" ht="15.6" customHeight="1">
      <c r="A466" s="2">
        <v>2005</v>
      </c>
      <c r="B466" s="194" t="s">
        <v>3002</v>
      </c>
      <c r="C466" s="210" t="s">
        <v>3003</v>
      </c>
      <c r="D466" s="195">
        <f t="shared" si="12"/>
        <v>7.1</v>
      </c>
      <c r="E466" s="214" t="s">
        <v>80</v>
      </c>
      <c r="F466" s="213">
        <v>44653</v>
      </c>
      <c r="G466" s="15" t="s">
        <v>2638</v>
      </c>
      <c r="H466" s="6" t="s">
        <v>11</v>
      </c>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208">
        <v>8</v>
      </c>
      <c r="AJ466" s="208">
        <v>5.6</v>
      </c>
      <c r="AK466" s="208">
        <v>8.8000000000000007</v>
      </c>
      <c r="AL466" s="208">
        <v>6</v>
      </c>
      <c r="AM466" s="6"/>
      <c r="AN466" s="6"/>
      <c r="AO466" s="6"/>
      <c r="AP466" s="6"/>
      <c r="AQ466" s="6"/>
      <c r="AR466" s="6"/>
      <c r="AS466" s="6"/>
      <c r="AT466" s="197"/>
      <c r="AU466" s="197"/>
      <c r="AV466" s="197"/>
      <c r="AW466" s="197"/>
      <c r="AX466" s="197"/>
      <c r="AY466" s="197"/>
      <c r="AZ466" s="197"/>
      <c r="BA466" s="197"/>
      <c r="BB466" s="197"/>
      <c r="BC466" s="197"/>
      <c r="BD466" s="197"/>
      <c r="BE466" s="197"/>
      <c r="BF466" s="197"/>
      <c r="BG466" s="2"/>
      <c r="BH466" s="2"/>
      <c r="BI466" s="2"/>
      <c r="BJ466" s="2"/>
      <c r="BK466" s="2"/>
      <c r="BL466" s="2"/>
      <c r="BM466" s="197"/>
      <c r="BN466" s="197"/>
      <c r="BO466" s="197"/>
      <c r="BP466" s="197"/>
      <c r="BQ466" s="197"/>
      <c r="BR466" s="197"/>
      <c r="BS466" s="197"/>
      <c r="BT466" s="197"/>
      <c r="BU466" s="197"/>
      <c r="BV466" s="197"/>
      <c r="BW466" s="197"/>
    </row>
    <row r="467" spans="1:154" s="15" customFormat="1" ht="15.6" customHeight="1">
      <c r="A467" s="2">
        <v>2012</v>
      </c>
      <c r="B467" s="194" t="s">
        <v>3004</v>
      </c>
      <c r="C467" s="210" t="s">
        <v>3005</v>
      </c>
      <c r="D467" s="195">
        <f t="shared" si="12"/>
        <v>7.1000000000000005</v>
      </c>
      <c r="E467" s="214" t="s">
        <v>80</v>
      </c>
      <c r="F467" s="213">
        <v>44644</v>
      </c>
      <c r="G467" s="15" t="s">
        <v>2638</v>
      </c>
      <c r="H467" s="6" t="s">
        <v>11</v>
      </c>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208">
        <v>6</v>
      </c>
      <c r="AJ467" s="208">
        <v>7.6</v>
      </c>
      <c r="AK467" s="208">
        <v>6</v>
      </c>
      <c r="AL467" s="208">
        <v>8.8000000000000007</v>
      </c>
      <c r="AM467" s="6"/>
      <c r="AN467" s="6"/>
      <c r="AO467" s="6"/>
      <c r="AP467" s="6"/>
      <c r="AQ467" s="6"/>
      <c r="AR467" s="6"/>
      <c r="AS467" s="6"/>
      <c r="AT467" s="197"/>
      <c r="AU467" s="197"/>
      <c r="AV467" s="197"/>
      <c r="AW467" s="197"/>
      <c r="AX467" s="197"/>
      <c r="AY467" s="197"/>
      <c r="AZ467" s="197"/>
      <c r="BA467" s="197"/>
      <c r="BB467" s="197"/>
      <c r="BC467" s="197"/>
      <c r="BD467" s="197"/>
      <c r="BE467" s="197"/>
      <c r="BF467" s="197"/>
      <c r="BG467" s="2"/>
      <c r="BH467" s="2"/>
      <c r="BI467" s="2"/>
      <c r="BJ467" s="2"/>
      <c r="BK467" s="2"/>
      <c r="BL467" s="2"/>
      <c r="BM467" s="197"/>
      <c r="BN467" s="197"/>
      <c r="BO467" s="197"/>
      <c r="BP467" s="197"/>
      <c r="BQ467" s="197"/>
      <c r="BR467" s="197"/>
      <c r="BS467" s="197"/>
      <c r="BT467" s="197"/>
      <c r="BU467" s="197"/>
      <c r="BV467" s="197"/>
      <c r="BW467" s="197"/>
    </row>
    <row r="468" spans="1:154" s="15" customFormat="1" ht="15.6" customHeight="1">
      <c r="A468" s="2">
        <v>2019</v>
      </c>
      <c r="B468" s="194" t="s">
        <v>3013</v>
      </c>
      <c r="C468" s="210" t="s">
        <v>3007</v>
      </c>
      <c r="D468" s="195">
        <f t="shared" si="12"/>
        <v>6.9999999999999991</v>
      </c>
      <c r="E468" s="1" t="s">
        <v>81</v>
      </c>
      <c r="F468" s="213">
        <v>44625</v>
      </c>
      <c r="G468" s="15" t="s">
        <v>2638</v>
      </c>
      <c r="H468" s="6" t="s">
        <v>11</v>
      </c>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206">
        <v>8</v>
      </c>
      <c r="AJ468" s="206">
        <v>7.2</v>
      </c>
      <c r="AK468" s="206">
        <v>5.6</v>
      </c>
      <c r="AL468" s="206">
        <v>7.2</v>
      </c>
      <c r="AM468" s="6"/>
      <c r="AN468" s="6"/>
      <c r="AO468" s="6"/>
      <c r="AP468" s="6"/>
      <c r="AQ468" s="6"/>
      <c r="AR468" s="6"/>
      <c r="AS468" s="6"/>
      <c r="AT468" s="197"/>
      <c r="AU468" s="197"/>
      <c r="AV468" s="197"/>
      <c r="AW468" s="197"/>
      <c r="AX468" s="197"/>
      <c r="AY468" s="197"/>
      <c r="AZ468" s="197"/>
      <c r="BA468" s="197"/>
      <c r="BB468" s="197"/>
      <c r="BC468" s="197"/>
      <c r="BD468" s="197"/>
      <c r="BE468" s="197"/>
      <c r="BF468" s="197"/>
      <c r="BG468" s="197"/>
      <c r="BH468" s="197"/>
      <c r="BI468" s="197"/>
      <c r="BJ468" s="197"/>
      <c r="BK468" s="197"/>
      <c r="BL468" s="197"/>
      <c r="BM468" s="197"/>
      <c r="BN468" s="197"/>
      <c r="BO468" s="197"/>
      <c r="BP468" s="197"/>
      <c r="BQ468" s="197"/>
      <c r="BR468" s="197"/>
      <c r="BS468" s="197"/>
      <c r="BT468" s="197"/>
      <c r="BU468" s="197"/>
      <c r="BV468" s="197"/>
      <c r="BW468" s="197"/>
    </row>
    <row r="469" spans="1:154" s="15" customFormat="1" ht="15.6" customHeight="1">
      <c r="A469" s="2">
        <v>2019</v>
      </c>
      <c r="B469" s="194" t="s">
        <v>3006</v>
      </c>
      <c r="C469" s="210" t="s">
        <v>3007</v>
      </c>
      <c r="D469" s="195">
        <f t="shared" si="12"/>
        <v>5.6999999999999993</v>
      </c>
      <c r="E469" s="214" t="s">
        <v>80</v>
      </c>
      <c r="F469" s="213">
        <v>44625</v>
      </c>
      <c r="G469" s="15" t="s">
        <v>2638</v>
      </c>
      <c r="H469" s="6" t="s">
        <v>11</v>
      </c>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208">
        <v>6.8</v>
      </c>
      <c r="AJ469" s="208">
        <v>4.8</v>
      </c>
      <c r="AK469" s="208">
        <v>5.6</v>
      </c>
      <c r="AL469" s="208">
        <v>5.6</v>
      </c>
      <c r="AM469" s="6"/>
      <c r="AN469" s="6"/>
      <c r="AO469" s="6"/>
      <c r="AP469" s="6"/>
      <c r="AQ469" s="6"/>
      <c r="AR469" s="6"/>
      <c r="AS469" s="6"/>
      <c r="AT469" s="197"/>
      <c r="AU469" s="197"/>
      <c r="AV469" s="197"/>
      <c r="AW469" s="197"/>
      <c r="AX469" s="197"/>
      <c r="AY469" s="197"/>
      <c r="AZ469" s="197"/>
      <c r="BA469" s="197"/>
      <c r="BB469" s="197"/>
      <c r="BC469" s="197"/>
      <c r="BD469" s="197"/>
      <c r="BE469" s="197"/>
      <c r="BF469" s="197"/>
      <c r="BG469" s="2"/>
      <c r="BH469" s="2"/>
      <c r="BI469" s="2"/>
      <c r="BJ469" s="2"/>
      <c r="BK469" s="2"/>
      <c r="BL469" s="2"/>
      <c r="BM469" s="197"/>
      <c r="BN469" s="197"/>
      <c r="BO469" s="197"/>
      <c r="BP469" s="197"/>
      <c r="BQ469" s="197"/>
      <c r="BR469" s="197"/>
      <c r="BS469" s="197"/>
      <c r="BT469" s="197"/>
      <c r="BU469" s="197"/>
      <c r="BV469" s="197"/>
      <c r="BW469" s="197"/>
    </row>
    <row r="470" spans="1:154" s="15" customFormat="1" ht="15.6" customHeight="1">
      <c r="A470" s="2">
        <v>2020</v>
      </c>
      <c r="B470" s="194" t="s">
        <v>2670</v>
      </c>
      <c r="C470" s="5" t="s">
        <v>2719</v>
      </c>
      <c r="D470" s="195">
        <f t="shared" si="12"/>
        <v>7.5</v>
      </c>
      <c r="E470" s="1" t="s">
        <v>80</v>
      </c>
      <c r="F470" s="196">
        <v>44615</v>
      </c>
      <c r="G470" s="15" t="s">
        <v>2664</v>
      </c>
      <c r="H470" s="6" t="s">
        <v>11</v>
      </c>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206">
        <v>8.8000000000000007</v>
      </c>
      <c r="AJ470" s="206">
        <v>7.6</v>
      </c>
      <c r="AK470" s="206">
        <v>6</v>
      </c>
      <c r="AL470" s="206">
        <v>7.6</v>
      </c>
      <c r="AM470" s="6"/>
      <c r="AN470" s="6"/>
      <c r="AO470" s="6"/>
      <c r="AP470" s="6"/>
      <c r="AQ470" s="6"/>
      <c r="AR470" s="6"/>
      <c r="AS470" s="6"/>
      <c r="AT470" s="197"/>
      <c r="AU470" s="197"/>
      <c r="AV470" s="197"/>
      <c r="AW470" s="197"/>
      <c r="AX470" s="197"/>
      <c r="AY470" s="197"/>
      <c r="AZ470" s="197"/>
      <c r="BA470" s="197"/>
      <c r="BB470" s="197"/>
      <c r="BC470" s="197"/>
      <c r="BD470" s="197"/>
      <c r="BE470" s="197"/>
      <c r="BF470" s="197"/>
      <c r="BG470" s="197"/>
      <c r="BH470" s="197"/>
      <c r="BI470" s="197"/>
      <c r="BJ470" s="197"/>
      <c r="BK470" s="197"/>
      <c r="BL470" s="197"/>
      <c r="BM470" s="197"/>
      <c r="BN470" s="197"/>
      <c r="BO470" s="197"/>
      <c r="BP470" s="197"/>
      <c r="BQ470" s="197"/>
      <c r="BR470" s="197"/>
      <c r="BS470" s="197"/>
      <c r="BT470" s="197"/>
      <c r="BU470" s="197"/>
      <c r="BV470" s="197"/>
      <c r="BW470" s="197"/>
      <c r="BX470" s="207"/>
      <c r="BY470" s="207"/>
      <c r="BZ470" s="207"/>
      <c r="CA470" s="207"/>
      <c r="CB470" s="207"/>
      <c r="CC470" s="207"/>
      <c r="CD470" s="207"/>
      <c r="CE470" s="207"/>
      <c r="CF470" s="207"/>
      <c r="CG470" s="207"/>
      <c r="CH470" s="207"/>
      <c r="CI470" s="207"/>
      <c r="CJ470" s="207"/>
      <c r="CK470" s="207"/>
      <c r="CL470" s="207"/>
      <c r="CM470" s="207"/>
      <c r="CN470" s="207"/>
      <c r="CO470" s="207"/>
      <c r="CP470" s="207"/>
      <c r="CQ470" s="207"/>
      <c r="CR470" s="207"/>
      <c r="CS470" s="207"/>
      <c r="CT470" s="207"/>
      <c r="CU470" s="207"/>
      <c r="CV470" s="207"/>
      <c r="CW470" s="207"/>
      <c r="CX470" s="207"/>
      <c r="CY470" s="207"/>
      <c r="CZ470" s="207"/>
      <c r="DA470" s="207"/>
      <c r="DB470" s="207"/>
      <c r="DC470" s="207"/>
      <c r="DD470" s="207"/>
      <c r="DE470" s="207"/>
      <c r="DF470" s="207"/>
      <c r="DG470" s="207"/>
      <c r="DH470" s="207"/>
      <c r="DI470" s="207"/>
      <c r="DJ470" s="207"/>
      <c r="DK470" s="207"/>
      <c r="DL470" s="207"/>
      <c r="DM470" s="207"/>
      <c r="DN470" s="207"/>
      <c r="DO470" s="207"/>
      <c r="DP470" s="207"/>
      <c r="DQ470" s="207"/>
      <c r="DR470" s="207"/>
      <c r="DS470" s="207"/>
      <c r="DT470" s="207"/>
      <c r="DU470" s="207"/>
      <c r="DV470" s="207"/>
      <c r="DW470" s="207"/>
      <c r="DX470" s="207"/>
      <c r="DY470" s="207"/>
      <c r="DZ470" s="207"/>
      <c r="EA470" s="207"/>
      <c r="EB470" s="207"/>
      <c r="EC470" s="207"/>
      <c r="ED470" s="207"/>
      <c r="EE470" s="207"/>
      <c r="EF470" s="207"/>
      <c r="EG470" s="207"/>
      <c r="EH470" s="207"/>
      <c r="EI470" s="207"/>
      <c r="EJ470" s="207"/>
      <c r="EK470" s="207"/>
      <c r="EL470" s="207"/>
      <c r="EM470" s="207"/>
      <c r="EN470" s="2"/>
      <c r="EO470" s="2"/>
      <c r="EP470" s="2"/>
      <c r="EQ470" s="2"/>
      <c r="ER470" s="2"/>
      <c r="ES470" s="2"/>
      <c r="ET470" s="2"/>
      <c r="EU470" s="2"/>
      <c r="EV470" s="2"/>
      <c r="EW470" s="2"/>
      <c r="EX470" s="2"/>
    </row>
    <row r="471" spans="1:154" s="15" customFormat="1" ht="15.6" customHeight="1">
      <c r="A471" s="2" t="s">
        <v>2708</v>
      </c>
      <c r="B471" s="194" t="s">
        <v>2709</v>
      </c>
      <c r="C471" s="210" t="s">
        <v>2710</v>
      </c>
      <c r="D471" s="195">
        <f t="shared" si="12"/>
        <v>5.5</v>
      </c>
      <c r="E471" s="1" t="s">
        <v>81</v>
      </c>
      <c r="F471" s="15">
        <v>2023</v>
      </c>
      <c r="G471" s="15" t="s">
        <v>2632</v>
      </c>
      <c r="H471" s="6" t="s">
        <v>11</v>
      </c>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1">
        <v>6</v>
      </c>
      <c r="AJ471" s="1">
        <v>4</v>
      </c>
      <c r="AK471" s="1">
        <v>6</v>
      </c>
      <c r="AL471" s="6">
        <v>6</v>
      </c>
      <c r="AM471" s="6">
        <v>7</v>
      </c>
      <c r="AN471" s="6">
        <v>10</v>
      </c>
      <c r="AO471" s="6">
        <v>6</v>
      </c>
      <c r="AP471" s="197">
        <v>3</v>
      </c>
      <c r="AQ471" s="197">
        <v>6</v>
      </c>
      <c r="AR471" s="15">
        <v>3</v>
      </c>
      <c r="AS471" s="15">
        <v>5</v>
      </c>
      <c r="AT471" s="15">
        <v>4</v>
      </c>
      <c r="AV471" s="197"/>
      <c r="AW471" s="197"/>
      <c r="AX471" s="197"/>
      <c r="AY471" s="197"/>
      <c r="AZ471" s="197"/>
      <c r="BA471" s="197"/>
      <c r="BB471" s="197"/>
      <c r="BC471" s="197"/>
      <c r="BD471" s="197"/>
      <c r="BE471" s="197"/>
      <c r="BF471" s="197"/>
      <c r="BG471" s="197"/>
      <c r="BH471" s="197"/>
      <c r="BI471" s="197"/>
      <c r="BJ471" s="197"/>
      <c r="BK471" s="197"/>
      <c r="BL471" s="197"/>
      <c r="BM471" s="197"/>
      <c r="BN471" s="197"/>
      <c r="BO471" s="197"/>
      <c r="BP471" s="197"/>
      <c r="BQ471" s="197"/>
      <c r="BR471" s="197"/>
      <c r="BS471" s="197"/>
      <c r="BT471" s="197"/>
      <c r="BU471" s="197"/>
      <c r="BV471" s="197"/>
      <c r="BW471" s="197"/>
    </row>
    <row r="472" spans="1:154" s="15" customFormat="1" ht="15.6" customHeight="1">
      <c r="A472" s="2" t="s">
        <v>2708</v>
      </c>
      <c r="B472" s="194" t="s">
        <v>2709</v>
      </c>
      <c r="C472" s="210" t="s">
        <v>2710</v>
      </c>
      <c r="D472" s="195">
        <f t="shared" si="12"/>
        <v>5.25</v>
      </c>
      <c r="E472" s="1" t="s">
        <v>80</v>
      </c>
      <c r="F472" s="15">
        <v>2023</v>
      </c>
      <c r="G472" s="15" t="s">
        <v>2632</v>
      </c>
      <c r="H472" s="6" t="s">
        <v>11</v>
      </c>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1">
        <v>3</v>
      </c>
      <c r="AJ472" s="1">
        <v>3</v>
      </c>
      <c r="AK472" s="1">
        <v>6</v>
      </c>
      <c r="AL472" s="6">
        <v>6</v>
      </c>
      <c r="AM472" s="6">
        <v>4</v>
      </c>
      <c r="AN472" s="6">
        <v>10</v>
      </c>
      <c r="AO472" s="6">
        <v>4</v>
      </c>
      <c r="AP472" s="197">
        <v>3</v>
      </c>
      <c r="AQ472" s="197">
        <v>4</v>
      </c>
      <c r="AR472" s="15">
        <v>6</v>
      </c>
      <c r="AS472" s="15">
        <v>7</v>
      </c>
      <c r="AT472" s="15">
        <v>7</v>
      </c>
      <c r="AV472" s="197"/>
      <c r="AW472" s="197"/>
      <c r="AX472" s="197"/>
      <c r="AY472" s="197"/>
      <c r="AZ472" s="197"/>
      <c r="BA472" s="197"/>
      <c r="BB472" s="197"/>
      <c r="BC472" s="197"/>
      <c r="BD472" s="197"/>
      <c r="BE472" s="197"/>
      <c r="BF472" s="197"/>
      <c r="BG472" s="197"/>
      <c r="BH472" s="197"/>
      <c r="BI472" s="197"/>
      <c r="BJ472" s="197"/>
      <c r="BK472" s="197"/>
      <c r="BL472" s="197"/>
      <c r="BM472" s="197"/>
      <c r="BN472" s="197"/>
      <c r="BO472" s="197"/>
      <c r="BP472" s="197"/>
      <c r="BQ472" s="197"/>
      <c r="BR472" s="197"/>
      <c r="BS472" s="197"/>
      <c r="BT472" s="197"/>
      <c r="BU472" s="197"/>
      <c r="BV472" s="197"/>
      <c r="BW472" s="197"/>
    </row>
    <row r="473" spans="1:154" s="15" customFormat="1" ht="15.6" customHeight="1">
      <c r="A473" s="2">
        <v>1989</v>
      </c>
      <c r="B473" s="194" t="s">
        <v>2120</v>
      </c>
      <c r="C473" s="5" t="s">
        <v>3018</v>
      </c>
      <c r="D473" s="195">
        <f t="shared" si="12"/>
        <v>6.7</v>
      </c>
      <c r="E473" s="1" t="s">
        <v>80</v>
      </c>
      <c r="F473" s="5">
        <v>2022</v>
      </c>
      <c r="G473" s="15" t="s">
        <v>2606</v>
      </c>
      <c r="H473" s="6" t="s">
        <v>11</v>
      </c>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206">
        <v>6.4</v>
      </c>
      <c r="AJ473" s="206">
        <v>6.4</v>
      </c>
      <c r="AK473" s="206">
        <v>7.2</v>
      </c>
      <c r="AL473" s="206">
        <v>6.8</v>
      </c>
      <c r="AM473" s="6"/>
      <c r="AN473" s="6"/>
      <c r="AO473" s="6"/>
      <c r="AP473" s="6"/>
      <c r="AQ473" s="6"/>
      <c r="AR473" s="6"/>
      <c r="AS473" s="6"/>
      <c r="AT473" s="197"/>
      <c r="AU473" s="197"/>
      <c r="AV473" s="197"/>
      <c r="AW473" s="197"/>
      <c r="AX473" s="197"/>
      <c r="AY473" s="197"/>
      <c r="AZ473" s="197"/>
      <c r="BA473" s="197"/>
      <c r="BB473" s="197"/>
      <c r="BC473" s="197"/>
      <c r="BD473" s="197"/>
      <c r="BE473" s="197"/>
      <c r="BF473" s="197"/>
      <c r="BG473" s="2"/>
      <c r="BH473" s="209"/>
      <c r="BI473" s="209"/>
      <c r="BJ473" s="209"/>
      <c r="BK473" s="209"/>
      <c r="BL473" s="209"/>
      <c r="BM473" s="2"/>
      <c r="BN473" s="2"/>
      <c r="BO473" s="2"/>
      <c r="BP473" s="2"/>
      <c r="BQ473" s="2"/>
      <c r="BR473" s="2"/>
      <c r="BS473" s="2"/>
      <c r="BT473" s="2"/>
      <c r="BU473" s="2"/>
      <c r="BV473" s="2"/>
      <c r="BW473" s="2"/>
    </row>
    <row r="474" spans="1:154" s="15" customFormat="1" ht="15.6" customHeight="1">
      <c r="A474" s="2">
        <v>2017</v>
      </c>
      <c r="B474" s="194" t="s">
        <v>3008</v>
      </c>
      <c r="C474" s="5" t="s">
        <v>3009</v>
      </c>
      <c r="D474" s="195">
        <f t="shared" si="12"/>
        <v>8.5</v>
      </c>
      <c r="E474" s="1" t="s">
        <v>80</v>
      </c>
      <c r="F474" s="5">
        <v>2022</v>
      </c>
      <c r="G474" s="15" t="s">
        <v>2606</v>
      </c>
      <c r="H474" s="6" t="s">
        <v>11</v>
      </c>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206">
        <v>9.1999999999999993</v>
      </c>
      <c r="AJ474" s="206">
        <v>10</v>
      </c>
      <c r="AK474" s="206">
        <v>6.4</v>
      </c>
      <c r="AL474" s="206">
        <v>8.4</v>
      </c>
      <c r="AM474" s="6"/>
      <c r="AN474" s="6"/>
      <c r="AO474" s="6"/>
      <c r="AP474" s="6"/>
      <c r="AQ474" s="6"/>
      <c r="AR474" s="6"/>
      <c r="AS474" s="6"/>
      <c r="AT474" s="197"/>
      <c r="AU474" s="197"/>
      <c r="AV474" s="197"/>
      <c r="AW474" s="197"/>
      <c r="AX474" s="197"/>
      <c r="AY474" s="197"/>
      <c r="AZ474" s="197"/>
      <c r="BA474" s="197"/>
      <c r="BB474" s="197"/>
      <c r="BC474" s="197"/>
      <c r="BD474" s="197"/>
      <c r="BE474" s="197"/>
      <c r="BF474" s="197"/>
      <c r="BG474" s="197"/>
      <c r="BH474" s="197"/>
      <c r="BI474" s="197"/>
      <c r="BJ474" s="197"/>
      <c r="BK474" s="197"/>
      <c r="BL474" s="197"/>
      <c r="BM474" s="197"/>
      <c r="BN474" s="197"/>
      <c r="BO474" s="197"/>
      <c r="BP474" s="197"/>
      <c r="BQ474" s="197"/>
      <c r="BR474" s="197"/>
      <c r="BS474" s="197"/>
      <c r="BT474" s="197"/>
      <c r="BU474" s="197"/>
      <c r="BV474" s="197"/>
      <c r="BW474" s="197"/>
    </row>
    <row r="475" spans="1:154" s="15" customFormat="1" ht="15.6" customHeight="1">
      <c r="A475" s="2">
        <v>2000</v>
      </c>
      <c r="B475" s="194" t="s">
        <v>3010</v>
      </c>
      <c r="C475" s="5" t="s">
        <v>3011</v>
      </c>
      <c r="D475" s="195">
        <f t="shared" si="12"/>
        <v>8.1000000000000014</v>
      </c>
      <c r="E475" s="1" t="s">
        <v>80</v>
      </c>
      <c r="F475" s="5">
        <v>2022</v>
      </c>
      <c r="G475" s="15" t="s">
        <v>2606</v>
      </c>
      <c r="H475" s="6" t="s">
        <v>11</v>
      </c>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206">
        <v>8.8000000000000007</v>
      </c>
      <c r="AJ475" s="206">
        <v>5.6</v>
      </c>
      <c r="AK475" s="206">
        <v>9.1999999999999993</v>
      </c>
      <c r="AL475" s="206">
        <v>8.8000000000000007</v>
      </c>
      <c r="AM475" s="6"/>
      <c r="AN475" s="6"/>
      <c r="AO475" s="6"/>
      <c r="AP475" s="6"/>
      <c r="AQ475" s="6"/>
      <c r="AR475" s="6"/>
      <c r="AS475" s="6"/>
      <c r="AT475" s="197"/>
      <c r="AU475" s="197"/>
      <c r="AV475" s="197"/>
      <c r="AW475" s="197"/>
      <c r="AX475" s="197"/>
      <c r="AY475" s="197"/>
      <c r="AZ475" s="197"/>
      <c r="BA475" s="197"/>
      <c r="BB475" s="197"/>
      <c r="BC475" s="197"/>
      <c r="BD475" s="197"/>
      <c r="BE475" s="197"/>
      <c r="BF475" s="197"/>
      <c r="BG475" s="197"/>
      <c r="BH475" s="197"/>
      <c r="BI475" s="197"/>
      <c r="BJ475" s="197"/>
      <c r="BK475" s="197"/>
      <c r="BL475" s="197"/>
      <c r="BM475" s="2"/>
      <c r="BN475" s="2"/>
      <c r="BO475" s="2"/>
      <c r="BP475" s="2"/>
      <c r="BQ475" s="2"/>
      <c r="BR475" s="2"/>
      <c r="BS475" s="2"/>
      <c r="BT475" s="2"/>
      <c r="BU475" s="2"/>
      <c r="BV475" s="2"/>
      <c r="BW475" s="2"/>
    </row>
    <row r="476" spans="1:154" s="15" customFormat="1" ht="15.6" customHeight="1">
      <c r="A476" s="2">
        <v>2005</v>
      </c>
      <c r="B476" s="194" t="s">
        <v>2120</v>
      </c>
      <c r="C476" s="5" t="s">
        <v>3012</v>
      </c>
      <c r="D476" s="195">
        <f t="shared" si="12"/>
        <v>7.7</v>
      </c>
      <c r="E476" s="1" t="s">
        <v>80</v>
      </c>
      <c r="F476" s="5">
        <v>2022</v>
      </c>
      <c r="G476" s="15" t="s">
        <v>2606</v>
      </c>
      <c r="H476" s="6" t="s">
        <v>11</v>
      </c>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206">
        <v>7.6</v>
      </c>
      <c r="AJ476" s="206">
        <v>8</v>
      </c>
      <c r="AK476" s="206">
        <v>7.2</v>
      </c>
      <c r="AL476" s="206">
        <v>8</v>
      </c>
      <c r="AM476" s="6"/>
      <c r="AN476" s="6"/>
      <c r="AO476" s="6"/>
      <c r="AP476" s="6"/>
      <c r="AQ476" s="6"/>
      <c r="AR476" s="6"/>
      <c r="AS476" s="6"/>
      <c r="AT476" s="197"/>
      <c r="AU476" s="197"/>
      <c r="AV476" s="197"/>
      <c r="AW476" s="197"/>
      <c r="AX476" s="197"/>
      <c r="AY476" s="197"/>
      <c r="AZ476" s="197"/>
      <c r="BA476" s="197"/>
      <c r="BB476" s="197"/>
      <c r="BC476" s="197"/>
      <c r="BD476" s="197"/>
      <c r="BE476" s="197"/>
      <c r="BF476" s="197"/>
      <c r="BG476" s="2"/>
      <c r="BH476" s="209"/>
      <c r="BI476" s="209"/>
      <c r="BJ476" s="209"/>
      <c r="BK476" s="209"/>
      <c r="BL476" s="209"/>
      <c r="BM476" s="2"/>
      <c r="BN476" s="2"/>
      <c r="BO476" s="2"/>
      <c r="BP476" s="2"/>
      <c r="BQ476" s="2"/>
      <c r="BR476" s="2"/>
      <c r="BS476" s="2"/>
      <c r="BT476" s="2"/>
      <c r="BU476" s="2"/>
      <c r="BV476" s="2"/>
      <c r="BW476" s="2"/>
    </row>
    <row r="477" spans="1:154" s="15" customFormat="1" ht="15.6" customHeight="1">
      <c r="A477" s="2">
        <v>2016</v>
      </c>
      <c r="B477" s="194" t="s">
        <v>2120</v>
      </c>
      <c r="C477" s="5" t="s">
        <v>3035</v>
      </c>
      <c r="D477" s="195">
        <v>3.5</v>
      </c>
      <c r="E477" s="1" t="s">
        <v>80</v>
      </c>
      <c r="F477" s="5">
        <v>2022</v>
      </c>
      <c r="G477" s="15" t="s">
        <v>2606</v>
      </c>
      <c r="H477" s="6" t="s">
        <v>11</v>
      </c>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197"/>
      <c r="AQ477" s="197"/>
      <c r="AR477" s="197"/>
      <c r="AS477" s="197"/>
      <c r="AT477" s="197"/>
      <c r="AU477" s="197"/>
      <c r="AV477" s="197"/>
      <c r="AW477" s="197"/>
      <c r="AX477" s="197"/>
      <c r="AY477" s="197"/>
      <c r="AZ477" s="197"/>
      <c r="BA477" s="197"/>
      <c r="BB477" s="197"/>
      <c r="BC477" s="197"/>
      <c r="BD477" s="197"/>
      <c r="BE477" s="197"/>
      <c r="BF477" s="197"/>
      <c r="BG477" s="197"/>
      <c r="BH477" s="197"/>
      <c r="BI477" s="197"/>
      <c r="BM477" s="2"/>
      <c r="BN477" s="2"/>
      <c r="BO477" s="2"/>
      <c r="BP477" s="2"/>
      <c r="BQ477" s="2"/>
      <c r="BR477" s="2"/>
      <c r="BS477" s="2"/>
      <c r="BT477" s="2"/>
      <c r="BU477" s="2"/>
      <c r="BV477" s="2"/>
      <c r="BW477" s="2"/>
    </row>
    <row r="478" spans="1:154" s="15" customFormat="1" ht="15.6" customHeight="1">
      <c r="A478" s="1" t="s">
        <v>2735</v>
      </c>
      <c r="B478" s="194" t="s">
        <v>3013</v>
      </c>
      <c r="C478" s="215" t="s">
        <v>3028</v>
      </c>
      <c r="D478" s="195">
        <f t="shared" ref="D478:D509" si="13">AVERAGE(H478:ND478)</f>
        <v>5.384615384615385</v>
      </c>
      <c r="E478" s="1" t="s">
        <v>80</v>
      </c>
      <c r="F478" s="215">
        <v>2022</v>
      </c>
      <c r="G478" s="5" t="s">
        <v>2632</v>
      </c>
      <c r="H478" s="6" t="s">
        <v>11</v>
      </c>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1">
        <v>7</v>
      </c>
      <c r="AJ478" s="1">
        <v>8</v>
      </c>
      <c r="AK478" s="1">
        <v>7</v>
      </c>
      <c r="AL478" s="1">
        <v>4</v>
      </c>
      <c r="AM478" s="1">
        <v>3</v>
      </c>
      <c r="AN478" s="1">
        <v>3</v>
      </c>
      <c r="AO478" s="1">
        <v>7</v>
      </c>
      <c r="AP478" s="1">
        <v>2</v>
      </c>
      <c r="AQ478" s="1">
        <v>3</v>
      </c>
      <c r="AR478" s="1">
        <v>5</v>
      </c>
      <c r="AS478" s="1">
        <v>8</v>
      </c>
      <c r="AT478" s="1">
        <v>7</v>
      </c>
      <c r="AU478" s="1">
        <v>6</v>
      </c>
      <c r="AV478" s="2"/>
      <c r="AW478" s="2"/>
      <c r="AX478" s="2"/>
      <c r="AY478" s="2"/>
      <c r="AZ478" s="2"/>
      <c r="BA478" s="2"/>
      <c r="BB478" s="2"/>
      <c r="BC478" s="209"/>
      <c r="BD478" s="2"/>
      <c r="BE478" s="2"/>
      <c r="BF478" s="2"/>
      <c r="BG478" s="2"/>
      <c r="BH478" s="2"/>
      <c r="BI478" s="2"/>
      <c r="BJ478" s="2"/>
      <c r="BK478" s="2"/>
      <c r="BL478" s="2"/>
      <c r="BM478" s="2"/>
      <c r="BN478" s="2"/>
      <c r="BO478" s="2"/>
      <c r="BP478" s="2"/>
      <c r="BQ478" s="2"/>
      <c r="BR478" s="2"/>
      <c r="BS478" s="2"/>
      <c r="BT478" s="2"/>
      <c r="BU478" s="2"/>
      <c r="BV478" s="2"/>
      <c r="BW478" s="2"/>
    </row>
    <row r="479" spans="1:154" s="15" customFormat="1" ht="15.6" customHeight="1">
      <c r="A479" s="1" t="s">
        <v>3016</v>
      </c>
      <c r="B479" s="194" t="s">
        <v>3013</v>
      </c>
      <c r="C479" s="215" t="s">
        <v>3017</v>
      </c>
      <c r="D479" s="195">
        <f t="shared" si="13"/>
        <v>6.7</v>
      </c>
      <c r="E479" s="1" t="s">
        <v>80</v>
      </c>
      <c r="F479" s="215">
        <v>2022</v>
      </c>
      <c r="G479" s="215" t="s">
        <v>2632</v>
      </c>
      <c r="H479" s="6" t="s">
        <v>11</v>
      </c>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209">
        <v>6.7</v>
      </c>
      <c r="AJ479" s="206"/>
      <c r="AK479" s="206"/>
      <c r="AL479" s="206"/>
      <c r="AM479" s="1"/>
      <c r="AN479" s="1"/>
      <c r="AO479" s="1"/>
      <c r="AP479" s="1"/>
      <c r="AQ479" s="1"/>
      <c r="AR479" s="1"/>
      <c r="AS479" s="1"/>
      <c r="AT479" s="2"/>
      <c r="AU479" s="2"/>
      <c r="AV479" s="2"/>
      <c r="AW479" s="2"/>
      <c r="AX479" s="2"/>
      <c r="AY479" s="2"/>
      <c r="AZ479" s="2"/>
      <c r="BA479" s="2"/>
      <c r="BB479" s="2"/>
      <c r="BC479" s="2"/>
      <c r="BD479" s="2"/>
      <c r="BE479" s="2"/>
      <c r="BF479" s="2"/>
      <c r="BG479" s="2"/>
      <c r="BH479" s="209"/>
      <c r="BI479" s="209"/>
      <c r="BJ479" s="209"/>
      <c r="BK479" s="209"/>
      <c r="BL479" s="209"/>
      <c r="BM479" s="197"/>
      <c r="BN479" s="197"/>
      <c r="BO479" s="197"/>
      <c r="BP479" s="197"/>
      <c r="BQ479" s="197"/>
      <c r="BR479" s="197"/>
      <c r="BS479" s="197"/>
      <c r="BT479" s="197"/>
      <c r="BU479" s="197"/>
      <c r="BV479" s="197"/>
      <c r="BW479" s="197"/>
    </row>
    <row r="480" spans="1:154" s="15" customFormat="1" ht="15.6" customHeight="1">
      <c r="A480" s="1" t="s">
        <v>2611</v>
      </c>
      <c r="B480" s="194" t="s">
        <v>3013</v>
      </c>
      <c r="C480" s="215" t="s">
        <v>3029</v>
      </c>
      <c r="D480" s="195">
        <f t="shared" si="13"/>
        <v>5.333333333333333</v>
      </c>
      <c r="E480" s="1" t="s">
        <v>80</v>
      </c>
      <c r="F480" s="215">
        <v>2022</v>
      </c>
      <c r="G480" s="5" t="s">
        <v>2632</v>
      </c>
      <c r="H480" s="6" t="s">
        <v>11</v>
      </c>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1">
        <v>9</v>
      </c>
      <c r="AJ480" s="1">
        <v>4</v>
      </c>
      <c r="AK480" s="1">
        <v>6</v>
      </c>
      <c r="AL480" s="1">
        <v>4</v>
      </c>
      <c r="AM480" s="1">
        <v>6</v>
      </c>
      <c r="AN480" s="1">
        <v>6</v>
      </c>
      <c r="AO480" s="1">
        <v>4</v>
      </c>
      <c r="AP480" s="1">
        <v>4</v>
      </c>
      <c r="AQ480" s="1">
        <v>5</v>
      </c>
      <c r="AR480" s="1">
        <v>4</v>
      </c>
      <c r="AS480" s="1">
        <v>6</v>
      </c>
      <c r="AT480" s="1">
        <v>6</v>
      </c>
      <c r="AU480" s="209"/>
      <c r="AV480" s="209"/>
      <c r="AW480" s="209"/>
      <c r="AX480" s="2"/>
      <c r="AY480" s="209"/>
      <c r="AZ480" s="209"/>
      <c r="BA480" s="2"/>
      <c r="BB480" s="2"/>
      <c r="BC480" s="2"/>
      <c r="BD480" s="2"/>
      <c r="BE480" s="2"/>
      <c r="BF480" s="2"/>
      <c r="BG480" s="2"/>
      <c r="BH480" s="2"/>
      <c r="BI480" s="2"/>
      <c r="BJ480" s="2"/>
      <c r="BK480" s="2"/>
      <c r="BL480" s="2"/>
      <c r="BM480" s="2"/>
      <c r="BN480" s="2"/>
      <c r="BO480" s="2"/>
      <c r="BP480" s="2"/>
      <c r="BQ480" s="2"/>
      <c r="BR480" s="2"/>
      <c r="BS480" s="2"/>
      <c r="BT480" s="2"/>
      <c r="BU480" s="2"/>
      <c r="BV480" s="2"/>
      <c r="BW480" s="2"/>
    </row>
    <row r="481" spans="1:143" s="15" customFormat="1" ht="15.6" customHeight="1">
      <c r="A481" s="1" t="s">
        <v>3022</v>
      </c>
      <c r="B481" s="194" t="s">
        <v>3013</v>
      </c>
      <c r="C481" s="216" t="s">
        <v>2710</v>
      </c>
      <c r="D481" s="195">
        <f t="shared" si="13"/>
        <v>6.0384615384615383</v>
      </c>
      <c r="E481" s="1" t="s">
        <v>80</v>
      </c>
      <c r="F481" s="215">
        <v>2022</v>
      </c>
      <c r="G481" s="5" t="s">
        <v>2632</v>
      </c>
      <c r="H481" s="6" t="s">
        <v>11</v>
      </c>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1">
        <v>4</v>
      </c>
      <c r="AJ481" s="1">
        <v>10</v>
      </c>
      <c r="AK481" s="1">
        <v>5</v>
      </c>
      <c r="AL481" s="1">
        <v>5</v>
      </c>
      <c r="AM481" s="1">
        <v>4</v>
      </c>
      <c r="AN481" s="1">
        <v>5</v>
      </c>
      <c r="AO481" s="1">
        <v>6</v>
      </c>
      <c r="AP481" s="1">
        <v>8</v>
      </c>
      <c r="AQ481" s="1">
        <v>9.5</v>
      </c>
      <c r="AR481" s="1">
        <v>4</v>
      </c>
      <c r="AS481" s="1">
        <v>5</v>
      </c>
      <c r="AT481" s="1">
        <v>7</v>
      </c>
      <c r="AU481" s="1">
        <v>6</v>
      </c>
      <c r="AV481" s="2"/>
      <c r="AW481" s="1"/>
      <c r="AX481" s="1"/>
      <c r="AY481" s="1"/>
      <c r="AZ481" s="1"/>
      <c r="BA481" s="1"/>
      <c r="BB481" s="2"/>
      <c r="BC481" s="2"/>
      <c r="BD481" s="2"/>
      <c r="BE481" s="2"/>
      <c r="BF481" s="2"/>
      <c r="BG481" s="2"/>
      <c r="BH481" s="2"/>
      <c r="BI481" s="2"/>
      <c r="BJ481" s="2"/>
      <c r="BK481" s="2"/>
      <c r="BL481" s="2"/>
      <c r="BM481" s="197"/>
      <c r="BN481" s="197"/>
      <c r="BO481" s="197"/>
      <c r="BP481" s="197"/>
      <c r="BQ481" s="197"/>
      <c r="BR481" s="197"/>
      <c r="BS481" s="197"/>
      <c r="BT481" s="197"/>
      <c r="BU481" s="197"/>
      <c r="BV481" s="197"/>
      <c r="BW481" s="197"/>
    </row>
    <row r="482" spans="1:143" s="15" customFormat="1" ht="15.6" customHeight="1">
      <c r="A482" s="217" t="s">
        <v>3019</v>
      </c>
      <c r="B482" s="194" t="s">
        <v>3013</v>
      </c>
      <c r="C482" s="216" t="s">
        <v>2710</v>
      </c>
      <c r="D482" s="195">
        <f t="shared" si="13"/>
        <v>6</v>
      </c>
      <c r="E482" s="217" t="s">
        <v>80</v>
      </c>
      <c r="F482" s="215">
        <v>2022</v>
      </c>
      <c r="G482" s="5" t="s">
        <v>2632</v>
      </c>
      <c r="H482" s="6" t="s">
        <v>11</v>
      </c>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217">
        <v>10</v>
      </c>
      <c r="AJ482" s="217">
        <v>4</v>
      </c>
      <c r="AK482" s="217">
        <v>10</v>
      </c>
      <c r="AL482" s="217">
        <v>4</v>
      </c>
      <c r="AM482" s="217">
        <v>3</v>
      </c>
      <c r="AN482" s="217">
        <v>3</v>
      </c>
      <c r="AO482" s="217">
        <v>9</v>
      </c>
      <c r="AP482" s="217">
        <v>4</v>
      </c>
      <c r="AQ482" s="217">
        <v>10</v>
      </c>
      <c r="AR482" s="217">
        <v>5</v>
      </c>
      <c r="AS482" s="217">
        <v>3</v>
      </c>
      <c r="AT482" s="217">
        <v>8</v>
      </c>
      <c r="AU482" s="217">
        <v>5</v>
      </c>
      <c r="AV482" s="217"/>
      <c r="AW482" s="217"/>
      <c r="AX482" s="217"/>
      <c r="AY482" s="217"/>
      <c r="AZ482" s="217"/>
      <c r="BA482" s="217"/>
      <c r="BB482" s="209"/>
      <c r="BC482" s="2"/>
      <c r="BD482" s="2"/>
      <c r="BE482" s="2"/>
      <c r="BF482" s="2"/>
      <c r="BG482" s="2"/>
      <c r="BH482" s="2"/>
      <c r="BI482" s="2"/>
      <c r="BJ482" s="2"/>
      <c r="BK482" s="2"/>
      <c r="BL482" s="2"/>
      <c r="BM482" s="2"/>
      <c r="BN482" s="2"/>
      <c r="BO482" s="2"/>
      <c r="BP482" s="2"/>
      <c r="BQ482" s="2"/>
      <c r="BR482" s="2"/>
      <c r="BS482" s="2"/>
      <c r="BT482" s="2"/>
      <c r="BU482" s="2"/>
      <c r="BV482" s="2"/>
      <c r="BW482" s="2"/>
    </row>
    <row r="483" spans="1:143" s="15" customFormat="1" ht="15.6" customHeight="1">
      <c r="A483" s="1" t="s">
        <v>3024</v>
      </c>
      <c r="B483" s="194" t="s">
        <v>3013</v>
      </c>
      <c r="C483" s="216" t="s">
        <v>2710</v>
      </c>
      <c r="D483" s="195">
        <f t="shared" si="13"/>
        <v>5.666666666666667</v>
      </c>
      <c r="E483" s="1" t="s">
        <v>80</v>
      </c>
      <c r="F483" s="215">
        <v>2022</v>
      </c>
      <c r="G483" s="5" t="s">
        <v>2632</v>
      </c>
      <c r="H483" s="6" t="s">
        <v>11</v>
      </c>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1">
        <v>5</v>
      </c>
      <c r="AJ483" s="1">
        <v>5</v>
      </c>
      <c r="AK483" s="1">
        <v>6.5</v>
      </c>
      <c r="AL483" s="1">
        <v>7</v>
      </c>
      <c r="AM483" s="1">
        <v>10</v>
      </c>
      <c r="AN483" s="1">
        <v>5.5</v>
      </c>
      <c r="AO483" s="1">
        <v>7</v>
      </c>
      <c r="AP483" s="1">
        <v>3</v>
      </c>
      <c r="AQ483" s="1">
        <v>6</v>
      </c>
      <c r="AR483" s="1">
        <v>7</v>
      </c>
      <c r="AS483" s="1">
        <v>2</v>
      </c>
      <c r="AT483" s="1">
        <v>4</v>
      </c>
      <c r="AU483" s="1"/>
      <c r="AV483" s="2"/>
      <c r="AW483" s="1"/>
      <c r="AX483" s="1"/>
      <c r="AY483" s="1"/>
      <c r="AZ483" s="1"/>
      <c r="BA483" s="1"/>
      <c r="BB483" s="2"/>
      <c r="BC483" s="2"/>
      <c r="BD483" s="2"/>
      <c r="BE483" s="2"/>
      <c r="BF483" s="2"/>
      <c r="BG483" s="2"/>
      <c r="BH483" s="2"/>
      <c r="BI483" s="2"/>
      <c r="BJ483" s="2"/>
      <c r="BK483" s="2"/>
      <c r="BL483" s="2"/>
      <c r="BM483" s="2"/>
      <c r="BN483" s="2"/>
      <c r="BO483" s="2"/>
      <c r="BP483" s="2"/>
      <c r="BQ483" s="2"/>
      <c r="BR483" s="2"/>
      <c r="BS483" s="2"/>
      <c r="BT483" s="2"/>
      <c r="BU483" s="2"/>
      <c r="BV483" s="2"/>
      <c r="BW483" s="2"/>
    </row>
    <row r="484" spans="1:143" s="15" customFormat="1" ht="15.6" customHeight="1">
      <c r="A484" s="2" t="s">
        <v>2811</v>
      </c>
      <c r="B484" s="194" t="s">
        <v>2709</v>
      </c>
      <c r="C484" s="210" t="s">
        <v>2710</v>
      </c>
      <c r="D484" s="195">
        <f t="shared" si="13"/>
        <v>5.615384615384615</v>
      </c>
      <c r="E484" s="1" t="s">
        <v>81</v>
      </c>
      <c r="F484" s="218">
        <v>2022</v>
      </c>
      <c r="G484" s="15" t="s">
        <v>2632</v>
      </c>
      <c r="H484" s="6" t="s">
        <v>11</v>
      </c>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1">
        <v>6</v>
      </c>
      <c r="AJ484" s="1">
        <v>6</v>
      </c>
      <c r="AK484" s="1">
        <v>6</v>
      </c>
      <c r="AL484" s="6">
        <v>5</v>
      </c>
      <c r="AM484" s="6">
        <v>6</v>
      </c>
      <c r="AN484" s="6">
        <v>5</v>
      </c>
      <c r="AO484" s="6">
        <v>5</v>
      </c>
      <c r="AP484" s="197">
        <v>5</v>
      </c>
      <c r="AQ484" s="197">
        <v>6</v>
      </c>
      <c r="AR484" s="197">
        <v>5</v>
      </c>
      <c r="AS484" s="197">
        <v>6</v>
      </c>
      <c r="AT484" s="197">
        <v>5</v>
      </c>
      <c r="AU484" s="197">
        <v>7</v>
      </c>
      <c r="AZ484" s="197"/>
      <c r="BA484" s="197"/>
      <c r="BB484" s="197"/>
      <c r="BC484" s="197"/>
      <c r="BD484" s="197"/>
      <c r="BE484" s="197"/>
      <c r="BF484" s="197"/>
      <c r="BG484" s="197"/>
      <c r="BH484" s="197"/>
      <c r="BI484" s="197"/>
      <c r="BJ484" s="197"/>
      <c r="BK484" s="197"/>
      <c r="BL484" s="197"/>
      <c r="BM484" s="2"/>
      <c r="BN484" s="2"/>
      <c r="BO484" s="2"/>
      <c r="BP484" s="2"/>
      <c r="BQ484" s="2"/>
      <c r="BR484" s="2"/>
      <c r="BS484" s="2"/>
      <c r="BT484" s="2"/>
      <c r="BU484" s="2"/>
      <c r="BV484" s="2"/>
      <c r="BW484" s="2"/>
    </row>
    <row r="485" spans="1:143" s="15" customFormat="1" ht="15.6" customHeight="1">
      <c r="A485" s="1" t="s">
        <v>3026</v>
      </c>
      <c r="B485" s="194" t="s">
        <v>3013</v>
      </c>
      <c r="C485" s="216" t="s">
        <v>2710</v>
      </c>
      <c r="D485" s="195">
        <f t="shared" si="13"/>
        <v>5.583333333333333</v>
      </c>
      <c r="E485" s="1" t="s">
        <v>80</v>
      </c>
      <c r="F485" s="215">
        <v>2022</v>
      </c>
      <c r="G485" s="5" t="s">
        <v>2632</v>
      </c>
      <c r="H485" s="6" t="s">
        <v>11</v>
      </c>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1">
        <v>0</v>
      </c>
      <c r="AJ485" s="1">
        <v>10</v>
      </c>
      <c r="AK485" s="1">
        <v>4</v>
      </c>
      <c r="AL485" s="1">
        <v>5</v>
      </c>
      <c r="AM485" s="1">
        <v>4</v>
      </c>
      <c r="AN485" s="1">
        <v>6</v>
      </c>
      <c r="AO485" s="1">
        <v>6</v>
      </c>
      <c r="AP485" s="1">
        <v>7</v>
      </c>
      <c r="AQ485" s="1">
        <v>10</v>
      </c>
      <c r="AR485" s="1">
        <v>10</v>
      </c>
      <c r="AS485" s="1">
        <v>3</v>
      </c>
      <c r="AT485" s="1">
        <v>2</v>
      </c>
      <c r="AU485" s="1"/>
      <c r="AV485" s="2"/>
      <c r="AW485" s="1"/>
      <c r="AX485" s="1"/>
      <c r="AY485" s="1"/>
      <c r="AZ485" s="1"/>
      <c r="BA485" s="1"/>
      <c r="BB485" s="2"/>
      <c r="BC485" s="2"/>
      <c r="BD485" s="2"/>
      <c r="BE485" s="2"/>
      <c r="BF485" s="2"/>
      <c r="BG485" s="2"/>
      <c r="BH485" s="2"/>
      <c r="BI485" s="2"/>
      <c r="BJ485" s="2"/>
      <c r="BK485" s="2"/>
      <c r="BL485" s="2"/>
      <c r="BM485" s="2"/>
      <c r="BN485" s="2"/>
      <c r="BO485" s="2"/>
      <c r="BP485" s="2"/>
      <c r="BQ485" s="2"/>
      <c r="BR485" s="2"/>
      <c r="BS485" s="2"/>
      <c r="BT485" s="2"/>
      <c r="BU485" s="2"/>
      <c r="BV485" s="2"/>
      <c r="BW485" s="2"/>
    </row>
    <row r="486" spans="1:143" s="15" customFormat="1" ht="15.6" customHeight="1">
      <c r="A486" s="1" t="s">
        <v>3027</v>
      </c>
      <c r="B486" s="194" t="s">
        <v>3013</v>
      </c>
      <c r="C486" s="216" t="s">
        <v>2710</v>
      </c>
      <c r="D486" s="195">
        <f t="shared" si="13"/>
        <v>5.5384615384615383</v>
      </c>
      <c r="E486" s="1" t="s">
        <v>80</v>
      </c>
      <c r="F486" s="215">
        <v>2022</v>
      </c>
      <c r="G486" s="5" t="s">
        <v>2632</v>
      </c>
      <c r="H486" s="6" t="s">
        <v>11</v>
      </c>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1">
        <v>4</v>
      </c>
      <c r="AJ486" s="1">
        <v>4</v>
      </c>
      <c r="AK486" s="1">
        <v>5</v>
      </c>
      <c r="AL486" s="1">
        <v>8</v>
      </c>
      <c r="AM486" s="1">
        <v>1</v>
      </c>
      <c r="AN486" s="1">
        <v>7</v>
      </c>
      <c r="AO486" s="1">
        <v>6</v>
      </c>
      <c r="AP486" s="1">
        <v>7</v>
      </c>
      <c r="AQ486" s="1">
        <v>4</v>
      </c>
      <c r="AR486" s="1">
        <v>4</v>
      </c>
      <c r="AS486" s="1">
        <v>7</v>
      </c>
      <c r="AT486" s="1">
        <v>10</v>
      </c>
      <c r="AU486" s="1">
        <v>5</v>
      </c>
      <c r="AV486" s="2"/>
      <c r="AW486" s="1"/>
      <c r="AX486" s="1"/>
      <c r="AY486" s="1"/>
      <c r="AZ486" s="1"/>
      <c r="BA486" s="1"/>
      <c r="BB486" s="2"/>
      <c r="BC486" s="2"/>
      <c r="BD486" s="2"/>
      <c r="BE486" s="2"/>
      <c r="BF486" s="2"/>
      <c r="BG486" s="2"/>
      <c r="BH486" s="2"/>
      <c r="BI486" s="2"/>
      <c r="BJ486" s="2"/>
      <c r="BK486" s="2"/>
      <c r="BL486" s="2"/>
      <c r="BM486" s="197"/>
      <c r="BN486" s="197"/>
      <c r="BO486" s="197"/>
      <c r="BP486" s="197"/>
      <c r="BQ486" s="197"/>
      <c r="BR486" s="197"/>
      <c r="BS486" s="197"/>
      <c r="BT486" s="197"/>
      <c r="BU486" s="197"/>
      <c r="BV486" s="197"/>
      <c r="BW486" s="197"/>
    </row>
    <row r="487" spans="1:143" s="15" customFormat="1" ht="15.6" customHeight="1">
      <c r="A487" s="1" t="s">
        <v>3016</v>
      </c>
      <c r="B487" s="194" t="s">
        <v>3013</v>
      </c>
      <c r="C487" s="216" t="s">
        <v>2710</v>
      </c>
      <c r="D487" s="195">
        <f t="shared" si="13"/>
        <v>5.2727272727272725</v>
      </c>
      <c r="E487" s="1" t="s">
        <v>80</v>
      </c>
      <c r="F487" s="15">
        <v>2022</v>
      </c>
      <c r="G487" s="5" t="s">
        <v>2632</v>
      </c>
      <c r="H487" s="6" t="s">
        <v>11</v>
      </c>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1">
        <v>6</v>
      </c>
      <c r="AJ487" s="1">
        <v>3</v>
      </c>
      <c r="AK487" s="1">
        <v>6</v>
      </c>
      <c r="AL487" s="1">
        <v>4</v>
      </c>
      <c r="AM487" s="1">
        <v>7</v>
      </c>
      <c r="AN487" s="1">
        <v>7</v>
      </c>
      <c r="AO487" s="1">
        <v>6</v>
      </c>
      <c r="AP487" s="1">
        <v>5</v>
      </c>
      <c r="AQ487" s="1">
        <v>6</v>
      </c>
      <c r="AR487" s="1">
        <v>5</v>
      </c>
      <c r="AS487" s="1">
        <v>3</v>
      </c>
      <c r="AT487" s="1"/>
      <c r="AU487" s="1"/>
      <c r="AV487" s="2"/>
      <c r="AW487" s="1"/>
      <c r="AX487" s="1"/>
      <c r="AY487" s="1"/>
      <c r="AZ487" s="1"/>
      <c r="BA487" s="1"/>
      <c r="BB487" s="2"/>
      <c r="BC487" s="197"/>
      <c r="BD487" s="197"/>
      <c r="BE487" s="197"/>
      <c r="BF487" s="197"/>
      <c r="BG487" s="197"/>
      <c r="BH487" s="197"/>
      <c r="BI487" s="197"/>
      <c r="BN487" s="197"/>
      <c r="BO487" s="197"/>
      <c r="BP487" s="197"/>
      <c r="BQ487" s="197"/>
      <c r="BR487" s="197"/>
      <c r="BS487" s="197"/>
      <c r="BT487" s="197"/>
      <c r="BU487" s="197"/>
      <c r="BV487" s="197"/>
      <c r="BW487" s="197"/>
    </row>
    <row r="488" spans="1:143" s="15" customFormat="1" ht="15.6" customHeight="1">
      <c r="A488" s="1" t="s">
        <v>3030</v>
      </c>
      <c r="B488" s="194" t="s">
        <v>3013</v>
      </c>
      <c r="C488" s="216" t="s">
        <v>2710</v>
      </c>
      <c r="D488" s="195">
        <f t="shared" si="13"/>
        <v>5.2307692307692308</v>
      </c>
      <c r="E488" s="1" t="s">
        <v>80</v>
      </c>
      <c r="F488" s="15">
        <v>2022</v>
      </c>
      <c r="G488" s="5" t="s">
        <v>2632</v>
      </c>
      <c r="H488" s="6" t="s">
        <v>11</v>
      </c>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1">
        <v>6</v>
      </c>
      <c r="AJ488" s="1">
        <v>4</v>
      </c>
      <c r="AK488" s="1">
        <v>4</v>
      </c>
      <c r="AL488" s="1">
        <v>5</v>
      </c>
      <c r="AM488" s="1">
        <v>5</v>
      </c>
      <c r="AN488" s="1">
        <v>5</v>
      </c>
      <c r="AO488" s="1">
        <v>6</v>
      </c>
      <c r="AP488" s="1">
        <v>6</v>
      </c>
      <c r="AQ488" s="1">
        <v>6</v>
      </c>
      <c r="AR488" s="1">
        <v>7</v>
      </c>
      <c r="AS488" s="1">
        <v>3</v>
      </c>
      <c r="AT488" s="1">
        <v>9</v>
      </c>
      <c r="AU488" s="1">
        <v>2</v>
      </c>
      <c r="AV488" s="2"/>
      <c r="AW488" s="1"/>
      <c r="AX488" s="1"/>
      <c r="AY488" s="1"/>
      <c r="AZ488" s="1"/>
      <c r="BA488" s="1"/>
      <c r="BB488" s="2"/>
      <c r="BC488" s="197"/>
      <c r="BD488" s="197"/>
      <c r="BE488" s="197"/>
      <c r="BF488" s="197"/>
      <c r="BG488" s="197"/>
      <c r="BH488" s="197"/>
      <c r="BI488" s="197"/>
      <c r="BN488" s="197"/>
      <c r="BO488" s="197"/>
      <c r="BP488" s="197"/>
      <c r="BQ488" s="197"/>
      <c r="BR488" s="197"/>
      <c r="BS488" s="197"/>
      <c r="BT488" s="197"/>
      <c r="BU488" s="197"/>
      <c r="BV488" s="197"/>
      <c r="BW488" s="197"/>
    </row>
    <row r="489" spans="1:143" s="15" customFormat="1" ht="15.6" customHeight="1">
      <c r="A489" s="1" t="s">
        <v>3031</v>
      </c>
      <c r="B489" s="194" t="s">
        <v>3013</v>
      </c>
      <c r="C489" s="215" t="s">
        <v>2710</v>
      </c>
      <c r="D489" s="195">
        <f t="shared" si="13"/>
        <v>5</v>
      </c>
      <c r="E489" s="1" t="s">
        <v>80</v>
      </c>
      <c r="F489" s="15">
        <v>2022</v>
      </c>
      <c r="G489" s="15" t="s">
        <v>2632</v>
      </c>
      <c r="H489" s="6" t="s">
        <v>11</v>
      </c>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1">
        <v>2</v>
      </c>
      <c r="AJ489" s="1">
        <v>5</v>
      </c>
      <c r="AK489" s="1">
        <v>5</v>
      </c>
      <c r="AL489" s="1">
        <v>6</v>
      </c>
      <c r="AM489" s="1">
        <v>6</v>
      </c>
      <c r="AN489" s="209">
        <v>5</v>
      </c>
      <c r="AO489" s="209">
        <v>5</v>
      </c>
      <c r="AP489" s="1">
        <v>0</v>
      </c>
      <c r="AQ489" s="1">
        <v>9</v>
      </c>
      <c r="AR489" s="1">
        <v>7</v>
      </c>
      <c r="AS489" s="1">
        <v>4</v>
      </c>
      <c r="AT489" s="1">
        <v>6</v>
      </c>
      <c r="AU489" s="209">
        <v>5</v>
      </c>
      <c r="AV489" s="2"/>
      <c r="AW489" s="2"/>
      <c r="AX489" s="2"/>
      <c r="AY489" s="2"/>
      <c r="AZ489" s="2"/>
      <c r="BA489" s="2"/>
      <c r="BB489" s="2"/>
      <c r="BC489" s="197"/>
      <c r="BD489" s="197"/>
      <c r="BE489" s="197"/>
      <c r="BF489" s="197"/>
      <c r="BG489" s="197"/>
      <c r="BH489" s="197"/>
      <c r="BI489" s="197"/>
      <c r="BN489" s="197"/>
      <c r="BO489" s="197"/>
      <c r="BP489" s="197"/>
      <c r="BQ489" s="197"/>
      <c r="BR489" s="197"/>
      <c r="BS489" s="197"/>
      <c r="BT489" s="197"/>
      <c r="BU489" s="197"/>
      <c r="BV489" s="197"/>
      <c r="BW489" s="197"/>
    </row>
    <row r="490" spans="1:143" s="15" customFormat="1" ht="15.6" customHeight="1">
      <c r="A490" s="1" t="s">
        <v>3016</v>
      </c>
      <c r="B490" s="194" t="s">
        <v>3013</v>
      </c>
      <c r="C490" s="216" t="s">
        <v>2710</v>
      </c>
      <c r="D490" s="195">
        <f t="shared" si="13"/>
        <v>4.9090909090909092</v>
      </c>
      <c r="E490" s="1" t="s">
        <v>80</v>
      </c>
      <c r="F490" s="15">
        <v>2022</v>
      </c>
      <c r="G490" s="15" t="s">
        <v>2632</v>
      </c>
      <c r="H490" s="6" t="s">
        <v>11</v>
      </c>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1">
        <v>6</v>
      </c>
      <c r="AJ490" s="1">
        <v>4</v>
      </c>
      <c r="AK490" s="1">
        <v>6</v>
      </c>
      <c r="AL490" s="1">
        <v>4</v>
      </c>
      <c r="AM490" s="1">
        <v>5</v>
      </c>
      <c r="AN490" s="1">
        <v>7</v>
      </c>
      <c r="AO490" s="1">
        <v>6</v>
      </c>
      <c r="AP490" s="1">
        <v>5</v>
      </c>
      <c r="AQ490" s="1">
        <v>5</v>
      </c>
      <c r="AR490" s="1">
        <v>5</v>
      </c>
      <c r="AS490" s="1">
        <v>1</v>
      </c>
      <c r="AT490" s="1"/>
      <c r="AU490" s="1"/>
      <c r="AV490" s="2"/>
      <c r="AW490" s="2"/>
      <c r="AX490" s="2"/>
      <c r="AY490" s="2"/>
      <c r="AZ490" s="2"/>
      <c r="BA490" s="2"/>
      <c r="BB490" s="2"/>
      <c r="BC490" s="197"/>
      <c r="BD490" s="197"/>
      <c r="BE490" s="197"/>
      <c r="BF490" s="197"/>
      <c r="BG490" s="197"/>
      <c r="BH490" s="197"/>
      <c r="BI490" s="197"/>
      <c r="BM490" s="197"/>
      <c r="BN490" s="197"/>
      <c r="BO490" s="197"/>
      <c r="BP490" s="197"/>
      <c r="BQ490" s="197"/>
      <c r="BR490" s="197"/>
      <c r="BS490" s="197"/>
      <c r="BT490" s="197"/>
      <c r="BU490" s="197"/>
      <c r="BV490" s="197"/>
      <c r="BW490" s="197"/>
    </row>
    <row r="491" spans="1:143" s="15" customFormat="1" ht="15.6" customHeight="1">
      <c r="A491" s="1" t="s">
        <v>3033</v>
      </c>
      <c r="B491" s="194" t="s">
        <v>3013</v>
      </c>
      <c r="C491" s="216" t="s">
        <v>2710</v>
      </c>
      <c r="D491" s="195">
        <f t="shared" si="13"/>
        <v>4.0769230769230766</v>
      </c>
      <c r="E491" s="1" t="s">
        <v>80</v>
      </c>
      <c r="F491" s="15">
        <v>2022</v>
      </c>
      <c r="G491" s="15" t="s">
        <v>2632</v>
      </c>
      <c r="H491" s="6" t="s">
        <v>11</v>
      </c>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1">
        <v>5</v>
      </c>
      <c r="AJ491" s="1">
        <v>4</v>
      </c>
      <c r="AK491" s="1">
        <v>10</v>
      </c>
      <c r="AL491" s="1">
        <v>4</v>
      </c>
      <c r="AM491" s="1">
        <v>4</v>
      </c>
      <c r="AN491" s="1">
        <v>3</v>
      </c>
      <c r="AO491" s="1">
        <v>3</v>
      </c>
      <c r="AP491" s="1">
        <v>4</v>
      </c>
      <c r="AQ491" s="1">
        <v>2</v>
      </c>
      <c r="AR491" s="1">
        <v>3</v>
      </c>
      <c r="AS491" s="1">
        <v>6</v>
      </c>
      <c r="AT491" s="1">
        <v>2</v>
      </c>
      <c r="AU491" s="1">
        <v>3</v>
      </c>
      <c r="AV491" s="2"/>
      <c r="AW491" s="2"/>
      <c r="AX491" s="2"/>
      <c r="AY491" s="2"/>
      <c r="AZ491" s="2"/>
      <c r="BA491" s="2"/>
      <c r="BB491" s="2"/>
      <c r="BC491" s="197"/>
      <c r="BD491" s="197"/>
      <c r="BE491" s="197"/>
      <c r="BF491" s="197"/>
      <c r="BG491" s="197"/>
      <c r="BH491" s="197"/>
      <c r="BI491" s="197"/>
      <c r="BM491" s="197"/>
      <c r="BN491" s="197"/>
      <c r="BO491" s="197"/>
      <c r="BP491" s="197"/>
      <c r="BQ491" s="197"/>
      <c r="BR491" s="197"/>
      <c r="BS491" s="197"/>
      <c r="BT491" s="197"/>
      <c r="BU491" s="197"/>
      <c r="BV491" s="197"/>
      <c r="BW491" s="197"/>
    </row>
    <row r="492" spans="1:143" s="15" customFormat="1" ht="15.6" customHeight="1">
      <c r="A492" s="1" t="s">
        <v>3034</v>
      </c>
      <c r="B492" s="194" t="s">
        <v>3013</v>
      </c>
      <c r="C492" s="216" t="s">
        <v>2710</v>
      </c>
      <c r="D492" s="195">
        <f t="shared" si="13"/>
        <v>3.8461538461538463</v>
      </c>
      <c r="E492" s="1" t="s">
        <v>80</v>
      </c>
      <c r="F492" s="15">
        <v>2022</v>
      </c>
      <c r="G492" s="15" t="s">
        <v>2632</v>
      </c>
      <c r="H492" s="6" t="s">
        <v>11</v>
      </c>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1">
        <v>6</v>
      </c>
      <c r="AJ492" s="1">
        <v>4</v>
      </c>
      <c r="AK492" s="1">
        <v>2</v>
      </c>
      <c r="AL492" s="1">
        <v>6</v>
      </c>
      <c r="AM492" s="1">
        <v>1</v>
      </c>
      <c r="AN492" s="1">
        <v>4</v>
      </c>
      <c r="AO492" s="1">
        <v>5</v>
      </c>
      <c r="AP492" s="1">
        <v>5</v>
      </c>
      <c r="AQ492" s="1">
        <v>6</v>
      </c>
      <c r="AR492" s="1">
        <v>0</v>
      </c>
      <c r="AS492" s="1">
        <v>2</v>
      </c>
      <c r="AT492" s="1">
        <v>2</v>
      </c>
      <c r="AU492" s="1">
        <v>7</v>
      </c>
      <c r="AV492" s="2"/>
      <c r="AW492" s="2"/>
      <c r="AX492" s="2"/>
      <c r="AY492" s="2"/>
      <c r="AZ492" s="2"/>
      <c r="BA492" s="2"/>
      <c r="BB492" s="2"/>
      <c r="BC492" s="197"/>
      <c r="BD492" s="197"/>
      <c r="BE492" s="197"/>
      <c r="BF492" s="197"/>
      <c r="BG492" s="197"/>
      <c r="BH492" s="197"/>
      <c r="BI492" s="197"/>
      <c r="BM492" s="197"/>
      <c r="BN492" s="197"/>
      <c r="BO492" s="197"/>
      <c r="BP492" s="197"/>
      <c r="BQ492" s="197"/>
      <c r="BR492" s="197"/>
      <c r="BS492" s="197"/>
      <c r="BT492" s="197"/>
      <c r="BU492" s="197"/>
      <c r="BV492" s="197"/>
      <c r="BW492" s="197"/>
    </row>
    <row r="493" spans="1:143" s="15" customFormat="1" ht="15.6" customHeight="1">
      <c r="A493" s="2" t="s">
        <v>2811</v>
      </c>
      <c r="B493" s="194" t="s">
        <v>2709</v>
      </c>
      <c r="C493" s="210" t="s">
        <v>2710</v>
      </c>
      <c r="D493" s="195">
        <f t="shared" si="13"/>
        <v>3.1538461538461537</v>
      </c>
      <c r="E493" s="1" t="s">
        <v>80</v>
      </c>
      <c r="F493" s="15">
        <v>2022</v>
      </c>
      <c r="G493" s="15" t="s">
        <v>2632</v>
      </c>
      <c r="H493" s="6" t="s">
        <v>11</v>
      </c>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1">
        <v>3</v>
      </c>
      <c r="AJ493" s="1">
        <v>3</v>
      </c>
      <c r="AK493" s="1">
        <v>5</v>
      </c>
      <c r="AL493" s="6">
        <v>1</v>
      </c>
      <c r="AM493" s="6">
        <v>3</v>
      </c>
      <c r="AN493" s="6">
        <v>3</v>
      </c>
      <c r="AO493" s="6">
        <v>1</v>
      </c>
      <c r="AP493" s="197">
        <v>2</v>
      </c>
      <c r="AQ493" s="197">
        <v>4</v>
      </c>
      <c r="AR493" s="197">
        <v>3</v>
      </c>
      <c r="AS493" s="197">
        <v>4</v>
      </c>
      <c r="AT493" s="197">
        <v>2</v>
      </c>
      <c r="AU493" s="197">
        <v>7</v>
      </c>
      <c r="AZ493" s="197"/>
      <c r="BA493" s="197"/>
      <c r="BB493" s="197"/>
      <c r="BC493" s="197"/>
      <c r="BD493" s="197"/>
      <c r="BE493" s="197"/>
      <c r="BF493" s="197"/>
      <c r="BG493" s="197"/>
      <c r="BH493" s="197"/>
      <c r="BI493" s="197"/>
      <c r="BJ493" s="197"/>
      <c r="BK493" s="197"/>
      <c r="BL493" s="197"/>
      <c r="BM493" s="197"/>
      <c r="BN493" s="197"/>
      <c r="BO493" s="197"/>
      <c r="BP493" s="197"/>
      <c r="BQ493" s="197"/>
      <c r="BR493" s="197"/>
      <c r="BS493" s="197"/>
      <c r="BT493" s="197"/>
      <c r="BU493" s="197"/>
      <c r="BV493" s="197"/>
      <c r="BW493" s="197"/>
    </row>
    <row r="494" spans="1:143" s="15" customFormat="1" ht="15.6" customHeight="1">
      <c r="A494" s="1" t="s">
        <v>2611</v>
      </c>
      <c r="B494" s="194" t="s">
        <v>3013</v>
      </c>
      <c r="C494" s="210" t="s">
        <v>3032</v>
      </c>
      <c r="D494" s="195" t="e">
        <f t="shared" si="13"/>
        <v>#DIV/0!</v>
      </c>
      <c r="E494" s="1" t="s">
        <v>80</v>
      </c>
      <c r="F494" s="15">
        <v>2022</v>
      </c>
      <c r="G494" s="215" t="s">
        <v>2632</v>
      </c>
      <c r="H494" s="6" t="s">
        <v>11</v>
      </c>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1"/>
      <c r="AJ494" s="1"/>
      <c r="AK494" s="1"/>
      <c r="AL494" s="1"/>
      <c r="AM494" s="1"/>
      <c r="AN494" s="2"/>
      <c r="AO494" s="2"/>
      <c r="AP494" s="2"/>
      <c r="AQ494" s="2"/>
      <c r="AR494" s="2"/>
      <c r="AS494" s="2"/>
      <c r="AT494" s="2"/>
      <c r="AU494" s="2"/>
      <c r="AV494" s="2"/>
      <c r="AW494" s="2"/>
      <c r="AX494" s="2"/>
      <c r="AY494" s="2"/>
      <c r="AZ494" s="2"/>
      <c r="BA494" s="2"/>
      <c r="BB494" s="2"/>
      <c r="BC494" s="197"/>
      <c r="BD494" s="197"/>
      <c r="BE494" s="197"/>
      <c r="BF494" s="197"/>
      <c r="BG494" s="197"/>
      <c r="BH494" s="197"/>
      <c r="BI494" s="197"/>
      <c r="BM494" s="197"/>
      <c r="BN494" s="197"/>
      <c r="BO494" s="197"/>
      <c r="BP494" s="197"/>
      <c r="BQ494" s="197"/>
      <c r="BR494" s="197"/>
      <c r="BS494" s="197"/>
      <c r="BT494" s="197"/>
      <c r="BU494" s="197"/>
      <c r="BV494" s="197"/>
      <c r="BW494" s="197"/>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5"/>
      <c r="DT494" s="5"/>
      <c r="DU494" s="5"/>
      <c r="DV494" s="5"/>
      <c r="DW494" s="5"/>
      <c r="DX494" s="5"/>
      <c r="DY494" s="5"/>
      <c r="DZ494" s="5"/>
      <c r="EA494" s="5"/>
      <c r="EB494" s="5"/>
      <c r="EC494" s="5"/>
      <c r="ED494" s="5"/>
      <c r="EE494" s="5"/>
      <c r="EF494" s="5"/>
      <c r="EG494" s="5"/>
      <c r="EH494" s="5"/>
      <c r="EI494" s="5"/>
      <c r="EJ494" s="5"/>
      <c r="EK494" s="5"/>
      <c r="EL494" s="5"/>
      <c r="EM494" s="5"/>
    </row>
    <row r="495" spans="1:143" s="15" customFormat="1" ht="15.6" customHeight="1">
      <c r="A495" s="217" t="s">
        <v>2611</v>
      </c>
      <c r="B495" s="194" t="s">
        <v>3013</v>
      </c>
      <c r="C495" s="216" t="s">
        <v>3025</v>
      </c>
      <c r="D495" s="195">
        <f t="shared" si="13"/>
        <v>5.5384615384615383</v>
      </c>
      <c r="E495" s="217" t="s">
        <v>80</v>
      </c>
      <c r="F495" s="215">
        <v>2022</v>
      </c>
      <c r="G495" s="5" t="s">
        <v>2632</v>
      </c>
      <c r="H495" s="6" t="s">
        <v>11</v>
      </c>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217">
        <v>7</v>
      </c>
      <c r="AJ495" s="217">
        <v>5</v>
      </c>
      <c r="AK495" s="217">
        <v>4</v>
      </c>
      <c r="AL495" s="217">
        <v>2</v>
      </c>
      <c r="AM495" s="217">
        <v>5</v>
      </c>
      <c r="AN495" s="217">
        <v>6</v>
      </c>
      <c r="AO495" s="217">
        <v>3</v>
      </c>
      <c r="AP495" s="217">
        <v>10</v>
      </c>
      <c r="AQ495" s="217">
        <v>8</v>
      </c>
      <c r="AR495" s="217">
        <v>10</v>
      </c>
      <c r="AS495" s="217">
        <v>6</v>
      </c>
      <c r="AT495" s="217">
        <v>10</v>
      </c>
      <c r="AU495" s="217">
        <v>5</v>
      </c>
      <c r="AV495" s="217">
        <v>6</v>
      </c>
      <c r="AW495" s="217">
        <v>5</v>
      </c>
      <c r="AX495" s="217">
        <v>4</v>
      </c>
      <c r="AY495" s="217">
        <v>5</v>
      </c>
      <c r="AZ495" s="217">
        <v>5</v>
      </c>
      <c r="BA495" s="217">
        <v>7</v>
      </c>
      <c r="BB495" s="209">
        <v>0</v>
      </c>
      <c r="BC495" s="209">
        <v>8</v>
      </c>
      <c r="BD495" s="209">
        <v>2</v>
      </c>
      <c r="BE495" s="209">
        <v>0</v>
      </c>
      <c r="BF495" s="209">
        <v>6</v>
      </c>
      <c r="BG495" s="209">
        <v>6</v>
      </c>
      <c r="BH495" s="209">
        <v>9</v>
      </c>
      <c r="BI495" s="2"/>
      <c r="BJ495" s="2"/>
      <c r="BK495" s="2"/>
      <c r="BL495" s="2"/>
      <c r="BM495" s="2"/>
      <c r="BN495" s="2"/>
      <c r="BO495" s="2"/>
      <c r="BP495" s="2"/>
      <c r="BQ495" s="2"/>
      <c r="BR495" s="2"/>
      <c r="BS495" s="2"/>
      <c r="BT495" s="2"/>
      <c r="BU495" s="2"/>
      <c r="BV495" s="2"/>
      <c r="BW495" s="2"/>
    </row>
    <row r="496" spans="1:143" s="15" customFormat="1" ht="15.6" customHeight="1">
      <c r="A496" s="217" t="s">
        <v>2735</v>
      </c>
      <c r="B496" s="194" t="s">
        <v>3013</v>
      </c>
      <c r="C496" s="216" t="s">
        <v>3025</v>
      </c>
      <c r="D496" s="195">
        <f t="shared" si="13"/>
        <v>5.4807692307692308</v>
      </c>
      <c r="E496" s="217" t="s">
        <v>80</v>
      </c>
      <c r="F496" s="215">
        <v>2022</v>
      </c>
      <c r="G496" s="5" t="s">
        <v>2632</v>
      </c>
      <c r="H496" s="6" t="s">
        <v>11</v>
      </c>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217">
        <v>7</v>
      </c>
      <c r="AJ496" s="217">
        <v>5</v>
      </c>
      <c r="AK496" s="217">
        <v>10</v>
      </c>
      <c r="AL496" s="217">
        <v>6</v>
      </c>
      <c r="AM496" s="217">
        <v>3</v>
      </c>
      <c r="AN496" s="217">
        <v>8</v>
      </c>
      <c r="AO496" s="217">
        <v>6.5</v>
      </c>
      <c r="AP496" s="217">
        <v>6</v>
      </c>
      <c r="AQ496" s="217">
        <v>4</v>
      </c>
      <c r="AR496" s="217">
        <v>4</v>
      </c>
      <c r="AS496" s="217">
        <v>0</v>
      </c>
      <c r="AT496" s="217">
        <v>8</v>
      </c>
      <c r="AU496" s="217">
        <v>7</v>
      </c>
      <c r="AV496" s="217">
        <v>7</v>
      </c>
      <c r="AW496" s="217">
        <v>4</v>
      </c>
      <c r="AX496" s="217">
        <v>7</v>
      </c>
      <c r="AY496" s="217">
        <v>3</v>
      </c>
      <c r="AZ496" s="217">
        <v>5</v>
      </c>
      <c r="BA496" s="217">
        <v>5</v>
      </c>
      <c r="BB496" s="209">
        <v>6</v>
      </c>
      <c r="BC496" s="209">
        <v>6</v>
      </c>
      <c r="BD496" s="209">
        <v>6</v>
      </c>
      <c r="BE496" s="209">
        <v>5</v>
      </c>
      <c r="BF496" s="209">
        <v>3</v>
      </c>
      <c r="BG496" s="209">
        <v>5</v>
      </c>
      <c r="BH496" s="209">
        <v>6</v>
      </c>
      <c r="BI496" s="2"/>
      <c r="BJ496" s="2"/>
      <c r="BK496" s="2"/>
      <c r="BL496" s="2"/>
      <c r="BM496" s="2"/>
      <c r="BN496" s="2"/>
      <c r="BO496" s="2"/>
      <c r="BP496" s="2"/>
      <c r="BQ496" s="2"/>
      <c r="BR496" s="2"/>
      <c r="BS496" s="2"/>
      <c r="BT496" s="2"/>
      <c r="BU496" s="2"/>
      <c r="BV496" s="2"/>
      <c r="BW496" s="2"/>
    </row>
    <row r="497" spans="1:143" s="15" customFormat="1" ht="15.6" customHeight="1">
      <c r="A497" s="1" t="s">
        <v>2611</v>
      </c>
      <c r="B497" s="194" t="s">
        <v>3013</v>
      </c>
      <c r="C497" s="215" t="s">
        <v>3014</v>
      </c>
      <c r="D497" s="195">
        <f t="shared" si="13"/>
        <v>7</v>
      </c>
      <c r="E497" s="1" t="s">
        <v>80</v>
      </c>
      <c r="F497" s="215">
        <v>2022</v>
      </c>
      <c r="G497" s="5" t="s">
        <v>2632</v>
      </c>
      <c r="H497" s="6" t="s">
        <v>11</v>
      </c>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1">
        <v>7</v>
      </c>
      <c r="AJ497" s="1">
        <v>4</v>
      </c>
      <c r="AK497" s="1">
        <v>10</v>
      </c>
      <c r="AL497" s="209"/>
      <c r="AM497" s="1"/>
      <c r="AN497" s="1"/>
      <c r="AO497" s="2"/>
      <c r="AP497" s="2"/>
      <c r="AQ497" s="2"/>
      <c r="AR497" s="2"/>
      <c r="AS497" s="1"/>
      <c r="AT497" s="2"/>
      <c r="AU497" s="2"/>
      <c r="AV497" s="2"/>
      <c r="AW497" s="2"/>
      <c r="AX497" s="2"/>
      <c r="AY497" s="2"/>
      <c r="AZ497" s="2"/>
      <c r="BA497" s="2"/>
      <c r="BB497" s="2"/>
      <c r="BC497" s="2"/>
      <c r="BD497" s="2"/>
      <c r="BE497" s="2"/>
      <c r="BF497" s="2"/>
      <c r="BG497" s="2"/>
      <c r="BH497" s="2"/>
      <c r="BI497" s="2"/>
      <c r="BJ497" s="2"/>
      <c r="BK497" s="2"/>
      <c r="BL497" s="2"/>
      <c r="BM497" s="197"/>
      <c r="BN497" s="197"/>
      <c r="BO497" s="197"/>
      <c r="BP497" s="197"/>
      <c r="BQ497" s="197"/>
      <c r="BR497" s="197"/>
      <c r="BS497" s="197"/>
      <c r="BT497" s="197"/>
      <c r="BU497" s="197"/>
      <c r="BV497" s="197"/>
      <c r="BW497" s="197"/>
    </row>
    <row r="498" spans="1:143" s="15" customFormat="1" ht="15.6" customHeight="1">
      <c r="A498" s="1" t="s">
        <v>2735</v>
      </c>
      <c r="B498" s="194" t="s">
        <v>3013</v>
      </c>
      <c r="C498" s="215" t="s">
        <v>3014</v>
      </c>
      <c r="D498" s="195">
        <f t="shared" si="13"/>
        <v>5.5384615384615383</v>
      </c>
      <c r="E498" s="1" t="s">
        <v>80</v>
      </c>
      <c r="F498" s="215">
        <v>2022</v>
      </c>
      <c r="G498" s="5" t="s">
        <v>2632</v>
      </c>
      <c r="H498" s="6" t="s">
        <v>11</v>
      </c>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1">
        <v>8</v>
      </c>
      <c r="AJ498" s="1">
        <v>2</v>
      </c>
      <c r="AK498" s="1">
        <v>4</v>
      </c>
      <c r="AL498" s="1">
        <v>7</v>
      </c>
      <c r="AM498" s="1">
        <v>4</v>
      </c>
      <c r="AN498" s="1">
        <v>7</v>
      </c>
      <c r="AO498" s="1">
        <v>6</v>
      </c>
      <c r="AP498" s="1">
        <v>8</v>
      </c>
      <c r="AQ498" s="1">
        <v>6</v>
      </c>
      <c r="AR498" s="1">
        <v>3</v>
      </c>
      <c r="AS498" s="1">
        <v>7</v>
      </c>
      <c r="AT498" s="1">
        <v>3</v>
      </c>
      <c r="AU498" s="1">
        <v>7</v>
      </c>
      <c r="AV498" s="2"/>
      <c r="AW498" s="2"/>
      <c r="AX498" s="2"/>
      <c r="AY498" s="2"/>
      <c r="AZ498" s="2"/>
      <c r="BA498" s="2"/>
      <c r="BB498" s="2"/>
      <c r="BC498" s="2"/>
      <c r="BD498" s="2"/>
      <c r="BE498" s="2"/>
      <c r="BF498" s="2"/>
      <c r="BG498" s="2"/>
      <c r="BH498" s="2"/>
      <c r="BI498" s="2"/>
      <c r="BJ498" s="2"/>
      <c r="BK498" s="2"/>
      <c r="BL498" s="2"/>
      <c r="BM498" s="197"/>
      <c r="BN498" s="197"/>
      <c r="BO498" s="197"/>
      <c r="BP498" s="197"/>
      <c r="BQ498" s="197"/>
      <c r="BR498" s="197"/>
      <c r="BS498" s="197"/>
      <c r="BT498" s="197"/>
      <c r="BU498" s="197"/>
      <c r="BV498" s="197"/>
      <c r="BW498" s="197"/>
    </row>
    <row r="499" spans="1:143" s="15" customFormat="1" ht="15.6" customHeight="1">
      <c r="A499" s="1" t="s">
        <v>3022</v>
      </c>
      <c r="B499" s="194" t="s">
        <v>3013</v>
      </c>
      <c r="C499" s="215" t="s">
        <v>3023</v>
      </c>
      <c r="D499" s="195">
        <f t="shared" si="13"/>
        <v>6.1052631578947372</v>
      </c>
      <c r="E499" s="1" t="s">
        <v>80</v>
      </c>
      <c r="F499" s="215">
        <v>2022</v>
      </c>
      <c r="G499" s="5" t="s">
        <v>2632</v>
      </c>
      <c r="H499" s="6" t="s">
        <v>11</v>
      </c>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1">
        <v>10</v>
      </c>
      <c r="AJ499" s="1">
        <v>8</v>
      </c>
      <c r="AK499" s="1">
        <v>10</v>
      </c>
      <c r="AL499" s="1">
        <v>6</v>
      </c>
      <c r="AM499" s="1">
        <v>0</v>
      </c>
      <c r="AN499" s="1">
        <v>2</v>
      </c>
      <c r="AO499" s="1">
        <v>3</v>
      </c>
      <c r="AP499" s="1">
        <v>9</v>
      </c>
      <c r="AQ499" s="1">
        <v>9</v>
      </c>
      <c r="AR499" s="1">
        <v>6</v>
      </c>
      <c r="AS499" s="1">
        <v>2</v>
      </c>
      <c r="AT499" s="1">
        <v>5</v>
      </c>
      <c r="AU499" s="1">
        <v>9</v>
      </c>
      <c r="AV499" s="2">
        <v>5</v>
      </c>
      <c r="AW499" s="1">
        <v>4</v>
      </c>
      <c r="AX499" s="1">
        <v>7</v>
      </c>
      <c r="AY499" s="1">
        <v>4</v>
      </c>
      <c r="AZ499" s="1">
        <v>8</v>
      </c>
      <c r="BA499" s="1">
        <v>9</v>
      </c>
      <c r="BB499" s="2"/>
      <c r="BC499" s="197"/>
      <c r="BD499" s="2"/>
      <c r="BE499" s="2"/>
      <c r="BF499" s="2"/>
      <c r="BG499" s="2"/>
      <c r="BH499" s="2"/>
      <c r="BI499" s="2"/>
      <c r="BJ499" s="2"/>
      <c r="BK499" s="2"/>
      <c r="BL499" s="2"/>
      <c r="BM499" s="197"/>
      <c r="BN499" s="197"/>
      <c r="BO499" s="197"/>
      <c r="BP499" s="197"/>
      <c r="BQ499" s="197"/>
      <c r="BR499" s="197"/>
      <c r="BS499" s="197"/>
      <c r="BT499" s="197"/>
      <c r="BU499" s="197"/>
      <c r="BV499" s="197"/>
      <c r="BW499" s="197"/>
    </row>
    <row r="500" spans="1:143" s="15" customFormat="1" ht="15.6" customHeight="1">
      <c r="A500" s="1" t="s">
        <v>3016</v>
      </c>
      <c r="B500" s="194" t="s">
        <v>3013</v>
      </c>
      <c r="C500" s="215" t="s">
        <v>3023</v>
      </c>
      <c r="D500" s="195">
        <f t="shared" si="13"/>
        <v>5.8125</v>
      </c>
      <c r="E500" s="1" t="s">
        <v>80</v>
      </c>
      <c r="F500" s="215">
        <v>2022</v>
      </c>
      <c r="G500" s="5" t="s">
        <v>2632</v>
      </c>
      <c r="H500" s="6" t="s">
        <v>11</v>
      </c>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1">
        <v>0</v>
      </c>
      <c r="AJ500" s="1">
        <v>2</v>
      </c>
      <c r="AK500" s="1">
        <v>2</v>
      </c>
      <c r="AL500" s="1">
        <v>9</v>
      </c>
      <c r="AM500" s="1">
        <v>3</v>
      </c>
      <c r="AN500" s="1">
        <v>5</v>
      </c>
      <c r="AO500" s="1">
        <v>0</v>
      </c>
      <c r="AP500" s="1">
        <v>8</v>
      </c>
      <c r="AQ500" s="1">
        <v>10</v>
      </c>
      <c r="AR500" s="1">
        <v>10</v>
      </c>
      <c r="AS500" s="1">
        <v>2</v>
      </c>
      <c r="AT500" s="1">
        <v>10</v>
      </c>
      <c r="AU500" s="1">
        <v>8</v>
      </c>
      <c r="AV500" s="2">
        <v>7</v>
      </c>
      <c r="AW500" s="1">
        <v>7</v>
      </c>
      <c r="AX500" s="1">
        <v>10</v>
      </c>
      <c r="AY500" s="2"/>
      <c r="AZ500" s="2"/>
      <c r="BA500" s="2"/>
      <c r="BB500" s="2"/>
      <c r="BC500" s="2"/>
      <c r="BD500" s="2"/>
      <c r="BE500" s="2"/>
      <c r="BF500" s="2"/>
      <c r="BG500" s="2"/>
      <c r="BH500" s="2"/>
      <c r="BI500" s="2"/>
      <c r="BJ500" s="2"/>
      <c r="BK500" s="2"/>
      <c r="BL500" s="2"/>
      <c r="BN500" s="197"/>
      <c r="BO500" s="197"/>
      <c r="BP500" s="197"/>
      <c r="BQ500" s="197"/>
      <c r="BR500" s="197"/>
      <c r="BS500" s="197"/>
      <c r="BT500" s="197"/>
      <c r="BU500" s="197"/>
      <c r="BV500" s="197"/>
      <c r="BW500" s="197"/>
    </row>
    <row r="501" spans="1:143" s="15" customFormat="1" ht="15.6" customHeight="1">
      <c r="A501" s="1" t="s">
        <v>3024</v>
      </c>
      <c r="B501" s="194" t="s">
        <v>3013</v>
      </c>
      <c r="C501" s="215" t="s">
        <v>3023</v>
      </c>
      <c r="D501" s="195">
        <f t="shared" si="13"/>
        <v>5.7777777777777777</v>
      </c>
      <c r="E501" s="1" t="s">
        <v>80</v>
      </c>
      <c r="F501" s="215">
        <v>2022</v>
      </c>
      <c r="G501" s="5" t="s">
        <v>2632</v>
      </c>
      <c r="H501" s="6" t="s">
        <v>11</v>
      </c>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1">
        <v>2</v>
      </c>
      <c r="AJ501" s="1">
        <v>4</v>
      </c>
      <c r="AK501" s="1">
        <v>6</v>
      </c>
      <c r="AL501" s="1">
        <v>3</v>
      </c>
      <c r="AM501" s="1">
        <v>6</v>
      </c>
      <c r="AN501" s="1">
        <v>3</v>
      </c>
      <c r="AO501" s="1">
        <v>5</v>
      </c>
      <c r="AP501" s="1">
        <v>10</v>
      </c>
      <c r="AQ501" s="1">
        <v>6</v>
      </c>
      <c r="AR501" s="1">
        <v>6</v>
      </c>
      <c r="AS501" s="1">
        <v>6</v>
      </c>
      <c r="AT501" s="1">
        <v>7</v>
      </c>
      <c r="AU501" s="1">
        <v>9</v>
      </c>
      <c r="AV501" s="2">
        <v>10</v>
      </c>
      <c r="AW501" s="1">
        <v>8</v>
      </c>
      <c r="AX501" s="1">
        <v>8</v>
      </c>
      <c r="AY501" s="1">
        <v>1</v>
      </c>
      <c r="AZ501" s="1">
        <v>4</v>
      </c>
      <c r="BA501" s="2"/>
      <c r="BB501" s="2"/>
      <c r="BC501" s="2"/>
      <c r="BD501" s="2"/>
      <c r="BE501" s="2"/>
      <c r="BF501" s="2"/>
      <c r="BG501" s="2"/>
      <c r="BH501" s="2"/>
      <c r="BI501" s="2"/>
      <c r="BJ501" s="2"/>
      <c r="BK501" s="2"/>
      <c r="BL501" s="2"/>
      <c r="BN501" s="197"/>
      <c r="BO501" s="197"/>
      <c r="BP501" s="197"/>
      <c r="BQ501" s="197"/>
      <c r="BR501" s="197"/>
      <c r="BS501" s="197"/>
      <c r="BT501" s="197"/>
      <c r="BU501" s="197"/>
      <c r="BV501" s="197"/>
      <c r="BW501" s="197"/>
    </row>
    <row r="502" spans="1:143" s="15" customFormat="1" ht="15.6" customHeight="1">
      <c r="A502" s="1" t="s">
        <v>3019</v>
      </c>
      <c r="B502" s="194" t="s">
        <v>3013</v>
      </c>
      <c r="C502" s="215" t="s">
        <v>3023</v>
      </c>
      <c r="D502" s="195">
        <f t="shared" si="13"/>
        <v>5.7727272727272725</v>
      </c>
      <c r="E502" s="1" t="s">
        <v>80</v>
      </c>
      <c r="F502" s="215">
        <v>2022</v>
      </c>
      <c r="G502" s="5" t="s">
        <v>2632</v>
      </c>
      <c r="H502" s="6" t="s">
        <v>11</v>
      </c>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1">
        <v>6</v>
      </c>
      <c r="AJ502" s="1">
        <v>6</v>
      </c>
      <c r="AK502" s="1">
        <v>10</v>
      </c>
      <c r="AL502" s="1">
        <v>8</v>
      </c>
      <c r="AM502" s="1">
        <v>6</v>
      </c>
      <c r="AN502" s="1"/>
      <c r="AO502" s="1">
        <v>3</v>
      </c>
      <c r="AP502" s="1">
        <v>1.5</v>
      </c>
      <c r="AQ502" s="1">
        <v>2</v>
      </c>
      <c r="AR502" s="1">
        <v>10</v>
      </c>
      <c r="AS502" s="1">
        <v>7</v>
      </c>
      <c r="AT502" s="1">
        <v>4</v>
      </c>
      <c r="AU502" s="2"/>
      <c r="AV502" s="2"/>
      <c r="AW502" s="2"/>
      <c r="AX502" s="2"/>
      <c r="AY502" s="2"/>
      <c r="AZ502" s="2"/>
      <c r="BA502" s="2"/>
      <c r="BB502" s="2"/>
      <c r="BC502" s="2"/>
      <c r="BD502" s="2"/>
      <c r="BE502" s="2"/>
      <c r="BF502" s="2"/>
      <c r="BG502" s="2"/>
      <c r="BH502" s="2"/>
      <c r="BI502" s="2"/>
      <c r="BJ502" s="2"/>
      <c r="BK502" s="2"/>
      <c r="BL502" s="2"/>
      <c r="BM502" s="197"/>
      <c r="BN502" s="197"/>
      <c r="BO502" s="197"/>
      <c r="BP502" s="197"/>
      <c r="BQ502" s="197"/>
      <c r="BR502" s="197"/>
      <c r="BS502" s="197"/>
      <c r="BT502" s="197"/>
      <c r="BU502" s="197"/>
      <c r="BV502" s="197"/>
      <c r="BW502" s="197"/>
    </row>
    <row r="503" spans="1:143" s="15" customFormat="1" ht="15.6" customHeight="1">
      <c r="A503" s="1" t="s">
        <v>3027</v>
      </c>
      <c r="B503" s="194" t="s">
        <v>3013</v>
      </c>
      <c r="C503" s="215" t="s">
        <v>3023</v>
      </c>
      <c r="D503" s="195">
        <f t="shared" si="13"/>
        <v>5.4</v>
      </c>
      <c r="E503" s="1" t="s">
        <v>80</v>
      </c>
      <c r="F503" s="215">
        <v>2022</v>
      </c>
      <c r="G503" s="5" t="s">
        <v>2632</v>
      </c>
      <c r="H503" s="6" t="s">
        <v>11</v>
      </c>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1">
        <v>10</v>
      </c>
      <c r="AJ503" s="1">
        <v>6</v>
      </c>
      <c r="AK503" s="1">
        <v>1</v>
      </c>
      <c r="AL503" s="1">
        <v>6</v>
      </c>
      <c r="AM503" s="1">
        <v>0</v>
      </c>
      <c r="AN503" s="1">
        <v>8</v>
      </c>
      <c r="AO503" s="1">
        <v>2</v>
      </c>
      <c r="AP503" s="1">
        <v>5</v>
      </c>
      <c r="AQ503" s="1">
        <v>5</v>
      </c>
      <c r="AR503" s="1">
        <v>6</v>
      </c>
      <c r="AS503" s="1">
        <v>10</v>
      </c>
      <c r="AT503" s="1">
        <v>10</v>
      </c>
      <c r="AU503" s="1">
        <v>2</v>
      </c>
      <c r="AV503" s="2">
        <v>3</v>
      </c>
      <c r="AW503" s="1">
        <v>7</v>
      </c>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row>
    <row r="504" spans="1:143" s="15" customFormat="1" ht="15.6" customHeight="1">
      <c r="A504" s="1" t="s">
        <v>3026</v>
      </c>
      <c r="B504" s="194" t="s">
        <v>3013</v>
      </c>
      <c r="C504" s="215" t="s">
        <v>3023</v>
      </c>
      <c r="D504" s="195">
        <f t="shared" si="13"/>
        <v>5.2750000000000004</v>
      </c>
      <c r="E504" s="1" t="s">
        <v>80</v>
      </c>
      <c r="F504" s="15">
        <v>2022</v>
      </c>
      <c r="G504" s="5" t="s">
        <v>2632</v>
      </c>
      <c r="H504" s="6" t="s">
        <v>11</v>
      </c>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1">
        <v>6</v>
      </c>
      <c r="AJ504" s="1">
        <v>0</v>
      </c>
      <c r="AK504" s="1">
        <v>1</v>
      </c>
      <c r="AL504" s="1">
        <v>6</v>
      </c>
      <c r="AM504" s="1">
        <v>4</v>
      </c>
      <c r="AN504" s="1">
        <v>4</v>
      </c>
      <c r="AO504" s="1">
        <v>3</v>
      </c>
      <c r="AP504" s="1">
        <v>7</v>
      </c>
      <c r="AQ504" s="1">
        <v>9</v>
      </c>
      <c r="AR504" s="1">
        <v>9</v>
      </c>
      <c r="AS504" s="1">
        <v>1</v>
      </c>
      <c r="AT504" s="1">
        <v>0</v>
      </c>
      <c r="AU504" s="1">
        <v>2</v>
      </c>
      <c r="AV504" s="2">
        <v>3</v>
      </c>
      <c r="AW504" s="1">
        <v>10</v>
      </c>
      <c r="AX504" s="1">
        <v>10</v>
      </c>
      <c r="AY504" s="1">
        <v>9</v>
      </c>
      <c r="AZ504" s="1">
        <v>10</v>
      </c>
      <c r="BA504" s="1">
        <v>10</v>
      </c>
      <c r="BB504" s="2">
        <v>1.5</v>
      </c>
      <c r="BC504" s="197"/>
      <c r="BD504" s="197"/>
      <c r="BE504" s="197"/>
      <c r="BF504" s="197"/>
      <c r="BG504" s="197"/>
      <c r="BH504" s="197"/>
      <c r="BI504" s="2"/>
      <c r="BJ504" s="2"/>
      <c r="BK504" s="2"/>
      <c r="BL504" s="2"/>
      <c r="BM504" s="2"/>
      <c r="BN504" s="2"/>
      <c r="BO504" s="2"/>
      <c r="BP504" s="2"/>
      <c r="BQ504" s="2"/>
      <c r="BR504" s="2"/>
      <c r="BS504" s="2"/>
      <c r="BT504" s="2"/>
      <c r="BU504" s="2"/>
      <c r="BV504" s="2"/>
      <c r="BW504" s="2"/>
    </row>
    <row r="505" spans="1:143" s="15" customFormat="1" ht="15.6" customHeight="1">
      <c r="A505" s="1" t="s">
        <v>2611</v>
      </c>
      <c r="B505" s="194" t="s">
        <v>3013</v>
      </c>
      <c r="C505" s="215" t="s">
        <v>3023</v>
      </c>
      <c r="D505" s="195">
        <f t="shared" si="13"/>
        <v>4.25</v>
      </c>
      <c r="E505" s="1" t="s">
        <v>80</v>
      </c>
      <c r="F505" s="15">
        <v>2022</v>
      </c>
      <c r="G505" s="15" t="s">
        <v>2632</v>
      </c>
      <c r="H505" s="6" t="s">
        <v>11</v>
      </c>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1">
        <v>2</v>
      </c>
      <c r="AJ505" s="1">
        <v>2</v>
      </c>
      <c r="AK505" s="1">
        <v>9</v>
      </c>
      <c r="AL505" s="1">
        <v>9</v>
      </c>
      <c r="AM505" s="1">
        <v>3</v>
      </c>
      <c r="AN505" s="1">
        <v>5</v>
      </c>
      <c r="AO505" s="1">
        <v>7</v>
      </c>
      <c r="AP505" s="1">
        <v>3</v>
      </c>
      <c r="AQ505" s="1">
        <v>1</v>
      </c>
      <c r="AR505" s="1">
        <v>5</v>
      </c>
      <c r="AS505" s="1">
        <v>3</v>
      </c>
      <c r="AT505" s="1">
        <v>2</v>
      </c>
      <c r="AU505" s="2"/>
      <c r="AV505" s="2"/>
      <c r="AW505" s="2"/>
      <c r="AX505" s="2"/>
      <c r="AY505" s="2"/>
      <c r="AZ505" s="2"/>
      <c r="BA505" s="2"/>
      <c r="BB505" s="2"/>
      <c r="BC505" s="197"/>
      <c r="BD505" s="197"/>
      <c r="BE505" s="197"/>
      <c r="BF505" s="197"/>
      <c r="BG505" s="197"/>
      <c r="BH505" s="197"/>
      <c r="BI505" s="197"/>
      <c r="BM505" s="197"/>
      <c r="BN505" s="197"/>
      <c r="BO505" s="197"/>
      <c r="BP505" s="197"/>
      <c r="BQ505" s="197"/>
      <c r="BR505" s="197"/>
      <c r="BS505" s="197"/>
      <c r="BT505" s="197"/>
      <c r="BU505" s="197"/>
      <c r="BV505" s="197"/>
      <c r="BW505" s="197"/>
    </row>
    <row r="506" spans="1:143" s="15" customFormat="1" ht="15.6" customHeight="1">
      <c r="A506" s="1" t="s">
        <v>2611</v>
      </c>
      <c r="B506" s="194" t="s">
        <v>3013</v>
      </c>
      <c r="C506" s="215" t="s">
        <v>3021</v>
      </c>
      <c r="D506" s="195">
        <f t="shared" si="13"/>
        <v>6.166666666666667</v>
      </c>
      <c r="E506" s="1" t="s">
        <v>80</v>
      </c>
      <c r="F506" s="215">
        <v>2022</v>
      </c>
      <c r="G506" s="5" t="s">
        <v>2632</v>
      </c>
      <c r="H506" s="6" t="s">
        <v>11</v>
      </c>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1">
        <v>3</v>
      </c>
      <c r="AJ506" s="1">
        <v>8</v>
      </c>
      <c r="AK506" s="1">
        <v>8</v>
      </c>
      <c r="AL506" s="1">
        <v>2</v>
      </c>
      <c r="AM506" s="1">
        <v>8</v>
      </c>
      <c r="AN506" s="1">
        <v>8</v>
      </c>
      <c r="AO506" s="1"/>
      <c r="AP506" s="1"/>
      <c r="AQ506" s="1"/>
      <c r="AR506" s="1"/>
      <c r="AS506" s="1"/>
      <c r="AT506" s="1"/>
      <c r="AU506" s="1"/>
      <c r="AV506" s="2"/>
      <c r="AW506" s="2"/>
      <c r="AX506" s="2"/>
      <c r="AY506" s="2"/>
      <c r="AZ506" s="2"/>
      <c r="BA506" s="2"/>
      <c r="BB506" s="2"/>
      <c r="BC506" s="2"/>
      <c r="BD506" s="2"/>
      <c r="BE506" s="2"/>
      <c r="BF506" s="2"/>
      <c r="BG506" s="2"/>
      <c r="BH506" s="2"/>
      <c r="BI506" s="2"/>
      <c r="BJ506" s="2"/>
      <c r="BK506" s="2"/>
      <c r="BL506" s="2"/>
      <c r="BM506" s="209"/>
      <c r="BN506" s="209"/>
      <c r="BO506" s="209"/>
      <c r="BP506" s="209"/>
      <c r="BQ506" s="209"/>
      <c r="BR506" s="209"/>
      <c r="BS506" s="209"/>
      <c r="BT506" s="209"/>
      <c r="BU506" s="209"/>
      <c r="BV506" s="209"/>
      <c r="BW506" s="209"/>
    </row>
    <row r="507" spans="1:143" s="15" customFormat="1" ht="15.6" customHeight="1">
      <c r="A507" s="1" t="s">
        <v>2611</v>
      </c>
      <c r="B507" s="194" t="s">
        <v>3013</v>
      </c>
      <c r="C507" s="215" t="s">
        <v>3015</v>
      </c>
      <c r="D507" s="195">
        <f t="shared" si="13"/>
        <v>7</v>
      </c>
      <c r="E507" s="1" t="s">
        <v>80</v>
      </c>
      <c r="F507" s="215">
        <v>2022</v>
      </c>
      <c r="G507" s="5" t="s">
        <v>2632</v>
      </c>
      <c r="H507" s="6" t="s">
        <v>11</v>
      </c>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1">
        <v>10</v>
      </c>
      <c r="AJ507" s="1">
        <v>9</v>
      </c>
      <c r="AK507" s="1">
        <v>6</v>
      </c>
      <c r="AL507" s="1">
        <v>5</v>
      </c>
      <c r="AM507" s="1">
        <v>6</v>
      </c>
      <c r="AN507" s="1">
        <v>6</v>
      </c>
      <c r="AO507" s="2"/>
      <c r="AP507" s="2"/>
      <c r="AQ507" s="2"/>
      <c r="AR507" s="2"/>
      <c r="AS507" s="1"/>
      <c r="AT507" s="2"/>
      <c r="AU507" s="209"/>
      <c r="AV507" s="209"/>
      <c r="AW507" s="209"/>
      <c r="AX507" s="2"/>
      <c r="AY507" s="2"/>
      <c r="AZ507" s="2"/>
      <c r="BA507" s="2"/>
      <c r="BB507" s="2"/>
      <c r="BC507" s="2"/>
      <c r="BD507" s="2"/>
      <c r="BE507" s="2"/>
      <c r="BF507" s="2"/>
      <c r="BG507" s="209"/>
      <c r="BH507" s="2"/>
      <c r="BI507" s="2"/>
      <c r="BJ507" s="2"/>
      <c r="BK507" s="2"/>
      <c r="BL507" s="2"/>
      <c r="BM507" s="197"/>
      <c r="BN507" s="197"/>
      <c r="BO507" s="197"/>
      <c r="BP507" s="197"/>
      <c r="BQ507" s="197"/>
      <c r="BR507" s="197"/>
      <c r="BS507" s="197"/>
      <c r="BT507" s="197"/>
      <c r="BU507" s="197"/>
      <c r="BV507" s="197"/>
      <c r="BW507" s="197"/>
    </row>
    <row r="508" spans="1:143" s="15" customFormat="1" ht="15.6" customHeight="1">
      <c r="A508" s="1" t="s">
        <v>2611</v>
      </c>
      <c r="B508" s="194" t="s">
        <v>3013</v>
      </c>
      <c r="C508" s="210" t="s">
        <v>3020</v>
      </c>
      <c r="D508" s="195">
        <f t="shared" si="13"/>
        <v>8.3000000000000007</v>
      </c>
      <c r="E508" s="1" t="s">
        <v>81</v>
      </c>
      <c r="F508" s="215">
        <v>2022</v>
      </c>
      <c r="G508" s="215" t="s">
        <v>2632</v>
      </c>
      <c r="H508" s="6" t="s">
        <v>11</v>
      </c>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1">
        <v>8.3000000000000007</v>
      </c>
      <c r="AJ508" s="1"/>
      <c r="AK508" s="1"/>
      <c r="AL508" s="1"/>
      <c r="AM508" s="1"/>
      <c r="AN508" s="1"/>
      <c r="AO508" s="1"/>
      <c r="AP508" s="1"/>
      <c r="AQ508" s="1"/>
      <c r="AR508" s="2"/>
      <c r="AS508" s="2"/>
      <c r="AT508" s="2"/>
      <c r="AU508" s="2"/>
      <c r="AV508" s="2"/>
      <c r="AW508" s="2"/>
      <c r="AX508" s="2"/>
      <c r="AY508" s="2"/>
      <c r="AZ508" s="2"/>
      <c r="BA508" s="2"/>
      <c r="BB508" s="2"/>
      <c r="BC508" s="2"/>
      <c r="BD508" s="2"/>
      <c r="BE508" s="2"/>
      <c r="BF508" s="2"/>
      <c r="BG508" s="197"/>
      <c r="BH508" s="197"/>
      <c r="BI508" s="197"/>
      <c r="BJ508" s="197"/>
      <c r="BK508" s="197"/>
      <c r="BL508" s="197"/>
      <c r="BM508" s="197"/>
      <c r="BN508" s="197"/>
      <c r="BO508" s="197"/>
      <c r="BP508" s="197"/>
      <c r="BQ508" s="197"/>
      <c r="BR508" s="197"/>
      <c r="BS508" s="197"/>
      <c r="BT508" s="197"/>
      <c r="BU508" s="197"/>
      <c r="BV508" s="197"/>
      <c r="BW508" s="197"/>
      <c r="BX508" s="5"/>
      <c r="BY508" s="5"/>
      <c r="BZ508" s="5"/>
      <c r="CA508" s="5"/>
      <c r="CB508" s="5"/>
      <c r="CC508" s="5"/>
      <c r="CD508" s="5"/>
      <c r="CE508" s="5"/>
      <c r="CF508" s="5"/>
      <c r="CG508" s="5"/>
      <c r="CH508" s="5"/>
      <c r="CI508" s="5"/>
      <c r="CJ508" s="5"/>
      <c r="CK508" s="5"/>
      <c r="CL508" s="5"/>
      <c r="CM508" s="5"/>
      <c r="CN508" s="5"/>
      <c r="CO508" s="5"/>
      <c r="CP508" s="5"/>
      <c r="CQ508" s="5"/>
      <c r="CR508" s="5"/>
      <c r="CS508" s="5"/>
      <c r="CT508" s="5"/>
      <c r="CU508" s="5"/>
      <c r="CV508" s="5"/>
      <c r="CW508" s="5"/>
      <c r="CX508" s="5"/>
      <c r="CY508" s="5"/>
      <c r="CZ508" s="5"/>
      <c r="DA508" s="5"/>
      <c r="DB508" s="5"/>
      <c r="DC508" s="5"/>
      <c r="DD508" s="5"/>
      <c r="DE508" s="5"/>
      <c r="DF508" s="5"/>
      <c r="DG508" s="5"/>
      <c r="DH508" s="5"/>
      <c r="DI508" s="5"/>
      <c r="DJ508" s="5"/>
      <c r="DK508" s="5"/>
      <c r="DL508" s="5"/>
      <c r="DM508" s="5"/>
      <c r="DN508" s="5"/>
      <c r="DO508" s="5"/>
      <c r="DP508" s="5"/>
      <c r="DQ508" s="5"/>
      <c r="DR508" s="5"/>
      <c r="DS508" s="5"/>
      <c r="DT508" s="5"/>
      <c r="DU508" s="5"/>
      <c r="DV508" s="5"/>
      <c r="DW508" s="5"/>
      <c r="DX508" s="5"/>
      <c r="DY508" s="5"/>
      <c r="DZ508" s="5"/>
      <c r="EA508" s="5"/>
      <c r="EB508" s="5"/>
      <c r="EC508" s="5"/>
      <c r="ED508" s="5"/>
      <c r="EE508" s="5"/>
      <c r="EF508" s="5"/>
      <c r="EG508" s="5"/>
      <c r="EH508" s="5"/>
      <c r="EI508" s="5"/>
      <c r="EJ508" s="5"/>
      <c r="EK508" s="5"/>
      <c r="EL508" s="5"/>
      <c r="EM508" s="5"/>
    </row>
    <row r="509" spans="1:143" s="15" customFormat="1" ht="15.6" customHeight="1">
      <c r="A509" s="1" t="s">
        <v>3019</v>
      </c>
      <c r="B509" s="194" t="s">
        <v>3013</v>
      </c>
      <c r="C509" s="210" t="s">
        <v>3020</v>
      </c>
      <c r="D509" s="195">
        <f t="shared" si="13"/>
        <v>6.4</v>
      </c>
      <c r="E509" s="1" t="s">
        <v>80</v>
      </c>
      <c r="F509" s="219">
        <v>2022</v>
      </c>
      <c r="G509" s="215" t="s">
        <v>2632</v>
      </c>
      <c r="H509" s="6" t="s">
        <v>11</v>
      </c>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206">
        <v>6.4</v>
      </c>
      <c r="AJ509" s="206"/>
      <c r="AK509" s="206"/>
      <c r="AL509" s="206"/>
      <c r="AM509" s="1"/>
      <c r="AN509" s="1"/>
      <c r="AO509" s="1"/>
      <c r="AP509" s="1"/>
      <c r="AQ509" s="1"/>
      <c r="AR509" s="2"/>
      <c r="AS509" s="2"/>
      <c r="AT509" s="2"/>
      <c r="AU509" s="2"/>
      <c r="AV509" s="2"/>
      <c r="AW509" s="2"/>
      <c r="AX509" s="2"/>
      <c r="AY509" s="2"/>
      <c r="AZ509" s="2"/>
      <c r="BA509" s="2"/>
      <c r="BB509" s="2"/>
      <c r="BC509" s="2"/>
      <c r="BD509" s="2"/>
      <c r="BE509" s="2"/>
      <c r="BF509" s="2"/>
      <c r="BG509" s="2"/>
      <c r="BH509" s="209"/>
      <c r="BI509" s="209"/>
      <c r="BJ509" s="209"/>
      <c r="BK509" s="209"/>
      <c r="BL509" s="209"/>
      <c r="BM509" s="197"/>
      <c r="BN509" s="197"/>
      <c r="BO509" s="197"/>
      <c r="BP509" s="197"/>
      <c r="BQ509" s="197"/>
      <c r="BR509" s="197"/>
      <c r="BS509" s="197"/>
      <c r="BT509" s="197"/>
      <c r="BU509" s="197"/>
      <c r="BV509" s="197"/>
      <c r="BW509" s="197"/>
    </row>
    <row r="510" spans="1:143" s="15" customFormat="1" ht="15.6" customHeight="1">
      <c r="A510" s="2">
        <v>2010</v>
      </c>
      <c r="B510" s="194" t="s">
        <v>3037</v>
      </c>
      <c r="C510" s="5" t="s">
        <v>3038</v>
      </c>
      <c r="D510" s="195">
        <v>6.5</v>
      </c>
      <c r="E510" s="1" t="s">
        <v>80</v>
      </c>
      <c r="F510" s="5">
        <v>2021</v>
      </c>
      <c r="G510" s="15" t="s">
        <v>2606</v>
      </c>
      <c r="H510" s="6" t="s">
        <v>11</v>
      </c>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197"/>
      <c r="AQ510" s="197"/>
      <c r="AR510" s="197"/>
      <c r="AS510" s="197"/>
      <c r="AT510" s="197"/>
      <c r="AU510" s="197"/>
      <c r="AV510" s="197"/>
      <c r="AW510" s="197"/>
      <c r="AX510" s="197"/>
      <c r="AY510" s="197"/>
      <c r="AZ510" s="197"/>
      <c r="BA510" s="197"/>
      <c r="BB510" s="197"/>
      <c r="BC510" s="2"/>
      <c r="BD510" s="209"/>
      <c r="BE510" s="209"/>
      <c r="BF510" s="209"/>
      <c r="BG510" s="209"/>
      <c r="BH510" s="209"/>
      <c r="BI510" s="197"/>
      <c r="BM510" s="2"/>
      <c r="BN510" s="2"/>
      <c r="BO510" s="2"/>
      <c r="BP510" s="2"/>
      <c r="BQ510" s="2"/>
      <c r="BR510" s="2"/>
      <c r="BS510" s="2"/>
      <c r="BT510" s="2"/>
      <c r="BU510" s="2"/>
      <c r="BV510" s="2"/>
      <c r="BW510" s="2"/>
    </row>
    <row r="511" spans="1:143" s="15" customFormat="1" ht="15.6" customHeight="1">
      <c r="A511" s="217" t="s">
        <v>2735</v>
      </c>
      <c r="B511" s="194" t="s">
        <v>2709</v>
      </c>
      <c r="C511" s="216" t="s">
        <v>2710</v>
      </c>
      <c r="D511" s="195">
        <f t="shared" ref="D511:D546" si="14">AVERAGE(H511:ND511)</f>
        <v>6.583333333333333</v>
      </c>
      <c r="E511" s="217" t="s">
        <v>80</v>
      </c>
      <c r="F511" s="15">
        <v>2021</v>
      </c>
      <c r="G511" s="15" t="s">
        <v>2632</v>
      </c>
      <c r="H511" s="6" t="s">
        <v>11</v>
      </c>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217">
        <v>9</v>
      </c>
      <c r="AJ511" s="217">
        <v>6</v>
      </c>
      <c r="AK511" s="217">
        <v>9</v>
      </c>
      <c r="AL511" s="217">
        <v>7</v>
      </c>
      <c r="AM511" s="217">
        <v>7</v>
      </c>
      <c r="AN511" s="217">
        <v>7</v>
      </c>
      <c r="AO511" s="217">
        <v>5</v>
      </c>
      <c r="AP511" s="217">
        <v>10</v>
      </c>
      <c r="AQ511" s="217">
        <v>4</v>
      </c>
      <c r="AR511" s="217">
        <v>6</v>
      </c>
      <c r="AS511" s="217">
        <v>3</v>
      </c>
      <c r="AT511" s="217">
        <v>6</v>
      </c>
      <c r="AU511" s="217"/>
      <c r="AV511" s="209"/>
      <c r="AW511" s="209"/>
      <c r="AX511" s="209"/>
      <c r="AY511" s="209"/>
      <c r="AZ511" s="209"/>
      <c r="BA511" s="209"/>
      <c r="BB511" s="209"/>
      <c r="BC511" s="2"/>
      <c r="BD511" s="197"/>
      <c r="BE511" s="197"/>
      <c r="BF511" s="197"/>
      <c r="BG511" s="197"/>
      <c r="BH511" s="197"/>
      <c r="BI511" s="197"/>
      <c r="BM511" s="197"/>
      <c r="BN511" s="197"/>
      <c r="BO511" s="197"/>
      <c r="BP511" s="197"/>
      <c r="BQ511" s="197"/>
      <c r="BR511" s="197"/>
      <c r="BS511" s="197"/>
      <c r="BT511" s="197"/>
      <c r="BU511" s="197"/>
      <c r="BV511" s="197"/>
      <c r="BW511" s="197"/>
    </row>
    <row r="512" spans="1:143" s="15" customFormat="1" ht="15.6" customHeight="1">
      <c r="A512" s="217" t="s">
        <v>2611</v>
      </c>
      <c r="B512" s="194" t="s">
        <v>2709</v>
      </c>
      <c r="C512" s="216" t="s">
        <v>2710</v>
      </c>
      <c r="D512" s="195">
        <f t="shared" si="14"/>
        <v>6.3636363636363633</v>
      </c>
      <c r="E512" s="217" t="s">
        <v>80</v>
      </c>
      <c r="F512" s="215">
        <v>2021</v>
      </c>
      <c r="G512" s="5" t="s">
        <v>2632</v>
      </c>
      <c r="H512" s="6" t="s">
        <v>11</v>
      </c>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217">
        <v>10</v>
      </c>
      <c r="AJ512" s="217">
        <v>7</v>
      </c>
      <c r="AK512" s="217">
        <v>9</v>
      </c>
      <c r="AL512" s="217">
        <v>5</v>
      </c>
      <c r="AM512" s="217">
        <v>6</v>
      </c>
      <c r="AN512" s="217">
        <v>6</v>
      </c>
      <c r="AO512" s="217">
        <v>5</v>
      </c>
      <c r="AP512" s="217">
        <v>6</v>
      </c>
      <c r="AQ512" s="217">
        <v>4</v>
      </c>
      <c r="AR512" s="217">
        <v>7</v>
      </c>
      <c r="AS512" s="217">
        <v>5</v>
      </c>
      <c r="AT512" s="217"/>
      <c r="AU512" s="217"/>
      <c r="AV512" s="209"/>
      <c r="AW512" s="209"/>
      <c r="AX512" s="209"/>
      <c r="AY512" s="209"/>
      <c r="AZ512" s="209"/>
      <c r="BA512" s="209"/>
      <c r="BB512" s="209"/>
      <c r="BC512" s="2"/>
      <c r="BD512" s="2"/>
      <c r="BE512" s="2"/>
      <c r="BF512" s="2"/>
      <c r="BG512" s="2"/>
      <c r="BH512" s="2"/>
      <c r="BI512" s="197"/>
      <c r="BM512" s="197"/>
      <c r="BN512" s="197"/>
      <c r="BO512" s="197"/>
      <c r="BP512" s="197"/>
      <c r="BQ512" s="197"/>
      <c r="BR512" s="197"/>
      <c r="BS512" s="197"/>
      <c r="BT512" s="197"/>
      <c r="BU512" s="197"/>
      <c r="BV512" s="197"/>
      <c r="BW512" s="197"/>
    </row>
    <row r="513" spans="1:154" s="15" customFormat="1" ht="15.6" customHeight="1">
      <c r="A513" s="2" t="s">
        <v>2708</v>
      </c>
      <c r="B513" s="194" t="s">
        <v>3039</v>
      </c>
      <c r="C513" s="5" t="s">
        <v>3040</v>
      </c>
      <c r="D513" s="195" t="e">
        <f t="shared" si="14"/>
        <v>#DIV/0!</v>
      </c>
      <c r="E513" s="1" t="s">
        <v>80</v>
      </c>
      <c r="F513" s="218">
        <v>2021</v>
      </c>
      <c r="G513" s="15" t="s">
        <v>2632</v>
      </c>
      <c r="H513" s="6" t="s">
        <v>11</v>
      </c>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197"/>
      <c r="AQ513" s="197"/>
      <c r="AR513" s="197"/>
      <c r="AS513" s="197"/>
      <c r="AT513" s="197"/>
      <c r="AU513" s="197"/>
      <c r="AV513" s="197"/>
      <c r="AW513" s="197"/>
      <c r="AX513" s="197"/>
      <c r="AY513" s="197"/>
      <c r="AZ513" s="197"/>
      <c r="BA513" s="197"/>
      <c r="BB513" s="197"/>
      <c r="BC513" s="2"/>
      <c r="BD513" s="209"/>
      <c r="BE513" s="209"/>
      <c r="BF513" s="209"/>
      <c r="BG513" s="209"/>
      <c r="BH513" s="209"/>
      <c r="BI513" s="197"/>
      <c r="BM513" s="197"/>
      <c r="BN513" s="197"/>
      <c r="BO513" s="197"/>
      <c r="BP513" s="197"/>
      <c r="BQ513" s="197"/>
      <c r="BR513" s="197"/>
      <c r="BS513" s="197"/>
      <c r="BT513" s="197"/>
      <c r="BU513" s="197"/>
      <c r="BV513" s="197"/>
      <c r="BW513" s="197"/>
      <c r="BX513" s="5"/>
      <c r="BY513" s="5"/>
      <c r="BZ513" s="5"/>
      <c r="CA513" s="5"/>
      <c r="CB513" s="5"/>
      <c r="CC513" s="5"/>
      <c r="CD513" s="5"/>
      <c r="CE513" s="5"/>
      <c r="CF513" s="5"/>
      <c r="CG513" s="5"/>
      <c r="CH513" s="5"/>
      <c r="CI513" s="5"/>
      <c r="CJ513" s="5"/>
      <c r="CK513" s="5"/>
      <c r="CL513" s="5"/>
      <c r="CM513" s="5"/>
      <c r="CN513" s="5"/>
      <c r="CO513" s="5"/>
      <c r="CP513" s="5"/>
      <c r="CQ513" s="5"/>
      <c r="CR513" s="5"/>
      <c r="CS513" s="5"/>
      <c r="CT513" s="5"/>
      <c r="CU513" s="5"/>
      <c r="CV513" s="5"/>
      <c r="CW513" s="5"/>
      <c r="CX513" s="5"/>
      <c r="CY513" s="5"/>
      <c r="CZ513" s="5"/>
      <c r="DA513" s="5"/>
      <c r="DB513" s="5"/>
      <c r="DC513" s="5"/>
      <c r="DD513" s="5"/>
      <c r="DE513" s="5"/>
      <c r="DF513" s="5"/>
      <c r="DG513" s="5"/>
      <c r="DH513" s="5"/>
      <c r="DI513" s="5"/>
      <c r="DJ513" s="5"/>
      <c r="DK513" s="5"/>
      <c r="DL513" s="5"/>
      <c r="DM513" s="5"/>
      <c r="DN513" s="5"/>
      <c r="DO513" s="5"/>
      <c r="DP513" s="5"/>
      <c r="DQ513" s="5"/>
      <c r="DR513" s="5"/>
      <c r="DS513" s="5"/>
      <c r="DT513" s="5"/>
      <c r="DU513" s="5"/>
      <c r="DV513" s="5"/>
      <c r="DW513" s="5"/>
      <c r="DX513" s="5"/>
      <c r="DY513" s="5"/>
      <c r="DZ513" s="5"/>
      <c r="EA513" s="5"/>
      <c r="EB513" s="5"/>
      <c r="EC513" s="5"/>
      <c r="ED513" s="5"/>
      <c r="EE513" s="5"/>
      <c r="EF513" s="5"/>
      <c r="EG513" s="5"/>
      <c r="EH513" s="5"/>
      <c r="EI513" s="5"/>
      <c r="EJ513" s="5"/>
      <c r="EK513" s="5"/>
      <c r="EL513" s="5"/>
      <c r="EM513" s="5"/>
    </row>
    <row r="514" spans="1:154" s="15" customFormat="1" ht="15.6" customHeight="1">
      <c r="A514" s="2">
        <v>7.5</v>
      </c>
      <c r="B514" s="194" t="s">
        <v>3013</v>
      </c>
      <c r="C514" s="5" t="s">
        <v>3042</v>
      </c>
      <c r="D514" s="195">
        <f t="shared" si="14"/>
        <v>7.5</v>
      </c>
      <c r="E514" s="1" t="s">
        <v>81</v>
      </c>
      <c r="F514" s="218">
        <v>2021</v>
      </c>
      <c r="G514" s="15" t="s">
        <v>2632</v>
      </c>
      <c r="H514" s="6" t="s">
        <v>11</v>
      </c>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1">
        <v>7.5</v>
      </c>
      <c r="AJ514" s="1"/>
      <c r="AK514" s="1"/>
      <c r="AL514" s="1"/>
      <c r="AM514" s="6"/>
      <c r="AN514" s="6"/>
      <c r="AO514" s="6"/>
      <c r="AP514" s="6"/>
      <c r="AQ514" s="6"/>
      <c r="AR514" s="6"/>
      <c r="AS514" s="6"/>
      <c r="AT514" s="197"/>
      <c r="AU514" s="197"/>
      <c r="AV514" s="197"/>
      <c r="AW514" s="197"/>
      <c r="AX514" s="197"/>
      <c r="AY514" s="197"/>
      <c r="AZ514" s="197"/>
      <c r="BA514" s="197"/>
      <c r="BB514" s="197"/>
      <c r="BC514" s="197"/>
      <c r="BD514" s="197"/>
      <c r="BE514" s="197"/>
      <c r="BF514" s="197"/>
      <c r="BG514" s="197"/>
      <c r="BH514" s="197"/>
      <c r="BI514" s="197"/>
      <c r="BJ514" s="197"/>
      <c r="BK514" s="197"/>
      <c r="BL514" s="197"/>
      <c r="BM514" s="197"/>
      <c r="BN514" s="197"/>
      <c r="BO514" s="197"/>
      <c r="BP514" s="197"/>
      <c r="BQ514" s="197"/>
      <c r="BR514" s="197"/>
      <c r="BS514" s="197"/>
      <c r="BT514" s="197"/>
      <c r="BU514" s="197"/>
      <c r="BV514" s="197"/>
      <c r="BW514" s="197"/>
    </row>
    <row r="515" spans="1:154" s="15" customFormat="1" ht="15.6" customHeight="1">
      <c r="A515" s="2">
        <v>7.5</v>
      </c>
      <c r="B515" s="194" t="s">
        <v>2834</v>
      </c>
      <c r="C515" s="210" t="s">
        <v>3036</v>
      </c>
      <c r="D515" s="195" t="e">
        <f t="shared" si="14"/>
        <v>#DIV/0!</v>
      </c>
      <c r="E515" s="1" t="s">
        <v>80</v>
      </c>
      <c r="F515" s="218">
        <v>2021</v>
      </c>
      <c r="G515" s="15" t="s">
        <v>2632</v>
      </c>
      <c r="H515" s="6" t="s">
        <v>11</v>
      </c>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197"/>
      <c r="AQ515" s="197"/>
      <c r="AR515" s="197"/>
      <c r="AS515" s="197"/>
      <c r="AT515" s="197"/>
      <c r="AU515" s="197"/>
      <c r="AV515" s="197"/>
      <c r="AW515" s="197"/>
      <c r="AX515" s="197"/>
      <c r="AY515" s="197"/>
      <c r="AZ515" s="197"/>
      <c r="BA515" s="197"/>
      <c r="BB515" s="197"/>
      <c r="BC515" s="2"/>
      <c r="BD515" s="209"/>
      <c r="BE515" s="209"/>
      <c r="BF515" s="209"/>
      <c r="BG515" s="209"/>
      <c r="BH515" s="209"/>
      <c r="BI515" s="197"/>
      <c r="BM515" s="209"/>
      <c r="BN515" s="209"/>
      <c r="BO515" s="209"/>
      <c r="BP515" s="209"/>
      <c r="BQ515" s="209"/>
      <c r="BR515" s="209"/>
      <c r="BS515" s="209"/>
      <c r="BT515" s="209"/>
      <c r="BU515" s="209"/>
      <c r="BV515" s="209"/>
      <c r="BW515" s="209"/>
      <c r="BX515" s="5"/>
      <c r="BY515" s="5"/>
      <c r="BZ515" s="5"/>
      <c r="CA515" s="5"/>
      <c r="CB515" s="5"/>
      <c r="CC515" s="5"/>
      <c r="CD515" s="5"/>
      <c r="CE515" s="5"/>
      <c r="CF515" s="5"/>
      <c r="CG515" s="5"/>
      <c r="CH515" s="5"/>
      <c r="CI515" s="5"/>
      <c r="CJ515" s="5"/>
      <c r="CK515" s="5"/>
      <c r="CL515" s="5"/>
      <c r="CM515" s="5"/>
      <c r="CN515" s="5"/>
      <c r="CO515" s="5"/>
      <c r="CP515" s="5"/>
      <c r="CQ515" s="5"/>
      <c r="CR515" s="5"/>
      <c r="CS515" s="5"/>
      <c r="CT515" s="5"/>
      <c r="CU515" s="5"/>
      <c r="CV515" s="5"/>
      <c r="CW515" s="5"/>
      <c r="CX515" s="5"/>
      <c r="CY515" s="5"/>
      <c r="CZ515" s="5"/>
      <c r="DA515" s="5"/>
      <c r="DB515" s="5"/>
      <c r="DC515" s="5"/>
      <c r="DD515" s="5"/>
      <c r="DE515" s="5"/>
      <c r="DF515" s="5"/>
      <c r="DG515" s="5"/>
      <c r="DH515" s="5"/>
      <c r="DI515" s="5"/>
      <c r="DJ515" s="5"/>
      <c r="DK515" s="5"/>
      <c r="DL515" s="5"/>
      <c r="DM515" s="5"/>
      <c r="DN515" s="5"/>
      <c r="DO515" s="5"/>
      <c r="DP515" s="5"/>
      <c r="DQ515" s="5"/>
      <c r="DR515" s="5"/>
      <c r="DS515" s="5"/>
      <c r="DT515" s="5"/>
      <c r="DU515" s="5"/>
      <c r="DV515" s="5"/>
      <c r="DW515" s="5"/>
      <c r="DX515" s="5"/>
      <c r="DY515" s="5"/>
      <c r="DZ515" s="5"/>
      <c r="EA515" s="5"/>
      <c r="EB515" s="5"/>
      <c r="EC515" s="5"/>
      <c r="ED515" s="5"/>
      <c r="EE515" s="5"/>
      <c r="EF515" s="5"/>
      <c r="EG515" s="5"/>
      <c r="EH515" s="5"/>
      <c r="EI515" s="5"/>
      <c r="EJ515" s="5"/>
      <c r="EK515" s="5"/>
      <c r="EL515" s="5"/>
      <c r="EM515" s="5"/>
    </row>
    <row r="516" spans="1:154" s="15" customFormat="1" ht="15.6" customHeight="1">
      <c r="A516" s="2">
        <v>2021</v>
      </c>
      <c r="B516" s="194" t="s">
        <v>3013</v>
      </c>
      <c r="C516" s="210" t="s">
        <v>3036</v>
      </c>
      <c r="D516" s="195">
        <f t="shared" si="14"/>
        <v>8.1999999999999993</v>
      </c>
      <c r="E516" s="1" t="s">
        <v>81</v>
      </c>
      <c r="F516" s="218">
        <v>2021</v>
      </c>
      <c r="G516" s="15" t="s">
        <v>2632</v>
      </c>
      <c r="H516" s="6" t="s">
        <v>11</v>
      </c>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1">
        <v>8.1999999999999993</v>
      </c>
      <c r="AJ516" s="1"/>
      <c r="AK516" s="1"/>
      <c r="AL516" s="1"/>
      <c r="AM516" s="6"/>
      <c r="AN516" s="6"/>
      <c r="AO516" s="6"/>
      <c r="AP516" s="6"/>
      <c r="AQ516" s="6"/>
      <c r="AR516" s="6"/>
      <c r="AS516" s="6"/>
      <c r="AT516" s="197"/>
      <c r="AU516" s="197"/>
      <c r="AV516" s="197"/>
      <c r="AW516" s="197"/>
      <c r="AX516" s="197"/>
      <c r="AY516" s="197"/>
      <c r="AZ516" s="197"/>
      <c r="BA516" s="197"/>
      <c r="BB516" s="197"/>
      <c r="BC516" s="197"/>
      <c r="BD516" s="197"/>
      <c r="BE516" s="197"/>
      <c r="BF516" s="197"/>
      <c r="BG516" s="197"/>
      <c r="BH516" s="197"/>
      <c r="BI516" s="197"/>
      <c r="BJ516" s="197"/>
      <c r="BK516" s="197"/>
      <c r="BL516" s="197"/>
      <c r="BM516" s="197"/>
      <c r="BN516" s="197"/>
      <c r="BO516" s="197"/>
      <c r="BP516" s="197"/>
      <c r="BQ516" s="197"/>
      <c r="BR516" s="197"/>
      <c r="BS516" s="197"/>
      <c r="BT516" s="197"/>
      <c r="BU516" s="197"/>
      <c r="BV516" s="197"/>
      <c r="BW516" s="197"/>
      <c r="BX516" s="5"/>
      <c r="BY516" s="5"/>
      <c r="BZ516" s="5"/>
      <c r="CA516" s="5"/>
      <c r="CB516" s="5"/>
      <c r="CC516" s="5"/>
      <c r="CD516" s="5"/>
      <c r="CE516" s="5"/>
      <c r="CF516" s="5"/>
      <c r="CG516" s="5"/>
      <c r="CH516" s="5"/>
      <c r="CI516" s="5"/>
      <c r="CJ516" s="5"/>
      <c r="CK516" s="5"/>
      <c r="CL516" s="5"/>
      <c r="CM516" s="5"/>
      <c r="CN516" s="5"/>
      <c r="CO516" s="5"/>
      <c r="CP516" s="5"/>
      <c r="CQ516" s="5"/>
      <c r="CR516" s="5"/>
      <c r="CS516" s="5"/>
      <c r="CT516" s="5"/>
      <c r="CU516" s="5"/>
      <c r="CV516" s="5"/>
      <c r="CW516" s="5"/>
      <c r="CX516" s="5"/>
      <c r="CY516" s="5"/>
      <c r="CZ516" s="5"/>
      <c r="DA516" s="5"/>
      <c r="DB516" s="5"/>
      <c r="DC516" s="5"/>
      <c r="DD516" s="5"/>
      <c r="DE516" s="5"/>
      <c r="DF516" s="5"/>
      <c r="DG516" s="5"/>
      <c r="DH516" s="5"/>
      <c r="DI516" s="5"/>
      <c r="DJ516" s="5"/>
      <c r="DK516" s="5"/>
      <c r="DL516" s="5"/>
      <c r="DM516" s="5"/>
      <c r="DN516" s="5"/>
      <c r="DO516" s="5"/>
      <c r="DP516" s="5"/>
      <c r="DQ516" s="5"/>
      <c r="DR516" s="5"/>
      <c r="DS516" s="5"/>
      <c r="DT516" s="5"/>
      <c r="DU516" s="5"/>
      <c r="DV516" s="5"/>
      <c r="DW516" s="5"/>
      <c r="DX516" s="5"/>
      <c r="DY516" s="5"/>
      <c r="DZ516" s="5"/>
      <c r="EA516" s="5"/>
      <c r="EB516" s="5"/>
      <c r="EC516" s="5"/>
      <c r="ED516" s="5"/>
      <c r="EE516" s="5"/>
      <c r="EF516" s="5"/>
      <c r="EG516" s="5"/>
      <c r="EH516" s="5"/>
      <c r="EI516" s="5"/>
      <c r="EJ516" s="5"/>
      <c r="EK516" s="5"/>
      <c r="EL516" s="5"/>
      <c r="EM516" s="5"/>
    </row>
    <row r="517" spans="1:154" s="15" customFormat="1" ht="15.6" customHeight="1">
      <c r="A517" s="214" t="s">
        <v>2611</v>
      </c>
      <c r="B517" s="194" t="s">
        <v>2868</v>
      </c>
      <c r="C517" s="210" t="s">
        <v>3041</v>
      </c>
      <c r="D517" s="195">
        <f t="shared" si="14"/>
        <v>5.6</v>
      </c>
      <c r="E517" s="1" t="s">
        <v>80</v>
      </c>
      <c r="F517" s="215">
        <v>2021</v>
      </c>
      <c r="G517" s="215" t="s">
        <v>2632</v>
      </c>
      <c r="H517" s="6" t="s">
        <v>11</v>
      </c>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208">
        <v>5.6</v>
      </c>
      <c r="AJ517" s="208"/>
      <c r="AK517" s="208"/>
      <c r="AL517" s="208"/>
      <c r="AM517" s="1"/>
      <c r="AN517" s="1"/>
      <c r="AO517" s="1"/>
      <c r="AP517" s="1"/>
      <c r="AQ517" s="1"/>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row>
    <row r="518" spans="1:154" s="15" customFormat="1" ht="15.6" customHeight="1">
      <c r="A518" s="1" t="s">
        <v>2735</v>
      </c>
      <c r="B518" s="194" t="s">
        <v>3013</v>
      </c>
      <c r="C518" s="215" t="s">
        <v>3028</v>
      </c>
      <c r="D518" s="195">
        <f t="shared" si="14"/>
        <v>4.9230769230769234</v>
      </c>
      <c r="E518" s="1" t="s">
        <v>81</v>
      </c>
      <c r="F518" s="215">
        <v>2020</v>
      </c>
      <c r="G518" s="215" t="s">
        <v>2632</v>
      </c>
      <c r="H518" s="6" t="s">
        <v>11</v>
      </c>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1">
        <v>5</v>
      </c>
      <c r="AJ518" s="1">
        <v>2</v>
      </c>
      <c r="AK518" s="1">
        <v>4</v>
      </c>
      <c r="AL518" s="1">
        <v>6</v>
      </c>
      <c r="AM518" s="1">
        <v>5</v>
      </c>
      <c r="AN518" s="1">
        <v>8</v>
      </c>
      <c r="AO518" s="1">
        <v>5</v>
      </c>
      <c r="AP518" s="1">
        <v>3</v>
      </c>
      <c r="AQ518" s="1">
        <v>6</v>
      </c>
      <c r="AR518" s="1">
        <v>5</v>
      </c>
      <c r="AS518" s="1">
        <v>5</v>
      </c>
      <c r="AT518" s="2"/>
      <c r="AU518" s="2"/>
      <c r="AV518" s="2"/>
      <c r="AW518" s="2"/>
      <c r="AX518" s="2"/>
      <c r="AY518" s="2"/>
      <c r="AZ518" s="2"/>
      <c r="BA518" s="2"/>
      <c r="BB518" s="2"/>
      <c r="BC518" s="2"/>
      <c r="BD518" s="2"/>
      <c r="BE518" s="2"/>
      <c r="BF518" s="2"/>
      <c r="BG518" s="2"/>
      <c r="BH518" s="2"/>
      <c r="BI518" s="2"/>
      <c r="BJ518" s="2"/>
      <c r="BK518" s="2">
        <v>4</v>
      </c>
      <c r="BL518" s="2">
        <v>6</v>
      </c>
      <c r="BN518" s="197"/>
      <c r="BO518" s="197"/>
      <c r="BP518" s="197"/>
      <c r="BQ518" s="197"/>
      <c r="BR518" s="197"/>
      <c r="BS518" s="197"/>
      <c r="BT518" s="197"/>
      <c r="BU518" s="197"/>
      <c r="BV518" s="197"/>
      <c r="BW518" s="197"/>
    </row>
    <row r="519" spans="1:154" s="15" customFormat="1" ht="15.6" customHeight="1">
      <c r="A519" s="1" t="s">
        <v>2611</v>
      </c>
      <c r="B519" s="194" t="s">
        <v>3013</v>
      </c>
      <c r="C519" s="215" t="s">
        <v>3017</v>
      </c>
      <c r="D519" s="195">
        <f t="shared" si="14"/>
        <v>5.833333333333333</v>
      </c>
      <c r="E519" s="1" t="s">
        <v>81</v>
      </c>
      <c r="F519" s="215">
        <v>2020</v>
      </c>
      <c r="G519" s="215" t="s">
        <v>2632</v>
      </c>
      <c r="H519" s="6" t="s">
        <v>11</v>
      </c>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1">
        <v>7</v>
      </c>
      <c r="AJ519" s="1">
        <v>2</v>
      </c>
      <c r="AK519" s="1">
        <v>8</v>
      </c>
      <c r="AL519" s="1">
        <v>5</v>
      </c>
      <c r="AM519" s="1">
        <v>8</v>
      </c>
      <c r="AN519" s="1">
        <v>5</v>
      </c>
      <c r="AO519" s="1"/>
      <c r="AP519" s="1"/>
      <c r="AQ519" s="1"/>
      <c r="AR519" s="1"/>
      <c r="AS519" s="209"/>
      <c r="AT519" s="209"/>
      <c r="AU519" s="209"/>
      <c r="AV519" s="2"/>
      <c r="AW519" s="209"/>
      <c r="AX519" s="209"/>
      <c r="AY519" s="2"/>
      <c r="AZ519" s="2"/>
      <c r="BA519" s="2"/>
      <c r="BB519" s="2"/>
      <c r="BC519" s="2"/>
      <c r="BD519" s="2"/>
      <c r="BE519" s="2"/>
      <c r="BF519" s="2"/>
      <c r="BG519" s="197"/>
      <c r="BH519" s="197"/>
      <c r="BI519" s="197"/>
      <c r="BJ519" s="197"/>
      <c r="BK519" s="197"/>
      <c r="BL519" s="197"/>
      <c r="BM519" s="2"/>
      <c r="BN519" s="2"/>
      <c r="BO519" s="2"/>
      <c r="BP519" s="2"/>
      <c r="BQ519" s="2"/>
      <c r="BR519" s="2"/>
      <c r="BS519" s="2"/>
      <c r="BT519" s="2"/>
      <c r="BU519" s="2"/>
      <c r="BV519" s="2"/>
      <c r="BW519" s="2"/>
    </row>
    <row r="520" spans="1:154" s="15" customFormat="1" ht="15.6" customHeight="1">
      <c r="A520" s="1" t="s">
        <v>3027</v>
      </c>
      <c r="B520" s="194" t="s">
        <v>3013</v>
      </c>
      <c r="C520" s="215" t="s">
        <v>3029</v>
      </c>
      <c r="D520" s="195">
        <f t="shared" si="14"/>
        <v>5.4615384615384617</v>
      </c>
      <c r="E520" s="1" t="s">
        <v>81</v>
      </c>
      <c r="F520" s="215">
        <v>2020</v>
      </c>
      <c r="G520" s="215" t="s">
        <v>2632</v>
      </c>
      <c r="H520" s="6" t="s">
        <v>11</v>
      </c>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1">
        <v>7</v>
      </c>
      <c r="AJ520" s="1">
        <v>4</v>
      </c>
      <c r="AK520" s="1">
        <v>5</v>
      </c>
      <c r="AL520" s="1">
        <v>7</v>
      </c>
      <c r="AM520" s="1">
        <v>6</v>
      </c>
      <c r="AN520" s="1">
        <v>6</v>
      </c>
      <c r="AO520" s="1">
        <v>3</v>
      </c>
      <c r="AP520" s="1">
        <v>5</v>
      </c>
      <c r="AQ520" s="1">
        <v>6</v>
      </c>
      <c r="AR520" s="1">
        <v>6</v>
      </c>
      <c r="AS520" s="1">
        <v>5</v>
      </c>
      <c r="AT520" s="2"/>
      <c r="AU520" s="1"/>
      <c r="AV520" s="1"/>
      <c r="AW520" s="1"/>
      <c r="AX520" s="1"/>
      <c r="AY520" s="1"/>
      <c r="AZ520" s="2"/>
      <c r="BA520" s="2"/>
      <c r="BB520" s="2"/>
      <c r="BC520" s="2"/>
      <c r="BD520" s="2"/>
      <c r="BE520" s="2"/>
      <c r="BF520" s="2"/>
      <c r="BG520" s="2"/>
      <c r="BH520" s="2"/>
      <c r="BI520" s="2"/>
      <c r="BJ520" s="2"/>
      <c r="BK520" s="2">
        <v>3</v>
      </c>
      <c r="BL520" s="2">
        <v>8</v>
      </c>
      <c r="BM520" s="2"/>
      <c r="BN520" s="2"/>
      <c r="BO520" s="2"/>
      <c r="BP520" s="2"/>
      <c r="BQ520" s="2"/>
      <c r="BR520" s="2"/>
      <c r="BS520" s="2"/>
      <c r="BT520" s="2"/>
      <c r="BU520" s="2"/>
      <c r="BV520" s="2"/>
      <c r="BW520" s="2"/>
    </row>
    <row r="521" spans="1:154" s="15" customFormat="1" ht="15.6" customHeight="1">
      <c r="A521" s="1" t="s">
        <v>2735</v>
      </c>
      <c r="B521" s="194" t="s">
        <v>3013</v>
      </c>
      <c r="C521" s="216" t="s">
        <v>2710</v>
      </c>
      <c r="D521" s="195">
        <f t="shared" si="14"/>
        <v>7.083333333333333</v>
      </c>
      <c r="E521" s="1" t="s">
        <v>81</v>
      </c>
      <c r="F521" s="215">
        <v>2020</v>
      </c>
      <c r="G521" s="215" t="s">
        <v>2632</v>
      </c>
      <c r="H521" s="6" t="s">
        <v>11</v>
      </c>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1">
        <v>5</v>
      </c>
      <c r="AJ521" s="1">
        <v>7</v>
      </c>
      <c r="AK521" s="1">
        <v>5</v>
      </c>
      <c r="AL521" s="1">
        <v>10</v>
      </c>
      <c r="AM521" s="1">
        <v>10</v>
      </c>
      <c r="AN521" s="1">
        <v>6</v>
      </c>
      <c r="AO521" s="1">
        <v>10</v>
      </c>
      <c r="AP521" s="1">
        <v>7</v>
      </c>
      <c r="AQ521" s="1">
        <v>8</v>
      </c>
      <c r="AR521" s="1">
        <v>7</v>
      </c>
      <c r="AS521" s="1"/>
      <c r="AT521" s="2"/>
      <c r="AU521" s="2"/>
      <c r="AV521" s="2"/>
      <c r="AW521" s="2"/>
      <c r="AX521" s="2"/>
      <c r="AY521" s="2"/>
      <c r="AZ521" s="2"/>
      <c r="BA521" s="2"/>
      <c r="BB521" s="2"/>
      <c r="BC521" s="2"/>
      <c r="BD521" s="2"/>
      <c r="BE521" s="2"/>
      <c r="BF521" s="2"/>
      <c r="BG521" s="197"/>
      <c r="BH521" s="197"/>
      <c r="BI521" s="197"/>
      <c r="BJ521" s="197"/>
      <c r="BK521" s="197">
        <v>5</v>
      </c>
      <c r="BL521" s="197">
        <v>5</v>
      </c>
      <c r="BM521" s="197"/>
      <c r="BN521" s="197"/>
      <c r="BO521" s="197"/>
      <c r="BP521" s="197"/>
      <c r="BQ521" s="197"/>
      <c r="BR521" s="197"/>
      <c r="BS521" s="197"/>
      <c r="BT521" s="197"/>
      <c r="BU521" s="197"/>
      <c r="BV521" s="197"/>
      <c r="BW521" s="197"/>
    </row>
    <row r="522" spans="1:154" s="15" customFormat="1" ht="15.6" customHeight="1">
      <c r="A522" s="214" t="s">
        <v>2611</v>
      </c>
      <c r="B522" s="194" t="s">
        <v>3013</v>
      </c>
      <c r="C522" s="216" t="s">
        <v>2710</v>
      </c>
      <c r="D522" s="195">
        <f t="shared" si="14"/>
        <v>6.6923076923076925</v>
      </c>
      <c r="E522" s="214" t="s">
        <v>81</v>
      </c>
      <c r="F522" s="215">
        <v>2020</v>
      </c>
      <c r="G522" s="215" t="s">
        <v>2632</v>
      </c>
      <c r="H522" s="6" t="s">
        <v>11</v>
      </c>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214">
        <v>8</v>
      </c>
      <c r="AJ522" s="214">
        <v>5</v>
      </c>
      <c r="AK522" s="214">
        <v>5</v>
      </c>
      <c r="AL522" s="214">
        <v>9</v>
      </c>
      <c r="AM522" s="214">
        <v>10</v>
      </c>
      <c r="AN522" s="214">
        <v>3</v>
      </c>
      <c r="AO522" s="214">
        <v>9</v>
      </c>
      <c r="AP522" s="214">
        <v>9</v>
      </c>
      <c r="AQ522" s="214">
        <v>3</v>
      </c>
      <c r="AR522" s="214">
        <v>2</v>
      </c>
      <c r="AS522" s="214">
        <v>8</v>
      </c>
      <c r="AT522" s="214"/>
      <c r="AU522" s="214"/>
      <c r="AV522" s="214"/>
      <c r="AW522" s="214"/>
      <c r="AX522" s="214"/>
      <c r="AY522" s="214"/>
      <c r="AZ522" s="197"/>
      <c r="BA522" s="197"/>
      <c r="BB522" s="197"/>
      <c r="BC522" s="197"/>
      <c r="BD522" s="197"/>
      <c r="BE522" s="197"/>
      <c r="BF522" s="197"/>
      <c r="BG522" s="197"/>
      <c r="BH522" s="197"/>
      <c r="BI522" s="197"/>
      <c r="BJ522" s="197"/>
      <c r="BK522" s="197">
        <v>7</v>
      </c>
      <c r="BL522" s="197">
        <v>9</v>
      </c>
      <c r="BM522" s="197"/>
      <c r="BN522" s="197"/>
      <c r="BO522" s="197"/>
      <c r="BP522" s="197"/>
      <c r="BQ522" s="197"/>
      <c r="BR522" s="197"/>
      <c r="BS522" s="197"/>
      <c r="BT522" s="197"/>
      <c r="BU522" s="197"/>
      <c r="BV522" s="197"/>
      <c r="BW522" s="197"/>
    </row>
    <row r="523" spans="1:154" s="15" customFormat="1" ht="15.6" customHeight="1">
      <c r="A523" s="1" t="s">
        <v>3030</v>
      </c>
      <c r="B523" s="194" t="s">
        <v>3013</v>
      </c>
      <c r="C523" s="216" t="s">
        <v>2710</v>
      </c>
      <c r="D523" s="195">
        <f t="shared" si="14"/>
        <v>6.333333333333333</v>
      </c>
      <c r="E523" s="1" t="s">
        <v>81</v>
      </c>
      <c r="F523" s="215">
        <v>2020</v>
      </c>
      <c r="G523" s="215" t="s">
        <v>2632</v>
      </c>
      <c r="H523" s="6" t="s">
        <v>11</v>
      </c>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1">
        <v>7</v>
      </c>
      <c r="AJ523" s="1">
        <v>5</v>
      </c>
      <c r="AK523" s="1">
        <v>6</v>
      </c>
      <c r="AL523" s="1">
        <v>6</v>
      </c>
      <c r="AM523" s="1"/>
      <c r="AN523" s="1"/>
      <c r="AO523" s="1"/>
      <c r="AP523" s="1"/>
      <c r="AQ523" s="1"/>
      <c r="AR523" s="1"/>
      <c r="AS523" s="1"/>
      <c r="AT523" s="2"/>
      <c r="AU523" s="2"/>
      <c r="AV523" s="2"/>
      <c r="AW523" s="2"/>
      <c r="AX523" s="2"/>
      <c r="AY523" s="2"/>
      <c r="AZ523" s="2"/>
      <c r="BA523" s="2"/>
      <c r="BB523" s="2"/>
      <c r="BC523" s="2"/>
      <c r="BD523" s="2"/>
      <c r="BE523" s="2"/>
      <c r="BF523" s="2"/>
      <c r="BG523" s="197"/>
      <c r="BH523" s="197"/>
      <c r="BI523" s="197"/>
      <c r="BJ523" s="197"/>
      <c r="BK523" s="197">
        <v>6</v>
      </c>
      <c r="BL523" s="197">
        <v>8</v>
      </c>
      <c r="BM523" s="197"/>
      <c r="BN523" s="197"/>
      <c r="BO523" s="197"/>
      <c r="BP523" s="197"/>
      <c r="BQ523" s="197"/>
      <c r="BR523" s="197"/>
      <c r="BS523" s="197"/>
      <c r="BT523" s="197"/>
      <c r="BU523" s="197"/>
      <c r="BV523" s="197"/>
      <c r="BW523" s="197"/>
    </row>
    <row r="524" spans="1:154" s="15" customFormat="1" ht="15.6" customHeight="1">
      <c r="A524" s="1" t="s">
        <v>2611</v>
      </c>
      <c r="B524" s="194" t="s">
        <v>3013</v>
      </c>
      <c r="C524" s="216" t="s">
        <v>2710</v>
      </c>
      <c r="D524" s="195">
        <f t="shared" si="14"/>
        <v>6.125</v>
      </c>
      <c r="E524" s="1" t="s">
        <v>81</v>
      </c>
      <c r="F524" s="215">
        <v>2020</v>
      </c>
      <c r="G524" s="215" t="s">
        <v>2632</v>
      </c>
      <c r="H524" s="6" t="s">
        <v>11</v>
      </c>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1">
        <v>7</v>
      </c>
      <c r="AJ524" s="1">
        <v>3</v>
      </c>
      <c r="AK524" s="1">
        <v>6</v>
      </c>
      <c r="AL524" s="1">
        <v>9</v>
      </c>
      <c r="AM524" s="1">
        <v>7</v>
      </c>
      <c r="AN524" s="1">
        <v>5</v>
      </c>
      <c r="AO524" s="1"/>
      <c r="AP524" s="1"/>
      <c r="AQ524" s="1"/>
      <c r="AR524" s="1"/>
      <c r="AS524" s="209"/>
      <c r="AT524" s="209"/>
      <c r="AU524" s="209"/>
      <c r="AV524" s="2"/>
      <c r="AW524" s="209"/>
      <c r="AX524" s="209"/>
      <c r="AY524" s="2"/>
      <c r="AZ524" s="2"/>
      <c r="BA524" s="2"/>
      <c r="BB524" s="2"/>
      <c r="BC524" s="2"/>
      <c r="BD524" s="2"/>
      <c r="BE524" s="2"/>
      <c r="BF524" s="2"/>
      <c r="BG524" s="197"/>
      <c r="BH524" s="197"/>
      <c r="BI524" s="197"/>
      <c r="BJ524" s="197"/>
      <c r="BK524" s="197">
        <v>5</v>
      </c>
      <c r="BL524" s="197">
        <v>7</v>
      </c>
      <c r="BN524" s="197"/>
      <c r="BO524" s="197"/>
      <c r="BP524" s="197"/>
      <c r="BQ524" s="197"/>
      <c r="BR524" s="197"/>
      <c r="BS524" s="197"/>
      <c r="BT524" s="197"/>
      <c r="BU524" s="197"/>
      <c r="BV524" s="197"/>
      <c r="BW524" s="197"/>
    </row>
    <row r="525" spans="1:154" s="15" customFormat="1" ht="15.6" customHeight="1">
      <c r="A525" s="1" t="s">
        <v>2611</v>
      </c>
      <c r="B525" s="194" t="s">
        <v>3013</v>
      </c>
      <c r="C525" s="216" t="s">
        <v>2710</v>
      </c>
      <c r="D525" s="195">
        <f t="shared" si="14"/>
        <v>5.833333333333333</v>
      </c>
      <c r="E525" s="1" t="s">
        <v>81</v>
      </c>
      <c r="F525" s="215">
        <v>2020</v>
      </c>
      <c r="G525" s="215" t="s">
        <v>2632</v>
      </c>
      <c r="H525" s="6" t="s">
        <v>11</v>
      </c>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1">
        <v>4</v>
      </c>
      <c r="AJ525" s="1">
        <v>7</v>
      </c>
      <c r="AK525" s="1">
        <v>7</v>
      </c>
      <c r="AL525" s="1">
        <v>4</v>
      </c>
      <c r="AM525" s="1"/>
      <c r="AN525" s="1"/>
      <c r="AO525" s="1"/>
      <c r="AP525" s="1"/>
      <c r="AQ525" s="1"/>
      <c r="AR525" s="1"/>
      <c r="AS525" s="1"/>
      <c r="AT525" s="2"/>
      <c r="AU525" s="2"/>
      <c r="AV525" s="2"/>
      <c r="AW525" s="2"/>
      <c r="AX525" s="2"/>
      <c r="AY525" s="2"/>
      <c r="AZ525" s="2"/>
      <c r="BA525" s="2"/>
      <c r="BB525" s="2"/>
      <c r="BC525" s="2"/>
      <c r="BD525" s="2"/>
      <c r="BE525" s="2"/>
      <c r="BF525" s="2"/>
      <c r="BG525" s="197"/>
      <c r="BH525" s="197"/>
      <c r="BI525" s="197"/>
      <c r="BJ525" s="197"/>
      <c r="BK525" s="197">
        <v>7</v>
      </c>
      <c r="BL525" s="197">
        <v>6</v>
      </c>
      <c r="BM525" s="2"/>
      <c r="BN525" s="2"/>
      <c r="BO525" s="2"/>
      <c r="BP525" s="2"/>
      <c r="BQ525" s="2"/>
      <c r="BR525" s="2"/>
      <c r="BS525" s="2"/>
      <c r="BT525" s="2"/>
      <c r="BU525" s="2"/>
      <c r="BV525" s="2"/>
      <c r="BW525" s="2"/>
    </row>
    <row r="526" spans="1:154" ht="15.6" customHeight="1">
      <c r="A526" s="1" t="s">
        <v>3016</v>
      </c>
      <c r="B526" s="194" t="s">
        <v>3013</v>
      </c>
      <c r="C526" s="216" t="s">
        <v>2710</v>
      </c>
      <c r="D526" s="195">
        <f t="shared" si="14"/>
        <v>5.7</v>
      </c>
      <c r="E526" s="1" t="s">
        <v>81</v>
      </c>
      <c r="F526" s="215">
        <v>2020</v>
      </c>
      <c r="G526" s="215" t="s">
        <v>2632</v>
      </c>
      <c r="H526" s="6" t="s">
        <v>11</v>
      </c>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1">
        <v>5.7</v>
      </c>
      <c r="BG526" s="197"/>
      <c r="BH526" s="197"/>
      <c r="BI526" s="197"/>
      <c r="BJ526" s="197"/>
      <c r="BK526" s="197"/>
      <c r="BL526" s="197"/>
      <c r="BX526" s="15"/>
      <c r="BY526" s="15"/>
      <c r="BZ526" s="15"/>
      <c r="CA526" s="15"/>
      <c r="CB526" s="15"/>
      <c r="CC526" s="15"/>
      <c r="CD526" s="15"/>
      <c r="CE526" s="15"/>
      <c r="CF526" s="15"/>
      <c r="CG526" s="15"/>
      <c r="CH526" s="15"/>
      <c r="CI526" s="15"/>
      <c r="CJ526" s="15"/>
      <c r="CK526" s="15"/>
      <c r="CL526" s="15"/>
      <c r="CM526" s="15"/>
      <c r="CN526" s="15"/>
      <c r="CO526" s="15"/>
      <c r="CP526" s="15"/>
      <c r="CQ526" s="15"/>
      <c r="CR526" s="15"/>
      <c r="CS526" s="15"/>
      <c r="CT526" s="15"/>
      <c r="CU526" s="15"/>
      <c r="CV526" s="15"/>
      <c r="CW526" s="15"/>
      <c r="CX526" s="15"/>
      <c r="CY526" s="15"/>
      <c r="CZ526" s="15"/>
      <c r="DA526" s="15"/>
      <c r="DB526" s="15"/>
      <c r="DC526" s="15"/>
      <c r="DD526" s="15"/>
      <c r="DE526" s="15"/>
      <c r="DF526" s="15"/>
      <c r="DG526" s="15"/>
      <c r="DH526" s="15"/>
      <c r="DI526" s="15"/>
      <c r="DJ526" s="15"/>
      <c r="DK526" s="15"/>
      <c r="DL526" s="15"/>
      <c r="DM526" s="15"/>
      <c r="DN526" s="15"/>
      <c r="DO526" s="15"/>
      <c r="DP526" s="15"/>
      <c r="DQ526" s="15"/>
      <c r="DR526" s="15"/>
      <c r="DS526" s="15"/>
      <c r="DT526" s="15"/>
      <c r="DU526" s="15"/>
      <c r="DV526" s="15"/>
      <c r="DW526" s="15"/>
      <c r="DX526" s="15"/>
      <c r="DY526" s="15"/>
      <c r="DZ526" s="15"/>
      <c r="EA526" s="15"/>
      <c r="EB526" s="15"/>
      <c r="EC526" s="15"/>
      <c r="ED526" s="15"/>
      <c r="EE526" s="15"/>
      <c r="EF526" s="15"/>
      <c r="EG526" s="15"/>
      <c r="EH526" s="15"/>
      <c r="EI526" s="15"/>
      <c r="EJ526" s="15"/>
      <c r="EK526" s="15"/>
      <c r="EL526" s="15"/>
      <c r="EM526" s="15"/>
      <c r="EN526" s="15"/>
      <c r="EO526" s="15"/>
      <c r="EP526" s="15"/>
      <c r="EQ526" s="15"/>
      <c r="ER526" s="15"/>
      <c r="ES526" s="15"/>
      <c r="ET526" s="15"/>
      <c r="EU526" s="15"/>
      <c r="EV526" s="15"/>
      <c r="EW526" s="15"/>
      <c r="EX526" s="15"/>
    </row>
    <row r="527" spans="1:154" ht="15.6" customHeight="1">
      <c r="A527" s="1" t="s">
        <v>2735</v>
      </c>
      <c r="B527" s="194" t="s">
        <v>3013</v>
      </c>
      <c r="C527" s="216" t="s">
        <v>2710</v>
      </c>
      <c r="D527" s="195">
        <f t="shared" si="14"/>
        <v>5.625</v>
      </c>
      <c r="E527" s="1" t="s">
        <v>81</v>
      </c>
      <c r="F527" s="215">
        <v>2020</v>
      </c>
      <c r="G527" s="215" t="s">
        <v>2632</v>
      </c>
      <c r="H527" s="6" t="s">
        <v>11</v>
      </c>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K527" s="1">
        <v>6.5</v>
      </c>
      <c r="AL527" s="1">
        <v>9</v>
      </c>
      <c r="BG527" s="197"/>
      <c r="BH527" s="197"/>
      <c r="BI527" s="197"/>
      <c r="BJ527" s="197"/>
      <c r="BK527" s="197">
        <v>3</v>
      </c>
      <c r="BL527" s="197">
        <v>4</v>
      </c>
      <c r="BX527" s="15"/>
      <c r="BY527" s="15"/>
      <c r="BZ527" s="15"/>
      <c r="CA527" s="15"/>
      <c r="CB527" s="15"/>
      <c r="CC527" s="15"/>
      <c r="CD527" s="15"/>
      <c r="CE527" s="15"/>
      <c r="CF527" s="15"/>
      <c r="CG527" s="15"/>
      <c r="CH527" s="15"/>
      <c r="CI527" s="15"/>
      <c r="CJ527" s="15"/>
      <c r="CK527" s="15"/>
      <c r="CL527" s="15"/>
      <c r="CM527" s="15"/>
      <c r="CN527" s="15"/>
      <c r="CO527" s="15"/>
      <c r="CP527" s="15"/>
      <c r="CQ527" s="15"/>
      <c r="CR527" s="15"/>
      <c r="CS527" s="15"/>
      <c r="CT527" s="15"/>
      <c r="CU527" s="15"/>
      <c r="CV527" s="15"/>
      <c r="CW527" s="15"/>
      <c r="CX527" s="15"/>
      <c r="CY527" s="15"/>
      <c r="CZ527" s="15"/>
      <c r="DA527" s="15"/>
      <c r="DB527" s="15"/>
      <c r="DC527" s="15"/>
      <c r="DD527" s="15"/>
      <c r="DE527" s="15"/>
      <c r="DF527" s="15"/>
      <c r="DG527" s="15"/>
      <c r="DH527" s="15"/>
      <c r="DI527" s="15"/>
      <c r="DJ527" s="15"/>
      <c r="DK527" s="15"/>
      <c r="DL527" s="15"/>
      <c r="DM527" s="15"/>
      <c r="DN527" s="15"/>
      <c r="DO527" s="15"/>
      <c r="DP527" s="15"/>
      <c r="DQ527" s="15"/>
      <c r="DR527" s="15"/>
      <c r="DS527" s="15"/>
      <c r="DT527" s="15"/>
      <c r="DU527" s="15"/>
      <c r="DV527" s="15"/>
      <c r="DW527" s="15"/>
      <c r="DX527" s="15"/>
      <c r="DY527" s="15"/>
      <c r="DZ527" s="15"/>
      <c r="EA527" s="15"/>
      <c r="EB527" s="15"/>
      <c r="EC527" s="15"/>
      <c r="ED527" s="15"/>
      <c r="EE527" s="15"/>
      <c r="EF527" s="15"/>
      <c r="EG527" s="15"/>
      <c r="EH527" s="15"/>
      <c r="EI527" s="15"/>
      <c r="EJ527" s="15"/>
      <c r="EK527" s="15"/>
      <c r="EL527" s="15"/>
      <c r="EM527" s="15"/>
      <c r="EN527" s="15"/>
      <c r="EO527" s="15"/>
      <c r="EP527" s="15"/>
      <c r="EQ527" s="15"/>
      <c r="ER527" s="15"/>
      <c r="ES527" s="15"/>
      <c r="ET527" s="15"/>
      <c r="EU527" s="15"/>
      <c r="EV527" s="15"/>
      <c r="EW527" s="15"/>
      <c r="EX527" s="15"/>
    </row>
    <row r="528" spans="1:154" ht="15.6" customHeight="1">
      <c r="A528" s="1" t="s">
        <v>3033</v>
      </c>
      <c r="B528" s="194" t="s">
        <v>3013</v>
      </c>
      <c r="C528" s="216" t="s">
        <v>2710</v>
      </c>
      <c r="D528" s="195">
        <f t="shared" si="14"/>
        <v>5.615384615384615</v>
      </c>
      <c r="E528" s="1" t="s">
        <v>81</v>
      </c>
      <c r="F528" s="215">
        <v>2020</v>
      </c>
      <c r="G528" s="215" t="s">
        <v>2632</v>
      </c>
      <c r="H528" s="6" t="s">
        <v>11</v>
      </c>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1">
        <v>6</v>
      </c>
      <c r="AJ528" s="1">
        <v>4</v>
      </c>
      <c r="AK528" s="1">
        <v>10</v>
      </c>
      <c r="AL528" s="1">
        <v>6</v>
      </c>
      <c r="AM528" s="1">
        <v>4</v>
      </c>
      <c r="AN528" s="1">
        <v>5</v>
      </c>
      <c r="AO528" s="1">
        <v>4</v>
      </c>
      <c r="AP528" s="1">
        <v>5</v>
      </c>
      <c r="AQ528" s="1">
        <v>7</v>
      </c>
      <c r="AR528" s="1">
        <v>4</v>
      </c>
      <c r="AS528" s="1">
        <v>5</v>
      </c>
      <c r="AU528" s="1"/>
      <c r="BG528" s="197"/>
      <c r="BH528" s="197"/>
      <c r="BI528" s="197"/>
      <c r="BJ528" s="197"/>
      <c r="BK528" s="197">
        <v>8</v>
      </c>
      <c r="BL528" s="197">
        <v>5</v>
      </c>
      <c r="BX528" s="15"/>
      <c r="BY528" s="15"/>
      <c r="BZ528" s="15"/>
      <c r="CA528" s="15"/>
      <c r="CB528" s="15"/>
      <c r="CC528" s="15"/>
      <c r="CD528" s="15"/>
      <c r="CE528" s="15"/>
      <c r="CF528" s="15"/>
      <c r="CG528" s="15"/>
      <c r="CH528" s="15"/>
      <c r="CI528" s="15"/>
      <c r="CJ528" s="15"/>
      <c r="CK528" s="15"/>
      <c r="CL528" s="15"/>
      <c r="CM528" s="15"/>
      <c r="CN528" s="15"/>
      <c r="CO528" s="15"/>
      <c r="CP528" s="15"/>
      <c r="CQ528" s="15"/>
      <c r="CR528" s="15"/>
      <c r="CS528" s="15"/>
      <c r="CT528" s="15"/>
      <c r="CU528" s="15"/>
      <c r="CV528" s="15"/>
      <c r="CW528" s="15"/>
      <c r="CX528" s="15"/>
      <c r="CY528" s="15"/>
      <c r="CZ528" s="15"/>
      <c r="DA528" s="15"/>
      <c r="DB528" s="15"/>
      <c r="DC528" s="15"/>
      <c r="DD528" s="15"/>
      <c r="DE528" s="15"/>
      <c r="DF528" s="15"/>
      <c r="DG528" s="15"/>
      <c r="DH528" s="15"/>
      <c r="DI528" s="15"/>
      <c r="DJ528" s="15"/>
      <c r="DK528" s="15"/>
      <c r="DL528" s="15"/>
      <c r="DM528" s="15"/>
      <c r="DN528" s="15"/>
      <c r="DO528" s="15"/>
      <c r="DP528" s="15"/>
      <c r="DQ528" s="15"/>
      <c r="DR528" s="15"/>
      <c r="DS528" s="15"/>
      <c r="DT528" s="15"/>
      <c r="DU528" s="15"/>
      <c r="DV528" s="15"/>
      <c r="DW528" s="15"/>
      <c r="DX528" s="15"/>
      <c r="DY528" s="15"/>
      <c r="DZ528" s="15"/>
      <c r="EA528" s="15"/>
      <c r="EB528" s="15"/>
      <c r="EC528" s="15"/>
      <c r="ED528" s="15"/>
      <c r="EE528" s="15"/>
      <c r="EF528" s="15"/>
      <c r="EG528" s="15"/>
      <c r="EH528" s="15"/>
      <c r="EI528" s="15"/>
      <c r="EJ528" s="15"/>
      <c r="EK528" s="15"/>
      <c r="EL528" s="15"/>
      <c r="EM528" s="15"/>
      <c r="EN528" s="15"/>
      <c r="EO528" s="15"/>
      <c r="EP528" s="15"/>
      <c r="EQ528" s="15"/>
      <c r="ER528" s="15"/>
      <c r="ES528" s="15"/>
      <c r="ET528" s="15"/>
      <c r="EU528" s="15"/>
      <c r="EV528" s="15"/>
      <c r="EW528" s="15"/>
      <c r="EX528" s="15"/>
    </row>
    <row r="529" spans="1:154" ht="15.6" customHeight="1">
      <c r="A529" s="1" t="s">
        <v>2611</v>
      </c>
      <c r="B529" s="194" t="s">
        <v>3013</v>
      </c>
      <c r="C529" s="216" t="s">
        <v>2710</v>
      </c>
      <c r="D529" s="195">
        <f t="shared" si="14"/>
        <v>5.5</v>
      </c>
      <c r="E529" s="1" t="s">
        <v>81</v>
      </c>
      <c r="F529" s="215">
        <v>2020</v>
      </c>
      <c r="G529" s="215" t="s">
        <v>2632</v>
      </c>
      <c r="H529" s="6" t="s">
        <v>11</v>
      </c>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1">
        <v>5</v>
      </c>
      <c r="AJ529" s="1">
        <v>4</v>
      </c>
      <c r="AK529" s="1">
        <v>7</v>
      </c>
      <c r="AL529" s="1">
        <v>5</v>
      </c>
      <c r="AM529" s="1">
        <v>5</v>
      </c>
      <c r="AN529" s="1">
        <v>5</v>
      </c>
      <c r="AO529" s="1">
        <v>7</v>
      </c>
      <c r="AP529" s="1">
        <v>5</v>
      </c>
      <c r="AQ529" s="1">
        <v>6</v>
      </c>
      <c r="AR529" s="1">
        <v>6</v>
      </c>
      <c r="BK529" s="2">
        <v>6</v>
      </c>
      <c r="BL529" s="2">
        <v>5</v>
      </c>
      <c r="BX529" s="15"/>
      <c r="BY529" s="15"/>
      <c r="BZ529" s="15"/>
      <c r="CA529" s="15"/>
      <c r="CB529" s="15"/>
      <c r="CC529" s="15"/>
      <c r="CD529" s="15"/>
      <c r="CE529" s="15"/>
      <c r="CF529" s="15"/>
      <c r="CG529" s="15"/>
      <c r="CH529" s="15"/>
      <c r="CI529" s="15"/>
      <c r="CJ529" s="15"/>
      <c r="CK529" s="15"/>
      <c r="CL529" s="15"/>
      <c r="CM529" s="15"/>
      <c r="CN529" s="15"/>
      <c r="CO529" s="15"/>
      <c r="CP529" s="15"/>
      <c r="CQ529" s="15"/>
      <c r="CR529" s="15"/>
      <c r="CS529" s="15"/>
      <c r="CT529" s="15"/>
      <c r="CU529" s="15"/>
      <c r="CV529" s="15"/>
      <c r="CW529" s="15"/>
      <c r="CX529" s="15"/>
      <c r="CY529" s="15"/>
      <c r="CZ529" s="15"/>
      <c r="DA529" s="15"/>
      <c r="DB529" s="15"/>
      <c r="DC529" s="15"/>
      <c r="DD529" s="15"/>
      <c r="DE529" s="15"/>
      <c r="DF529" s="15"/>
      <c r="DG529" s="15"/>
      <c r="DH529" s="15"/>
      <c r="DI529" s="15"/>
      <c r="DJ529" s="15"/>
      <c r="DK529" s="15"/>
      <c r="DL529" s="15"/>
      <c r="DM529" s="15"/>
      <c r="DN529" s="15"/>
      <c r="DO529" s="15"/>
      <c r="DP529" s="15"/>
      <c r="DQ529" s="15"/>
      <c r="DR529" s="15"/>
      <c r="DS529" s="15"/>
      <c r="DT529" s="15"/>
      <c r="DU529" s="15"/>
      <c r="DV529" s="15"/>
      <c r="DW529" s="15"/>
      <c r="DX529" s="15"/>
      <c r="DY529" s="15"/>
      <c r="DZ529" s="15"/>
      <c r="EA529" s="15"/>
      <c r="EB529" s="15"/>
      <c r="EC529" s="15"/>
      <c r="ED529" s="15"/>
      <c r="EE529" s="15"/>
      <c r="EF529" s="15"/>
      <c r="EG529" s="15"/>
      <c r="EH529" s="15"/>
      <c r="EI529" s="15"/>
      <c r="EJ529" s="15"/>
      <c r="EK529" s="15"/>
      <c r="EL529" s="15"/>
      <c r="EM529" s="15"/>
      <c r="EN529" s="15"/>
      <c r="EO529" s="15"/>
      <c r="EP529" s="15"/>
      <c r="EQ529" s="15"/>
      <c r="ER529" s="15"/>
      <c r="ES529" s="15"/>
      <c r="ET529" s="15"/>
      <c r="EU529" s="15"/>
      <c r="EV529" s="15"/>
      <c r="EW529" s="15"/>
      <c r="EX529" s="15"/>
    </row>
    <row r="530" spans="1:154" ht="15.6" customHeight="1">
      <c r="A530" s="214" t="s">
        <v>2735</v>
      </c>
      <c r="B530" s="194" t="s">
        <v>3013</v>
      </c>
      <c r="C530" s="215" t="s">
        <v>2710</v>
      </c>
      <c r="D530" s="195">
        <f t="shared" si="14"/>
        <v>5.333333333333333</v>
      </c>
      <c r="E530" s="214" t="s">
        <v>81</v>
      </c>
      <c r="F530" s="215">
        <v>2020</v>
      </c>
      <c r="G530" s="215" t="s">
        <v>2632</v>
      </c>
      <c r="H530" s="6" t="s">
        <v>11</v>
      </c>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214">
        <v>5</v>
      </c>
      <c r="AJ530" s="214">
        <v>5</v>
      </c>
      <c r="AK530" s="1">
        <v>10</v>
      </c>
      <c r="AL530" s="214">
        <v>5</v>
      </c>
      <c r="AM530" s="214">
        <v>4</v>
      </c>
      <c r="AN530" s="214">
        <v>4</v>
      </c>
      <c r="AO530" s="214">
        <v>8</v>
      </c>
      <c r="AP530" s="214">
        <v>6</v>
      </c>
      <c r="AQ530" s="214">
        <v>6</v>
      </c>
      <c r="AR530" s="214">
        <v>6</v>
      </c>
      <c r="AS530" s="214">
        <v>5</v>
      </c>
      <c r="AT530" s="214">
        <v>1</v>
      </c>
      <c r="AU530" s="214">
        <v>6</v>
      </c>
      <c r="AV530" s="214">
        <v>5</v>
      </c>
      <c r="AW530" s="214">
        <v>5</v>
      </c>
      <c r="AX530" s="214">
        <v>5</v>
      </c>
      <c r="AY530" s="214"/>
      <c r="AZ530" s="197"/>
      <c r="BA530" s="197"/>
      <c r="BB530" s="197"/>
      <c r="BC530" s="197"/>
      <c r="BD530" s="197"/>
      <c r="BE530" s="197"/>
      <c r="BF530" s="197"/>
      <c r="BK530" s="2">
        <v>5</v>
      </c>
      <c r="BL530" s="2">
        <v>5</v>
      </c>
      <c r="BX530" s="15"/>
      <c r="BY530" s="15"/>
      <c r="BZ530" s="15"/>
      <c r="CA530" s="15"/>
      <c r="CB530" s="15"/>
      <c r="CC530" s="15"/>
      <c r="CD530" s="15"/>
      <c r="CE530" s="15"/>
      <c r="CF530" s="15"/>
      <c r="CG530" s="15"/>
      <c r="CH530" s="15"/>
      <c r="CI530" s="15"/>
      <c r="CJ530" s="15"/>
      <c r="CK530" s="15"/>
      <c r="CL530" s="15"/>
      <c r="CM530" s="15"/>
      <c r="CN530" s="15"/>
      <c r="CO530" s="15"/>
      <c r="CP530" s="15"/>
      <c r="CQ530" s="15"/>
      <c r="CR530" s="15"/>
      <c r="CS530" s="15"/>
      <c r="CT530" s="15"/>
      <c r="CU530" s="15"/>
      <c r="CV530" s="15"/>
      <c r="CW530" s="15"/>
      <c r="CX530" s="15"/>
      <c r="CY530" s="15"/>
      <c r="CZ530" s="15"/>
      <c r="DA530" s="15"/>
      <c r="DB530" s="15"/>
      <c r="DC530" s="15"/>
      <c r="DD530" s="15"/>
      <c r="DE530" s="15"/>
      <c r="DF530" s="15"/>
      <c r="DG530" s="15"/>
      <c r="DH530" s="15"/>
      <c r="DI530" s="15"/>
      <c r="DJ530" s="15"/>
      <c r="DK530" s="15"/>
      <c r="DL530" s="15"/>
      <c r="DM530" s="15"/>
      <c r="DN530" s="15"/>
      <c r="DO530" s="15"/>
      <c r="DP530" s="15"/>
      <c r="DQ530" s="15"/>
      <c r="DR530" s="15"/>
      <c r="DS530" s="15"/>
      <c r="DT530" s="15"/>
      <c r="DU530" s="15"/>
      <c r="DV530" s="15"/>
      <c r="DW530" s="15"/>
      <c r="DX530" s="15"/>
      <c r="DY530" s="15"/>
      <c r="DZ530" s="15"/>
      <c r="EA530" s="15"/>
      <c r="EB530" s="15"/>
      <c r="EC530" s="15"/>
      <c r="ED530" s="15"/>
      <c r="EE530" s="15"/>
      <c r="EF530" s="15"/>
      <c r="EG530" s="15"/>
      <c r="EH530" s="15"/>
      <c r="EI530" s="15"/>
      <c r="EJ530" s="15"/>
      <c r="EK530" s="15"/>
      <c r="EL530" s="15"/>
      <c r="EM530" s="15"/>
      <c r="EN530" s="15"/>
      <c r="EO530" s="15"/>
      <c r="EP530" s="15"/>
      <c r="EQ530" s="15"/>
      <c r="ER530" s="15"/>
      <c r="ES530" s="15"/>
      <c r="ET530" s="15"/>
      <c r="EU530" s="15"/>
      <c r="EV530" s="15"/>
      <c r="EW530" s="15"/>
      <c r="EX530" s="15"/>
    </row>
    <row r="531" spans="1:154" ht="15.6" customHeight="1">
      <c r="A531" s="1" t="s">
        <v>2611</v>
      </c>
      <c r="B531" s="194" t="s">
        <v>3013</v>
      </c>
      <c r="C531" s="216" t="s">
        <v>2710</v>
      </c>
      <c r="D531" s="195">
        <f t="shared" si="14"/>
        <v>5.166666666666667</v>
      </c>
      <c r="E531" s="1" t="s">
        <v>81</v>
      </c>
      <c r="F531" s="215">
        <v>2020</v>
      </c>
      <c r="G531" s="215" t="s">
        <v>2632</v>
      </c>
      <c r="H531" s="6" t="s">
        <v>11</v>
      </c>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1">
        <v>5</v>
      </c>
      <c r="AJ531" s="1">
        <v>2</v>
      </c>
      <c r="AK531" s="1">
        <v>9</v>
      </c>
      <c r="AL531" s="1">
        <v>9</v>
      </c>
      <c r="AM531" s="1">
        <v>7</v>
      </c>
      <c r="AN531" s="1">
        <v>3</v>
      </c>
      <c r="AO531" s="1">
        <v>3</v>
      </c>
      <c r="AP531" s="1">
        <v>6</v>
      </c>
      <c r="AQ531" s="1">
        <v>5</v>
      </c>
      <c r="AR531" s="1">
        <v>3</v>
      </c>
      <c r="BK531" s="2">
        <v>5</v>
      </c>
      <c r="BL531" s="2">
        <v>5</v>
      </c>
      <c r="BM531" s="15"/>
      <c r="BN531" s="197"/>
      <c r="BO531" s="197"/>
      <c r="BP531" s="197"/>
      <c r="BQ531" s="197"/>
      <c r="BR531" s="197"/>
      <c r="BS531" s="197"/>
      <c r="BT531" s="197"/>
      <c r="BU531" s="197"/>
      <c r="BV531" s="197"/>
      <c r="BW531" s="197"/>
      <c r="BX531" s="15"/>
      <c r="BY531" s="15"/>
      <c r="BZ531" s="15"/>
      <c r="CA531" s="15"/>
      <c r="CB531" s="15"/>
      <c r="CC531" s="15"/>
      <c r="CD531" s="15"/>
      <c r="CE531" s="15"/>
      <c r="CF531" s="15"/>
      <c r="CG531" s="15"/>
      <c r="CH531" s="15"/>
      <c r="CI531" s="15"/>
      <c r="CJ531" s="15"/>
      <c r="CK531" s="15"/>
      <c r="CL531" s="15"/>
      <c r="CM531" s="15"/>
      <c r="CN531" s="15"/>
      <c r="CO531" s="15"/>
      <c r="CP531" s="15"/>
      <c r="CQ531" s="15"/>
      <c r="CR531" s="15"/>
      <c r="CS531" s="15"/>
      <c r="CT531" s="15"/>
      <c r="CU531" s="15"/>
      <c r="CV531" s="15"/>
      <c r="CW531" s="15"/>
      <c r="CX531" s="15"/>
      <c r="CY531" s="15"/>
      <c r="CZ531" s="15"/>
      <c r="DA531" s="15"/>
      <c r="DB531" s="15"/>
      <c r="DC531" s="15"/>
      <c r="DD531" s="15"/>
      <c r="DE531" s="15"/>
      <c r="DF531" s="15"/>
      <c r="DG531" s="15"/>
      <c r="DH531" s="15"/>
      <c r="DI531" s="15"/>
      <c r="DJ531" s="15"/>
      <c r="DK531" s="15"/>
      <c r="DL531" s="15"/>
      <c r="DM531" s="15"/>
      <c r="DN531" s="15"/>
      <c r="DO531" s="15"/>
      <c r="DP531" s="15"/>
      <c r="DQ531" s="15"/>
      <c r="DR531" s="15"/>
      <c r="DS531" s="15"/>
      <c r="DT531" s="15"/>
      <c r="DU531" s="15"/>
      <c r="DV531" s="15"/>
      <c r="DW531" s="15"/>
      <c r="DX531" s="15"/>
      <c r="DY531" s="15"/>
      <c r="DZ531" s="15"/>
      <c r="EA531" s="15"/>
      <c r="EB531" s="15"/>
      <c r="EC531" s="15"/>
      <c r="ED531" s="15"/>
      <c r="EE531" s="15"/>
      <c r="EF531" s="15"/>
      <c r="EG531" s="15"/>
      <c r="EH531" s="15"/>
      <c r="EI531" s="15"/>
      <c r="EJ531" s="15"/>
      <c r="EK531" s="15"/>
      <c r="EL531" s="15"/>
      <c r="EM531" s="15"/>
      <c r="EN531" s="15"/>
      <c r="EO531" s="15"/>
      <c r="EP531" s="15"/>
      <c r="EQ531" s="15"/>
      <c r="ER531" s="15"/>
      <c r="ES531" s="15"/>
      <c r="ET531" s="15"/>
      <c r="EU531" s="15"/>
      <c r="EV531" s="15"/>
      <c r="EW531" s="15"/>
      <c r="EX531" s="15"/>
    </row>
    <row r="532" spans="1:154" ht="15.6" customHeight="1">
      <c r="A532" s="1" t="s">
        <v>2611</v>
      </c>
      <c r="B532" s="194" t="s">
        <v>3013</v>
      </c>
      <c r="C532" s="210" t="s">
        <v>3032</v>
      </c>
      <c r="D532" s="195">
        <f t="shared" si="14"/>
        <v>5.3636363636363633</v>
      </c>
      <c r="E532" s="1" t="s">
        <v>81</v>
      </c>
      <c r="F532" s="215">
        <v>2020</v>
      </c>
      <c r="G532" s="215" t="s">
        <v>2632</v>
      </c>
      <c r="H532" s="6" t="s">
        <v>11</v>
      </c>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1">
        <v>7</v>
      </c>
      <c r="AJ532" s="1">
        <v>6</v>
      </c>
      <c r="AK532" s="1">
        <v>7</v>
      </c>
      <c r="AL532" s="1">
        <v>5</v>
      </c>
      <c r="AM532" s="1">
        <v>3</v>
      </c>
      <c r="AN532" s="1">
        <v>6</v>
      </c>
      <c r="AO532" s="1">
        <v>5</v>
      </c>
      <c r="AP532" s="1">
        <v>5</v>
      </c>
      <c r="AQ532" s="1">
        <v>5</v>
      </c>
      <c r="AR532" s="1">
        <v>6</v>
      </c>
      <c r="AS532" s="1">
        <v>5</v>
      </c>
      <c r="AT532" s="2">
        <v>6</v>
      </c>
      <c r="AU532" s="1">
        <v>4</v>
      </c>
      <c r="AV532" s="1">
        <v>7</v>
      </c>
      <c r="AW532" s="1">
        <v>6</v>
      </c>
      <c r="AX532" s="1">
        <v>6</v>
      </c>
      <c r="AY532" s="1">
        <v>4</v>
      </c>
      <c r="AZ532" s="2">
        <v>6</v>
      </c>
      <c r="BA532" s="2">
        <v>5</v>
      </c>
      <c r="BB532" s="2">
        <v>5</v>
      </c>
      <c r="BK532" s="2">
        <v>2</v>
      </c>
      <c r="BL532" s="2">
        <v>7</v>
      </c>
      <c r="BM532" s="197"/>
      <c r="BN532" s="197"/>
      <c r="BO532" s="197"/>
      <c r="BP532" s="197"/>
      <c r="BQ532" s="197"/>
      <c r="BR532" s="197"/>
      <c r="BS532" s="197"/>
      <c r="BT532" s="197"/>
      <c r="BU532" s="197"/>
      <c r="BV532" s="197"/>
      <c r="BW532" s="197"/>
      <c r="BX532" s="15"/>
      <c r="BY532" s="15"/>
      <c r="BZ532" s="15"/>
      <c r="CA532" s="15"/>
      <c r="CB532" s="15"/>
      <c r="CC532" s="15"/>
      <c r="CD532" s="15"/>
      <c r="CE532" s="15"/>
      <c r="CF532" s="15"/>
      <c r="CG532" s="15"/>
      <c r="CH532" s="15"/>
      <c r="CI532" s="15"/>
      <c r="CJ532" s="15"/>
      <c r="CK532" s="15"/>
      <c r="CL532" s="15"/>
      <c r="CM532" s="15"/>
      <c r="CN532" s="15"/>
      <c r="CO532" s="15"/>
      <c r="CP532" s="15"/>
      <c r="CQ532" s="15"/>
      <c r="CR532" s="15"/>
      <c r="CS532" s="15"/>
      <c r="CT532" s="15"/>
      <c r="CU532" s="15"/>
      <c r="CV532" s="15"/>
      <c r="CW532" s="15"/>
      <c r="CX532" s="15"/>
      <c r="CY532" s="15"/>
      <c r="CZ532" s="15"/>
      <c r="DA532" s="15"/>
      <c r="DB532" s="15"/>
      <c r="DC532" s="15"/>
      <c r="DD532" s="15"/>
      <c r="DE532" s="15"/>
      <c r="DF532" s="15"/>
      <c r="DG532" s="15"/>
      <c r="DH532" s="15"/>
      <c r="DI532" s="15"/>
      <c r="DJ532" s="15"/>
      <c r="DK532" s="15"/>
      <c r="DL532" s="15"/>
      <c r="DM532" s="15"/>
      <c r="DN532" s="15"/>
      <c r="DO532" s="15"/>
      <c r="DP532" s="15"/>
      <c r="DQ532" s="15"/>
      <c r="DR532" s="15"/>
      <c r="DS532" s="15"/>
      <c r="DT532" s="15"/>
      <c r="DU532" s="15"/>
      <c r="DV532" s="15"/>
      <c r="DW532" s="15"/>
      <c r="DX532" s="15"/>
      <c r="DY532" s="15"/>
      <c r="DZ532" s="15"/>
      <c r="EA532" s="15"/>
      <c r="EB532" s="15"/>
      <c r="EC532" s="15"/>
      <c r="ED532" s="15"/>
      <c r="EE532" s="15"/>
      <c r="EF532" s="15"/>
      <c r="EG532" s="15"/>
      <c r="EH532" s="15"/>
      <c r="EI532" s="15"/>
      <c r="EJ532" s="15"/>
      <c r="EK532" s="15"/>
      <c r="EL532" s="15"/>
      <c r="EM532" s="15"/>
      <c r="EN532" s="15"/>
      <c r="EO532" s="15"/>
      <c r="EP532" s="15"/>
      <c r="EQ532" s="15"/>
      <c r="ER532" s="15"/>
      <c r="ES532" s="15"/>
      <c r="ET532" s="15"/>
      <c r="EU532" s="15"/>
      <c r="EV532" s="15"/>
      <c r="EW532" s="15"/>
      <c r="EX532" s="15"/>
    </row>
    <row r="533" spans="1:154" ht="15.6" customHeight="1">
      <c r="A533" s="1" t="s">
        <v>3034</v>
      </c>
      <c r="B533" s="194" t="s">
        <v>3013</v>
      </c>
      <c r="C533" s="216" t="s">
        <v>3025</v>
      </c>
      <c r="D533" s="195">
        <f t="shared" si="14"/>
        <v>5.1538461538461542</v>
      </c>
      <c r="E533" s="1" t="s">
        <v>81</v>
      </c>
      <c r="F533" s="215">
        <v>2020</v>
      </c>
      <c r="G533" s="215" t="s">
        <v>2632</v>
      </c>
      <c r="H533" s="6" t="s">
        <v>11</v>
      </c>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1">
        <v>6</v>
      </c>
      <c r="AJ533" s="1">
        <v>5</v>
      </c>
      <c r="AK533" s="1">
        <v>6</v>
      </c>
      <c r="AL533" s="1">
        <v>6</v>
      </c>
      <c r="AM533" s="1">
        <v>6</v>
      </c>
      <c r="AN533" s="1">
        <v>5</v>
      </c>
      <c r="AO533" s="1">
        <v>6</v>
      </c>
      <c r="AP533" s="1">
        <v>5</v>
      </c>
      <c r="AQ533" s="1">
        <v>4</v>
      </c>
      <c r="AR533" s="1">
        <v>4</v>
      </c>
      <c r="AS533" s="1">
        <v>6</v>
      </c>
      <c r="AU533" s="1"/>
      <c r="AV533" s="1"/>
      <c r="AW533" s="1"/>
      <c r="AX533" s="1"/>
      <c r="AY533" s="1"/>
      <c r="BK533" s="2">
        <v>3</v>
      </c>
      <c r="BL533" s="2">
        <v>5</v>
      </c>
      <c r="BM533" s="15"/>
      <c r="BN533" s="197"/>
      <c r="BO533" s="197"/>
      <c r="BP533" s="197"/>
      <c r="BQ533" s="197"/>
      <c r="BR533" s="197"/>
      <c r="BS533" s="197"/>
      <c r="BT533" s="197"/>
      <c r="BU533" s="197"/>
      <c r="BV533" s="197"/>
      <c r="BW533" s="197"/>
      <c r="BX533" s="15"/>
      <c r="BY533" s="15"/>
      <c r="BZ533" s="15"/>
      <c r="CA533" s="15"/>
      <c r="CB533" s="15"/>
      <c r="CC533" s="15"/>
      <c r="CD533" s="15"/>
      <c r="CE533" s="15"/>
      <c r="CF533" s="15"/>
      <c r="CG533" s="15"/>
      <c r="CH533" s="15"/>
      <c r="CI533" s="15"/>
      <c r="CJ533" s="15"/>
      <c r="CK533" s="15"/>
      <c r="CL533" s="15"/>
      <c r="CM533" s="15"/>
      <c r="CN533" s="15"/>
      <c r="CO533" s="15"/>
      <c r="CP533" s="15"/>
      <c r="CQ533" s="15"/>
      <c r="CR533" s="15"/>
      <c r="CS533" s="15"/>
      <c r="CT533" s="15"/>
      <c r="CU533" s="15"/>
      <c r="CV533" s="15"/>
      <c r="CW533" s="15"/>
      <c r="CX533" s="15"/>
      <c r="CY533" s="15"/>
      <c r="CZ533" s="15"/>
      <c r="DA533" s="15"/>
      <c r="DB533" s="15"/>
      <c r="DC533" s="15"/>
      <c r="DD533" s="15"/>
      <c r="DE533" s="15"/>
      <c r="DF533" s="15"/>
      <c r="DG533" s="15"/>
      <c r="DH533" s="15"/>
      <c r="DI533" s="15"/>
      <c r="DJ533" s="15"/>
      <c r="DK533" s="15"/>
      <c r="DL533" s="15"/>
      <c r="DM533" s="15"/>
      <c r="DN533" s="15"/>
      <c r="DO533" s="15"/>
      <c r="DP533" s="15"/>
      <c r="DQ533" s="15"/>
      <c r="DR533" s="15"/>
      <c r="DS533" s="15"/>
      <c r="DT533" s="15"/>
      <c r="DU533" s="15"/>
      <c r="DV533" s="15"/>
      <c r="DW533" s="15"/>
      <c r="DX533" s="15"/>
      <c r="DY533" s="15"/>
      <c r="DZ533" s="15"/>
      <c r="EA533" s="15"/>
      <c r="EB533" s="15"/>
      <c r="EC533" s="15"/>
      <c r="ED533" s="15"/>
      <c r="EE533" s="15"/>
      <c r="EF533" s="15"/>
      <c r="EG533" s="15"/>
      <c r="EH533" s="15"/>
      <c r="EI533" s="15"/>
      <c r="EJ533" s="15"/>
      <c r="EK533" s="15"/>
      <c r="EL533" s="15"/>
      <c r="EM533" s="15"/>
      <c r="EN533" s="15"/>
      <c r="EO533" s="15"/>
      <c r="EP533" s="15"/>
      <c r="EQ533" s="15"/>
      <c r="ER533" s="15"/>
      <c r="ES533" s="15"/>
      <c r="ET533" s="15"/>
      <c r="EU533" s="15"/>
      <c r="EV533" s="15"/>
      <c r="EW533" s="15"/>
      <c r="EX533" s="15"/>
    </row>
    <row r="534" spans="1:154" ht="15.6" customHeight="1">
      <c r="A534" s="1" t="s">
        <v>2611</v>
      </c>
      <c r="B534" s="194" t="s">
        <v>3013</v>
      </c>
      <c r="C534" s="216" t="s">
        <v>3025</v>
      </c>
      <c r="D534" s="195">
        <f t="shared" si="14"/>
        <v>5.125</v>
      </c>
      <c r="E534" s="1" t="s">
        <v>81</v>
      </c>
      <c r="F534" s="215">
        <v>2020</v>
      </c>
      <c r="G534" s="215" t="s">
        <v>2632</v>
      </c>
      <c r="H534" s="6" t="s">
        <v>11</v>
      </c>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1">
        <v>5</v>
      </c>
      <c r="AJ534" s="1">
        <v>5</v>
      </c>
      <c r="AK534" s="1">
        <v>5</v>
      </c>
      <c r="AL534" s="1">
        <v>5</v>
      </c>
      <c r="AM534" s="1">
        <v>5</v>
      </c>
      <c r="AN534" s="1">
        <v>5</v>
      </c>
      <c r="BK534" s="2">
        <v>6</v>
      </c>
      <c r="BL534" s="2">
        <v>5</v>
      </c>
      <c r="BM534" s="15"/>
      <c r="BN534" s="197"/>
      <c r="BO534" s="197"/>
      <c r="BP534" s="197"/>
      <c r="BQ534" s="197"/>
      <c r="BR534" s="197"/>
      <c r="BS534" s="197"/>
      <c r="BT534" s="197"/>
      <c r="BU534" s="197"/>
      <c r="BV534" s="197"/>
      <c r="BW534" s="197"/>
      <c r="BX534" s="15"/>
      <c r="BY534" s="15"/>
      <c r="BZ534" s="15"/>
      <c r="CA534" s="15"/>
      <c r="CB534" s="15"/>
      <c r="CC534" s="15"/>
      <c r="CD534" s="15"/>
      <c r="CE534" s="15"/>
      <c r="CF534" s="15"/>
      <c r="CG534" s="15"/>
      <c r="CH534" s="15"/>
      <c r="CI534" s="15"/>
      <c r="CJ534" s="15"/>
      <c r="CK534" s="15"/>
      <c r="CL534" s="15"/>
      <c r="CM534" s="15"/>
      <c r="CN534" s="15"/>
      <c r="CO534" s="15"/>
      <c r="CP534" s="15"/>
      <c r="CQ534" s="15"/>
      <c r="CR534" s="15"/>
      <c r="CS534" s="15"/>
      <c r="CT534" s="15"/>
      <c r="CU534" s="15"/>
      <c r="CV534" s="15"/>
      <c r="CW534" s="15"/>
      <c r="CX534" s="15"/>
      <c r="CY534" s="15"/>
      <c r="CZ534" s="15"/>
      <c r="DA534" s="15"/>
      <c r="DB534" s="15"/>
      <c r="DC534" s="15"/>
      <c r="DD534" s="15"/>
      <c r="DE534" s="15"/>
      <c r="DF534" s="15"/>
      <c r="DG534" s="15"/>
      <c r="DH534" s="15"/>
      <c r="DI534" s="15"/>
      <c r="DJ534" s="15"/>
      <c r="DK534" s="15"/>
      <c r="DL534" s="15"/>
      <c r="DM534" s="15"/>
      <c r="DN534" s="15"/>
      <c r="DO534" s="15"/>
      <c r="DP534" s="15"/>
      <c r="DQ534" s="15"/>
      <c r="DR534" s="15"/>
      <c r="DS534" s="15"/>
      <c r="DT534" s="15"/>
      <c r="DU534" s="15"/>
      <c r="DV534" s="15"/>
      <c r="DW534" s="15"/>
      <c r="DX534" s="15"/>
      <c r="DY534" s="15"/>
      <c r="DZ534" s="15"/>
      <c r="EA534" s="15"/>
      <c r="EB534" s="15"/>
      <c r="EC534" s="15"/>
      <c r="ED534" s="15"/>
      <c r="EE534" s="15"/>
      <c r="EF534" s="15"/>
      <c r="EG534" s="15"/>
      <c r="EH534" s="15"/>
      <c r="EI534" s="15"/>
      <c r="EJ534" s="15"/>
      <c r="EK534" s="15"/>
      <c r="EL534" s="15"/>
      <c r="EM534" s="15"/>
      <c r="EN534" s="15"/>
      <c r="EO534" s="15"/>
      <c r="EP534" s="15"/>
      <c r="EQ534" s="15"/>
      <c r="ER534" s="15"/>
      <c r="ES534" s="15"/>
      <c r="ET534" s="15"/>
      <c r="EU534" s="15"/>
      <c r="EV534" s="15"/>
      <c r="EW534" s="15"/>
      <c r="EX534" s="15"/>
    </row>
    <row r="535" spans="1:154" ht="15.6" customHeight="1">
      <c r="A535" s="1" t="s">
        <v>2611</v>
      </c>
      <c r="B535" s="194" t="s">
        <v>3013</v>
      </c>
      <c r="C535" s="215" t="s">
        <v>3014</v>
      </c>
      <c r="D535" s="195">
        <f t="shared" si="14"/>
        <v>6.75</v>
      </c>
      <c r="E535" s="1" t="s">
        <v>81</v>
      </c>
      <c r="F535" s="215">
        <v>2020</v>
      </c>
      <c r="G535" s="215" t="s">
        <v>2632</v>
      </c>
      <c r="H535" s="6" t="s">
        <v>11</v>
      </c>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1">
        <v>6</v>
      </c>
      <c r="AJ535" s="1">
        <v>8</v>
      </c>
      <c r="AK535" s="1">
        <v>5</v>
      </c>
      <c r="AL535" s="1">
        <v>8</v>
      </c>
      <c r="BG535" s="197"/>
      <c r="BH535" s="197"/>
      <c r="BI535" s="197"/>
      <c r="BJ535" s="197"/>
      <c r="BK535" s="197"/>
      <c r="BL535" s="197"/>
      <c r="BM535" s="197"/>
      <c r="BN535" s="197"/>
      <c r="BO535" s="197"/>
      <c r="BP535" s="197"/>
      <c r="BQ535" s="197"/>
      <c r="BR535" s="197"/>
      <c r="BS535" s="197"/>
      <c r="BT535" s="197"/>
      <c r="BU535" s="197"/>
      <c r="BV535" s="197"/>
      <c r="BW535" s="197"/>
      <c r="BX535" s="15"/>
      <c r="BY535" s="15"/>
      <c r="BZ535" s="15"/>
      <c r="CA535" s="15"/>
      <c r="CB535" s="15"/>
      <c r="CC535" s="15"/>
      <c r="CD535" s="15"/>
      <c r="CE535" s="15"/>
      <c r="CF535" s="15"/>
      <c r="CG535" s="15"/>
      <c r="CH535" s="15"/>
      <c r="CI535" s="15"/>
      <c r="CJ535" s="15"/>
      <c r="CK535" s="15"/>
      <c r="CL535" s="15"/>
      <c r="CM535" s="15"/>
      <c r="CN535" s="15"/>
      <c r="CO535" s="15"/>
      <c r="CP535" s="15"/>
      <c r="CQ535" s="15"/>
      <c r="CR535" s="15"/>
      <c r="CS535" s="15"/>
      <c r="CT535" s="15"/>
      <c r="CU535" s="15"/>
      <c r="CV535" s="15"/>
      <c r="CW535" s="15"/>
      <c r="CX535" s="15"/>
      <c r="CY535" s="15"/>
      <c r="CZ535" s="15"/>
      <c r="DA535" s="15"/>
      <c r="DB535" s="15"/>
      <c r="DC535" s="15"/>
      <c r="DD535" s="15"/>
      <c r="DE535" s="15"/>
      <c r="DF535" s="15"/>
      <c r="DG535" s="15"/>
      <c r="DH535" s="15"/>
      <c r="DI535" s="15"/>
      <c r="DJ535" s="15"/>
      <c r="DK535" s="15"/>
      <c r="DL535" s="15"/>
      <c r="DM535" s="15"/>
      <c r="DN535" s="15"/>
      <c r="DO535" s="15"/>
      <c r="DP535" s="15"/>
      <c r="DQ535" s="15"/>
      <c r="DR535" s="15"/>
      <c r="DS535" s="15"/>
      <c r="DT535" s="15"/>
      <c r="DU535" s="15"/>
      <c r="DV535" s="15"/>
      <c r="DW535" s="15"/>
      <c r="DX535" s="15"/>
      <c r="DY535" s="15"/>
      <c r="DZ535" s="15"/>
      <c r="EA535" s="15"/>
      <c r="EB535" s="15"/>
      <c r="EC535" s="15"/>
      <c r="ED535" s="15"/>
      <c r="EE535" s="15"/>
      <c r="EF535" s="15"/>
      <c r="EG535" s="15"/>
      <c r="EH535" s="15"/>
      <c r="EI535" s="15"/>
      <c r="EJ535" s="15"/>
      <c r="EK535" s="15"/>
      <c r="EL535" s="15"/>
      <c r="EM535" s="15"/>
      <c r="EN535" s="15"/>
      <c r="EO535" s="15"/>
      <c r="EP535" s="15"/>
      <c r="EQ535" s="15"/>
      <c r="ER535" s="15"/>
      <c r="ES535" s="15"/>
      <c r="ET535" s="15"/>
      <c r="EU535" s="15"/>
      <c r="EV535" s="15"/>
      <c r="EW535" s="15"/>
      <c r="EX535" s="15"/>
    </row>
    <row r="536" spans="1:154" ht="15.6" customHeight="1">
      <c r="A536" s="211" t="s">
        <v>2708</v>
      </c>
      <c r="B536" s="194" t="s">
        <v>3013</v>
      </c>
      <c r="C536" s="215" t="s">
        <v>3023</v>
      </c>
      <c r="D536" s="195">
        <f t="shared" si="14"/>
        <v>7.3</v>
      </c>
      <c r="E536" s="1" t="s">
        <v>81</v>
      </c>
      <c r="F536" s="215">
        <v>2020</v>
      </c>
      <c r="G536" s="215" t="s">
        <v>2632</v>
      </c>
      <c r="H536" s="6" t="s">
        <v>11</v>
      </c>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1">
        <v>7.3</v>
      </c>
      <c r="BG536" s="197"/>
      <c r="BH536" s="197"/>
      <c r="BI536" s="197"/>
      <c r="BJ536" s="197"/>
      <c r="BK536" s="197"/>
      <c r="BL536" s="197"/>
      <c r="BM536" s="197"/>
      <c r="BN536" s="197"/>
      <c r="BO536" s="197"/>
      <c r="BP536" s="197"/>
      <c r="BQ536" s="197"/>
      <c r="BR536" s="197"/>
      <c r="BS536" s="197"/>
      <c r="BT536" s="197"/>
      <c r="BU536" s="197"/>
      <c r="BV536" s="197"/>
      <c r="BW536" s="197"/>
      <c r="BX536" s="15"/>
      <c r="BY536" s="15"/>
      <c r="BZ536" s="15"/>
      <c r="CA536" s="15"/>
      <c r="CB536" s="15"/>
      <c r="CC536" s="15"/>
      <c r="CD536" s="15"/>
      <c r="CE536" s="15"/>
      <c r="CF536" s="15"/>
      <c r="CG536" s="15"/>
      <c r="CH536" s="15"/>
      <c r="CI536" s="15"/>
      <c r="CJ536" s="15"/>
      <c r="CK536" s="15"/>
      <c r="CL536" s="15"/>
      <c r="CM536" s="15"/>
      <c r="CN536" s="15"/>
      <c r="CO536" s="15"/>
      <c r="CP536" s="15"/>
      <c r="CQ536" s="15"/>
      <c r="CR536" s="15"/>
      <c r="CS536" s="15"/>
      <c r="CT536" s="15"/>
      <c r="CU536" s="15"/>
      <c r="CV536" s="15"/>
      <c r="CW536" s="15"/>
      <c r="CX536" s="15"/>
      <c r="CY536" s="15"/>
      <c r="CZ536" s="15"/>
      <c r="DA536" s="15"/>
      <c r="DB536" s="15"/>
      <c r="DC536" s="15"/>
      <c r="DD536" s="15"/>
      <c r="DE536" s="15"/>
      <c r="DF536" s="15"/>
      <c r="DG536" s="15"/>
      <c r="DH536" s="15"/>
      <c r="DI536" s="15"/>
      <c r="DJ536" s="15"/>
      <c r="DK536" s="15"/>
      <c r="DL536" s="15"/>
      <c r="DM536" s="15"/>
      <c r="DN536" s="15"/>
      <c r="DO536" s="15"/>
      <c r="DP536" s="15"/>
      <c r="DQ536" s="15"/>
      <c r="DR536" s="15"/>
      <c r="DS536" s="15"/>
      <c r="DT536" s="15"/>
      <c r="DU536" s="15"/>
      <c r="DV536" s="15"/>
      <c r="DW536" s="15"/>
      <c r="DX536" s="15"/>
      <c r="DY536" s="15"/>
      <c r="DZ536" s="15"/>
      <c r="EA536" s="15"/>
      <c r="EB536" s="15"/>
      <c r="EC536" s="15"/>
      <c r="ED536" s="15"/>
      <c r="EE536" s="15"/>
      <c r="EF536" s="15"/>
      <c r="EG536" s="15"/>
      <c r="EH536" s="15"/>
      <c r="EI536" s="15"/>
      <c r="EJ536" s="15"/>
      <c r="EK536" s="15"/>
      <c r="EL536" s="15"/>
      <c r="EM536" s="15"/>
      <c r="EN536" s="15"/>
      <c r="EO536" s="15"/>
      <c r="EP536" s="15"/>
      <c r="EQ536" s="15"/>
      <c r="ER536" s="15"/>
      <c r="ES536" s="15"/>
      <c r="ET536" s="15"/>
      <c r="EU536" s="15"/>
      <c r="EV536" s="15"/>
      <c r="EW536" s="15"/>
      <c r="EX536" s="15"/>
    </row>
    <row r="537" spans="1:154" ht="15.6" customHeight="1">
      <c r="A537" s="1" t="s">
        <v>2735</v>
      </c>
      <c r="B537" s="194" t="s">
        <v>3013</v>
      </c>
      <c r="C537" s="215" t="s">
        <v>3023</v>
      </c>
      <c r="D537" s="195">
        <f t="shared" si="14"/>
        <v>6.8125</v>
      </c>
      <c r="E537" s="1" t="s">
        <v>81</v>
      </c>
      <c r="F537" s="215">
        <v>2020</v>
      </c>
      <c r="G537" s="215" t="s">
        <v>2632</v>
      </c>
      <c r="H537" s="6" t="s">
        <v>11</v>
      </c>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1">
        <v>9</v>
      </c>
      <c r="AJ537" s="1">
        <v>7</v>
      </c>
      <c r="AK537" s="1">
        <v>6</v>
      </c>
      <c r="AL537" s="1">
        <v>9</v>
      </c>
      <c r="AM537" s="1">
        <v>5</v>
      </c>
      <c r="AN537" s="1">
        <v>8</v>
      </c>
      <c r="AO537" s="1">
        <v>9</v>
      </c>
      <c r="AP537" s="1">
        <v>6</v>
      </c>
      <c r="AQ537" s="1">
        <v>10</v>
      </c>
      <c r="AR537" s="1">
        <v>5</v>
      </c>
      <c r="AS537" s="1">
        <v>5</v>
      </c>
      <c r="AT537" s="1">
        <v>5</v>
      </c>
      <c r="AU537" s="1">
        <v>5</v>
      </c>
      <c r="AV537" s="1">
        <v>6</v>
      </c>
      <c r="BG537" s="197"/>
      <c r="BH537" s="197"/>
      <c r="BI537" s="197"/>
      <c r="BJ537" s="197"/>
      <c r="BK537" s="197">
        <v>9</v>
      </c>
      <c r="BL537" s="197">
        <v>5</v>
      </c>
      <c r="BM537" s="197"/>
      <c r="BN537" s="197"/>
      <c r="BO537" s="197"/>
      <c r="BP537" s="197"/>
      <c r="BQ537" s="197"/>
      <c r="BR537" s="197"/>
      <c r="BS537" s="197"/>
      <c r="BT537" s="197"/>
      <c r="BU537" s="197"/>
      <c r="BV537" s="197"/>
      <c r="BW537" s="197"/>
      <c r="BX537" s="15"/>
      <c r="BY537" s="15"/>
      <c r="BZ537" s="15"/>
      <c r="CA537" s="15"/>
      <c r="CB537" s="15"/>
      <c r="CC537" s="15"/>
      <c r="CD537" s="15"/>
      <c r="CE537" s="15"/>
      <c r="CF537" s="15"/>
      <c r="CG537" s="15"/>
      <c r="CH537" s="15"/>
      <c r="CI537" s="15"/>
      <c r="CJ537" s="15"/>
      <c r="CK537" s="15"/>
      <c r="CL537" s="15"/>
      <c r="CM537" s="15"/>
      <c r="CN537" s="15"/>
      <c r="CO537" s="15"/>
      <c r="CP537" s="15"/>
      <c r="CQ537" s="15"/>
      <c r="CR537" s="15"/>
      <c r="CS537" s="15"/>
      <c r="CT537" s="15"/>
      <c r="CU537" s="15"/>
      <c r="CV537" s="15"/>
      <c r="CW537" s="15"/>
      <c r="CX537" s="15"/>
      <c r="CY537" s="15"/>
      <c r="CZ537" s="15"/>
      <c r="DA537" s="15"/>
      <c r="DB537" s="15"/>
      <c r="DC537" s="15"/>
      <c r="DD537" s="15"/>
      <c r="DE537" s="15"/>
      <c r="DF537" s="15"/>
      <c r="DG537" s="15"/>
      <c r="DH537" s="15"/>
      <c r="DI537" s="15"/>
      <c r="DJ537" s="15"/>
      <c r="DK537" s="15"/>
      <c r="DL537" s="15"/>
      <c r="DM537" s="15"/>
      <c r="DN537" s="15"/>
      <c r="DO537" s="15"/>
      <c r="DP537" s="15"/>
      <c r="DQ537" s="15"/>
      <c r="DR537" s="15"/>
      <c r="DS537" s="15"/>
      <c r="DT537" s="15"/>
      <c r="DU537" s="15"/>
      <c r="DV537" s="15"/>
      <c r="DW537" s="15"/>
      <c r="DX537" s="15"/>
      <c r="DY537" s="15"/>
      <c r="DZ537" s="15"/>
      <c r="EA537" s="15"/>
      <c r="EB537" s="15"/>
      <c r="EC537" s="15"/>
      <c r="ED537" s="15"/>
      <c r="EE537" s="15"/>
      <c r="EF537" s="15"/>
      <c r="EG537" s="15"/>
      <c r="EH537" s="15"/>
      <c r="EI537" s="15"/>
      <c r="EJ537" s="15"/>
      <c r="EK537" s="15"/>
      <c r="EL537" s="15"/>
      <c r="EM537" s="15"/>
      <c r="EN537" s="15"/>
      <c r="EO537" s="15"/>
      <c r="EP537" s="15"/>
      <c r="EQ537" s="15"/>
      <c r="ER537" s="15"/>
      <c r="ES537" s="15"/>
      <c r="ET537" s="15"/>
      <c r="EU537" s="15"/>
      <c r="EV537" s="15"/>
      <c r="EW537" s="15"/>
      <c r="EX537" s="15"/>
    </row>
    <row r="538" spans="1:154" ht="15.6" customHeight="1">
      <c r="A538" s="1" t="s">
        <v>2611</v>
      </c>
      <c r="B538" s="194" t="s">
        <v>3013</v>
      </c>
      <c r="C538" s="215" t="s">
        <v>3023</v>
      </c>
      <c r="D538" s="195">
        <f t="shared" si="14"/>
        <v>6.2857142857142856</v>
      </c>
      <c r="E538" s="1" t="s">
        <v>81</v>
      </c>
      <c r="F538" s="215">
        <v>2020</v>
      </c>
      <c r="G538" s="215" t="s">
        <v>2632</v>
      </c>
      <c r="H538" s="6" t="s">
        <v>11</v>
      </c>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1">
        <v>7</v>
      </c>
      <c r="AJ538" s="1">
        <v>5</v>
      </c>
      <c r="AK538" s="1">
        <v>7</v>
      </c>
      <c r="AL538" s="1">
        <v>6</v>
      </c>
      <c r="AM538" s="1">
        <v>6</v>
      </c>
      <c r="AS538" s="209"/>
      <c r="AT538" s="209"/>
      <c r="AU538" s="209"/>
      <c r="AW538" s="209"/>
      <c r="AX538" s="209"/>
      <c r="BG538" s="197"/>
      <c r="BH538" s="197"/>
      <c r="BI538" s="197"/>
      <c r="BJ538" s="197"/>
      <c r="BK538" s="197">
        <v>6</v>
      </c>
      <c r="BL538" s="197">
        <v>7</v>
      </c>
      <c r="BM538" s="197"/>
      <c r="BN538" s="197"/>
      <c r="BO538" s="197"/>
      <c r="BP538" s="197"/>
      <c r="BQ538" s="197"/>
      <c r="BR538" s="197"/>
      <c r="BS538" s="197"/>
      <c r="BT538" s="197"/>
      <c r="BU538" s="197"/>
      <c r="BV538" s="197"/>
      <c r="BW538" s="197"/>
      <c r="BX538" s="15"/>
      <c r="BY538" s="15"/>
      <c r="BZ538" s="15"/>
      <c r="CA538" s="15"/>
      <c r="CB538" s="15"/>
      <c r="CC538" s="15"/>
      <c r="CD538" s="15"/>
      <c r="CE538" s="15"/>
      <c r="CF538" s="15"/>
      <c r="CG538" s="15"/>
      <c r="CH538" s="15"/>
      <c r="CI538" s="15"/>
      <c r="CJ538" s="15"/>
      <c r="CK538" s="15"/>
      <c r="CL538" s="15"/>
      <c r="CM538" s="15"/>
      <c r="CN538" s="15"/>
      <c r="CO538" s="15"/>
      <c r="CP538" s="15"/>
      <c r="CQ538" s="15"/>
      <c r="CR538" s="15"/>
      <c r="CS538" s="15"/>
      <c r="CT538" s="15"/>
      <c r="CU538" s="15"/>
      <c r="CV538" s="15"/>
      <c r="CW538" s="15"/>
      <c r="CX538" s="15"/>
      <c r="CY538" s="15"/>
      <c r="CZ538" s="15"/>
      <c r="DA538" s="15"/>
      <c r="DB538" s="15"/>
      <c r="DC538" s="15"/>
      <c r="DD538" s="15"/>
      <c r="DE538" s="15"/>
      <c r="DF538" s="15"/>
      <c r="DG538" s="15"/>
      <c r="DH538" s="15"/>
      <c r="DI538" s="15"/>
      <c r="DJ538" s="15"/>
      <c r="DK538" s="15"/>
      <c r="DL538" s="15"/>
      <c r="DM538" s="15"/>
      <c r="DN538" s="15"/>
      <c r="DO538" s="15"/>
      <c r="DP538" s="15"/>
      <c r="DQ538" s="15"/>
      <c r="DR538" s="15"/>
      <c r="DS538" s="15"/>
      <c r="DT538" s="15"/>
      <c r="DU538" s="15"/>
      <c r="DV538" s="15"/>
      <c r="DW538" s="15"/>
      <c r="DX538" s="15"/>
      <c r="DY538" s="15"/>
      <c r="DZ538" s="15"/>
      <c r="EA538" s="15"/>
      <c r="EB538" s="15"/>
      <c r="EC538" s="15"/>
      <c r="ED538" s="15"/>
      <c r="EE538" s="15"/>
      <c r="EF538" s="15"/>
      <c r="EG538" s="15"/>
      <c r="EH538" s="15"/>
      <c r="EI538" s="15"/>
      <c r="EJ538" s="15"/>
      <c r="EK538" s="15"/>
      <c r="EL538" s="15"/>
      <c r="EM538" s="15"/>
      <c r="EN538" s="15"/>
      <c r="EO538" s="15"/>
      <c r="EP538" s="15"/>
      <c r="EQ538" s="15"/>
      <c r="ER538" s="15"/>
      <c r="ES538" s="15"/>
      <c r="ET538" s="15"/>
      <c r="EU538" s="15"/>
      <c r="EV538" s="15"/>
      <c r="EW538" s="15"/>
      <c r="EX538" s="15"/>
    </row>
    <row r="539" spans="1:154" s="2" customFormat="1" ht="15.6" customHeight="1">
      <c r="A539" s="1" t="s">
        <v>3026</v>
      </c>
      <c r="B539" s="194" t="s">
        <v>3013</v>
      </c>
      <c r="C539" s="215" t="s">
        <v>3023</v>
      </c>
      <c r="D539" s="195">
        <f t="shared" si="14"/>
        <v>6.083333333333333</v>
      </c>
      <c r="E539" s="1" t="s">
        <v>81</v>
      </c>
      <c r="F539" s="215">
        <v>2020</v>
      </c>
      <c r="G539" s="215" t="s">
        <v>2632</v>
      </c>
      <c r="H539" s="6" t="s">
        <v>11</v>
      </c>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1">
        <v>2</v>
      </c>
      <c r="AJ539" s="1">
        <v>8</v>
      </c>
      <c r="AK539" s="1">
        <v>5</v>
      </c>
      <c r="AL539" s="1">
        <v>5</v>
      </c>
      <c r="AM539" s="1">
        <v>5</v>
      </c>
      <c r="AN539" s="1">
        <v>9</v>
      </c>
      <c r="AO539" s="1">
        <v>10</v>
      </c>
      <c r="AP539" s="1">
        <v>10</v>
      </c>
      <c r="AQ539" s="1">
        <v>4</v>
      </c>
      <c r="AR539" s="1">
        <v>5</v>
      </c>
      <c r="AS539" s="1"/>
      <c r="AU539" s="1"/>
      <c r="AV539" s="1"/>
      <c r="AW539" s="1"/>
      <c r="AX539" s="1"/>
      <c r="AY539" s="1"/>
      <c r="BG539" s="197"/>
      <c r="BH539" s="197"/>
      <c r="BI539" s="197"/>
      <c r="BJ539" s="197"/>
      <c r="BK539" s="197">
        <v>5</v>
      </c>
      <c r="BL539" s="197">
        <v>5</v>
      </c>
      <c r="BM539" s="209"/>
      <c r="BN539" s="209"/>
      <c r="BO539" s="209"/>
      <c r="BP539" s="209"/>
      <c r="BQ539" s="209"/>
      <c r="BR539" s="209"/>
      <c r="BS539" s="209"/>
      <c r="BT539" s="209"/>
      <c r="BU539" s="209"/>
      <c r="BV539" s="209"/>
      <c r="BW539" s="209"/>
      <c r="BX539" s="15"/>
      <c r="BY539" s="15"/>
      <c r="BZ539" s="15"/>
      <c r="CA539" s="15"/>
      <c r="CB539" s="15"/>
      <c r="CC539" s="15"/>
      <c r="CD539" s="15"/>
      <c r="CE539" s="15"/>
      <c r="CF539" s="15"/>
      <c r="CG539" s="15"/>
      <c r="CH539" s="15"/>
      <c r="CI539" s="15"/>
      <c r="CJ539" s="15"/>
      <c r="CK539" s="15"/>
      <c r="CL539" s="15"/>
      <c r="CM539" s="15"/>
      <c r="CN539" s="15"/>
      <c r="CO539" s="15"/>
      <c r="CP539" s="15"/>
      <c r="CQ539" s="15"/>
      <c r="CR539" s="15"/>
      <c r="CS539" s="15"/>
      <c r="CT539" s="15"/>
      <c r="CU539" s="15"/>
      <c r="CV539" s="15"/>
      <c r="CW539" s="15"/>
      <c r="CX539" s="15"/>
      <c r="CY539" s="15"/>
      <c r="CZ539" s="15"/>
      <c r="DA539" s="15"/>
      <c r="DB539" s="15"/>
      <c r="DC539" s="15"/>
      <c r="DD539" s="15"/>
      <c r="DE539" s="15"/>
      <c r="DF539" s="15"/>
      <c r="DG539" s="15"/>
      <c r="DH539" s="15"/>
      <c r="DI539" s="15"/>
      <c r="DJ539" s="15"/>
      <c r="DK539" s="15"/>
      <c r="DL539" s="15"/>
      <c r="DM539" s="15"/>
      <c r="DN539" s="15"/>
      <c r="DO539" s="15"/>
      <c r="DP539" s="15"/>
      <c r="DQ539" s="15"/>
      <c r="DR539" s="15"/>
      <c r="DS539" s="15"/>
      <c r="DT539" s="15"/>
      <c r="DU539" s="15"/>
      <c r="DV539" s="15"/>
      <c r="DW539" s="15"/>
      <c r="DX539" s="15"/>
      <c r="DY539" s="15"/>
      <c r="DZ539" s="15"/>
      <c r="EA539" s="15"/>
      <c r="EB539" s="15"/>
      <c r="EC539" s="15"/>
      <c r="ED539" s="15"/>
      <c r="EE539" s="15"/>
      <c r="EF539" s="15"/>
      <c r="EG539" s="15"/>
      <c r="EH539" s="15"/>
      <c r="EI539" s="15"/>
      <c r="EJ539" s="15"/>
      <c r="EK539" s="15"/>
      <c r="EL539" s="15"/>
      <c r="EM539" s="15"/>
      <c r="EN539" s="15"/>
      <c r="EO539" s="15"/>
      <c r="EP539" s="15"/>
      <c r="EQ539" s="15"/>
      <c r="ER539" s="15"/>
      <c r="ES539" s="15"/>
      <c r="ET539" s="15"/>
      <c r="EU539" s="15"/>
      <c r="EV539" s="15"/>
      <c r="EW539" s="15"/>
      <c r="EX539" s="15"/>
    </row>
    <row r="540" spans="1:154" s="2" customFormat="1" ht="15.6" customHeight="1">
      <c r="A540" s="1" t="s">
        <v>3026</v>
      </c>
      <c r="B540" s="194" t="s">
        <v>3013</v>
      </c>
      <c r="C540" s="215" t="s">
        <v>3023</v>
      </c>
      <c r="D540" s="195">
        <f t="shared" si="14"/>
        <v>6.0250000000000004</v>
      </c>
      <c r="E540" s="1" t="s">
        <v>81</v>
      </c>
      <c r="F540" s="215">
        <v>2020</v>
      </c>
      <c r="G540" s="215" t="s">
        <v>2632</v>
      </c>
      <c r="H540" s="6" t="s">
        <v>11</v>
      </c>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1">
        <v>7</v>
      </c>
      <c r="AJ540" s="1">
        <v>3</v>
      </c>
      <c r="AK540" s="1">
        <v>3</v>
      </c>
      <c r="AL540" s="1">
        <v>7</v>
      </c>
      <c r="AM540" s="1">
        <v>5</v>
      </c>
      <c r="AN540" s="1">
        <v>7.5</v>
      </c>
      <c r="AO540" s="1">
        <v>8</v>
      </c>
      <c r="AP540" s="1">
        <v>9</v>
      </c>
      <c r="AQ540" s="1">
        <v>5</v>
      </c>
      <c r="AR540" s="1">
        <v>3</v>
      </c>
      <c r="AS540" s="1">
        <v>4</v>
      </c>
      <c r="AT540" s="2">
        <v>2</v>
      </c>
      <c r="AU540" s="1">
        <v>10</v>
      </c>
      <c r="AV540" s="1">
        <v>10</v>
      </c>
      <c r="AW540" s="1">
        <v>8</v>
      </c>
      <c r="AX540" s="1">
        <v>9</v>
      </c>
      <c r="AY540" s="1">
        <v>10</v>
      </c>
      <c r="AZ540" s="2">
        <v>2</v>
      </c>
      <c r="BG540" s="197"/>
      <c r="BH540" s="197"/>
      <c r="BI540" s="197"/>
      <c r="BJ540" s="197"/>
      <c r="BK540" s="197">
        <v>4</v>
      </c>
      <c r="BL540" s="197">
        <v>4</v>
      </c>
      <c r="BM540" s="197"/>
      <c r="BN540" s="197"/>
      <c r="BO540" s="197"/>
      <c r="BP540" s="197"/>
      <c r="BQ540" s="197"/>
      <c r="BR540" s="197"/>
      <c r="BS540" s="197"/>
      <c r="BT540" s="197"/>
      <c r="BU540" s="197"/>
      <c r="BV540" s="197"/>
      <c r="BW540" s="197"/>
      <c r="BX540" s="15"/>
      <c r="BY540" s="15"/>
      <c r="BZ540" s="15"/>
      <c r="CA540" s="15"/>
      <c r="CB540" s="15"/>
      <c r="CC540" s="15"/>
      <c r="CD540" s="15"/>
      <c r="CE540" s="15"/>
      <c r="CF540" s="15"/>
      <c r="CG540" s="15"/>
      <c r="CH540" s="15"/>
      <c r="CI540" s="15"/>
      <c r="CJ540" s="15"/>
      <c r="CK540" s="15"/>
      <c r="CL540" s="15"/>
      <c r="CM540" s="15"/>
      <c r="CN540" s="15"/>
      <c r="CO540" s="15"/>
      <c r="CP540" s="15"/>
      <c r="CQ540" s="15"/>
      <c r="CR540" s="15"/>
      <c r="CS540" s="15"/>
      <c r="CT540" s="15"/>
      <c r="CU540" s="15"/>
      <c r="CV540" s="15"/>
      <c r="CW540" s="15"/>
      <c r="CX540" s="15"/>
      <c r="CY540" s="15"/>
      <c r="CZ540" s="15"/>
      <c r="DA540" s="15"/>
      <c r="DB540" s="15"/>
      <c r="DC540" s="15"/>
      <c r="DD540" s="15"/>
      <c r="DE540" s="15"/>
      <c r="DF540" s="15"/>
      <c r="DG540" s="15"/>
      <c r="DH540" s="15"/>
      <c r="DI540" s="15"/>
      <c r="DJ540" s="15"/>
      <c r="DK540" s="15"/>
      <c r="DL540" s="15"/>
      <c r="DM540" s="15"/>
      <c r="DN540" s="15"/>
      <c r="DO540" s="15"/>
      <c r="DP540" s="15"/>
      <c r="DQ540" s="15"/>
      <c r="DR540" s="15"/>
      <c r="DS540" s="15"/>
      <c r="DT540" s="15"/>
      <c r="DU540" s="15"/>
      <c r="DV540" s="15"/>
      <c r="DW540" s="15"/>
      <c r="DX540" s="15"/>
      <c r="DY540" s="15"/>
      <c r="DZ540" s="15"/>
      <c r="EA540" s="15"/>
      <c r="EB540" s="15"/>
      <c r="EC540" s="15"/>
      <c r="ED540" s="15"/>
      <c r="EE540" s="15"/>
      <c r="EF540" s="15"/>
      <c r="EG540" s="15"/>
      <c r="EH540" s="15"/>
      <c r="EI540" s="15"/>
      <c r="EJ540" s="15"/>
      <c r="EK540" s="15"/>
      <c r="EL540" s="15"/>
      <c r="EM540" s="15"/>
      <c r="EN540" s="15"/>
      <c r="EO540" s="15"/>
      <c r="EP540" s="15"/>
      <c r="EQ540" s="15"/>
      <c r="ER540" s="15"/>
      <c r="ES540" s="15"/>
      <c r="ET540" s="15"/>
      <c r="EU540" s="15"/>
      <c r="EV540" s="15"/>
      <c r="EW540" s="15"/>
      <c r="EX540" s="15"/>
    </row>
    <row r="541" spans="1:154" s="2" customFormat="1" ht="15.6" customHeight="1">
      <c r="A541" s="1" t="s">
        <v>3024</v>
      </c>
      <c r="B541" s="194" t="s">
        <v>3013</v>
      </c>
      <c r="C541" s="215" t="s">
        <v>3023</v>
      </c>
      <c r="D541" s="195">
        <f t="shared" si="14"/>
        <v>5.791666666666667</v>
      </c>
      <c r="E541" s="1" t="s">
        <v>81</v>
      </c>
      <c r="F541" s="215">
        <v>2020</v>
      </c>
      <c r="G541" s="215" t="s">
        <v>2632</v>
      </c>
      <c r="H541" s="6" t="s">
        <v>11</v>
      </c>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1">
        <v>5</v>
      </c>
      <c r="AJ541" s="1">
        <v>5</v>
      </c>
      <c r="AK541" s="1">
        <v>6</v>
      </c>
      <c r="AL541" s="1">
        <v>7</v>
      </c>
      <c r="AM541" s="1">
        <v>7</v>
      </c>
      <c r="AN541" s="1">
        <v>4</v>
      </c>
      <c r="AO541" s="1">
        <v>5</v>
      </c>
      <c r="AP541" s="1">
        <v>6</v>
      </c>
      <c r="AQ541" s="1">
        <v>4</v>
      </c>
      <c r="AR541" s="1">
        <v>6</v>
      </c>
      <c r="AS541" s="1"/>
      <c r="AU541" s="1"/>
      <c r="AV541" s="1"/>
      <c r="AW541" s="1"/>
      <c r="AX541" s="1"/>
      <c r="AY541" s="1"/>
      <c r="BG541" s="197"/>
      <c r="BH541" s="197"/>
      <c r="BI541" s="197"/>
      <c r="BJ541" s="197"/>
      <c r="BK541" s="197">
        <v>9</v>
      </c>
      <c r="BL541" s="197">
        <v>5.5</v>
      </c>
      <c r="BX541" s="15"/>
      <c r="BY541" s="15"/>
      <c r="BZ541" s="15"/>
      <c r="CA541" s="15"/>
      <c r="CB541" s="15"/>
      <c r="CC541" s="15"/>
      <c r="CD541" s="15"/>
      <c r="CE541" s="15"/>
      <c r="CF541" s="15"/>
      <c r="CG541" s="15"/>
      <c r="CH541" s="15"/>
      <c r="CI541" s="15"/>
      <c r="CJ541" s="15"/>
      <c r="CK541" s="15"/>
      <c r="CL541" s="15"/>
      <c r="CM541" s="15"/>
      <c r="CN541" s="15"/>
      <c r="CO541" s="15"/>
      <c r="CP541" s="15"/>
      <c r="CQ541" s="15"/>
      <c r="CR541" s="15"/>
      <c r="CS541" s="15"/>
      <c r="CT541" s="15"/>
      <c r="CU541" s="15"/>
      <c r="CV541" s="15"/>
      <c r="CW541" s="15"/>
      <c r="CX541" s="15"/>
      <c r="CY541" s="15"/>
      <c r="CZ541" s="15"/>
      <c r="DA541" s="15"/>
      <c r="DB541" s="15"/>
      <c r="DC541" s="15"/>
      <c r="DD541" s="15"/>
      <c r="DE541" s="15"/>
      <c r="DF541" s="15"/>
      <c r="DG541" s="15"/>
      <c r="DH541" s="15"/>
      <c r="DI541" s="15"/>
      <c r="DJ541" s="15"/>
      <c r="DK541" s="15"/>
      <c r="DL541" s="15"/>
      <c r="DM541" s="15"/>
      <c r="DN541" s="15"/>
      <c r="DO541" s="15"/>
      <c r="DP541" s="15"/>
      <c r="DQ541" s="15"/>
      <c r="DR541" s="15"/>
      <c r="DS541" s="15"/>
      <c r="DT541" s="15"/>
      <c r="DU541" s="15"/>
      <c r="DV541" s="15"/>
      <c r="DW541" s="15"/>
      <c r="DX541" s="15"/>
      <c r="DY541" s="15"/>
      <c r="DZ541" s="15"/>
      <c r="EA541" s="15"/>
      <c r="EB541" s="15"/>
      <c r="EC541" s="15"/>
      <c r="ED541" s="15"/>
      <c r="EE541" s="15"/>
      <c r="EF541" s="15"/>
      <c r="EG541" s="15"/>
      <c r="EH541" s="15"/>
      <c r="EI541" s="15"/>
      <c r="EJ541" s="15"/>
      <c r="EK541" s="15"/>
      <c r="EL541" s="15"/>
      <c r="EM541" s="15"/>
      <c r="EN541" s="15"/>
      <c r="EO541" s="15"/>
      <c r="EP541" s="15"/>
      <c r="EQ541" s="15"/>
      <c r="ER541" s="15"/>
      <c r="ES541" s="15"/>
      <c r="ET541" s="15"/>
      <c r="EU541" s="15"/>
      <c r="EV541" s="15"/>
      <c r="EW541" s="15"/>
      <c r="EX541" s="15"/>
    </row>
    <row r="542" spans="1:154" s="2" customFormat="1" ht="15.6" customHeight="1">
      <c r="A542" s="1" t="s">
        <v>2708</v>
      </c>
      <c r="B542" s="194" t="s">
        <v>3013</v>
      </c>
      <c r="C542" s="215" t="s">
        <v>3023</v>
      </c>
      <c r="D542" s="195">
        <f t="shared" si="14"/>
        <v>5.208333333333333</v>
      </c>
      <c r="E542" s="1" t="s">
        <v>81</v>
      </c>
      <c r="F542" s="215">
        <v>2020</v>
      </c>
      <c r="G542" s="215" t="s">
        <v>2632</v>
      </c>
      <c r="H542" s="6" t="s">
        <v>11</v>
      </c>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1">
        <v>6</v>
      </c>
      <c r="AJ542" s="1">
        <v>7</v>
      </c>
      <c r="AK542" s="1">
        <v>0</v>
      </c>
      <c r="AL542" s="1">
        <v>6</v>
      </c>
      <c r="AM542" s="1">
        <v>4</v>
      </c>
      <c r="AN542" s="1" t="s">
        <v>63</v>
      </c>
      <c r="AO542" s="1">
        <v>8</v>
      </c>
      <c r="AP542" s="1">
        <v>6.5</v>
      </c>
      <c r="AQ542" s="1">
        <v>3</v>
      </c>
      <c r="AR542" s="1">
        <v>5</v>
      </c>
      <c r="AS542" s="1">
        <v>5</v>
      </c>
      <c r="BK542" s="2">
        <v>7</v>
      </c>
      <c r="BL542" s="2">
        <v>5</v>
      </c>
      <c r="BM542" s="197"/>
      <c r="BN542" s="197"/>
      <c r="BO542" s="197"/>
      <c r="BP542" s="197"/>
      <c r="BQ542" s="197"/>
      <c r="BR542" s="197"/>
      <c r="BS542" s="197"/>
      <c r="BT542" s="197"/>
      <c r="BU542" s="197"/>
      <c r="BV542" s="197"/>
      <c r="BW542" s="197"/>
      <c r="BX542" s="15"/>
      <c r="BY542" s="15"/>
      <c r="BZ542" s="15"/>
      <c r="CA542" s="15"/>
      <c r="CB542" s="15"/>
      <c r="CC542" s="15"/>
      <c r="CD542" s="15"/>
      <c r="CE542" s="15"/>
      <c r="CF542" s="15"/>
      <c r="CG542" s="15"/>
      <c r="CH542" s="15"/>
      <c r="CI542" s="15"/>
      <c r="CJ542" s="15"/>
      <c r="CK542" s="15"/>
      <c r="CL542" s="15"/>
      <c r="CM542" s="15"/>
      <c r="CN542" s="15"/>
      <c r="CO542" s="15"/>
      <c r="CP542" s="15"/>
      <c r="CQ542" s="15"/>
      <c r="CR542" s="15"/>
      <c r="CS542" s="15"/>
      <c r="CT542" s="15"/>
      <c r="CU542" s="15"/>
      <c r="CV542" s="15"/>
      <c r="CW542" s="15"/>
      <c r="CX542" s="15"/>
      <c r="CY542" s="15"/>
      <c r="CZ542" s="15"/>
      <c r="DA542" s="15"/>
      <c r="DB542" s="15"/>
      <c r="DC542" s="15"/>
      <c r="DD542" s="15"/>
      <c r="DE542" s="15"/>
      <c r="DF542" s="15"/>
      <c r="DG542" s="15"/>
      <c r="DH542" s="15"/>
      <c r="DI542" s="15"/>
      <c r="DJ542" s="15"/>
      <c r="DK542" s="15"/>
      <c r="DL542" s="15"/>
      <c r="DM542" s="15"/>
      <c r="DN542" s="15"/>
      <c r="DO542" s="15"/>
      <c r="DP542" s="15"/>
      <c r="DQ542" s="15"/>
      <c r="DR542" s="15"/>
      <c r="DS542" s="15"/>
      <c r="DT542" s="15"/>
      <c r="DU542" s="15"/>
      <c r="DV542" s="15"/>
      <c r="DW542" s="15"/>
      <c r="DX542" s="15"/>
      <c r="DY542" s="15"/>
      <c r="DZ542" s="15"/>
      <c r="EA542" s="15"/>
      <c r="EB542" s="15"/>
      <c r="EC542" s="15"/>
      <c r="ED542" s="15"/>
      <c r="EE542" s="15"/>
      <c r="EF542" s="15"/>
      <c r="EG542" s="15"/>
      <c r="EH542" s="15"/>
      <c r="EI542" s="15"/>
      <c r="EJ542" s="15"/>
      <c r="EK542" s="15"/>
      <c r="EL542" s="15"/>
      <c r="EM542" s="15"/>
      <c r="EN542" s="15"/>
      <c r="EO542" s="15"/>
      <c r="EP542" s="15"/>
      <c r="EQ542" s="15"/>
      <c r="ER542" s="15"/>
      <c r="ES542" s="15"/>
      <c r="ET542" s="15"/>
      <c r="EU542" s="15"/>
      <c r="EV542" s="15"/>
      <c r="EW542" s="15"/>
      <c r="EX542" s="15"/>
    </row>
    <row r="543" spans="1:154" s="2" customFormat="1" ht="15.6" customHeight="1">
      <c r="A543" s="217" t="s">
        <v>2735</v>
      </c>
      <c r="B543" s="194" t="s">
        <v>3013</v>
      </c>
      <c r="C543" s="215" t="s">
        <v>3023</v>
      </c>
      <c r="D543" s="195">
        <f t="shared" si="14"/>
        <v>5.115384615384615</v>
      </c>
      <c r="E543" s="217" t="s">
        <v>81</v>
      </c>
      <c r="F543" s="215">
        <v>2020</v>
      </c>
      <c r="G543" s="215" t="s">
        <v>2632</v>
      </c>
      <c r="H543" s="6" t="s">
        <v>11</v>
      </c>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217">
        <v>6</v>
      </c>
      <c r="AJ543" s="217">
        <v>5</v>
      </c>
      <c r="AK543" s="217">
        <v>10</v>
      </c>
      <c r="AL543" s="217">
        <v>2</v>
      </c>
      <c r="AM543" s="217">
        <v>5</v>
      </c>
      <c r="AN543" s="217">
        <v>6</v>
      </c>
      <c r="AO543" s="217">
        <v>5</v>
      </c>
      <c r="AP543" s="217">
        <v>5</v>
      </c>
      <c r="AQ543" s="217">
        <v>0</v>
      </c>
      <c r="AR543" s="217">
        <v>6</v>
      </c>
      <c r="AS543" s="217">
        <v>4</v>
      </c>
      <c r="AT543" s="217">
        <v>5</v>
      </c>
      <c r="AU543" s="217">
        <v>5</v>
      </c>
      <c r="AV543" s="217">
        <v>6</v>
      </c>
      <c r="AW543" s="217">
        <v>5</v>
      </c>
      <c r="AX543" s="217">
        <v>5</v>
      </c>
      <c r="AY543" s="217">
        <v>5</v>
      </c>
      <c r="AZ543" s="209">
        <v>5</v>
      </c>
      <c r="BA543" s="209">
        <v>5</v>
      </c>
      <c r="BB543" s="209">
        <v>5</v>
      </c>
      <c r="BC543" s="209">
        <v>5</v>
      </c>
      <c r="BD543" s="209">
        <v>5</v>
      </c>
      <c r="BE543" s="209">
        <v>5</v>
      </c>
      <c r="BF543" s="209">
        <v>6</v>
      </c>
      <c r="BK543" s="2">
        <v>4</v>
      </c>
      <c r="BL543" s="2">
        <v>8</v>
      </c>
      <c r="BM543" s="15"/>
      <c r="BN543" s="197"/>
      <c r="BO543" s="197"/>
      <c r="BP543" s="197"/>
      <c r="BQ543" s="197"/>
      <c r="BR543" s="197"/>
      <c r="BS543" s="197"/>
      <c r="BT543" s="197"/>
      <c r="BU543" s="197"/>
      <c r="BV543" s="197"/>
      <c r="BW543" s="197"/>
      <c r="BX543" s="15"/>
      <c r="BY543" s="15"/>
      <c r="BZ543" s="15"/>
      <c r="CA543" s="15"/>
      <c r="CB543" s="15"/>
      <c r="CC543" s="15"/>
      <c r="CD543" s="15"/>
      <c r="CE543" s="15"/>
      <c r="CF543" s="15"/>
      <c r="CG543" s="15"/>
      <c r="CH543" s="15"/>
      <c r="CI543" s="15"/>
      <c r="CJ543" s="15"/>
      <c r="CK543" s="15"/>
      <c r="CL543" s="15"/>
      <c r="CM543" s="15"/>
      <c r="CN543" s="15"/>
      <c r="CO543" s="15"/>
      <c r="CP543" s="15"/>
      <c r="CQ543" s="15"/>
      <c r="CR543" s="15"/>
      <c r="CS543" s="15"/>
      <c r="CT543" s="15"/>
      <c r="CU543" s="15"/>
      <c r="CV543" s="15"/>
      <c r="CW543" s="15"/>
      <c r="CX543" s="15"/>
      <c r="CY543" s="15"/>
      <c r="CZ543" s="15"/>
      <c r="DA543" s="15"/>
      <c r="DB543" s="15"/>
      <c r="DC543" s="15"/>
      <c r="DD543" s="15"/>
      <c r="DE543" s="15"/>
      <c r="DF543" s="15"/>
      <c r="DG543" s="15"/>
      <c r="DH543" s="15"/>
      <c r="DI543" s="15"/>
      <c r="DJ543" s="15"/>
      <c r="DK543" s="15"/>
      <c r="DL543" s="15"/>
      <c r="DM543" s="15"/>
      <c r="DN543" s="15"/>
      <c r="DO543" s="15"/>
      <c r="DP543" s="15"/>
      <c r="DQ543" s="15"/>
      <c r="DR543" s="15"/>
      <c r="DS543" s="15"/>
      <c r="DT543" s="15"/>
      <c r="DU543" s="15"/>
      <c r="DV543" s="15"/>
      <c r="DW543" s="15"/>
      <c r="DX543" s="15"/>
      <c r="DY543" s="15"/>
      <c r="DZ543" s="15"/>
      <c r="EA543" s="15"/>
      <c r="EB543" s="15"/>
      <c r="EC543" s="15"/>
      <c r="ED543" s="15"/>
      <c r="EE543" s="15"/>
      <c r="EF543" s="15"/>
      <c r="EG543" s="15"/>
      <c r="EH543" s="15"/>
      <c r="EI543" s="15"/>
      <c r="EJ543" s="15"/>
      <c r="EK543" s="15"/>
      <c r="EL543" s="15"/>
      <c r="EM543" s="15"/>
      <c r="EN543" s="15"/>
      <c r="EO543" s="15"/>
      <c r="EP543" s="15"/>
      <c r="EQ543" s="15"/>
      <c r="ER543" s="15"/>
      <c r="ES543" s="15"/>
      <c r="ET543" s="15"/>
      <c r="EU543" s="15"/>
      <c r="EV543" s="15"/>
      <c r="EW543" s="15"/>
      <c r="EX543" s="15"/>
    </row>
    <row r="544" spans="1:154" s="2" customFormat="1" ht="15.6" customHeight="1">
      <c r="A544" s="214" t="s">
        <v>3019</v>
      </c>
      <c r="B544" s="194" t="s">
        <v>3013</v>
      </c>
      <c r="C544" s="210" t="s">
        <v>3043</v>
      </c>
      <c r="D544" s="195">
        <f t="shared" si="14"/>
        <v>6.5</v>
      </c>
      <c r="E544" s="214" t="s">
        <v>81</v>
      </c>
      <c r="F544" s="210">
        <v>2020</v>
      </c>
      <c r="G544" s="215" t="s">
        <v>2632</v>
      </c>
      <c r="H544" s="6" t="s">
        <v>11</v>
      </c>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214">
        <v>4</v>
      </c>
      <c r="AJ544" s="214">
        <v>8</v>
      </c>
      <c r="AK544" s="1">
        <v>8</v>
      </c>
      <c r="AL544" s="214">
        <v>6</v>
      </c>
      <c r="AM544" s="214"/>
      <c r="AN544" s="214"/>
      <c r="AO544" s="214"/>
      <c r="AP544" s="214"/>
      <c r="AQ544" s="214"/>
      <c r="AR544" s="214"/>
      <c r="AS544" s="214"/>
      <c r="AT544" s="214"/>
      <c r="AU544" s="214"/>
      <c r="AV544" s="214"/>
      <c r="AW544" s="214"/>
      <c r="AX544" s="214"/>
      <c r="AY544" s="214"/>
      <c r="AZ544" s="197"/>
      <c r="BA544" s="197"/>
      <c r="BB544" s="197"/>
      <c r="BC544" s="197"/>
      <c r="BD544" s="197"/>
      <c r="BE544" s="197"/>
      <c r="BF544" s="197"/>
      <c r="BG544" s="197"/>
      <c r="BH544" s="197"/>
      <c r="BI544" s="197"/>
      <c r="BJ544" s="197"/>
      <c r="BK544" s="197"/>
      <c r="BL544" s="197"/>
      <c r="BM544" s="197"/>
      <c r="BN544" s="197"/>
      <c r="BO544" s="197"/>
      <c r="BP544" s="197"/>
      <c r="BQ544" s="197"/>
      <c r="BR544" s="197"/>
      <c r="BS544" s="197"/>
      <c r="BT544" s="197"/>
      <c r="BU544" s="197"/>
      <c r="BV544" s="197"/>
      <c r="BW544" s="197"/>
      <c r="BX544" s="15"/>
      <c r="BY544" s="15"/>
      <c r="BZ544" s="15"/>
      <c r="CA544" s="15"/>
      <c r="CB544" s="15"/>
      <c r="CC544" s="15"/>
      <c r="CD544" s="15"/>
      <c r="CE544" s="15"/>
      <c r="CF544" s="15"/>
      <c r="CG544" s="15"/>
      <c r="CH544" s="15"/>
      <c r="CI544" s="15"/>
      <c r="CJ544" s="15"/>
      <c r="CK544" s="15"/>
      <c r="CL544" s="15"/>
      <c r="CM544" s="15"/>
      <c r="CN544" s="15"/>
      <c r="CO544" s="15"/>
      <c r="CP544" s="15"/>
      <c r="CQ544" s="15"/>
      <c r="CR544" s="15"/>
      <c r="CS544" s="15"/>
      <c r="CT544" s="15"/>
      <c r="CU544" s="15"/>
      <c r="CV544" s="15"/>
      <c r="CW544" s="15"/>
      <c r="CX544" s="15"/>
      <c r="CY544" s="15"/>
      <c r="CZ544" s="15"/>
      <c r="DA544" s="15"/>
      <c r="DB544" s="15"/>
      <c r="DC544" s="15"/>
      <c r="DD544" s="15"/>
      <c r="DE544" s="15"/>
      <c r="DF544" s="15"/>
      <c r="DG544" s="15"/>
      <c r="DH544" s="15"/>
      <c r="DI544" s="15"/>
      <c r="DJ544" s="15"/>
      <c r="DK544" s="15"/>
      <c r="DL544" s="15"/>
      <c r="DM544" s="15"/>
      <c r="DN544" s="15"/>
      <c r="DO544" s="15"/>
      <c r="DP544" s="15"/>
      <c r="DQ544" s="15"/>
      <c r="DR544" s="15"/>
      <c r="DS544" s="15"/>
      <c r="DT544" s="15"/>
      <c r="DU544" s="15"/>
      <c r="DV544" s="15"/>
      <c r="DW544" s="15"/>
      <c r="DX544" s="15"/>
      <c r="DY544" s="15"/>
      <c r="DZ544" s="15"/>
      <c r="EA544" s="15"/>
      <c r="EB544" s="15"/>
      <c r="EC544" s="15"/>
      <c r="ED544" s="15"/>
      <c r="EE544" s="15"/>
      <c r="EF544" s="15"/>
      <c r="EG544" s="15"/>
      <c r="EH544" s="15"/>
      <c r="EI544" s="15"/>
      <c r="EJ544" s="15"/>
      <c r="EK544" s="15"/>
      <c r="EL544" s="15"/>
      <c r="EM544" s="15"/>
      <c r="EN544" s="15"/>
      <c r="EO544" s="15"/>
      <c r="EP544" s="15"/>
      <c r="EQ544" s="15"/>
      <c r="ER544" s="15"/>
      <c r="ES544" s="15"/>
      <c r="ET544" s="15"/>
      <c r="EU544" s="15"/>
      <c r="EV544" s="15"/>
      <c r="EW544" s="15"/>
      <c r="EX544" s="15"/>
    </row>
    <row r="545" spans="1:154" s="2" customFormat="1" ht="15.6" customHeight="1">
      <c r="A545" s="1" t="s">
        <v>2611</v>
      </c>
      <c r="B545" s="194" t="s">
        <v>3013</v>
      </c>
      <c r="C545" s="215" t="s">
        <v>3021</v>
      </c>
      <c r="D545" s="195">
        <f t="shared" si="14"/>
        <v>5.8571428571428568</v>
      </c>
      <c r="E545" s="1" t="s">
        <v>81</v>
      </c>
      <c r="F545" s="215">
        <v>2020</v>
      </c>
      <c r="G545" s="215" t="s">
        <v>2632</v>
      </c>
      <c r="H545" s="6" t="s">
        <v>11</v>
      </c>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1">
        <v>10</v>
      </c>
      <c r="AJ545" s="1">
        <v>7</v>
      </c>
      <c r="AK545" s="1">
        <v>5</v>
      </c>
      <c r="AL545" s="1">
        <v>2</v>
      </c>
      <c r="AM545" s="1">
        <v>5</v>
      </c>
      <c r="AN545" s="1"/>
      <c r="AO545" s="1"/>
      <c r="AP545" s="1"/>
      <c r="AQ545" s="1"/>
      <c r="AR545" s="1"/>
      <c r="AS545" s="209"/>
      <c r="AT545" s="209"/>
      <c r="AU545" s="209"/>
      <c r="AW545" s="209"/>
      <c r="AX545" s="209"/>
      <c r="BG545" s="197"/>
      <c r="BH545" s="197"/>
      <c r="BI545" s="197"/>
      <c r="BJ545" s="197"/>
      <c r="BK545" s="197">
        <v>6</v>
      </c>
      <c r="BL545" s="197">
        <v>6</v>
      </c>
      <c r="BX545" s="15"/>
      <c r="BY545" s="15"/>
      <c r="BZ545" s="15"/>
      <c r="CA545" s="15"/>
      <c r="CB545" s="15"/>
      <c r="CC545" s="15"/>
      <c r="CD545" s="15"/>
      <c r="CE545" s="15"/>
      <c r="CF545" s="15"/>
      <c r="CG545" s="15"/>
      <c r="CH545" s="15"/>
      <c r="CI545" s="15"/>
      <c r="CJ545" s="15"/>
      <c r="CK545" s="15"/>
      <c r="CL545" s="15"/>
      <c r="CM545" s="15"/>
      <c r="CN545" s="15"/>
      <c r="CO545" s="15"/>
      <c r="CP545" s="15"/>
      <c r="CQ545" s="15"/>
      <c r="CR545" s="15"/>
      <c r="CS545" s="15"/>
      <c r="CT545" s="15"/>
      <c r="CU545" s="15"/>
      <c r="CV545" s="15"/>
      <c r="CW545" s="15"/>
      <c r="CX545" s="15"/>
      <c r="CY545" s="15"/>
      <c r="CZ545" s="15"/>
      <c r="DA545" s="15"/>
      <c r="DB545" s="15"/>
      <c r="DC545" s="15"/>
      <c r="DD545" s="15"/>
      <c r="DE545" s="15"/>
      <c r="DF545" s="15"/>
      <c r="DG545" s="15"/>
      <c r="DH545" s="15"/>
      <c r="DI545" s="15"/>
      <c r="DJ545" s="15"/>
      <c r="DK545" s="15"/>
      <c r="DL545" s="15"/>
      <c r="DM545" s="15"/>
      <c r="DN545" s="15"/>
      <c r="DO545" s="15"/>
      <c r="DP545" s="15"/>
      <c r="DQ545" s="15"/>
      <c r="DR545" s="15"/>
      <c r="DS545" s="15"/>
      <c r="DT545" s="15"/>
      <c r="DU545" s="15"/>
      <c r="DV545" s="15"/>
      <c r="DW545" s="15"/>
      <c r="DX545" s="15"/>
      <c r="DY545" s="15"/>
      <c r="DZ545" s="15"/>
      <c r="EA545" s="15"/>
      <c r="EB545" s="15"/>
      <c r="EC545" s="15"/>
      <c r="ED545" s="15"/>
      <c r="EE545" s="15"/>
      <c r="EF545" s="15"/>
      <c r="EG545" s="15"/>
      <c r="EH545" s="15"/>
      <c r="EI545" s="15"/>
      <c r="EJ545" s="15"/>
      <c r="EK545" s="15"/>
      <c r="EL545" s="15"/>
      <c r="EM545" s="15"/>
      <c r="EN545" s="15"/>
      <c r="EO545" s="15"/>
      <c r="EP545" s="15"/>
      <c r="EQ545" s="15"/>
      <c r="ER545" s="15"/>
      <c r="ES545" s="15"/>
      <c r="ET545" s="15"/>
      <c r="EU545" s="15"/>
      <c r="EV545" s="15"/>
      <c r="EW545" s="15"/>
      <c r="EX545" s="15"/>
    </row>
    <row r="546" spans="1:154" s="2" customFormat="1" ht="15.6" customHeight="1">
      <c r="A546" s="217" t="s">
        <v>2611</v>
      </c>
      <c r="B546" s="194" t="s">
        <v>3013</v>
      </c>
      <c r="C546" s="215" t="s">
        <v>3015</v>
      </c>
      <c r="D546" s="195">
        <f t="shared" si="14"/>
        <v>6.6818181818181817</v>
      </c>
      <c r="E546" s="217" t="s">
        <v>81</v>
      </c>
      <c r="F546" s="215">
        <v>2020</v>
      </c>
      <c r="G546" s="215" t="s">
        <v>2632</v>
      </c>
      <c r="H546" s="6" t="s">
        <v>11</v>
      </c>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217">
        <v>10</v>
      </c>
      <c r="AJ546" s="217">
        <v>6.5</v>
      </c>
      <c r="AK546" s="217">
        <v>5</v>
      </c>
      <c r="AL546" s="217">
        <v>7</v>
      </c>
      <c r="AM546" s="217">
        <v>5</v>
      </c>
      <c r="AN546" s="217">
        <v>6</v>
      </c>
      <c r="AO546" s="217">
        <v>7</v>
      </c>
      <c r="AP546" s="217">
        <v>8</v>
      </c>
      <c r="AQ546" s="217">
        <v>5</v>
      </c>
      <c r="AR546" s="217"/>
      <c r="AS546" s="217"/>
      <c r="AT546" s="217"/>
      <c r="AU546" s="217"/>
      <c r="AV546" s="217"/>
      <c r="AW546" s="217"/>
      <c r="AX546" s="217"/>
      <c r="AY546" s="217"/>
      <c r="AZ546" s="209"/>
      <c r="BA546" s="209"/>
      <c r="BB546" s="209"/>
      <c r="BC546" s="209"/>
      <c r="BD546" s="209"/>
      <c r="BE546" s="209"/>
      <c r="BF546" s="209"/>
      <c r="BG546" s="197"/>
      <c r="BH546" s="197"/>
      <c r="BI546" s="197"/>
      <c r="BJ546" s="197"/>
      <c r="BK546" s="197">
        <v>6</v>
      </c>
      <c r="BL546" s="197">
        <v>8</v>
      </c>
      <c r="BX546" s="15"/>
      <c r="BY546" s="15"/>
      <c r="BZ546" s="15"/>
      <c r="CA546" s="15"/>
      <c r="CB546" s="15"/>
      <c r="CC546" s="15"/>
      <c r="CD546" s="15"/>
      <c r="CE546" s="15"/>
      <c r="CF546" s="15"/>
      <c r="CG546" s="15"/>
      <c r="CH546" s="15"/>
      <c r="CI546" s="15"/>
      <c r="CJ546" s="15"/>
      <c r="CK546" s="15"/>
      <c r="CL546" s="15"/>
      <c r="CM546" s="15"/>
      <c r="CN546" s="15"/>
      <c r="CO546" s="15"/>
      <c r="CP546" s="15"/>
      <c r="CQ546" s="15"/>
      <c r="CR546" s="15"/>
      <c r="CS546" s="15"/>
      <c r="CT546" s="15"/>
      <c r="CU546" s="15"/>
      <c r="CV546" s="15"/>
      <c r="CW546" s="15"/>
      <c r="CX546" s="15"/>
      <c r="CY546" s="15"/>
      <c r="CZ546" s="15"/>
      <c r="DA546" s="15"/>
      <c r="DB546" s="15"/>
      <c r="DC546" s="15"/>
      <c r="DD546" s="15"/>
      <c r="DE546" s="15"/>
      <c r="DF546" s="15"/>
      <c r="DG546" s="15"/>
      <c r="DH546" s="15"/>
      <c r="DI546" s="15"/>
      <c r="DJ546" s="15"/>
      <c r="DK546" s="15"/>
      <c r="DL546" s="15"/>
      <c r="DM546" s="15"/>
      <c r="DN546" s="15"/>
      <c r="DO546" s="15"/>
      <c r="DP546" s="15"/>
      <c r="DQ546" s="15"/>
      <c r="DR546" s="15"/>
      <c r="DS546" s="15"/>
      <c r="DT546" s="15"/>
      <c r="DU546" s="15"/>
      <c r="DV546" s="15"/>
      <c r="DW546" s="15"/>
      <c r="DX546" s="15"/>
      <c r="DY546" s="15"/>
      <c r="DZ546" s="15"/>
      <c r="EA546" s="15"/>
      <c r="EB546" s="15"/>
      <c r="EC546" s="15"/>
      <c r="ED546" s="15"/>
      <c r="EE546" s="15"/>
      <c r="EF546" s="15"/>
      <c r="EG546" s="15"/>
      <c r="EH546" s="15"/>
      <c r="EI546" s="15"/>
      <c r="EJ546" s="15"/>
      <c r="EK546" s="15"/>
      <c r="EL546" s="15"/>
      <c r="EM546" s="15"/>
      <c r="EN546" s="15"/>
      <c r="EO546" s="15"/>
      <c r="EP546" s="15"/>
      <c r="EQ546" s="15"/>
      <c r="ER546" s="15"/>
      <c r="ES546" s="15"/>
      <c r="ET546" s="15"/>
      <c r="EU546" s="15"/>
      <c r="EV546" s="15"/>
      <c r="EW546" s="15"/>
      <c r="EX546" s="15"/>
    </row>
    <row r="547" spans="1:154" s="2" customFormat="1" ht="15.6" customHeight="1">
      <c r="A547" s="1"/>
      <c r="B547" s="194"/>
      <c r="C547" s="216"/>
      <c r="D547" s="195"/>
      <c r="E547" s="1"/>
      <c r="F547" s="215"/>
      <c r="G547" s="215"/>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BG547" s="197"/>
      <c r="BH547" s="197"/>
      <c r="BI547" s="197"/>
      <c r="BJ547" s="197"/>
      <c r="BK547" s="197"/>
      <c r="BL547" s="197"/>
    </row>
  </sheetData>
  <sortState xmlns:xlrd2="http://schemas.microsoft.com/office/spreadsheetml/2017/richdata2" ref="A18:EX32">
    <sortCondition descending="1" ref="D18:D32"/>
  </sortState>
  <phoneticPr fontId="6" type="noConversion"/>
  <pageMargins left="0.75" right="0.75" top="1" bottom="1" header="0.5" footer="0.5"/>
  <pageSetup scale="10" orientation="landscape"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B2691-6964-4461-8B8F-9F9634B45AFF}">
  <dimension ref="A1:E6"/>
  <sheetViews>
    <sheetView workbookViewId="0">
      <selection activeCell="B7" sqref="B7"/>
    </sheetView>
  </sheetViews>
  <sheetFormatPr defaultColWidth="8.625" defaultRowHeight="15.75"/>
  <cols>
    <col min="1" max="1" width="8.75" style="63" customWidth="1"/>
    <col min="2" max="2" width="13.75" style="63" customWidth="1"/>
    <col min="3" max="3" width="17.5" style="63" customWidth="1"/>
    <col min="4" max="4" width="51.875" style="63" customWidth="1"/>
    <col min="5" max="5" width="52" style="63" customWidth="1"/>
    <col min="6" max="16384" width="8.625" style="63"/>
  </cols>
  <sheetData>
    <row r="1" spans="1:5" s="291" customFormat="1" ht="16.5" thickBot="1">
      <c r="A1" s="291" t="s">
        <v>94</v>
      </c>
      <c r="B1" s="291" t="s">
        <v>5666</v>
      </c>
      <c r="C1" s="291" t="s">
        <v>2156</v>
      </c>
      <c r="D1" s="291" t="s">
        <v>5711</v>
      </c>
      <c r="E1" s="291" t="s">
        <v>5668</v>
      </c>
    </row>
    <row r="2" spans="1:5" s="192" customFormat="1" ht="79.5" thickTop="1">
      <c r="A2" s="192">
        <v>0</v>
      </c>
      <c r="B2" s="292">
        <v>45062</v>
      </c>
      <c r="C2" s="192" t="s">
        <v>5712</v>
      </c>
      <c r="D2" s="192" t="s">
        <v>6231</v>
      </c>
      <c r="E2" s="192" t="s">
        <v>6230</v>
      </c>
    </row>
    <row r="3" spans="1:5" ht="31.5">
      <c r="A3" s="63">
        <v>1</v>
      </c>
      <c r="B3" s="434">
        <v>45071</v>
      </c>
      <c r="C3" s="63" t="s">
        <v>5667</v>
      </c>
      <c r="D3" s="63" t="s">
        <v>6465</v>
      </c>
      <c r="E3" s="63" t="s">
        <v>6391</v>
      </c>
    </row>
    <row r="4" spans="1:5">
      <c r="A4" s="63">
        <v>2</v>
      </c>
      <c r="B4" s="434">
        <v>45076</v>
      </c>
      <c r="C4" s="63" t="s">
        <v>5667</v>
      </c>
      <c r="D4" s="63" t="s">
        <v>6464</v>
      </c>
      <c r="E4" s="63" t="s">
        <v>6540</v>
      </c>
    </row>
    <row r="5" spans="1:5" ht="31.5">
      <c r="A5" s="63">
        <v>0</v>
      </c>
      <c r="B5" s="434">
        <v>45078</v>
      </c>
      <c r="C5" s="63" t="s">
        <v>5712</v>
      </c>
      <c r="D5" s="63" t="s">
        <v>6750</v>
      </c>
      <c r="E5" s="63" t="s">
        <v>6749</v>
      </c>
    </row>
    <row r="6" spans="1:5" ht="47.25">
      <c r="A6" s="63">
        <v>0</v>
      </c>
      <c r="B6" s="434">
        <v>45078</v>
      </c>
      <c r="C6" s="63" t="s">
        <v>5712</v>
      </c>
      <c r="D6" s="63" t="s">
        <v>6752</v>
      </c>
      <c r="E6" s="63" t="s">
        <v>6751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6C1D-1829-48DB-89ED-5B5EFD46B824}">
  <sheetPr codeName="Sheet14"/>
  <dimension ref="A1:B236"/>
  <sheetViews>
    <sheetView workbookViewId="0">
      <pane ySplit="1" topLeftCell="A10" activePane="bottomLeft" state="frozen"/>
      <selection activeCell="A38" sqref="A38"/>
      <selection pane="bottomLeft" activeCell="A46" sqref="A46"/>
    </sheetView>
  </sheetViews>
  <sheetFormatPr defaultColWidth="8.625" defaultRowHeight="15.75"/>
  <cols>
    <col min="1" max="1" width="61" style="62" customWidth="1"/>
    <col min="2" max="16384" width="8.625" style="62"/>
  </cols>
  <sheetData>
    <row r="1" spans="1:2" s="118" customFormat="1">
      <c r="A1" s="118" t="s">
        <v>1295</v>
      </c>
    </row>
    <row r="2" spans="1:2" s="153" customFormat="1">
      <c r="A2" s="154" t="s">
        <v>2301</v>
      </c>
    </row>
    <row r="3" spans="1:2">
      <c r="A3" s="98" t="s">
        <v>2490</v>
      </c>
      <c r="B3" s="62">
        <v>1</v>
      </c>
    </row>
    <row r="4" spans="1:2">
      <c r="A4" s="98" t="s">
        <v>2491</v>
      </c>
      <c r="B4" s="62">
        <v>2</v>
      </c>
    </row>
    <row r="5" spans="1:2" ht="31.5">
      <c r="A5" s="98" t="s">
        <v>2492</v>
      </c>
      <c r="B5" s="62">
        <v>3</v>
      </c>
    </row>
    <row r="6" spans="1:2">
      <c r="A6" s="98" t="s">
        <v>2493</v>
      </c>
      <c r="B6" s="62">
        <v>4</v>
      </c>
    </row>
    <row r="7" spans="1:2" s="153" customFormat="1">
      <c r="A7" s="154" t="s">
        <v>2296</v>
      </c>
    </row>
    <row r="8" spans="1:2" ht="47.25">
      <c r="A8" s="98" t="s">
        <v>2297</v>
      </c>
      <c r="B8" s="62">
        <v>1</v>
      </c>
    </row>
    <row r="9" spans="1:2" ht="47.25">
      <c r="A9" s="98" t="s">
        <v>2298</v>
      </c>
      <c r="B9" s="62">
        <v>2</v>
      </c>
    </row>
    <row r="10" spans="1:2" ht="63">
      <c r="A10" s="98" t="s">
        <v>2299</v>
      </c>
      <c r="B10" s="62">
        <v>3</v>
      </c>
    </row>
    <row r="11" spans="1:2" ht="31.5">
      <c r="A11" s="98" t="s">
        <v>2300</v>
      </c>
      <c r="B11" s="62">
        <v>4</v>
      </c>
    </row>
    <row r="12" spans="1:2" s="153" customFormat="1">
      <c r="A12" s="154" t="s">
        <v>2357</v>
      </c>
    </row>
    <row r="13" spans="1:2" ht="31.5">
      <c r="A13" s="98" t="s">
        <v>2435</v>
      </c>
      <c r="B13" s="62">
        <v>1</v>
      </c>
    </row>
    <row r="14" spans="1:2">
      <c r="A14" s="98" t="s">
        <v>2359</v>
      </c>
      <c r="B14" s="62">
        <v>2</v>
      </c>
    </row>
    <row r="15" spans="1:2" s="155" customFormat="1">
      <c r="A15" s="156" t="s">
        <v>2358</v>
      </c>
      <c r="B15" s="155">
        <v>3</v>
      </c>
    </row>
    <row r="16" spans="1:2">
      <c r="A16" s="99" t="s">
        <v>6415</v>
      </c>
    </row>
    <row r="17" spans="1:2" ht="47.25">
      <c r="A17" s="98" t="s">
        <v>2494</v>
      </c>
      <c r="B17" s="62">
        <v>1</v>
      </c>
    </row>
    <row r="18" spans="1:2" ht="47.25">
      <c r="A18" s="98" t="s">
        <v>6414</v>
      </c>
      <c r="B18" s="62">
        <v>2</v>
      </c>
    </row>
    <row r="19" spans="1:2" ht="31.5">
      <c r="A19" s="98" t="s">
        <v>2495</v>
      </c>
      <c r="B19" s="62">
        <v>3</v>
      </c>
    </row>
    <row r="20" spans="1:2" ht="31.5">
      <c r="A20" s="98" t="s">
        <v>2496</v>
      </c>
      <c r="B20" s="62">
        <v>4</v>
      </c>
    </row>
    <row r="21" spans="1:2" ht="31.5">
      <c r="A21" s="98" t="s">
        <v>2497</v>
      </c>
      <c r="B21" s="62">
        <v>5</v>
      </c>
    </row>
    <row r="22" spans="1:2" ht="47.25">
      <c r="A22" s="98" t="s">
        <v>2498</v>
      </c>
      <c r="B22" s="62">
        <v>6</v>
      </c>
    </row>
    <row r="23" spans="1:2" s="155" customFormat="1" ht="31.5">
      <c r="A23" s="156" t="s">
        <v>6413</v>
      </c>
      <c r="B23" s="155">
        <v>7</v>
      </c>
    </row>
    <row r="24" spans="1:2">
      <c r="A24" s="99" t="s">
        <v>5013</v>
      </c>
    </row>
    <row r="25" spans="1:2" ht="47.25">
      <c r="A25" s="98" t="s">
        <v>5003</v>
      </c>
      <c r="B25" s="62">
        <v>1</v>
      </c>
    </row>
    <row r="26" spans="1:2" ht="47.25">
      <c r="A26" s="98" t="s">
        <v>5004</v>
      </c>
      <c r="B26" s="62">
        <v>2</v>
      </c>
    </row>
    <row r="27" spans="1:2" ht="47.25">
      <c r="A27" s="98" t="s">
        <v>5005</v>
      </c>
      <c r="B27" s="62">
        <v>3</v>
      </c>
    </row>
    <row r="28" spans="1:2" ht="63">
      <c r="A28" s="98" t="s">
        <v>5006</v>
      </c>
      <c r="B28" s="62">
        <v>4</v>
      </c>
    </row>
    <row r="29" spans="1:2" ht="31.5">
      <c r="A29" s="98" t="s">
        <v>5007</v>
      </c>
      <c r="B29" s="62">
        <v>5</v>
      </c>
    </row>
    <row r="30" spans="1:2" ht="47.25">
      <c r="A30" s="98" t="s">
        <v>5008</v>
      </c>
      <c r="B30" s="62">
        <v>6</v>
      </c>
    </row>
    <row r="31" spans="1:2" ht="47.25">
      <c r="A31" s="98" t="s">
        <v>5009</v>
      </c>
      <c r="B31" s="62">
        <v>7</v>
      </c>
    </row>
    <row r="32" spans="1:2" ht="63">
      <c r="A32" s="98" t="s">
        <v>5010</v>
      </c>
      <c r="B32" s="62">
        <v>8</v>
      </c>
    </row>
    <row r="33" spans="1:2" ht="47.25">
      <c r="A33" s="98" t="s">
        <v>5011</v>
      </c>
      <c r="B33" s="62">
        <v>9</v>
      </c>
    </row>
    <row r="34" spans="1:2" s="155" customFormat="1" ht="47.25">
      <c r="A34" s="156" t="s">
        <v>5012</v>
      </c>
      <c r="B34" s="155">
        <v>10</v>
      </c>
    </row>
    <row r="35" spans="1:2">
      <c r="A35" s="97"/>
    </row>
    <row r="36" spans="1:2">
      <c r="A36" s="97"/>
    </row>
    <row r="37" spans="1:2">
      <c r="A37" s="97"/>
    </row>
    <row r="38" spans="1:2">
      <c r="A38" s="97"/>
    </row>
    <row r="39" spans="1:2">
      <c r="A39" s="97"/>
    </row>
    <row r="40" spans="1:2">
      <c r="A40" s="97"/>
    </row>
    <row r="41" spans="1:2">
      <c r="A41" s="97"/>
    </row>
    <row r="42" spans="1:2">
      <c r="A42" s="97"/>
    </row>
    <row r="43" spans="1:2">
      <c r="A43" s="97"/>
    </row>
    <row r="44" spans="1:2">
      <c r="A44" s="97"/>
    </row>
    <row r="45" spans="1:2">
      <c r="A45" s="97"/>
    </row>
    <row r="46" spans="1:2">
      <c r="A46" s="97"/>
    </row>
    <row r="47" spans="1:2">
      <c r="A47" s="97"/>
    </row>
    <row r="48" spans="1:2">
      <c r="A48" s="97"/>
    </row>
    <row r="49" spans="1:1">
      <c r="A49" s="97"/>
    </row>
    <row r="50" spans="1:1">
      <c r="A50" s="97"/>
    </row>
    <row r="51" spans="1:1">
      <c r="A51" s="97"/>
    </row>
    <row r="52" spans="1:1">
      <c r="A52" s="97"/>
    </row>
    <row r="53" spans="1:1">
      <c r="A53" s="97"/>
    </row>
    <row r="54" spans="1:1">
      <c r="A54" s="97"/>
    </row>
    <row r="55" spans="1:1">
      <c r="A55" s="97"/>
    </row>
    <row r="56" spans="1:1">
      <c r="A56" s="97"/>
    </row>
    <row r="57" spans="1:1">
      <c r="A57" s="97"/>
    </row>
    <row r="58" spans="1:1">
      <c r="A58" s="97"/>
    </row>
    <row r="59" spans="1:1">
      <c r="A59" s="97"/>
    </row>
    <row r="60" spans="1:1">
      <c r="A60" s="97"/>
    </row>
    <row r="61" spans="1:1">
      <c r="A61" s="97"/>
    </row>
    <row r="62" spans="1:1">
      <c r="A62" s="97"/>
    </row>
    <row r="63" spans="1:1">
      <c r="A63" s="97"/>
    </row>
    <row r="64" spans="1:1">
      <c r="A64" s="97"/>
    </row>
    <row r="65" spans="1:1">
      <c r="A65" s="97"/>
    </row>
    <row r="66" spans="1:1">
      <c r="A66" s="97"/>
    </row>
    <row r="67" spans="1:1">
      <c r="A67" s="97"/>
    </row>
    <row r="68" spans="1:1">
      <c r="A68" s="97"/>
    </row>
    <row r="69" spans="1:1">
      <c r="A69" s="97"/>
    </row>
    <row r="70" spans="1:1">
      <c r="A70" s="97"/>
    </row>
    <row r="71" spans="1:1">
      <c r="A71" s="97"/>
    </row>
    <row r="72" spans="1:1">
      <c r="A72" s="97"/>
    </row>
    <row r="73" spans="1:1">
      <c r="A73" s="97"/>
    </row>
    <row r="74" spans="1:1">
      <c r="A74" s="97"/>
    </row>
    <row r="75" spans="1:1">
      <c r="A75" s="97"/>
    </row>
    <row r="76" spans="1:1">
      <c r="A76" s="97"/>
    </row>
    <row r="77" spans="1:1">
      <c r="A77" s="97"/>
    </row>
    <row r="78" spans="1:1">
      <c r="A78" s="97"/>
    </row>
    <row r="79" spans="1:1">
      <c r="A79" s="97"/>
    </row>
    <row r="80" spans="1:1">
      <c r="A80" s="97"/>
    </row>
    <row r="81" spans="1:1">
      <c r="A81" s="97"/>
    </row>
    <row r="82" spans="1:1">
      <c r="A82" s="97"/>
    </row>
    <row r="83" spans="1:1">
      <c r="A83" s="97"/>
    </row>
    <row r="84" spans="1:1">
      <c r="A84" s="97"/>
    </row>
    <row r="85" spans="1:1">
      <c r="A85" s="97"/>
    </row>
    <row r="86" spans="1:1">
      <c r="A86" s="97"/>
    </row>
    <row r="87" spans="1:1">
      <c r="A87" s="97"/>
    </row>
    <row r="88" spans="1:1">
      <c r="A88" s="97"/>
    </row>
    <row r="89" spans="1:1">
      <c r="A89" s="97"/>
    </row>
    <row r="90" spans="1:1">
      <c r="A90" s="97"/>
    </row>
    <row r="91" spans="1:1">
      <c r="A91" s="97"/>
    </row>
    <row r="92" spans="1:1">
      <c r="A92" s="97"/>
    </row>
    <row r="93" spans="1:1">
      <c r="A93" s="97"/>
    </row>
    <row r="94" spans="1:1">
      <c r="A94" s="97"/>
    </row>
    <row r="95" spans="1:1">
      <c r="A95" s="97"/>
    </row>
    <row r="96" spans="1:1">
      <c r="A96" s="97"/>
    </row>
    <row r="97" spans="1:1">
      <c r="A97" s="97"/>
    </row>
    <row r="98" spans="1:1">
      <c r="A98" s="97"/>
    </row>
    <row r="99" spans="1:1">
      <c r="A99" s="97"/>
    </row>
    <row r="100" spans="1:1">
      <c r="A100" s="97"/>
    </row>
    <row r="101" spans="1:1">
      <c r="A101" s="97"/>
    </row>
    <row r="102" spans="1:1">
      <c r="A102" s="97"/>
    </row>
    <row r="103" spans="1:1">
      <c r="A103" s="97"/>
    </row>
    <row r="104" spans="1:1">
      <c r="A104" s="97"/>
    </row>
    <row r="105" spans="1:1">
      <c r="A105" s="97"/>
    </row>
    <row r="106" spans="1:1">
      <c r="A106" s="97"/>
    </row>
    <row r="107" spans="1:1">
      <c r="A107" s="97"/>
    </row>
    <row r="108" spans="1:1">
      <c r="A108" s="97"/>
    </row>
    <row r="109" spans="1:1">
      <c r="A109" s="97"/>
    </row>
    <row r="110" spans="1:1">
      <c r="A110" s="97"/>
    </row>
    <row r="111" spans="1:1">
      <c r="A111" s="97"/>
    </row>
    <row r="112" spans="1:1">
      <c r="A112" s="97"/>
    </row>
    <row r="113" spans="1:1">
      <c r="A113" s="97"/>
    </row>
    <row r="114" spans="1:1">
      <c r="A114" s="97"/>
    </row>
    <row r="115" spans="1:1">
      <c r="A115" s="97"/>
    </row>
    <row r="116" spans="1:1">
      <c r="A116" s="97"/>
    </row>
    <row r="117" spans="1:1">
      <c r="A117" s="97"/>
    </row>
    <row r="118" spans="1:1">
      <c r="A118" s="97"/>
    </row>
    <row r="119" spans="1:1">
      <c r="A119" s="97"/>
    </row>
    <row r="120" spans="1:1">
      <c r="A120" s="97"/>
    </row>
    <row r="121" spans="1:1">
      <c r="A121" s="97"/>
    </row>
    <row r="122" spans="1:1">
      <c r="A122" s="97"/>
    </row>
    <row r="123" spans="1:1">
      <c r="A123" s="97"/>
    </row>
    <row r="124" spans="1:1">
      <c r="A124" s="97"/>
    </row>
    <row r="125" spans="1:1">
      <c r="A125" s="97"/>
    </row>
    <row r="126" spans="1:1">
      <c r="A126" s="97"/>
    </row>
    <row r="127" spans="1:1">
      <c r="A127" s="97"/>
    </row>
    <row r="128" spans="1:1">
      <c r="A128" s="97"/>
    </row>
    <row r="129" spans="1:1">
      <c r="A129" s="97"/>
    </row>
    <row r="130" spans="1:1">
      <c r="A130" s="97"/>
    </row>
    <row r="131" spans="1:1">
      <c r="A131" s="97"/>
    </row>
    <row r="132" spans="1:1">
      <c r="A132" s="97"/>
    </row>
    <row r="133" spans="1:1">
      <c r="A133" s="97"/>
    </row>
    <row r="134" spans="1:1">
      <c r="A134" s="97"/>
    </row>
    <row r="135" spans="1:1">
      <c r="A135" s="97"/>
    </row>
    <row r="136" spans="1:1">
      <c r="A136" s="97"/>
    </row>
    <row r="137" spans="1:1">
      <c r="A137" s="97"/>
    </row>
    <row r="138" spans="1:1">
      <c r="A138" s="97"/>
    </row>
    <row r="139" spans="1:1">
      <c r="A139" s="97"/>
    </row>
    <row r="140" spans="1:1">
      <c r="A140" s="97"/>
    </row>
    <row r="141" spans="1:1">
      <c r="A141" s="97"/>
    </row>
    <row r="142" spans="1:1">
      <c r="A142" s="97"/>
    </row>
    <row r="143" spans="1:1">
      <c r="A143" s="97"/>
    </row>
    <row r="144" spans="1:1">
      <c r="A144" s="97"/>
    </row>
    <row r="145" spans="1:1">
      <c r="A145" s="97"/>
    </row>
    <row r="146" spans="1:1">
      <c r="A146" s="97"/>
    </row>
    <row r="147" spans="1:1">
      <c r="A147" s="97"/>
    </row>
    <row r="148" spans="1:1">
      <c r="A148" s="97"/>
    </row>
    <row r="149" spans="1:1">
      <c r="A149" s="97"/>
    </row>
    <row r="150" spans="1:1">
      <c r="A150" s="97"/>
    </row>
    <row r="151" spans="1:1">
      <c r="A151" s="97"/>
    </row>
    <row r="152" spans="1:1">
      <c r="A152" s="97"/>
    </row>
    <row r="153" spans="1:1">
      <c r="A153" s="97"/>
    </row>
    <row r="154" spans="1:1">
      <c r="A154" s="97"/>
    </row>
    <row r="155" spans="1:1">
      <c r="A155" s="97"/>
    </row>
    <row r="156" spans="1:1">
      <c r="A156" s="97"/>
    </row>
    <row r="157" spans="1:1">
      <c r="A157" s="97"/>
    </row>
    <row r="158" spans="1:1">
      <c r="A158" s="97"/>
    </row>
    <row r="159" spans="1:1">
      <c r="A159" s="97"/>
    </row>
    <row r="160" spans="1:1">
      <c r="A160" s="97"/>
    </row>
    <row r="161" spans="1:1">
      <c r="A161" s="97"/>
    </row>
    <row r="162" spans="1:1">
      <c r="A162" s="97"/>
    </row>
    <row r="163" spans="1:1">
      <c r="A163" s="97"/>
    </row>
    <row r="164" spans="1:1">
      <c r="A164" s="97"/>
    </row>
    <row r="165" spans="1:1">
      <c r="A165" s="97"/>
    </row>
    <row r="166" spans="1:1">
      <c r="A166" s="97"/>
    </row>
    <row r="167" spans="1:1">
      <c r="A167" s="97"/>
    </row>
    <row r="168" spans="1:1">
      <c r="A168" s="97"/>
    </row>
    <row r="169" spans="1:1">
      <c r="A169" s="97"/>
    </row>
    <row r="170" spans="1:1">
      <c r="A170" s="97"/>
    </row>
    <row r="171" spans="1:1">
      <c r="A171" s="97"/>
    </row>
    <row r="172" spans="1:1">
      <c r="A172" s="97"/>
    </row>
    <row r="173" spans="1:1">
      <c r="A173" s="97"/>
    </row>
    <row r="174" spans="1:1">
      <c r="A174" s="97"/>
    </row>
    <row r="175" spans="1:1">
      <c r="A175" s="97"/>
    </row>
    <row r="176" spans="1:1">
      <c r="A176" s="97"/>
    </row>
    <row r="177" spans="1:1">
      <c r="A177" s="97"/>
    </row>
    <row r="178" spans="1:1">
      <c r="A178" s="97"/>
    </row>
    <row r="179" spans="1:1">
      <c r="A179" s="97"/>
    </row>
    <row r="180" spans="1:1">
      <c r="A180" s="97"/>
    </row>
    <row r="181" spans="1:1">
      <c r="A181" s="97"/>
    </row>
    <row r="182" spans="1:1">
      <c r="A182" s="97"/>
    </row>
    <row r="183" spans="1:1">
      <c r="A183" s="97"/>
    </row>
    <row r="184" spans="1:1">
      <c r="A184" s="97"/>
    </row>
    <row r="185" spans="1:1">
      <c r="A185" s="97"/>
    </row>
    <row r="186" spans="1:1">
      <c r="A186" s="97"/>
    </row>
    <row r="187" spans="1:1">
      <c r="A187" s="97"/>
    </row>
    <row r="188" spans="1:1">
      <c r="A188" s="97"/>
    </row>
    <row r="189" spans="1:1">
      <c r="A189" s="97"/>
    </row>
    <row r="190" spans="1:1">
      <c r="A190" s="97"/>
    </row>
    <row r="191" spans="1:1">
      <c r="A191" s="97"/>
    </row>
    <row r="192" spans="1:1">
      <c r="A192" s="97"/>
    </row>
    <row r="193" spans="1:1">
      <c r="A193" s="97"/>
    </row>
    <row r="194" spans="1:1">
      <c r="A194" s="97"/>
    </row>
    <row r="195" spans="1:1">
      <c r="A195" s="97"/>
    </row>
    <row r="196" spans="1:1">
      <c r="A196" s="97"/>
    </row>
    <row r="197" spans="1:1">
      <c r="A197" s="97"/>
    </row>
    <row r="198" spans="1:1">
      <c r="A198" s="97"/>
    </row>
    <row r="199" spans="1:1">
      <c r="A199" s="97"/>
    </row>
    <row r="200" spans="1:1">
      <c r="A200" s="97"/>
    </row>
    <row r="201" spans="1:1">
      <c r="A201" s="97"/>
    </row>
    <row r="202" spans="1:1">
      <c r="A202" s="97"/>
    </row>
    <row r="203" spans="1:1">
      <c r="A203" s="97"/>
    </row>
    <row r="204" spans="1:1">
      <c r="A204" s="97"/>
    </row>
    <row r="205" spans="1:1">
      <c r="A205" s="97"/>
    </row>
    <row r="206" spans="1:1">
      <c r="A206" s="97"/>
    </row>
    <row r="207" spans="1:1">
      <c r="A207" s="97"/>
    </row>
    <row r="208" spans="1:1">
      <c r="A208" s="97"/>
    </row>
    <row r="209" spans="1:1">
      <c r="A209" s="97"/>
    </row>
    <row r="210" spans="1:1">
      <c r="A210" s="97"/>
    </row>
    <row r="211" spans="1:1">
      <c r="A211" s="97"/>
    </row>
    <row r="212" spans="1:1">
      <c r="A212" s="97"/>
    </row>
    <row r="213" spans="1:1">
      <c r="A213" s="97"/>
    </row>
    <row r="214" spans="1:1">
      <c r="A214" s="97"/>
    </row>
    <row r="215" spans="1:1">
      <c r="A215" s="97"/>
    </row>
    <row r="216" spans="1:1">
      <c r="A216" s="97"/>
    </row>
    <row r="217" spans="1:1">
      <c r="A217" s="97"/>
    </row>
    <row r="218" spans="1:1">
      <c r="A218" s="97"/>
    </row>
    <row r="219" spans="1:1">
      <c r="A219" s="97"/>
    </row>
    <row r="220" spans="1:1">
      <c r="A220" s="97"/>
    </row>
    <row r="221" spans="1:1">
      <c r="A221" s="97"/>
    </row>
    <row r="222" spans="1:1">
      <c r="A222" s="97"/>
    </row>
    <row r="223" spans="1:1">
      <c r="A223" s="97"/>
    </row>
    <row r="224" spans="1:1">
      <c r="A224" s="97"/>
    </row>
    <row r="225" spans="1:1">
      <c r="A225" s="97"/>
    </row>
    <row r="226" spans="1:1">
      <c r="A226" s="97"/>
    </row>
    <row r="227" spans="1:1">
      <c r="A227" s="97"/>
    </row>
    <row r="228" spans="1:1">
      <c r="A228" s="97"/>
    </row>
    <row r="229" spans="1:1">
      <c r="A229" s="97"/>
    </row>
    <row r="230" spans="1:1">
      <c r="A230" s="97"/>
    </row>
    <row r="231" spans="1:1">
      <c r="A231" s="97"/>
    </row>
    <row r="232" spans="1:1">
      <c r="A232" s="97"/>
    </row>
    <row r="233" spans="1:1">
      <c r="A233" s="97"/>
    </row>
    <row r="234" spans="1:1">
      <c r="A234" s="97"/>
    </row>
    <row r="235" spans="1:1">
      <c r="A235" s="97"/>
    </row>
    <row r="236" spans="1:1">
      <c r="A236" s="97"/>
    </row>
  </sheetData>
  <phoneticPr fontId="6"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C0729-F1DA-4F3E-B2FE-4CB6ADC1BE04}">
  <sheetPr codeName="Sheet13"/>
  <dimension ref="A1:DR18"/>
  <sheetViews>
    <sheetView zoomScale="95" workbookViewId="0">
      <selection activeCell="D8" sqref="D8"/>
    </sheetView>
  </sheetViews>
  <sheetFormatPr defaultColWidth="8.625" defaultRowHeight="15.75"/>
  <cols>
    <col min="1" max="1" width="8.625" style="1"/>
    <col min="2" max="2" width="73.875" style="62" customWidth="1"/>
    <col min="3" max="9" width="8.625" style="62" customWidth="1"/>
    <col min="10" max="10" width="8.625" style="107" customWidth="1"/>
    <col min="11" max="14" width="8.625" style="62" customWidth="1"/>
    <col min="15" max="15" width="9.375" style="62" customWidth="1"/>
    <col min="16" max="16" width="8.625" style="62" customWidth="1"/>
    <col min="17" max="17" width="8.625" style="107" customWidth="1"/>
    <col min="18" max="23" width="8.625" style="62" customWidth="1"/>
    <col min="24" max="24" width="8.625" style="107" customWidth="1"/>
    <col min="25" max="30" width="8.625" style="62" customWidth="1"/>
    <col min="31" max="31" width="8.625" style="107" customWidth="1"/>
    <col min="32" max="37" width="8.625" style="62" customWidth="1"/>
    <col min="38" max="38" width="8.625" style="107" customWidth="1"/>
    <col min="39" max="44" width="8.625" style="62" customWidth="1"/>
    <col min="45" max="45" width="8.625" style="107" customWidth="1"/>
    <col min="46" max="51" width="8.625" style="62" customWidth="1"/>
    <col min="52" max="52" width="8.625" style="107" customWidth="1"/>
    <col min="53" max="58" width="8.625" style="62" customWidth="1"/>
    <col min="59" max="59" width="8.625" style="107" customWidth="1"/>
    <col min="60" max="65" width="8.625" style="62" customWidth="1"/>
    <col min="66" max="66" width="8.625" style="107" customWidth="1"/>
    <col min="67" max="72" width="8.625" style="62" customWidth="1"/>
    <col min="73" max="73" width="8.625" style="107" customWidth="1"/>
    <col min="74" max="79" width="8.625" style="62" customWidth="1"/>
    <col min="80" max="80" width="8.625" style="107" customWidth="1"/>
    <col min="81" max="87" width="8.625" style="62" customWidth="1"/>
    <col min="88" max="88" width="8.625" style="119" customWidth="1"/>
    <col min="89" max="93" width="8.625" style="62" customWidth="1"/>
    <col min="94" max="94" width="8.625" style="107" customWidth="1"/>
    <col min="95" max="95" width="8.625" style="119" customWidth="1"/>
    <col min="96" max="100" width="8.625" style="62" customWidth="1"/>
    <col min="101" max="101" width="8.625" style="107" customWidth="1"/>
    <col min="102" max="107" width="8.625" style="62" customWidth="1"/>
    <col min="108" max="108" width="8.625" style="107" customWidth="1"/>
    <col min="109" max="114" width="8.625" style="1"/>
    <col min="115" max="115" width="8.625" style="108"/>
    <col min="116" max="16384" width="8.625" style="1"/>
  </cols>
  <sheetData>
    <row r="1" spans="1:122" s="121" customFormat="1" ht="32.25" thickBot="1">
      <c r="A1" s="121" t="s">
        <v>94</v>
      </c>
      <c r="B1" s="122" t="s">
        <v>1954</v>
      </c>
      <c r="C1" s="123" t="s">
        <v>1069</v>
      </c>
      <c r="D1" s="125">
        <v>45081</v>
      </c>
      <c r="E1" s="125">
        <v>45080</v>
      </c>
      <c r="F1" s="125">
        <v>45079</v>
      </c>
      <c r="G1" s="125">
        <v>45078</v>
      </c>
      <c r="H1" s="125">
        <v>45077</v>
      </c>
      <c r="I1" s="125">
        <v>45076</v>
      </c>
      <c r="J1" s="126">
        <v>45075</v>
      </c>
      <c r="K1" s="125">
        <v>45074</v>
      </c>
      <c r="L1" s="125">
        <v>45073</v>
      </c>
      <c r="M1" s="125">
        <v>45072</v>
      </c>
      <c r="N1" s="125">
        <v>45071</v>
      </c>
      <c r="O1" s="125">
        <v>45070</v>
      </c>
      <c r="P1" s="125">
        <v>45069</v>
      </c>
      <c r="Q1" s="126">
        <v>45068</v>
      </c>
      <c r="R1" s="125">
        <v>45067</v>
      </c>
      <c r="S1" s="125">
        <v>45066</v>
      </c>
      <c r="T1" s="125">
        <v>45065</v>
      </c>
      <c r="U1" s="125">
        <v>45064</v>
      </c>
      <c r="V1" s="125">
        <v>45063</v>
      </c>
      <c r="W1" s="125">
        <v>45062</v>
      </c>
      <c r="X1" s="126">
        <v>45061</v>
      </c>
      <c r="Y1" s="125">
        <v>45060</v>
      </c>
      <c r="Z1" s="125">
        <v>45059</v>
      </c>
      <c r="AA1" s="125">
        <v>45058</v>
      </c>
      <c r="AB1" s="125">
        <v>45057</v>
      </c>
      <c r="AC1" s="125">
        <v>45056</v>
      </c>
      <c r="AD1" s="125">
        <v>45055</v>
      </c>
      <c r="AE1" s="126">
        <v>45054</v>
      </c>
      <c r="AF1" s="125">
        <v>45053</v>
      </c>
      <c r="AG1" s="125">
        <v>45052</v>
      </c>
      <c r="AH1" s="125">
        <v>45051</v>
      </c>
      <c r="AI1" s="125">
        <v>45050</v>
      </c>
      <c r="AJ1" s="125">
        <v>45049</v>
      </c>
      <c r="AK1" s="125">
        <v>45048</v>
      </c>
      <c r="AL1" s="126">
        <v>45047</v>
      </c>
      <c r="AM1" s="125">
        <v>45046</v>
      </c>
      <c r="AN1" s="125">
        <v>45045</v>
      </c>
      <c r="AO1" s="125">
        <v>45044</v>
      </c>
      <c r="AP1" s="125">
        <v>45043</v>
      </c>
      <c r="AQ1" s="125">
        <v>45042</v>
      </c>
      <c r="AR1" s="125">
        <v>45041</v>
      </c>
      <c r="AS1" s="126">
        <v>45040</v>
      </c>
      <c r="AT1" s="125">
        <v>45039</v>
      </c>
      <c r="AU1" s="125">
        <v>45038</v>
      </c>
      <c r="AV1" s="125">
        <v>45037</v>
      </c>
      <c r="AW1" s="125">
        <v>45036</v>
      </c>
      <c r="AX1" s="125">
        <v>45035</v>
      </c>
      <c r="AY1" s="125">
        <v>45034</v>
      </c>
      <c r="AZ1" s="126">
        <v>45033</v>
      </c>
      <c r="BA1" s="125">
        <v>45032</v>
      </c>
      <c r="BB1" s="125">
        <v>45031</v>
      </c>
      <c r="BC1" s="125">
        <v>45030</v>
      </c>
      <c r="BD1" s="125">
        <v>45029</v>
      </c>
      <c r="BE1" s="125">
        <v>45028</v>
      </c>
      <c r="BF1" s="125">
        <v>45027</v>
      </c>
      <c r="BG1" s="126">
        <v>45026</v>
      </c>
      <c r="BH1" s="125">
        <v>45025</v>
      </c>
      <c r="BI1" s="125">
        <v>45024</v>
      </c>
      <c r="BJ1" s="125">
        <v>45023</v>
      </c>
      <c r="BK1" s="125">
        <v>45022</v>
      </c>
      <c r="BL1" s="125">
        <v>45021</v>
      </c>
      <c r="BM1" s="125">
        <v>45020</v>
      </c>
      <c r="BN1" s="126">
        <v>45019</v>
      </c>
      <c r="BO1" s="125">
        <v>45018</v>
      </c>
      <c r="BP1" s="125">
        <v>45017</v>
      </c>
      <c r="BQ1" s="125">
        <v>45016</v>
      </c>
      <c r="BR1" s="125">
        <v>45015</v>
      </c>
      <c r="BS1" s="125">
        <v>45014</v>
      </c>
      <c r="BT1" s="125">
        <v>45013</v>
      </c>
      <c r="BU1" s="126">
        <v>45012</v>
      </c>
      <c r="BV1" s="125">
        <v>45011</v>
      </c>
      <c r="BW1" s="125">
        <v>45010</v>
      </c>
      <c r="BX1" s="125">
        <v>45009</v>
      </c>
      <c r="BY1" s="125">
        <v>45008</v>
      </c>
      <c r="BZ1" s="125">
        <v>45007</v>
      </c>
      <c r="CA1" s="125">
        <v>45006</v>
      </c>
      <c r="CB1" s="126">
        <v>45005</v>
      </c>
      <c r="CC1" s="125">
        <v>45004</v>
      </c>
      <c r="CD1" s="125">
        <v>45003</v>
      </c>
      <c r="CE1" s="125">
        <v>45002</v>
      </c>
      <c r="CF1" s="124">
        <v>45001</v>
      </c>
      <c r="CG1" s="125">
        <v>45000</v>
      </c>
      <c r="CH1" s="124">
        <v>44999</v>
      </c>
      <c r="CI1" s="125">
        <v>44998</v>
      </c>
      <c r="CJ1" s="124">
        <v>44997</v>
      </c>
      <c r="CK1" s="125">
        <v>44996</v>
      </c>
      <c r="CL1" s="125">
        <v>44995</v>
      </c>
      <c r="CM1" s="125">
        <v>44994</v>
      </c>
      <c r="CN1" s="125">
        <v>44993</v>
      </c>
      <c r="CO1" s="125">
        <v>44992</v>
      </c>
      <c r="CP1" s="125">
        <v>44991</v>
      </c>
      <c r="CQ1" s="124">
        <v>44990</v>
      </c>
      <c r="CR1" s="125">
        <v>44989</v>
      </c>
      <c r="CS1" s="125">
        <v>44988</v>
      </c>
      <c r="CT1" s="125">
        <v>44987</v>
      </c>
      <c r="CU1" s="125">
        <v>44986</v>
      </c>
      <c r="CV1" s="125">
        <v>44985</v>
      </c>
      <c r="CW1" s="125">
        <v>44984</v>
      </c>
      <c r="CX1" s="124">
        <v>44983</v>
      </c>
      <c r="CY1" s="125">
        <v>44982</v>
      </c>
      <c r="CZ1" s="125">
        <v>44981</v>
      </c>
      <c r="DA1" s="125">
        <v>44980</v>
      </c>
      <c r="DB1" s="125">
        <v>44979</v>
      </c>
      <c r="DC1" s="125">
        <v>44978</v>
      </c>
      <c r="DD1" s="126">
        <v>44977</v>
      </c>
      <c r="DE1" s="125">
        <v>44976</v>
      </c>
      <c r="DF1" s="125">
        <v>44975</v>
      </c>
      <c r="DG1" s="125">
        <v>44974</v>
      </c>
      <c r="DH1" s="125">
        <v>44973</v>
      </c>
      <c r="DI1" s="125">
        <v>44972</v>
      </c>
      <c r="DJ1" s="125">
        <v>44971</v>
      </c>
      <c r="DK1" s="126">
        <v>44970</v>
      </c>
      <c r="DL1" s="125">
        <v>44969</v>
      </c>
      <c r="DM1" s="125">
        <v>44968</v>
      </c>
      <c r="DN1" s="125">
        <v>44967</v>
      </c>
      <c r="DO1" s="125">
        <v>44966</v>
      </c>
      <c r="DP1" s="125">
        <v>44965</v>
      </c>
      <c r="DQ1" s="125">
        <v>44964</v>
      </c>
      <c r="DR1" s="125">
        <v>44963</v>
      </c>
    </row>
    <row r="2" spans="1:122" ht="63">
      <c r="A2" s="1">
        <v>1</v>
      </c>
      <c r="B2" s="6" t="s">
        <v>2302</v>
      </c>
      <c r="E2" s="62" t="s">
        <v>63</v>
      </c>
      <c r="F2" s="62" t="s">
        <v>3855</v>
      </c>
      <c r="H2" s="62" t="s">
        <v>3855</v>
      </c>
      <c r="I2" s="62" t="s">
        <v>3855</v>
      </c>
      <c r="Q2" s="107" t="s">
        <v>3855</v>
      </c>
      <c r="T2" s="62" t="s">
        <v>63</v>
      </c>
      <c r="U2" s="62" t="s">
        <v>63</v>
      </c>
      <c r="W2" s="62" t="s">
        <v>63</v>
      </c>
      <c r="Z2" s="62" t="s">
        <v>63</v>
      </c>
      <c r="AE2" s="107" t="s">
        <v>3855</v>
      </c>
      <c r="AF2" s="62" t="s">
        <v>3855</v>
      </c>
      <c r="AJ2" s="62" t="s">
        <v>3855</v>
      </c>
      <c r="AN2" s="62" t="s">
        <v>63</v>
      </c>
      <c r="AP2" s="62" t="s">
        <v>3855</v>
      </c>
      <c r="AS2" s="107" t="s">
        <v>3855</v>
      </c>
      <c r="AX2" s="62" t="s">
        <v>3855</v>
      </c>
      <c r="AZ2" s="107" t="s">
        <v>3855</v>
      </c>
      <c r="BB2" s="62" t="s">
        <v>3855</v>
      </c>
      <c r="CF2" s="62" t="s">
        <v>11</v>
      </c>
    </row>
    <row r="3" spans="1:122" ht="47.25">
      <c r="A3" s="1">
        <v>2</v>
      </c>
      <c r="B3" s="6" t="s">
        <v>2436</v>
      </c>
      <c r="F3" s="62" t="s">
        <v>63</v>
      </c>
      <c r="G3" s="62" t="s">
        <v>63</v>
      </c>
      <c r="I3" s="62" t="s">
        <v>3855</v>
      </c>
      <c r="M3" s="62" t="s">
        <v>63</v>
      </c>
      <c r="N3" s="62" t="s">
        <v>63</v>
      </c>
      <c r="O3" s="62" t="s">
        <v>63</v>
      </c>
      <c r="P3" s="62" t="s">
        <v>63</v>
      </c>
      <c r="Y3" s="62" t="s">
        <v>63</v>
      </c>
      <c r="AB3" s="62" t="s">
        <v>63</v>
      </c>
      <c r="AC3" s="62" t="s">
        <v>63</v>
      </c>
      <c r="AK3" s="62" t="s">
        <v>3855</v>
      </c>
      <c r="AM3" s="62" t="s">
        <v>63</v>
      </c>
      <c r="AO3" s="62" t="s">
        <v>63</v>
      </c>
      <c r="AR3" s="62" t="s">
        <v>3855</v>
      </c>
      <c r="AX3" s="62" t="s">
        <v>63</v>
      </c>
      <c r="AY3" s="62" t="s">
        <v>63</v>
      </c>
      <c r="AZ3" s="107" t="s">
        <v>3855</v>
      </c>
      <c r="BB3" s="62" t="s">
        <v>63</v>
      </c>
      <c r="BG3" s="107" t="s">
        <v>11</v>
      </c>
      <c r="BJ3" s="62" t="s">
        <v>11</v>
      </c>
      <c r="BK3" s="62" t="s">
        <v>11</v>
      </c>
      <c r="BN3" s="107" t="s">
        <v>11</v>
      </c>
      <c r="CA3" s="62" t="s">
        <v>11</v>
      </c>
      <c r="CF3" s="62" t="s">
        <v>11</v>
      </c>
      <c r="CI3" s="62" t="s">
        <v>11</v>
      </c>
      <c r="CJ3" s="119" t="s">
        <v>11</v>
      </c>
      <c r="CK3" s="62" t="s">
        <v>11</v>
      </c>
      <c r="CN3" s="62" t="s">
        <v>11</v>
      </c>
      <c r="CO3" s="62" t="s">
        <v>11</v>
      </c>
      <c r="CT3" s="62" t="s">
        <v>11</v>
      </c>
      <c r="CX3" s="62" t="s">
        <v>11</v>
      </c>
      <c r="CY3" s="62" t="s">
        <v>11</v>
      </c>
      <c r="DA3" s="62" t="s">
        <v>11</v>
      </c>
      <c r="DF3" s="1" t="s">
        <v>11</v>
      </c>
      <c r="DG3" s="1" t="s">
        <v>11</v>
      </c>
      <c r="DH3" s="1" t="s">
        <v>11</v>
      </c>
      <c r="DI3" s="1" t="s">
        <v>11</v>
      </c>
      <c r="DM3" s="1" t="s">
        <v>11</v>
      </c>
      <c r="DN3" s="1" t="s">
        <v>11</v>
      </c>
      <c r="DP3" s="1" t="s">
        <v>11</v>
      </c>
      <c r="DQ3" s="1" t="s">
        <v>11</v>
      </c>
      <c r="DR3" s="1" t="s">
        <v>11</v>
      </c>
    </row>
    <row r="4" spans="1:122" ht="63">
      <c r="A4" s="1">
        <v>3</v>
      </c>
      <c r="B4" s="6" t="s">
        <v>5015</v>
      </c>
      <c r="X4" s="107" t="s">
        <v>3855</v>
      </c>
    </row>
    <row r="5" spans="1:122" ht="47.25">
      <c r="A5" s="1">
        <v>4</v>
      </c>
      <c r="B5" s="6" t="s">
        <v>1730</v>
      </c>
      <c r="Q5" s="107" t="s">
        <v>3855</v>
      </c>
      <c r="AN5" s="62" t="s">
        <v>3855</v>
      </c>
      <c r="BB5" s="62" t="s">
        <v>63</v>
      </c>
      <c r="CI5" s="62" t="s">
        <v>11</v>
      </c>
      <c r="CJ5" s="119" t="s">
        <v>11</v>
      </c>
      <c r="CL5" s="62" t="s">
        <v>11</v>
      </c>
      <c r="CN5" s="62" t="s">
        <v>11</v>
      </c>
    </row>
    <row r="6" spans="1:122" ht="31.5">
      <c r="A6" s="1">
        <v>5</v>
      </c>
      <c r="B6" s="6" t="s">
        <v>1882</v>
      </c>
      <c r="F6" s="62" t="s">
        <v>3855</v>
      </c>
      <c r="Q6" s="107" t="s">
        <v>63</v>
      </c>
      <c r="S6" s="62" t="s">
        <v>63</v>
      </c>
      <c r="Y6" s="62" t="s">
        <v>3855</v>
      </c>
      <c r="BB6" s="62" t="s">
        <v>63</v>
      </c>
      <c r="BF6" s="62" t="s">
        <v>11</v>
      </c>
      <c r="BJ6" s="62" t="s">
        <v>11</v>
      </c>
    </row>
    <row r="7" spans="1:122" ht="78.75">
      <c r="A7" s="1">
        <v>6</v>
      </c>
      <c r="B7" s="6" t="s">
        <v>2304</v>
      </c>
      <c r="D7" s="62" t="s">
        <v>3855</v>
      </c>
      <c r="N7" s="62" t="s">
        <v>63</v>
      </c>
      <c r="AF7" s="62" t="s">
        <v>63</v>
      </c>
      <c r="AL7" s="107" t="s">
        <v>63</v>
      </c>
      <c r="AP7" s="62" t="s">
        <v>4721</v>
      </c>
      <c r="AR7" s="62" t="s">
        <v>63</v>
      </c>
      <c r="BJ7" s="62" t="s">
        <v>11</v>
      </c>
    </row>
    <row r="8" spans="1:122">
      <c r="A8" s="1">
        <v>7</v>
      </c>
    </row>
    <row r="9" spans="1:122">
      <c r="A9" s="1">
        <v>8</v>
      </c>
    </row>
    <row r="10" spans="1:122">
      <c r="A10" s="1">
        <v>9</v>
      </c>
    </row>
    <row r="11" spans="1:122">
      <c r="A11" s="1">
        <v>10</v>
      </c>
    </row>
    <row r="13" spans="1:122">
      <c r="B13" s="62" t="s">
        <v>1279</v>
      </c>
    </row>
    <row r="14" spans="1:122" ht="47.25">
      <c r="B14" s="6" t="s">
        <v>2360</v>
      </c>
    </row>
    <row r="15" spans="1:122" ht="63">
      <c r="B15" s="6" t="s">
        <v>2303</v>
      </c>
    </row>
    <row r="16" spans="1:122" ht="47.25">
      <c r="B16" s="6" t="s">
        <v>2390</v>
      </c>
    </row>
    <row r="17" spans="2:2" ht="31.5">
      <c r="B17" s="6" t="s">
        <v>5014</v>
      </c>
    </row>
    <row r="18" spans="2:2">
      <c r="B18" s="6" t="s">
        <v>6416</v>
      </c>
    </row>
  </sheetData>
  <sortState xmlns:xlrd2="http://schemas.microsoft.com/office/spreadsheetml/2017/richdata2" ref="A2:DR498">
    <sortCondition ref="A2:A498"/>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9802F-9EF0-4BA5-8EA3-1E7532A4BB3F}">
  <sheetPr>
    <tabColor theme="0"/>
    <pageSetUpPr fitToPage="1"/>
  </sheetPr>
  <dimension ref="A1:I209"/>
  <sheetViews>
    <sheetView topLeftCell="B1" zoomScale="70" zoomScaleNormal="70" workbookViewId="0">
      <selection activeCell="D37" sqref="D37:G37"/>
    </sheetView>
  </sheetViews>
  <sheetFormatPr defaultRowHeight="15.75"/>
  <cols>
    <col min="1" max="1" width="24.25" customWidth="1"/>
    <col min="2" max="2" width="44.5" customWidth="1"/>
    <col min="3" max="3" width="9.75" customWidth="1"/>
    <col min="7" max="7" width="10.375" customWidth="1"/>
  </cols>
  <sheetData>
    <row r="1" spans="1:9" ht="15" customHeight="1" thickBot="1">
      <c r="A1" s="456" t="s">
        <v>5537</v>
      </c>
      <c r="B1" s="457"/>
      <c r="C1" s="457"/>
      <c r="D1" s="457"/>
      <c r="E1" s="457"/>
      <c r="F1" s="457"/>
      <c r="G1" s="458"/>
      <c r="I1" s="269" t="s">
        <v>5536</v>
      </c>
    </row>
    <row r="2" spans="1:9">
      <c r="A2" s="236" t="s">
        <v>5441</v>
      </c>
      <c r="B2" s="264">
        <v>44606</v>
      </c>
      <c r="C2" s="263" t="s">
        <v>5440</v>
      </c>
      <c r="D2" s="459" t="s">
        <v>5535</v>
      </c>
      <c r="E2" s="459"/>
      <c r="F2" s="459"/>
      <c r="G2" s="460"/>
      <c r="I2" s="268" t="s">
        <v>5534</v>
      </c>
    </row>
    <row r="3" spans="1:9" ht="16.5" thickBot="1">
      <c r="A3" s="262" t="s">
        <v>5438</v>
      </c>
      <c r="B3" s="260" t="s">
        <v>5533</v>
      </c>
      <c r="C3" s="261" t="s">
        <v>5437</v>
      </c>
      <c r="D3" s="461" t="s">
        <v>5532</v>
      </c>
      <c r="E3" s="461"/>
      <c r="F3" s="461"/>
      <c r="G3" s="462"/>
      <c r="I3" s="255" t="s">
        <v>5531</v>
      </c>
    </row>
    <row r="4" spans="1:9" ht="15" customHeight="1" thickBot="1">
      <c r="A4" s="247" t="s">
        <v>5435</v>
      </c>
      <c r="B4" s="259" t="s">
        <v>5434</v>
      </c>
      <c r="C4" s="258" t="s">
        <v>5433</v>
      </c>
      <c r="D4" s="463" t="s">
        <v>5432</v>
      </c>
      <c r="E4" s="463"/>
      <c r="F4" s="463"/>
      <c r="G4" s="464"/>
      <c r="I4" s="265" t="s">
        <v>5530</v>
      </c>
    </row>
    <row r="5" spans="1:9" ht="16.5" thickBot="1">
      <c r="A5" s="236" t="s">
        <v>5431</v>
      </c>
      <c r="B5" s="235" t="s">
        <v>5529</v>
      </c>
      <c r="C5" s="256" t="s">
        <v>5528</v>
      </c>
      <c r="D5" s="454" t="s">
        <v>5430</v>
      </c>
      <c r="E5" s="454"/>
      <c r="F5" s="454"/>
      <c r="G5" s="455"/>
      <c r="I5" s="250" t="s">
        <v>5527</v>
      </c>
    </row>
    <row r="6" spans="1:9" ht="16.5" thickBot="1">
      <c r="A6" s="236" t="s">
        <v>5428</v>
      </c>
      <c r="B6" s="235" t="s">
        <v>5502</v>
      </c>
      <c r="C6" s="245">
        <v>0.25</v>
      </c>
      <c r="D6" s="451" t="s">
        <v>5491</v>
      </c>
      <c r="E6" s="452"/>
      <c r="F6" s="452"/>
      <c r="G6" s="453"/>
      <c r="I6" s="250" t="s">
        <v>5526</v>
      </c>
    </row>
    <row r="7" spans="1:9" ht="16.5" thickBot="1">
      <c r="A7" s="254"/>
      <c r="B7" s="235" t="s">
        <v>5499</v>
      </c>
      <c r="C7" s="245">
        <v>0.29166666666666669</v>
      </c>
      <c r="D7" s="451" t="s">
        <v>5489</v>
      </c>
      <c r="E7" s="452"/>
      <c r="F7" s="452"/>
      <c r="G7" s="453"/>
      <c r="I7" s="250" t="s">
        <v>5525</v>
      </c>
    </row>
    <row r="8" spans="1:9" ht="16.5" thickBot="1">
      <c r="A8" s="236"/>
      <c r="B8" s="235" t="s">
        <v>5524</v>
      </c>
      <c r="C8" s="245">
        <v>0.33333333333333331</v>
      </c>
      <c r="D8" s="451" t="s">
        <v>5489</v>
      </c>
      <c r="E8" s="452"/>
      <c r="F8" s="452"/>
      <c r="G8" s="453"/>
      <c r="I8" s="248" t="s">
        <v>5523</v>
      </c>
    </row>
    <row r="9" spans="1:9" ht="16.5" thickBot="1">
      <c r="A9" s="236" t="s">
        <v>5424</v>
      </c>
      <c r="B9" s="235" t="s">
        <v>5514</v>
      </c>
      <c r="C9" s="245">
        <v>0.375</v>
      </c>
      <c r="D9" s="451" t="s">
        <v>5503</v>
      </c>
      <c r="E9" s="452"/>
      <c r="F9" s="452"/>
      <c r="G9" s="453"/>
      <c r="I9" s="248" t="s">
        <v>5522</v>
      </c>
    </row>
    <row r="10" spans="1:9" ht="16.5" thickBot="1">
      <c r="A10" s="236"/>
      <c r="B10" s="235" t="s">
        <v>5521</v>
      </c>
      <c r="C10" s="245">
        <v>0.41666666666666669</v>
      </c>
      <c r="D10" s="451" t="s">
        <v>5503</v>
      </c>
      <c r="E10" s="452"/>
      <c r="F10" s="452"/>
      <c r="G10" s="453"/>
      <c r="I10" s="248" t="s">
        <v>5520</v>
      </c>
    </row>
    <row r="11" spans="1:9" ht="16.5" thickBot="1">
      <c r="A11" s="236"/>
      <c r="B11" s="235" t="s">
        <v>5519</v>
      </c>
      <c r="C11" s="245">
        <v>0.45833333333333331</v>
      </c>
      <c r="D11" s="451" t="s">
        <v>5515</v>
      </c>
      <c r="E11" s="452"/>
      <c r="F11" s="452"/>
      <c r="G11" s="453"/>
      <c r="I11" s="248" t="s">
        <v>5518</v>
      </c>
    </row>
    <row r="12" spans="1:9" ht="16.5" thickBot="1">
      <c r="A12" s="236" t="s">
        <v>5420</v>
      </c>
      <c r="B12" s="235" t="s">
        <v>5517</v>
      </c>
      <c r="C12" s="245">
        <v>0.5</v>
      </c>
      <c r="D12" s="451" t="s">
        <v>5515</v>
      </c>
      <c r="E12" s="452"/>
      <c r="F12" s="452"/>
      <c r="G12" s="453"/>
      <c r="I12" s="265" t="s">
        <v>5516</v>
      </c>
    </row>
    <row r="13" spans="1:9" ht="16.5" thickBot="1">
      <c r="A13" s="236"/>
      <c r="B13" s="235" t="s">
        <v>5515</v>
      </c>
      <c r="C13" s="245">
        <v>0.54166666666666663</v>
      </c>
      <c r="D13" s="451" t="s">
        <v>5514</v>
      </c>
      <c r="E13" s="452"/>
      <c r="F13" s="452"/>
      <c r="G13" s="453"/>
      <c r="I13" s="250" t="s">
        <v>5513</v>
      </c>
    </row>
    <row r="14" spans="1:9" ht="16.5" thickBot="1">
      <c r="A14" s="253"/>
      <c r="B14" s="235" t="s">
        <v>5512</v>
      </c>
      <c r="C14" s="245">
        <v>0.58333333333333337</v>
      </c>
      <c r="D14" s="451" t="s">
        <v>5500</v>
      </c>
      <c r="E14" s="452"/>
      <c r="F14" s="452"/>
      <c r="G14" s="453"/>
      <c r="I14" s="248" t="s">
        <v>5511</v>
      </c>
    </row>
    <row r="15" spans="1:9" ht="16.5" thickBot="1">
      <c r="A15" s="236" t="s">
        <v>5416</v>
      </c>
      <c r="B15" s="235" t="s">
        <v>5510</v>
      </c>
      <c r="C15" s="245">
        <v>0.625</v>
      </c>
      <c r="D15" s="451" t="s">
        <v>5500</v>
      </c>
      <c r="E15" s="452"/>
      <c r="F15" s="452"/>
      <c r="G15" s="453"/>
      <c r="I15" s="248" t="s">
        <v>5509</v>
      </c>
    </row>
    <row r="16" spans="1:9" ht="16.5" thickBot="1">
      <c r="A16" s="252"/>
      <c r="B16" s="251" t="s">
        <v>5508</v>
      </c>
      <c r="C16" s="245">
        <v>0.66666666666666663</v>
      </c>
      <c r="D16" s="451" t="s">
        <v>5500</v>
      </c>
      <c r="E16" s="452"/>
      <c r="F16" s="452"/>
      <c r="G16" s="453"/>
      <c r="I16" s="248" t="s">
        <v>5507</v>
      </c>
    </row>
    <row r="17" spans="1:9" ht="16.5" thickBot="1">
      <c r="A17" s="247" t="s">
        <v>5413</v>
      </c>
      <c r="B17" s="249" t="s">
        <v>5412</v>
      </c>
      <c r="C17" s="245">
        <v>0.70833333333333337</v>
      </c>
      <c r="D17" s="451" t="s">
        <v>5497</v>
      </c>
      <c r="E17" s="452"/>
      <c r="F17" s="452"/>
      <c r="G17" s="453"/>
      <c r="I17" s="248" t="s">
        <v>5506</v>
      </c>
    </row>
    <row r="18" spans="1:9" ht="16.5" thickBot="1">
      <c r="A18" s="236" t="s">
        <v>5410</v>
      </c>
      <c r="B18" s="235" t="s">
        <v>5505</v>
      </c>
      <c r="C18" s="245">
        <v>0.75</v>
      </c>
      <c r="D18" s="451" t="s">
        <v>5486</v>
      </c>
      <c r="E18" s="452"/>
      <c r="F18" s="452"/>
      <c r="G18" s="453"/>
      <c r="I18" s="248" t="s">
        <v>5504</v>
      </c>
    </row>
    <row r="19" spans="1:9" ht="18.75" thickBot="1">
      <c r="A19" s="236" t="s">
        <v>5408</v>
      </c>
      <c r="B19" s="235" t="s">
        <v>5503</v>
      </c>
      <c r="C19" s="245">
        <v>0.79166666666666663</v>
      </c>
      <c r="D19" s="451" t="s">
        <v>5502</v>
      </c>
      <c r="E19" s="452"/>
      <c r="F19" s="452"/>
      <c r="G19" s="453"/>
      <c r="I19" s="248" t="s">
        <v>5501</v>
      </c>
    </row>
    <row r="20" spans="1:9" ht="16.5" thickBot="1">
      <c r="A20" s="236" t="s">
        <v>1950</v>
      </c>
      <c r="B20" s="235" t="s">
        <v>5500</v>
      </c>
      <c r="C20" s="245">
        <v>0.83333333333333337</v>
      </c>
      <c r="D20" s="451" t="s">
        <v>5499</v>
      </c>
      <c r="E20" s="452"/>
      <c r="F20" s="452"/>
      <c r="G20" s="453"/>
      <c r="I20" s="250" t="s">
        <v>5498</v>
      </c>
    </row>
    <row r="21" spans="1:9" ht="16.5" thickBot="1">
      <c r="A21" s="236" t="s">
        <v>5405</v>
      </c>
      <c r="B21" s="235" t="s">
        <v>5497</v>
      </c>
      <c r="C21" s="245">
        <v>0.875</v>
      </c>
      <c r="D21" s="451" t="s">
        <v>5493</v>
      </c>
      <c r="E21" s="452"/>
      <c r="F21" s="452"/>
      <c r="G21" s="453"/>
      <c r="I21" s="250" t="s">
        <v>5496</v>
      </c>
    </row>
    <row r="22" spans="1:9" ht="16.5" thickBot="1">
      <c r="A22" s="231"/>
      <c r="B22" s="230"/>
      <c r="C22" s="245">
        <v>0.91666666666666663</v>
      </c>
      <c r="D22" s="451" t="s">
        <v>5493</v>
      </c>
      <c r="E22" s="452"/>
      <c r="F22" s="452"/>
      <c r="G22" s="453"/>
      <c r="I22" s="248" t="s">
        <v>5495</v>
      </c>
    </row>
    <row r="23" spans="1:9" ht="16.5" thickBot="1">
      <c r="A23" s="247" t="s">
        <v>5403</v>
      </c>
      <c r="B23" s="246" t="s">
        <v>5402</v>
      </c>
      <c r="C23" s="245">
        <v>0.95833333333333337</v>
      </c>
      <c r="D23" s="451" t="s">
        <v>5493</v>
      </c>
      <c r="E23" s="452"/>
      <c r="F23" s="452"/>
      <c r="G23" s="453"/>
      <c r="I23" s="248" t="s">
        <v>5494</v>
      </c>
    </row>
    <row r="24" spans="1:9" ht="16.5" thickBot="1">
      <c r="A24" s="236" t="s">
        <v>5290</v>
      </c>
      <c r="B24" s="235" t="s">
        <v>5493</v>
      </c>
      <c r="C24" s="243">
        <v>0</v>
      </c>
      <c r="D24" s="451" t="s">
        <v>5493</v>
      </c>
      <c r="E24" s="452"/>
      <c r="F24" s="452"/>
      <c r="G24" s="453"/>
      <c r="I24" s="248" t="s">
        <v>5492</v>
      </c>
    </row>
    <row r="25" spans="1:9" ht="16.5" thickBot="1">
      <c r="A25" s="236" t="s">
        <v>5400</v>
      </c>
      <c r="B25" s="235" t="s">
        <v>5491</v>
      </c>
      <c r="C25" s="242" t="s">
        <v>5399</v>
      </c>
      <c r="D25" s="241" t="s">
        <v>5398</v>
      </c>
      <c r="E25" s="241" t="s">
        <v>5398</v>
      </c>
      <c r="F25" s="241" t="s">
        <v>5398</v>
      </c>
      <c r="G25" s="240" t="s">
        <v>5398</v>
      </c>
      <c r="I25" s="248" t="s">
        <v>5490</v>
      </c>
    </row>
    <row r="26" spans="1:9" ht="16.5" thickBot="1">
      <c r="A26" s="236" t="s">
        <v>5396</v>
      </c>
      <c r="B26" s="235" t="s">
        <v>5489</v>
      </c>
      <c r="C26" s="239" t="s">
        <v>5289</v>
      </c>
      <c r="D26" s="238">
        <v>10</v>
      </c>
      <c r="E26" s="238">
        <v>10</v>
      </c>
      <c r="F26" s="238">
        <v>10</v>
      </c>
      <c r="G26" s="237">
        <v>10</v>
      </c>
      <c r="I26" s="248" t="s">
        <v>5488</v>
      </c>
    </row>
    <row r="27" spans="1:9" ht="16.5" thickBot="1">
      <c r="A27" s="236" t="s">
        <v>5394</v>
      </c>
      <c r="B27" s="235" t="s">
        <v>5487</v>
      </c>
      <c r="C27" s="239" t="s">
        <v>5291</v>
      </c>
      <c r="D27" s="238">
        <v>10</v>
      </c>
      <c r="E27" s="238">
        <v>10</v>
      </c>
      <c r="F27" s="238">
        <v>10</v>
      </c>
      <c r="G27" s="237">
        <v>10</v>
      </c>
      <c r="I27" s="267"/>
    </row>
    <row r="28" spans="1:9" ht="16.5" thickBot="1">
      <c r="A28" s="236" t="s">
        <v>5285</v>
      </c>
      <c r="B28" s="235" t="s">
        <v>5486</v>
      </c>
      <c r="C28" s="239" t="s">
        <v>4366</v>
      </c>
      <c r="D28" s="238">
        <v>10</v>
      </c>
      <c r="E28" s="238">
        <v>10</v>
      </c>
      <c r="F28" s="238">
        <v>10</v>
      </c>
      <c r="G28" s="237">
        <v>10</v>
      </c>
      <c r="I28" s="265" t="s">
        <v>5485</v>
      </c>
    </row>
    <row r="29" spans="1:9" ht="16.5" thickBot="1">
      <c r="A29" s="236" t="s">
        <v>4329</v>
      </c>
      <c r="B29" s="235" t="s">
        <v>5484</v>
      </c>
      <c r="C29" s="239" t="s">
        <v>5290</v>
      </c>
      <c r="D29" s="238">
        <v>10</v>
      </c>
      <c r="E29" s="238">
        <v>10</v>
      </c>
      <c r="F29" s="238">
        <v>10</v>
      </c>
      <c r="G29" s="237">
        <v>10</v>
      </c>
      <c r="I29" s="250" t="s">
        <v>5483</v>
      </c>
    </row>
    <row r="30" spans="1:9" ht="16.5" thickBot="1">
      <c r="A30" s="236" t="s">
        <v>5288</v>
      </c>
      <c r="B30" s="235" t="s">
        <v>5482</v>
      </c>
      <c r="C30" s="234" t="s">
        <v>5390</v>
      </c>
      <c r="D30" s="233">
        <v>10</v>
      </c>
      <c r="E30" s="233">
        <v>10</v>
      </c>
      <c r="F30" s="233">
        <v>10</v>
      </c>
      <c r="G30" s="232">
        <v>10</v>
      </c>
      <c r="I30" s="248" t="s">
        <v>5481</v>
      </c>
    </row>
    <row r="31" spans="1:9" ht="16.5" thickBot="1">
      <c r="A31" s="231"/>
      <c r="B31" s="230"/>
      <c r="C31" s="229" t="s">
        <v>5388</v>
      </c>
      <c r="D31" s="228">
        <v>100</v>
      </c>
      <c r="E31" s="228">
        <v>100</v>
      </c>
      <c r="F31" s="228">
        <v>100</v>
      </c>
      <c r="G31" s="227">
        <v>100</v>
      </c>
      <c r="I31" s="266" t="s">
        <v>5480</v>
      </c>
    </row>
    <row r="32" spans="1:9" ht="16.5" thickBot="1">
      <c r="I32" s="266" t="s">
        <v>5479</v>
      </c>
    </row>
    <row r="33" spans="1:9" ht="16.5" thickBot="1">
      <c r="A33" s="456" t="s">
        <v>5478</v>
      </c>
      <c r="B33" s="457"/>
      <c r="C33" s="457"/>
      <c r="D33" s="457"/>
      <c r="E33" s="457"/>
      <c r="F33" s="457"/>
      <c r="G33" s="458"/>
      <c r="I33" s="266" t="s">
        <v>5477</v>
      </c>
    </row>
    <row r="34" spans="1:9">
      <c r="A34" s="236" t="s">
        <v>5441</v>
      </c>
      <c r="B34" s="264"/>
      <c r="C34" s="263" t="s">
        <v>5440</v>
      </c>
      <c r="D34" s="459"/>
      <c r="E34" s="459"/>
      <c r="F34" s="459"/>
      <c r="G34" s="460"/>
      <c r="I34" s="266" t="s">
        <v>5476</v>
      </c>
    </row>
    <row r="35" spans="1:9" ht="16.5" thickBot="1">
      <c r="A35" s="262" t="s">
        <v>5438</v>
      </c>
      <c r="B35" s="260"/>
      <c r="C35" s="261" t="s">
        <v>5437</v>
      </c>
      <c r="D35" s="461"/>
      <c r="E35" s="461"/>
      <c r="F35" s="461"/>
      <c r="G35" s="462"/>
      <c r="I35" s="266" t="s">
        <v>5475</v>
      </c>
    </row>
    <row r="36" spans="1:9" ht="16.5" thickBot="1">
      <c r="A36" s="247" t="s">
        <v>5435</v>
      </c>
      <c r="B36" s="259" t="s">
        <v>5434</v>
      </c>
      <c r="C36" s="258" t="s">
        <v>5433</v>
      </c>
      <c r="D36" s="463" t="s">
        <v>5432</v>
      </c>
      <c r="E36" s="463"/>
      <c r="F36" s="463"/>
      <c r="G36" s="464"/>
      <c r="I36" s="250" t="s">
        <v>5474</v>
      </c>
    </row>
    <row r="37" spans="1:9" ht="52.5" customHeight="1" thickBot="1">
      <c r="A37" s="236" t="s">
        <v>5431</v>
      </c>
      <c r="B37" s="235"/>
      <c r="C37" s="256"/>
      <c r="D37" s="454" t="s">
        <v>5430</v>
      </c>
      <c r="E37" s="454"/>
      <c r="F37" s="454"/>
      <c r="G37" s="455"/>
      <c r="I37" s="265" t="s">
        <v>5473</v>
      </c>
    </row>
    <row r="38" spans="1:9" ht="16.5" thickBot="1">
      <c r="A38" s="236" t="s">
        <v>5428</v>
      </c>
      <c r="B38" s="235"/>
      <c r="C38" s="245">
        <v>0.25</v>
      </c>
      <c r="D38" s="451"/>
      <c r="E38" s="452"/>
      <c r="F38" s="452"/>
      <c r="G38" s="453"/>
      <c r="I38" t="s">
        <v>5472</v>
      </c>
    </row>
    <row r="39" spans="1:9" ht="16.5" thickBot="1">
      <c r="A39" s="254"/>
      <c r="B39" s="235"/>
      <c r="C39" s="245">
        <v>0.29166666666666669</v>
      </c>
      <c r="D39" s="451"/>
      <c r="E39" s="452"/>
      <c r="F39" s="452"/>
      <c r="G39" s="453"/>
      <c r="I39" s="250" t="s">
        <v>5471</v>
      </c>
    </row>
    <row r="40" spans="1:9" ht="16.5" thickBot="1">
      <c r="A40" s="236"/>
      <c r="B40" s="235"/>
      <c r="C40" s="245">
        <v>0.33333333333333331</v>
      </c>
      <c r="D40" s="451"/>
      <c r="E40" s="452"/>
      <c r="F40" s="452"/>
      <c r="G40" s="453"/>
      <c r="I40" s="250" t="s">
        <v>5470</v>
      </c>
    </row>
    <row r="41" spans="1:9" ht="16.5" thickBot="1">
      <c r="A41" s="236" t="s">
        <v>5424</v>
      </c>
      <c r="B41" s="235"/>
      <c r="C41" s="245">
        <v>0.375</v>
      </c>
      <c r="D41" s="451"/>
      <c r="E41" s="452"/>
      <c r="F41" s="452"/>
      <c r="G41" s="453"/>
      <c r="I41" s="250" t="s">
        <v>5469</v>
      </c>
    </row>
    <row r="42" spans="1:9" ht="16.5" thickBot="1">
      <c r="A42" s="236"/>
      <c r="B42" s="235"/>
      <c r="C42" s="245">
        <v>0.41666666666666669</v>
      </c>
      <c r="D42" s="451"/>
      <c r="E42" s="452"/>
      <c r="F42" s="452"/>
      <c r="G42" s="453"/>
      <c r="I42" s="250" t="s">
        <v>5468</v>
      </c>
    </row>
    <row r="43" spans="1:9" ht="16.5" thickBot="1">
      <c r="A43" s="236"/>
      <c r="B43" s="235"/>
      <c r="C43" s="245">
        <v>0.45833333333333331</v>
      </c>
      <c r="D43" s="451"/>
      <c r="E43" s="452"/>
      <c r="F43" s="452"/>
      <c r="G43" s="453"/>
      <c r="I43" s="250" t="s">
        <v>5467</v>
      </c>
    </row>
    <row r="44" spans="1:9" ht="16.5" thickBot="1">
      <c r="A44" s="236" t="s">
        <v>5420</v>
      </c>
      <c r="B44" s="235"/>
      <c r="C44" s="245">
        <v>0.5</v>
      </c>
      <c r="D44" s="451"/>
      <c r="E44" s="452"/>
      <c r="F44" s="452"/>
      <c r="G44" s="453"/>
      <c r="I44" s="250" t="s">
        <v>5466</v>
      </c>
    </row>
    <row r="45" spans="1:9" ht="16.5" thickBot="1">
      <c r="A45" s="236"/>
      <c r="B45" s="235"/>
      <c r="C45" s="245">
        <v>0.54166666666666663</v>
      </c>
      <c r="D45" s="451"/>
      <c r="E45" s="452"/>
      <c r="F45" s="452"/>
      <c r="G45" s="453"/>
      <c r="I45" s="250" t="s">
        <v>5465</v>
      </c>
    </row>
    <row r="46" spans="1:9" ht="16.5" thickBot="1">
      <c r="A46" s="253"/>
      <c r="B46" s="235"/>
      <c r="C46" s="245">
        <v>0.58333333333333337</v>
      </c>
      <c r="D46" s="451"/>
      <c r="E46" s="452"/>
      <c r="F46" s="452"/>
      <c r="G46" s="453"/>
      <c r="I46" s="265" t="s">
        <v>5464</v>
      </c>
    </row>
    <row r="47" spans="1:9" ht="16.5" thickBot="1">
      <c r="A47" s="236" t="s">
        <v>5416</v>
      </c>
      <c r="B47" s="235"/>
      <c r="C47" s="245">
        <v>0.625</v>
      </c>
      <c r="D47" s="451"/>
      <c r="E47" s="452"/>
      <c r="F47" s="452"/>
      <c r="G47" s="453"/>
      <c r="I47" s="250" t="s">
        <v>5463</v>
      </c>
    </row>
    <row r="48" spans="1:9" ht="16.5" thickBot="1">
      <c r="A48" s="252"/>
      <c r="B48" s="251"/>
      <c r="C48" s="245">
        <v>0.66666666666666663</v>
      </c>
      <c r="D48" s="451"/>
      <c r="E48" s="452"/>
      <c r="F48" s="452"/>
      <c r="G48" s="453"/>
      <c r="I48" s="250" t="s">
        <v>5462</v>
      </c>
    </row>
    <row r="49" spans="1:9" ht="16.5" thickBot="1">
      <c r="A49" s="247" t="s">
        <v>5413</v>
      </c>
      <c r="B49" s="249" t="s">
        <v>5412</v>
      </c>
      <c r="C49" s="245">
        <v>0.70833333333333337</v>
      </c>
      <c r="D49" s="451"/>
      <c r="E49" s="452"/>
      <c r="F49" s="452"/>
      <c r="G49" s="453"/>
      <c r="I49" s="250" t="s">
        <v>5461</v>
      </c>
    </row>
    <row r="50" spans="1:9" ht="16.5" thickBot="1">
      <c r="A50" s="236" t="s">
        <v>5410</v>
      </c>
      <c r="B50" s="235"/>
      <c r="C50" s="245">
        <v>0.75</v>
      </c>
      <c r="D50" s="451"/>
      <c r="E50" s="452"/>
      <c r="F50" s="452"/>
      <c r="G50" s="453"/>
      <c r="I50" s="250" t="s">
        <v>5460</v>
      </c>
    </row>
    <row r="51" spans="1:9" ht="16.5" thickBot="1">
      <c r="A51" s="236" t="s">
        <v>5408</v>
      </c>
      <c r="B51" s="235"/>
      <c r="C51" s="245">
        <v>0.79166666666666663</v>
      </c>
      <c r="D51" s="451"/>
      <c r="E51" s="452"/>
      <c r="F51" s="452"/>
      <c r="G51" s="453"/>
      <c r="I51" s="250" t="s">
        <v>5459</v>
      </c>
    </row>
    <row r="52" spans="1:9" ht="16.5" thickBot="1">
      <c r="A52" s="236" t="s">
        <v>1950</v>
      </c>
      <c r="B52" s="235"/>
      <c r="C52" s="245">
        <v>0.83333333333333337</v>
      </c>
      <c r="D52" s="451"/>
      <c r="E52" s="452"/>
      <c r="F52" s="452"/>
      <c r="G52" s="453"/>
      <c r="I52" s="250" t="s">
        <v>5458</v>
      </c>
    </row>
    <row r="53" spans="1:9" ht="16.5" thickBot="1">
      <c r="A53" s="236" t="s">
        <v>5405</v>
      </c>
      <c r="B53" s="235"/>
      <c r="C53" s="245">
        <v>0.875</v>
      </c>
      <c r="D53" s="451"/>
      <c r="E53" s="452"/>
      <c r="F53" s="452"/>
      <c r="G53" s="453"/>
      <c r="I53" s="250" t="s">
        <v>5457</v>
      </c>
    </row>
    <row r="54" spans="1:9" ht="16.5" thickBot="1">
      <c r="A54" s="231"/>
      <c r="B54" s="230"/>
      <c r="C54" s="245">
        <v>0.91666666666666663</v>
      </c>
      <c r="D54" s="451"/>
      <c r="E54" s="452"/>
      <c r="F54" s="452"/>
      <c r="G54" s="453"/>
      <c r="I54" s="250" t="s">
        <v>5456</v>
      </c>
    </row>
    <row r="55" spans="1:9" ht="16.5" thickBot="1">
      <c r="A55" s="247" t="s">
        <v>5403</v>
      </c>
      <c r="B55" s="246" t="s">
        <v>5402</v>
      </c>
      <c r="C55" s="245">
        <v>0.95833333333333337</v>
      </c>
      <c r="D55" s="451"/>
      <c r="E55" s="452"/>
      <c r="F55" s="452"/>
      <c r="G55" s="453"/>
      <c r="I55" s="255" t="s">
        <v>5455</v>
      </c>
    </row>
    <row r="56" spans="1:9" ht="16.5" thickBot="1">
      <c r="A56" s="236" t="s">
        <v>5290</v>
      </c>
      <c r="B56" s="235"/>
      <c r="C56" s="243">
        <v>0</v>
      </c>
      <c r="D56" s="451"/>
      <c r="E56" s="452"/>
      <c r="F56" s="452"/>
      <c r="G56" s="453"/>
      <c r="I56" s="250" t="s">
        <v>5454</v>
      </c>
    </row>
    <row r="57" spans="1:9" ht="16.5" thickBot="1">
      <c r="A57" s="236" t="s">
        <v>5400</v>
      </c>
      <c r="B57" s="235"/>
      <c r="C57" s="242" t="s">
        <v>5399</v>
      </c>
      <c r="D57" s="241" t="s">
        <v>5398</v>
      </c>
      <c r="E57" s="241" t="s">
        <v>5398</v>
      </c>
      <c r="F57" s="241" t="s">
        <v>5398</v>
      </c>
      <c r="G57" s="240" t="s">
        <v>5398</v>
      </c>
      <c r="I57" s="250" t="s">
        <v>5453</v>
      </c>
    </row>
    <row r="58" spans="1:9" ht="16.5" thickBot="1">
      <c r="A58" s="236" t="s">
        <v>5396</v>
      </c>
      <c r="B58" s="235"/>
      <c r="C58" s="239" t="s">
        <v>5289</v>
      </c>
      <c r="D58" s="238"/>
      <c r="E58" s="238"/>
      <c r="F58" s="238"/>
      <c r="G58" s="237"/>
      <c r="I58" s="250" t="s">
        <v>5452</v>
      </c>
    </row>
    <row r="59" spans="1:9" ht="16.5" thickBot="1">
      <c r="A59" s="236" t="s">
        <v>5394</v>
      </c>
      <c r="B59" s="235"/>
      <c r="C59" s="239" t="s">
        <v>5291</v>
      </c>
      <c r="D59" s="238"/>
      <c r="E59" s="238"/>
      <c r="F59" s="238"/>
      <c r="G59" s="237"/>
      <c r="I59" s="250" t="s">
        <v>5451</v>
      </c>
    </row>
    <row r="60" spans="1:9" ht="16.5" thickBot="1">
      <c r="A60" s="236" t="s">
        <v>5285</v>
      </c>
      <c r="B60" s="235"/>
      <c r="C60" s="239" t="s">
        <v>4366</v>
      </c>
      <c r="D60" s="238"/>
      <c r="E60" s="238"/>
      <c r="F60" s="238"/>
      <c r="G60" s="237"/>
      <c r="I60" s="250" t="s">
        <v>5450</v>
      </c>
    </row>
    <row r="61" spans="1:9" ht="16.5" thickBot="1">
      <c r="A61" s="236" t="s">
        <v>4329</v>
      </c>
      <c r="B61" s="235"/>
      <c r="C61" s="239" t="s">
        <v>5290</v>
      </c>
      <c r="D61" s="238"/>
      <c r="E61" s="238"/>
      <c r="F61" s="238"/>
      <c r="G61" s="237"/>
      <c r="I61" s="250" t="s">
        <v>5449</v>
      </c>
    </row>
    <row r="62" spans="1:9" ht="16.5" thickBot="1">
      <c r="A62" s="236" t="s">
        <v>5288</v>
      </c>
      <c r="B62" s="235"/>
      <c r="C62" s="234" t="s">
        <v>5390</v>
      </c>
      <c r="D62" s="233"/>
      <c r="E62" s="233"/>
      <c r="F62" s="233"/>
      <c r="G62" s="232"/>
      <c r="I62" s="250" t="s">
        <v>5448</v>
      </c>
    </row>
    <row r="63" spans="1:9" ht="16.5" thickBot="1">
      <c r="A63" s="231"/>
      <c r="B63" s="230"/>
      <c r="C63" s="229" t="s">
        <v>5388</v>
      </c>
      <c r="D63" s="228"/>
      <c r="E63" s="228"/>
      <c r="F63" s="228"/>
      <c r="G63" s="227"/>
      <c r="I63" s="250" t="s">
        <v>5447</v>
      </c>
    </row>
    <row r="64" spans="1:9">
      <c r="I64" s="250" t="s">
        <v>5446</v>
      </c>
    </row>
    <row r="65" spans="1:9">
      <c r="I65" s="250" t="s">
        <v>5445</v>
      </c>
    </row>
    <row r="66" spans="1:9" ht="16.5" thickBot="1">
      <c r="I66" s="255" t="s">
        <v>5444</v>
      </c>
    </row>
    <row r="67" spans="1:9" ht="16.5" thickBot="1">
      <c r="A67" s="456" t="s">
        <v>5443</v>
      </c>
      <c r="B67" s="457"/>
      <c r="C67" s="457"/>
      <c r="D67" s="457"/>
      <c r="E67" s="457"/>
      <c r="F67" s="457"/>
      <c r="G67" s="458"/>
      <c r="I67" s="250" t="s">
        <v>5442</v>
      </c>
    </row>
    <row r="68" spans="1:9">
      <c r="A68" s="236" t="s">
        <v>5441</v>
      </c>
      <c r="B68" s="264"/>
      <c r="C68" s="263" t="s">
        <v>5440</v>
      </c>
      <c r="D68" s="459"/>
      <c r="E68" s="459"/>
      <c r="F68" s="459"/>
      <c r="G68" s="460"/>
      <c r="I68" s="250" t="s">
        <v>5439</v>
      </c>
    </row>
    <row r="69" spans="1:9" ht="16.5" thickBot="1">
      <c r="A69" s="262" t="s">
        <v>5438</v>
      </c>
      <c r="B69" s="260"/>
      <c r="C69" s="261" t="s">
        <v>5437</v>
      </c>
      <c r="D69" s="461"/>
      <c r="E69" s="461"/>
      <c r="F69" s="461"/>
      <c r="G69" s="462"/>
      <c r="I69" s="250" t="s">
        <v>5436</v>
      </c>
    </row>
    <row r="70" spans="1:9" ht="16.5" thickBot="1">
      <c r="A70" s="247" t="s">
        <v>5435</v>
      </c>
      <c r="B70" s="259" t="s">
        <v>5434</v>
      </c>
      <c r="C70" s="258" t="s">
        <v>5433</v>
      </c>
      <c r="D70" s="463" t="s">
        <v>5432</v>
      </c>
      <c r="E70" s="463"/>
      <c r="F70" s="463"/>
      <c r="G70" s="464"/>
      <c r="I70" s="257"/>
    </row>
    <row r="71" spans="1:9" ht="16.5" thickBot="1">
      <c r="A71" s="236" t="s">
        <v>5431</v>
      </c>
      <c r="B71" s="235"/>
      <c r="C71" s="256"/>
      <c r="D71" s="454" t="s">
        <v>5430</v>
      </c>
      <c r="E71" s="454"/>
      <c r="F71" s="454"/>
      <c r="G71" s="455"/>
      <c r="I71" s="255" t="s">
        <v>5429</v>
      </c>
    </row>
    <row r="72" spans="1:9" ht="16.5" thickBot="1">
      <c r="A72" s="236" t="s">
        <v>5428</v>
      </c>
      <c r="B72" s="235"/>
      <c r="C72" s="245">
        <v>0.25</v>
      </c>
      <c r="D72" s="451"/>
      <c r="E72" s="452"/>
      <c r="F72" s="452"/>
      <c r="G72" s="453"/>
      <c r="I72" s="250" t="s">
        <v>5427</v>
      </c>
    </row>
    <row r="73" spans="1:9" ht="16.5" thickBot="1">
      <c r="A73" s="254"/>
      <c r="B73" s="235"/>
      <c r="C73" s="245">
        <v>0.29166666666666669</v>
      </c>
      <c r="D73" s="451"/>
      <c r="E73" s="452"/>
      <c r="F73" s="452"/>
      <c r="G73" s="453"/>
      <c r="I73" s="250" t="s">
        <v>5426</v>
      </c>
    </row>
    <row r="74" spans="1:9" ht="16.5" thickBot="1">
      <c r="A74" s="236"/>
      <c r="B74" s="235"/>
      <c r="C74" s="245">
        <v>0.33333333333333331</v>
      </c>
      <c r="D74" s="451"/>
      <c r="E74" s="452"/>
      <c r="F74" s="452"/>
      <c r="G74" s="453"/>
      <c r="I74" s="248" t="s">
        <v>5425</v>
      </c>
    </row>
    <row r="75" spans="1:9" ht="16.5" thickBot="1">
      <c r="A75" s="236" t="s">
        <v>5424</v>
      </c>
      <c r="B75" s="235"/>
      <c r="C75" s="245">
        <v>0.375</v>
      </c>
      <c r="D75" s="451"/>
      <c r="E75" s="452"/>
      <c r="F75" s="452"/>
      <c r="G75" s="453"/>
      <c r="I75" s="248" t="s">
        <v>5423</v>
      </c>
    </row>
    <row r="76" spans="1:9" ht="16.5" thickBot="1">
      <c r="A76" s="236"/>
      <c r="B76" s="235"/>
      <c r="C76" s="245">
        <v>0.41666666666666669</v>
      </c>
      <c r="D76" s="451"/>
      <c r="E76" s="452"/>
      <c r="F76" s="452"/>
      <c r="G76" s="453"/>
      <c r="I76" s="248" t="s">
        <v>5422</v>
      </c>
    </row>
    <row r="77" spans="1:9" ht="16.5" thickBot="1">
      <c r="A77" s="236"/>
      <c r="B77" s="235"/>
      <c r="C77" s="245">
        <v>0.45833333333333331</v>
      </c>
      <c r="D77" s="451"/>
      <c r="E77" s="452"/>
      <c r="F77" s="452"/>
      <c r="G77" s="453"/>
      <c r="I77" s="248" t="s">
        <v>5421</v>
      </c>
    </row>
    <row r="78" spans="1:9" ht="16.5" thickBot="1">
      <c r="A78" s="236" t="s">
        <v>5420</v>
      </c>
      <c r="B78" s="235"/>
      <c r="C78" s="245">
        <v>0.5</v>
      </c>
      <c r="D78" s="451"/>
      <c r="E78" s="452"/>
      <c r="F78" s="452"/>
      <c r="G78" s="453"/>
      <c r="I78" s="250" t="s">
        <v>5419</v>
      </c>
    </row>
    <row r="79" spans="1:9" ht="16.5" thickBot="1">
      <c r="A79" s="236"/>
      <c r="B79" s="235"/>
      <c r="C79" s="245">
        <v>0.54166666666666663</v>
      </c>
      <c r="D79" s="451"/>
      <c r="E79" s="452"/>
      <c r="F79" s="452"/>
      <c r="G79" s="453"/>
      <c r="I79" s="248" t="s">
        <v>5418</v>
      </c>
    </row>
    <row r="80" spans="1:9" ht="16.5" thickBot="1">
      <c r="A80" s="253"/>
      <c r="B80" s="235"/>
      <c r="C80" s="245">
        <v>0.58333333333333337</v>
      </c>
      <c r="D80" s="451"/>
      <c r="E80" s="452"/>
      <c r="F80" s="452"/>
      <c r="G80" s="453"/>
      <c r="I80" s="248" t="s">
        <v>5417</v>
      </c>
    </row>
    <row r="81" spans="1:9" ht="16.5" thickBot="1">
      <c r="A81" s="236" t="s">
        <v>5416</v>
      </c>
      <c r="B81" s="235"/>
      <c r="C81" s="245">
        <v>0.625</v>
      </c>
      <c r="D81" s="451"/>
      <c r="E81" s="452"/>
      <c r="F81" s="452"/>
      <c r="G81" s="453"/>
      <c r="I81" s="248" t="s">
        <v>5415</v>
      </c>
    </row>
    <row r="82" spans="1:9" ht="16.5" thickBot="1">
      <c r="A82" s="252"/>
      <c r="B82" s="251"/>
      <c r="C82" s="245">
        <v>0.66666666666666663</v>
      </c>
      <c r="D82" s="451"/>
      <c r="E82" s="452"/>
      <c r="F82" s="452"/>
      <c r="G82" s="453"/>
      <c r="I82" s="250" t="s">
        <v>5414</v>
      </c>
    </row>
    <row r="83" spans="1:9" ht="16.5" thickBot="1">
      <c r="A83" s="247" t="s">
        <v>5413</v>
      </c>
      <c r="B83" s="249" t="s">
        <v>5412</v>
      </c>
      <c r="C83" s="245">
        <v>0.70833333333333337</v>
      </c>
      <c r="D83" s="451"/>
      <c r="E83" s="452"/>
      <c r="F83" s="452"/>
      <c r="G83" s="453"/>
      <c r="I83" s="248" t="s">
        <v>5411</v>
      </c>
    </row>
    <row r="84" spans="1:9" ht="16.5" thickBot="1">
      <c r="A84" s="236" t="s">
        <v>5410</v>
      </c>
      <c r="B84" s="235"/>
      <c r="C84" s="245">
        <v>0.75</v>
      </c>
      <c r="D84" s="451"/>
      <c r="E84" s="452"/>
      <c r="F84" s="452"/>
      <c r="G84" s="453"/>
      <c r="I84" s="248" t="s">
        <v>5409</v>
      </c>
    </row>
    <row r="85" spans="1:9" ht="16.5" thickBot="1">
      <c r="A85" s="236" t="s">
        <v>5408</v>
      </c>
      <c r="B85" s="235"/>
      <c r="C85" s="245">
        <v>0.79166666666666663</v>
      </c>
      <c r="D85" s="451"/>
      <c r="E85" s="452"/>
      <c r="F85" s="452"/>
      <c r="G85" s="453"/>
      <c r="I85" s="248" t="s">
        <v>5407</v>
      </c>
    </row>
    <row r="86" spans="1:9" ht="16.5" thickBot="1">
      <c r="A86" s="236" t="s">
        <v>1950</v>
      </c>
      <c r="B86" s="235"/>
      <c r="C86" s="245">
        <v>0.83333333333333337</v>
      </c>
      <c r="D86" s="451"/>
      <c r="E86" s="452"/>
      <c r="F86" s="452"/>
      <c r="G86" s="453"/>
      <c r="I86" s="248" t="s">
        <v>5406</v>
      </c>
    </row>
    <row r="87" spans="1:9" ht="16.5" thickBot="1">
      <c r="A87" s="236" t="s">
        <v>5405</v>
      </c>
      <c r="B87" s="235"/>
      <c r="C87" s="245">
        <v>0.875</v>
      </c>
      <c r="D87" s="451"/>
      <c r="E87" s="452"/>
      <c r="F87" s="452"/>
      <c r="G87" s="453"/>
      <c r="I87" s="248" t="s">
        <v>5404</v>
      </c>
    </row>
    <row r="88" spans="1:9" ht="16.5" thickBot="1">
      <c r="A88" s="231"/>
      <c r="B88" s="230"/>
      <c r="C88" s="245">
        <v>0.91666666666666663</v>
      </c>
      <c r="D88" s="451"/>
      <c r="E88" s="452"/>
      <c r="F88" s="452"/>
      <c r="G88" s="453"/>
    </row>
    <row r="89" spans="1:9" ht="16.5" thickBot="1">
      <c r="A89" s="247" t="s">
        <v>5403</v>
      </c>
      <c r="B89" s="246" t="s">
        <v>5402</v>
      </c>
      <c r="C89" s="245">
        <v>0.95833333333333337</v>
      </c>
      <c r="D89" s="451"/>
      <c r="E89" s="452"/>
      <c r="F89" s="452"/>
      <c r="G89" s="453"/>
      <c r="I89" s="244"/>
    </row>
    <row r="90" spans="1:9" ht="16.5" thickBot="1">
      <c r="A90" s="236" t="s">
        <v>5290</v>
      </c>
      <c r="B90" s="235"/>
      <c r="C90" s="243">
        <v>0</v>
      </c>
      <c r="D90" s="451"/>
      <c r="E90" s="452"/>
      <c r="F90" s="452"/>
      <c r="G90" s="453"/>
      <c r="I90" s="222" t="s">
        <v>5401</v>
      </c>
    </row>
    <row r="91" spans="1:9" ht="16.5" thickBot="1">
      <c r="A91" s="236" t="s">
        <v>5400</v>
      </c>
      <c r="B91" s="235"/>
      <c r="C91" s="242" t="s">
        <v>5399</v>
      </c>
      <c r="D91" s="241" t="s">
        <v>5398</v>
      </c>
      <c r="E91" s="241" t="s">
        <v>5398</v>
      </c>
      <c r="F91" s="241" t="s">
        <v>5398</v>
      </c>
      <c r="G91" s="240" t="s">
        <v>5398</v>
      </c>
      <c r="I91" s="225" t="s">
        <v>5397</v>
      </c>
    </row>
    <row r="92" spans="1:9" ht="16.5" thickBot="1">
      <c r="A92" s="236" t="s">
        <v>5396</v>
      </c>
      <c r="B92" s="235"/>
      <c r="C92" s="239" t="s">
        <v>5289</v>
      </c>
      <c r="D92" s="238"/>
      <c r="E92" s="238"/>
      <c r="F92" s="238"/>
      <c r="G92" s="237"/>
      <c r="I92" s="224" t="s">
        <v>5395</v>
      </c>
    </row>
    <row r="93" spans="1:9" ht="16.5" thickBot="1">
      <c r="A93" s="236" t="s">
        <v>5394</v>
      </c>
      <c r="B93" s="235"/>
      <c r="C93" s="239" t="s">
        <v>5291</v>
      </c>
      <c r="D93" s="238"/>
      <c r="E93" s="238"/>
      <c r="F93" s="238"/>
      <c r="G93" s="237"/>
      <c r="I93" s="224" t="s">
        <v>5393</v>
      </c>
    </row>
    <row r="94" spans="1:9" ht="16.5" thickBot="1">
      <c r="A94" s="236" t="s">
        <v>5285</v>
      </c>
      <c r="B94" s="235"/>
      <c r="C94" s="239" t="s">
        <v>4366</v>
      </c>
      <c r="D94" s="238"/>
      <c r="E94" s="238"/>
      <c r="F94" s="238"/>
      <c r="G94" s="237"/>
      <c r="I94" s="223" t="s">
        <v>5392</v>
      </c>
    </row>
    <row r="95" spans="1:9" ht="16.5" thickBot="1">
      <c r="A95" s="236" t="s">
        <v>4329</v>
      </c>
      <c r="B95" s="235"/>
      <c r="C95" s="239" t="s">
        <v>5290</v>
      </c>
      <c r="D95" s="238"/>
      <c r="E95" s="238"/>
      <c r="F95" s="238"/>
      <c r="G95" s="237"/>
      <c r="I95" s="225" t="s">
        <v>5391</v>
      </c>
    </row>
    <row r="96" spans="1:9" ht="16.5" thickBot="1">
      <c r="A96" s="236" t="s">
        <v>5288</v>
      </c>
      <c r="B96" s="235"/>
      <c r="C96" s="234" t="s">
        <v>5390</v>
      </c>
      <c r="D96" s="233"/>
      <c r="E96" s="233"/>
      <c r="F96" s="233"/>
      <c r="G96" s="232"/>
      <c r="I96" s="224" t="s">
        <v>5389</v>
      </c>
    </row>
    <row r="97" spans="1:9" ht="16.5" thickBot="1">
      <c r="A97" s="231"/>
      <c r="B97" s="230"/>
      <c r="C97" s="229" t="s">
        <v>5388</v>
      </c>
      <c r="D97" s="228"/>
      <c r="E97" s="228"/>
      <c r="F97" s="228"/>
      <c r="G97" s="227"/>
      <c r="I97" s="224" t="s">
        <v>5387</v>
      </c>
    </row>
    <row r="98" spans="1:9">
      <c r="I98" s="223" t="s">
        <v>5386</v>
      </c>
    </row>
    <row r="99" spans="1:9">
      <c r="I99" s="225" t="s">
        <v>5385</v>
      </c>
    </row>
    <row r="100" spans="1:9">
      <c r="I100" s="224" t="s">
        <v>5384</v>
      </c>
    </row>
    <row r="101" spans="1:9">
      <c r="I101" s="224" t="s">
        <v>5318</v>
      </c>
    </row>
    <row r="102" spans="1:9">
      <c r="I102" s="223" t="s">
        <v>5383</v>
      </c>
    </row>
    <row r="103" spans="1:9">
      <c r="I103" s="226"/>
    </row>
    <row r="104" spans="1:9">
      <c r="I104" s="226"/>
    </row>
    <row r="106" spans="1:9">
      <c r="I106" s="226"/>
    </row>
    <row r="107" spans="1:9">
      <c r="I107" s="222" t="s">
        <v>5382</v>
      </c>
    </row>
    <row r="108" spans="1:9">
      <c r="I108" s="225" t="s">
        <v>5381</v>
      </c>
    </row>
    <row r="109" spans="1:9">
      <c r="I109" s="224" t="s">
        <v>5380</v>
      </c>
    </row>
    <row r="110" spans="1:9">
      <c r="I110" s="224" t="s">
        <v>5379</v>
      </c>
    </row>
    <row r="111" spans="1:9">
      <c r="I111" s="223" t="s">
        <v>5378</v>
      </c>
    </row>
    <row r="112" spans="1:9">
      <c r="I112" s="225" t="s">
        <v>5377</v>
      </c>
    </row>
    <row r="113" spans="9:9">
      <c r="I113" s="224" t="s">
        <v>5376</v>
      </c>
    </row>
    <row r="114" spans="9:9">
      <c r="I114" s="224" t="s">
        <v>5375</v>
      </c>
    </row>
    <row r="115" spans="9:9">
      <c r="I115" s="223" t="s">
        <v>5374</v>
      </c>
    </row>
    <row r="116" spans="9:9">
      <c r="I116" s="225" t="s">
        <v>5373</v>
      </c>
    </row>
    <row r="117" spans="9:9">
      <c r="I117" s="224" t="s">
        <v>5372</v>
      </c>
    </row>
    <row r="118" spans="9:9">
      <c r="I118" s="224" t="s">
        <v>5371</v>
      </c>
    </row>
    <row r="119" spans="9:9">
      <c r="I119" s="223" t="s">
        <v>5370</v>
      </c>
    </row>
    <row r="120" spans="9:9">
      <c r="I120" s="226"/>
    </row>
    <row r="121" spans="9:9">
      <c r="I121" s="222" t="s">
        <v>5369</v>
      </c>
    </row>
    <row r="122" spans="9:9">
      <c r="I122" s="225" t="s">
        <v>5368</v>
      </c>
    </row>
    <row r="123" spans="9:9">
      <c r="I123" s="224" t="s">
        <v>5367</v>
      </c>
    </row>
    <row r="124" spans="9:9">
      <c r="I124" s="224" t="s">
        <v>5302</v>
      </c>
    </row>
    <row r="125" spans="9:9">
      <c r="I125" s="223" t="s">
        <v>5366</v>
      </c>
    </row>
    <row r="126" spans="9:9">
      <c r="I126" s="225" t="s">
        <v>5365</v>
      </c>
    </row>
    <row r="127" spans="9:9">
      <c r="I127" s="224" t="s">
        <v>5364</v>
      </c>
    </row>
    <row r="128" spans="9:9">
      <c r="I128" s="224" t="s">
        <v>5363</v>
      </c>
    </row>
    <row r="129" spans="9:9">
      <c r="I129" s="223" t="s">
        <v>5362</v>
      </c>
    </row>
    <row r="130" spans="9:9">
      <c r="I130" s="225" t="s">
        <v>5361</v>
      </c>
    </row>
    <row r="131" spans="9:9">
      <c r="I131" s="224" t="s">
        <v>5360</v>
      </c>
    </row>
    <row r="132" spans="9:9">
      <c r="I132" s="224" t="s">
        <v>5359</v>
      </c>
    </row>
    <row r="133" spans="9:9">
      <c r="I133" s="223" t="s">
        <v>5358</v>
      </c>
    </row>
    <row r="134" spans="9:9">
      <c r="I134" s="225" t="s">
        <v>5357</v>
      </c>
    </row>
    <row r="135" spans="9:9">
      <c r="I135" s="224" t="s">
        <v>5356</v>
      </c>
    </row>
    <row r="136" spans="9:9">
      <c r="I136" s="224" t="s">
        <v>5355</v>
      </c>
    </row>
    <row r="137" spans="9:9">
      <c r="I137" s="223" t="s">
        <v>5354</v>
      </c>
    </row>
    <row r="139" spans="9:9">
      <c r="I139" s="222" t="s">
        <v>5353</v>
      </c>
    </row>
    <row r="140" spans="9:9" ht="17.25">
      <c r="I140" s="225" t="s">
        <v>5352</v>
      </c>
    </row>
    <row r="141" spans="9:9">
      <c r="I141" s="224" t="s">
        <v>5351</v>
      </c>
    </row>
    <row r="142" spans="9:9">
      <c r="I142" s="224" t="s">
        <v>5350</v>
      </c>
    </row>
    <row r="143" spans="9:9">
      <c r="I143" s="223" t="s">
        <v>5349</v>
      </c>
    </row>
    <row r="144" spans="9:9">
      <c r="I144" s="225" t="s">
        <v>5348</v>
      </c>
    </row>
    <row r="145" spans="9:9">
      <c r="I145" s="224" t="s">
        <v>5347</v>
      </c>
    </row>
    <row r="146" spans="9:9">
      <c r="I146" s="224" t="s">
        <v>5346</v>
      </c>
    </row>
    <row r="147" spans="9:9">
      <c r="I147" s="223" t="s">
        <v>5345</v>
      </c>
    </row>
    <row r="148" spans="9:9">
      <c r="I148" s="225" t="s">
        <v>5344</v>
      </c>
    </row>
    <row r="149" spans="9:9">
      <c r="I149" s="224" t="s">
        <v>5343</v>
      </c>
    </row>
    <row r="150" spans="9:9">
      <c r="I150" s="224" t="s">
        <v>5342</v>
      </c>
    </row>
    <row r="151" spans="9:9">
      <c r="I151" s="223" t="s">
        <v>5341</v>
      </c>
    </row>
    <row r="153" spans="9:9">
      <c r="I153" s="222" t="s">
        <v>5340</v>
      </c>
    </row>
    <row r="154" spans="9:9">
      <c r="I154" s="225" t="s">
        <v>5339</v>
      </c>
    </row>
    <row r="155" spans="9:9">
      <c r="I155" s="224" t="s">
        <v>5338</v>
      </c>
    </row>
    <row r="156" spans="9:9">
      <c r="I156" s="224" t="s">
        <v>5337</v>
      </c>
    </row>
    <row r="157" spans="9:9">
      <c r="I157" s="223" t="s">
        <v>5336</v>
      </c>
    </row>
    <row r="158" spans="9:9">
      <c r="I158" s="225" t="s">
        <v>5335</v>
      </c>
    </row>
    <row r="159" spans="9:9">
      <c r="I159" s="224" t="s">
        <v>5334</v>
      </c>
    </row>
    <row r="160" spans="9:9">
      <c r="I160" s="224" t="s">
        <v>5326</v>
      </c>
    </row>
    <row r="161" spans="9:9">
      <c r="I161" s="223" t="s">
        <v>5333</v>
      </c>
    </row>
    <row r="162" spans="9:9">
      <c r="I162" s="225" t="s">
        <v>5332</v>
      </c>
    </row>
    <row r="163" spans="9:9">
      <c r="I163" s="224" t="s">
        <v>5331</v>
      </c>
    </row>
    <row r="164" spans="9:9">
      <c r="I164" s="224" t="s">
        <v>5330</v>
      </c>
    </row>
    <row r="165" spans="9:9">
      <c r="I165" s="223" t="s">
        <v>5329</v>
      </c>
    </row>
    <row r="166" spans="9:9">
      <c r="I166" s="225" t="s">
        <v>5328</v>
      </c>
    </row>
    <row r="167" spans="9:9">
      <c r="I167" s="224" t="s">
        <v>5327</v>
      </c>
    </row>
    <row r="168" spans="9:9">
      <c r="I168" s="224" t="s">
        <v>5326</v>
      </c>
    </row>
    <row r="169" spans="9:9">
      <c r="I169" s="223" t="s">
        <v>5325</v>
      </c>
    </row>
    <row r="171" spans="9:9">
      <c r="I171" s="222" t="s">
        <v>5324</v>
      </c>
    </row>
    <row r="172" spans="9:9">
      <c r="I172" s="225" t="s">
        <v>5323</v>
      </c>
    </row>
    <row r="173" spans="9:9">
      <c r="I173" s="224" t="s">
        <v>5318</v>
      </c>
    </row>
    <row r="174" spans="9:9">
      <c r="I174" s="223" t="s">
        <v>5322</v>
      </c>
    </row>
    <row r="175" spans="9:9">
      <c r="I175" s="225" t="s">
        <v>5321</v>
      </c>
    </row>
    <row r="176" spans="9:9">
      <c r="I176" s="224" t="s">
        <v>5314</v>
      </c>
    </row>
    <row r="177" spans="9:9">
      <c r="I177" s="223" t="s">
        <v>5320</v>
      </c>
    </row>
    <row r="178" spans="9:9">
      <c r="I178" s="225" t="s">
        <v>5319</v>
      </c>
    </row>
    <row r="179" spans="9:9">
      <c r="I179" s="224" t="s">
        <v>5318</v>
      </c>
    </row>
    <row r="180" spans="9:9">
      <c r="I180" s="223" t="s">
        <v>5317</v>
      </c>
    </row>
    <row r="181" spans="9:9">
      <c r="I181" s="226"/>
    </row>
    <row r="182" spans="9:9">
      <c r="I182" s="222" t="s">
        <v>5316</v>
      </c>
    </row>
    <row r="183" spans="9:9">
      <c r="I183" s="225" t="s">
        <v>5315</v>
      </c>
    </row>
    <row r="184" spans="9:9">
      <c r="I184" s="224" t="s">
        <v>5314</v>
      </c>
    </row>
    <row r="185" spans="9:9">
      <c r="I185" s="223" t="s">
        <v>5313</v>
      </c>
    </row>
    <row r="186" spans="9:9">
      <c r="I186" s="225" t="s">
        <v>5312</v>
      </c>
    </row>
    <row r="187" spans="9:9">
      <c r="I187" s="224" t="s">
        <v>5311</v>
      </c>
    </row>
    <row r="188" spans="9:9">
      <c r="I188" s="223" t="s">
        <v>5310</v>
      </c>
    </row>
    <row r="189" spans="9:9">
      <c r="I189" s="225" t="s">
        <v>5309</v>
      </c>
    </row>
    <row r="190" spans="9:9">
      <c r="I190" s="224" t="s">
        <v>5308</v>
      </c>
    </row>
    <row r="191" spans="9:9">
      <c r="I191" s="223" t="s">
        <v>5307</v>
      </c>
    </row>
    <row r="192" spans="9:9">
      <c r="I192" s="225" t="s">
        <v>5306</v>
      </c>
    </row>
    <row r="193" spans="9:9">
      <c r="I193" s="224" t="s">
        <v>5305</v>
      </c>
    </row>
    <row r="194" spans="9:9">
      <c r="I194" s="223" t="s">
        <v>5304</v>
      </c>
    </row>
    <row r="195" spans="9:9">
      <c r="I195" s="225" t="s">
        <v>5303</v>
      </c>
    </row>
    <row r="196" spans="9:9">
      <c r="I196" s="224" t="s">
        <v>5302</v>
      </c>
    </row>
    <row r="197" spans="9:9">
      <c r="I197" s="223" t="s">
        <v>5301</v>
      </c>
    </row>
    <row r="198" spans="9:9">
      <c r="I198" s="223"/>
    </row>
    <row r="199" spans="9:9">
      <c r="I199" s="222" t="s">
        <v>5300</v>
      </c>
    </row>
    <row r="200" spans="9:9">
      <c r="I200" s="222" t="s">
        <v>5299</v>
      </c>
    </row>
    <row r="201" spans="9:9">
      <c r="I201" s="221" t="s">
        <v>5292</v>
      </c>
    </row>
    <row r="202" spans="9:9">
      <c r="I202" s="222" t="s">
        <v>5298</v>
      </c>
    </row>
    <row r="203" spans="9:9">
      <c r="I203" s="221" t="s">
        <v>5297</v>
      </c>
    </row>
    <row r="204" spans="9:9">
      <c r="I204" s="222" t="s">
        <v>5296</v>
      </c>
    </row>
    <row r="205" spans="9:9">
      <c r="I205" s="221" t="s">
        <v>5292</v>
      </c>
    </row>
    <row r="206" spans="9:9">
      <c r="I206" s="222" t="s">
        <v>5295</v>
      </c>
    </row>
    <row r="207" spans="9:9">
      <c r="I207" s="221" t="s">
        <v>5294</v>
      </c>
    </row>
    <row r="208" spans="9:9">
      <c r="I208" s="222" t="s">
        <v>5293</v>
      </c>
    </row>
    <row r="209" spans="9:9">
      <c r="I209" s="221" t="s">
        <v>5292</v>
      </c>
    </row>
  </sheetData>
  <mergeCells count="72">
    <mergeCell ref="D10:G10"/>
    <mergeCell ref="D11:G11"/>
    <mergeCell ref="D12:G12"/>
    <mergeCell ref="D24:G24"/>
    <mergeCell ref="D13:G13"/>
    <mergeCell ref="D14:G14"/>
    <mergeCell ref="D15:G15"/>
    <mergeCell ref="D16:G16"/>
    <mergeCell ref="D17:G17"/>
    <mergeCell ref="D18:G18"/>
    <mergeCell ref="D19:G19"/>
    <mergeCell ref="D20:G20"/>
    <mergeCell ref="D21:G21"/>
    <mergeCell ref="D22:G22"/>
    <mergeCell ref="D23:G23"/>
    <mergeCell ref="A1:G1"/>
    <mergeCell ref="D2:G2"/>
    <mergeCell ref="D3:G3"/>
    <mergeCell ref="D4:G4"/>
    <mergeCell ref="D5:G5"/>
    <mergeCell ref="D6:G6"/>
    <mergeCell ref="D7:G7"/>
    <mergeCell ref="D8:G8"/>
    <mergeCell ref="D9:G9"/>
    <mergeCell ref="D49:G49"/>
    <mergeCell ref="D39:G39"/>
    <mergeCell ref="D40:G40"/>
    <mergeCell ref="D41:G41"/>
    <mergeCell ref="D42:G42"/>
    <mergeCell ref="D43:G43"/>
    <mergeCell ref="D44:G44"/>
    <mergeCell ref="A33:G33"/>
    <mergeCell ref="D34:G34"/>
    <mergeCell ref="D35:G35"/>
    <mergeCell ref="D36:G36"/>
    <mergeCell ref="D37:G37"/>
    <mergeCell ref="D38:G38"/>
    <mergeCell ref="A67:G67"/>
    <mergeCell ref="D68:G68"/>
    <mergeCell ref="D69:G69"/>
    <mergeCell ref="D70:G70"/>
    <mergeCell ref="D50:G50"/>
    <mergeCell ref="D51:G51"/>
    <mergeCell ref="D52:G52"/>
    <mergeCell ref="D53:G53"/>
    <mergeCell ref="D45:G45"/>
    <mergeCell ref="D46:G46"/>
    <mergeCell ref="D47:G47"/>
    <mergeCell ref="D48:G48"/>
    <mergeCell ref="D71:G71"/>
    <mergeCell ref="D54:G54"/>
    <mergeCell ref="D55:G55"/>
    <mergeCell ref="D56:G56"/>
    <mergeCell ref="D77:G77"/>
    <mergeCell ref="D78:G78"/>
    <mergeCell ref="D79:G79"/>
    <mergeCell ref="D80:G80"/>
    <mergeCell ref="D81:G81"/>
    <mergeCell ref="D72:G72"/>
    <mergeCell ref="D73:G73"/>
    <mergeCell ref="D74:G74"/>
    <mergeCell ref="D75:G75"/>
    <mergeCell ref="D76:G76"/>
    <mergeCell ref="D87:G87"/>
    <mergeCell ref="D88:G88"/>
    <mergeCell ref="D89:G89"/>
    <mergeCell ref="D90:G90"/>
    <mergeCell ref="D82:G82"/>
    <mergeCell ref="D83:G83"/>
    <mergeCell ref="D84:G84"/>
    <mergeCell ref="D85:G85"/>
    <mergeCell ref="D86:G86"/>
  </mergeCells>
  <pageMargins left="0.7" right="0.7" top="0.75" bottom="0.75" header="0.3" footer="0.3"/>
  <pageSetup scale="1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782B8-3D20-44EE-8293-BDC544643571}">
  <sheetPr codeName="Sheet4">
    <tabColor theme="0"/>
  </sheetPr>
  <dimension ref="A1:AH94"/>
  <sheetViews>
    <sheetView topLeftCell="A6" zoomScaleNormal="70" workbookViewId="0">
      <pane xSplit="1" topLeftCell="B1" activePane="topRight" state="frozen"/>
      <selection activeCell="P18" sqref="P18"/>
      <selection pane="topRight" activeCell="P18" sqref="P18"/>
    </sheetView>
  </sheetViews>
  <sheetFormatPr defaultColWidth="8" defaultRowHeight="12.75"/>
  <cols>
    <col min="1" max="1" width="21" style="34" customWidth="1"/>
    <col min="2" max="2" width="7.75" style="31" customWidth="1"/>
    <col min="3" max="3" width="7.75" style="24" customWidth="1"/>
    <col min="4" max="4" width="7.75" style="31" customWidth="1"/>
    <col min="5" max="5" width="7.75" style="24" customWidth="1"/>
    <col min="6" max="6" width="7.75" style="31" customWidth="1"/>
    <col min="7" max="7" width="7.75" style="24" customWidth="1"/>
    <col min="8" max="8" width="7.75" style="68" customWidth="1"/>
    <col min="9" max="9" width="8" style="68"/>
    <col min="10" max="10" width="8" style="83"/>
    <col min="11" max="11" width="7.75" style="31" customWidth="1"/>
    <col min="12" max="12" width="7.75" style="24" customWidth="1"/>
    <col min="13" max="13" width="7.75" style="31" customWidth="1"/>
    <col min="14" max="14" width="7.75" style="24" customWidth="1"/>
    <col min="15" max="15" width="7.75" style="31" customWidth="1"/>
    <col min="16" max="16" width="7.75" style="24" customWidth="1"/>
    <col min="17" max="17" width="7.75" style="68" customWidth="1"/>
    <col min="18" max="18" width="8" style="68"/>
    <col min="19" max="19" width="8" style="83"/>
    <col min="20" max="20" width="7.75" style="31" customWidth="1"/>
    <col min="21" max="21" width="7.75" style="24" customWidth="1"/>
    <col min="22" max="22" width="7.75" style="31" customWidth="1"/>
    <col min="23" max="23" width="7.75" style="24" customWidth="1"/>
    <col min="24" max="24" width="7.75" style="31" customWidth="1"/>
    <col min="25" max="25" width="7.75" style="24" customWidth="1"/>
    <col min="26" max="26" width="7.75" style="68" customWidth="1"/>
    <col min="27" max="27" width="8" style="68"/>
    <col min="28" max="28" width="8" style="83"/>
    <col min="29" max="16384" width="8" style="24"/>
  </cols>
  <sheetData>
    <row r="1" spans="1:34" ht="38.25">
      <c r="A1" s="20" t="s">
        <v>88</v>
      </c>
      <c r="B1" s="21" t="s">
        <v>139</v>
      </c>
      <c r="C1" s="20" t="s">
        <v>140</v>
      </c>
      <c r="D1" s="22" t="s">
        <v>141</v>
      </c>
      <c r="E1" s="23" t="s">
        <v>142</v>
      </c>
      <c r="F1" s="21" t="s">
        <v>143</v>
      </c>
      <c r="G1" s="20" t="s">
        <v>144</v>
      </c>
      <c r="H1" s="65" t="s">
        <v>145</v>
      </c>
      <c r="I1" s="66" t="s">
        <v>146</v>
      </c>
      <c r="J1" s="76" t="s">
        <v>147</v>
      </c>
      <c r="K1" s="21" t="s">
        <v>148</v>
      </c>
      <c r="L1" s="20" t="s">
        <v>149</v>
      </c>
      <c r="M1" s="22" t="s">
        <v>150</v>
      </c>
      <c r="N1" s="23" t="s">
        <v>151</v>
      </c>
      <c r="O1" s="21" t="s">
        <v>152</v>
      </c>
      <c r="P1" s="20" t="s">
        <v>153</v>
      </c>
      <c r="Q1" s="65" t="s">
        <v>154</v>
      </c>
      <c r="R1" s="66" t="s">
        <v>155</v>
      </c>
      <c r="S1" s="76" t="s">
        <v>147</v>
      </c>
      <c r="T1" s="21" t="s">
        <v>815</v>
      </c>
      <c r="U1" s="20" t="s">
        <v>816</v>
      </c>
      <c r="V1" s="22" t="s">
        <v>817</v>
      </c>
      <c r="W1" s="23" t="s">
        <v>818</v>
      </c>
      <c r="X1" s="21" t="s">
        <v>819</v>
      </c>
      <c r="Y1" s="20" t="s">
        <v>820</v>
      </c>
      <c r="Z1" s="65" t="s">
        <v>821</v>
      </c>
      <c r="AA1" s="66" t="s">
        <v>822</v>
      </c>
      <c r="AB1" s="76" t="s">
        <v>147</v>
      </c>
    </row>
    <row r="2" spans="1:34">
      <c r="A2" s="25" t="s">
        <v>156</v>
      </c>
      <c r="B2" s="26"/>
      <c r="C2" s="27"/>
      <c r="D2" s="28"/>
      <c r="E2" s="29"/>
      <c r="F2" s="26"/>
      <c r="G2" s="27"/>
      <c r="H2" s="67"/>
      <c r="J2" s="77"/>
      <c r="K2" s="26"/>
      <c r="L2" s="27"/>
      <c r="M2" s="28"/>
      <c r="N2" s="29"/>
      <c r="O2" s="26"/>
      <c r="P2" s="27"/>
      <c r="Q2" s="67"/>
      <c r="S2" s="77"/>
      <c r="T2" s="26"/>
      <c r="U2" s="27"/>
      <c r="V2" s="28"/>
      <c r="W2" s="29"/>
      <c r="X2" s="26"/>
      <c r="Y2" s="27"/>
      <c r="Z2" s="67"/>
      <c r="AB2" s="77"/>
    </row>
    <row r="3" spans="1:34">
      <c r="A3" s="30" t="s">
        <v>157</v>
      </c>
      <c r="D3" s="32"/>
      <c r="E3" s="33"/>
      <c r="H3" s="69"/>
      <c r="J3" s="77"/>
      <c r="M3" s="32"/>
      <c r="N3" s="33"/>
      <c r="Q3" s="69"/>
      <c r="S3" s="77"/>
      <c r="V3" s="32"/>
      <c r="W3" s="33"/>
      <c r="Z3" s="69"/>
      <c r="AB3" s="77"/>
    </row>
    <row r="4" spans="1:34">
      <c r="A4" s="34" t="s">
        <v>158</v>
      </c>
      <c r="C4" s="31"/>
      <c r="D4" s="32">
        <v>18000</v>
      </c>
      <c r="E4" s="33">
        <v>18000</v>
      </c>
      <c r="F4" s="31">
        <v>18000</v>
      </c>
      <c r="G4" s="24">
        <v>18000</v>
      </c>
      <c r="H4" s="69"/>
      <c r="J4" s="77"/>
      <c r="K4" s="31">
        <v>18000</v>
      </c>
      <c r="L4" s="31">
        <v>18000</v>
      </c>
      <c r="M4" s="32">
        <v>18000</v>
      </c>
      <c r="N4" s="33">
        <v>18000</v>
      </c>
      <c r="O4" s="31">
        <v>18000</v>
      </c>
      <c r="P4" s="24">
        <v>18000</v>
      </c>
      <c r="Q4" s="69"/>
      <c r="S4" s="77"/>
      <c r="T4" s="31">
        <v>18000</v>
      </c>
      <c r="U4" s="31">
        <v>18000</v>
      </c>
      <c r="V4" s="32">
        <v>18000</v>
      </c>
      <c r="W4" s="33">
        <v>18000</v>
      </c>
      <c r="X4" s="31">
        <v>18000</v>
      </c>
      <c r="Y4" s="24">
        <v>18000</v>
      </c>
      <c r="Z4" s="69"/>
      <c r="AB4" s="77"/>
    </row>
    <row r="5" spans="1:34">
      <c r="A5" s="34" t="s">
        <v>159</v>
      </c>
      <c r="C5" s="31"/>
      <c r="D5" s="32">
        <f>D4-D50-D51-D52</f>
        <v>12528</v>
      </c>
      <c r="E5" s="33">
        <v>12528</v>
      </c>
      <c r="F5" s="31">
        <f>F4-F50-F51-F52</f>
        <v>12528</v>
      </c>
      <c r="G5" s="24">
        <v>12528</v>
      </c>
      <c r="H5" s="69"/>
      <c r="J5" s="77"/>
      <c r="K5" s="31">
        <f>K4-K50-K51-K52</f>
        <v>12528</v>
      </c>
      <c r="L5" s="31">
        <v>12528</v>
      </c>
      <c r="M5" s="32">
        <f>M4-M50-M51-M52</f>
        <v>12528</v>
      </c>
      <c r="N5" s="33">
        <v>12528</v>
      </c>
      <c r="O5" s="31">
        <f>O4-O50-O51-O52</f>
        <v>12528</v>
      </c>
      <c r="P5" s="24">
        <v>12528</v>
      </c>
      <c r="Q5" s="69"/>
      <c r="S5" s="77"/>
      <c r="T5" s="31">
        <f>T4-T50-T51-T52</f>
        <v>12528</v>
      </c>
      <c r="U5" s="31">
        <v>12528</v>
      </c>
      <c r="V5" s="32">
        <f>V4-V50-V51-V52</f>
        <v>12528</v>
      </c>
      <c r="W5" s="33">
        <v>12528</v>
      </c>
      <c r="X5" s="31">
        <f>X4-X50-X51-X52</f>
        <v>12528</v>
      </c>
      <c r="Y5" s="24">
        <v>12528</v>
      </c>
      <c r="Z5" s="69"/>
      <c r="AB5" s="77"/>
    </row>
    <row r="6" spans="1:34">
      <c r="A6" s="30" t="s">
        <v>160</v>
      </c>
      <c r="C6" s="31"/>
      <c r="D6" s="32"/>
      <c r="E6" s="33"/>
      <c r="H6" s="69"/>
      <c r="J6" s="77"/>
      <c r="L6" s="31"/>
      <c r="M6" s="32"/>
      <c r="N6" s="33"/>
      <c r="Q6" s="69"/>
      <c r="S6" s="77"/>
      <c r="U6" s="31"/>
      <c r="V6" s="32"/>
      <c r="W6" s="33"/>
      <c r="Z6" s="69"/>
      <c r="AB6" s="77"/>
    </row>
    <row r="7" spans="1:34">
      <c r="A7" s="34" t="s">
        <v>161</v>
      </c>
      <c r="C7" s="31"/>
      <c r="D7" s="32">
        <f>D12</f>
        <v>13870</v>
      </c>
      <c r="E7" s="33">
        <v>13808</v>
      </c>
      <c r="F7" s="31">
        <f>F12</f>
        <v>13608</v>
      </c>
      <c r="G7" s="24">
        <v>13808</v>
      </c>
      <c r="H7" s="69"/>
      <c r="J7" s="77"/>
      <c r="K7" s="31">
        <f>K12</f>
        <v>13808</v>
      </c>
      <c r="L7" s="31">
        <v>13808</v>
      </c>
      <c r="M7" s="32">
        <f>M12</f>
        <v>13808</v>
      </c>
      <c r="N7" s="33">
        <v>13808</v>
      </c>
      <c r="O7" s="31">
        <f>O12</f>
        <v>13608</v>
      </c>
      <c r="P7" s="24">
        <v>13808</v>
      </c>
      <c r="Q7" s="69"/>
      <c r="S7" s="77"/>
      <c r="T7" s="31">
        <f>T12</f>
        <v>16858</v>
      </c>
      <c r="U7" s="31">
        <v>13808</v>
      </c>
      <c r="V7" s="32">
        <f>V12</f>
        <v>16858</v>
      </c>
      <c r="W7" s="33">
        <v>13808</v>
      </c>
      <c r="X7" s="31">
        <f>X12</f>
        <v>16658</v>
      </c>
      <c r="Y7" s="24">
        <v>13808</v>
      </c>
      <c r="Z7" s="69"/>
      <c r="AB7" s="77"/>
    </row>
    <row r="8" spans="1:34">
      <c r="A8" s="34" t="s">
        <v>162</v>
      </c>
      <c r="C8" s="31"/>
      <c r="D8" s="32">
        <f>D54</f>
        <v>2440</v>
      </c>
      <c r="E8" s="33">
        <v>2440</v>
      </c>
      <c r="F8" s="31">
        <f>F54</f>
        <v>2440</v>
      </c>
      <c r="G8" s="24">
        <v>2440</v>
      </c>
      <c r="H8" s="69"/>
      <c r="J8" s="77"/>
      <c r="K8" s="31">
        <f>K54</f>
        <v>2440</v>
      </c>
      <c r="L8" s="31">
        <v>2440</v>
      </c>
      <c r="M8" s="32">
        <f>M54</f>
        <v>2440</v>
      </c>
      <c r="N8" s="33">
        <v>2440</v>
      </c>
      <c r="O8" s="31">
        <f>O54</f>
        <v>2440</v>
      </c>
      <c r="P8" s="24">
        <v>2440</v>
      </c>
      <c r="Q8" s="69"/>
      <c r="S8" s="77"/>
      <c r="T8" s="31">
        <f>T54</f>
        <v>2040</v>
      </c>
      <c r="U8" s="31">
        <v>2440</v>
      </c>
      <c r="V8" s="32">
        <f>V54</f>
        <v>2040</v>
      </c>
      <c r="W8" s="33">
        <v>2440</v>
      </c>
      <c r="X8" s="31">
        <f>X54</f>
        <v>2040</v>
      </c>
      <c r="Y8" s="24">
        <v>2440</v>
      </c>
      <c r="Z8" s="69"/>
      <c r="AB8" s="77"/>
    </row>
    <row r="9" spans="1:34">
      <c r="A9" s="30" t="s">
        <v>163</v>
      </c>
      <c r="C9" s="31"/>
      <c r="D9" s="32"/>
      <c r="E9" s="33"/>
      <c r="H9" s="69"/>
      <c r="J9" s="77"/>
      <c r="L9" s="31"/>
      <c r="M9" s="32"/>
      <c r="N9" s="33"/>
      <c r="Q9" s="69"/>
      <c r="S9" s="77"/>
      <c r="U9" s="31"/>
      <c r="V9" s="32"/>
      <c r="W9" s="33"/>
      <c r="Z9" s="69"/>
      <c r="AB9" s="77"/>
      <c r="AH9" s="24">
        <v>0</v>
      </c>
    </row>
    <row r="10" spans="1:34">
      <c r="A10" s="34" t="s">
        <v>164</v>
      </c>
      <c r="B10" s="31">
        <v>11800</v>
      </c>
      <c r="C10" s="31"/>
      <c r="D10" s="32">
        <f>D4-D7-D8</f>
        <v>1690</v>
      </c>
      <c r="E10" s="35">
        <v>1752</v>
      </c>
      <c r="F10" s="31">
        <f>F4-F7-F8</f>
        <v>1952</v>
      </c>
      <c r="G10" s="24">
        <v>1752</v>
      </c>
      <c r="H10" s="69"/>
      <c r="J10" s="77"/>
      <c r="K10" s="31">
        <f>K4-K7-K8</f>
        <v>1752</v>
      </c>
      <c r="L10" s="31">
        <v>1752</v>
      </c>
      <c r="M10" s="32">
        <f>M4-M7-M8</f>
        <v>1752</v>
      </c>
      <c r="N10" s="35">
        <v>1752</v>
      </c>
      <c r="O10" s="31">
        <f>O4-O7-O8</f>
        <v>1952</v>
      </c>
      <c r="P10" s="24">
        <v>1752</v>
      </c>
      <c r="Q10" s="69"/>
      <c r="S10" s="77"/>
      <c r="T10" s="31">
        <f>T4-T7-T8</f>
        <v>-898</v>
      </c>
      <c r="U10" s="31">
        <v>1752</v>
      </c>
      <c r="V10" s="32">
        <f>V4-V7-V8</f>
        <v>-898</v>
      </c>
      <c r="W10" s="35">
        <v>1752</v>
      </c>
      <c r="X10" s="31">
        <f>X4-X7-X8</f>
        <v>-698</v>
      </c>
      <c r="Y10" s="24">
        <v>1752</v>
      </c>
      <c r="Z10" s="69"/>
      <c r="AB10" s="77"/>
    </row>
    <row r="11" spans="1:34">
      <c r="C11" s="31"/>
      <c r="D11" s="32"/>
      <c r="E11" s="35"/>
      <c r="H11" s="69"/>
      <c r="J11" s="77"/>
      <c r="L11" s="31"/>
      <c r="M11" s="32"/>
      <c r="N11" s="35"/>
      <c r="Q11" s="69"/>
      <c r="S11" s="77"/>
      <c r="U11" s="31"/>
      <c r="V11" s="32"/>
      <c r="W11" s="35"/>
      <c r="Z11" s="69"/>
      <c r="AB11" s="77"/>
    </row>
    <row r="12" spans="1:34">
      <c r="A12" s="25" t="s">
        <v>165</v>
      </c>
      <c r="C12" s="31"/>
      <c r="D12" s="32">
        <f>SUM(D13+D25+D31+D35+D40+D45+D49)</f>
        <v>13870</v>
      </c>
      <c r="E12" s="33">
        <v>13808</v>
      </c>
      <c r="F12" s="31">
        <f>SUM(F13+F25+F31+F35+F40+F45+F49)</f>
        <v>13608</v>
      </c>
      <c r="G12" s="24">
        <v>13808</v>
      </c>
      <c r="H12" s="69"/>
      <c r="J12" s="77"/>
      <c r="K12" s="31">
        <f>SUM(K13+K25+K31+K35+K40+K45+K49)</f>
        <v>13808</v>
      </c>
      <c r="L12" s="31">
        <v>13808</v>
      </c>
      <c r="M12" s="32">
        <f>SUM(M13+M25+M31+M35+M40+M45+M49)</f>
        <v>13808</v>
      </c>
      <c r="N12" s="33">
        <v>13808</v>
      </c>
      <c r="O12" s="31">
        <f>SUM(O13+O25+O31+O35+O40+O45+O49)</f>
        <v>13608</v>
      </c>
      <c r="P12" s="24">
        <v>13808</v>
      </c>
      <c r="Q12" s="69"/>
      <c r="S12" s="77"/>
      <c r="T12" s="31">
        <f>SUM(T13+T25+T31+T35+T40+T45+T49)</f>
        <v>16858</v>
      </c>
      <c r="U12" s="31">
        <v>13808</v>
      </c>
      <c r="V12" s="32">
        <f>SUM(V13+V25+V31+V35+V40+V45+V49)</f>
        <v>16858</v>
      </c>
      <c r="W12" s="33">
        <v>13808</v>
      </c>
      <c r="X12" s="31">
        <f>SUM(X13+X25+X31+X35+X40+X45+X49)</f>
        <v>16658</v>
      </c>
      <c r="Y12" s="24">
        <v>13808</v>
      </c>
      <c r="Z12" s="69"/>
      <c r="AB12" s="77"/>
    </row>
    <row r="13" spans="1:34">
      <c r="A13" s="30" t="s">
        <v>166</v>
      </c>
      <c r="C13" s="31"/>
      <c r="D13" s="32">
        <f>SUM(D14:D22)</f>
        <v>4874</v>
      </c>
      <c r="E13" s="33">
        <v>4874</v>
      </c>
      <c r="F13" s="31">
        <f>SUM(F14:F22)</f>
        <v>4874</v>
      </c>
      <c r="G13" s="24">
        <v>4874</v>
      </c>
      <c r="H13" s="69"/>
      <c r="J13" s="77"/>
      <c r="K13" s="31">
        <f>SUM(K14:K22)</f>
        <v>4874</v>
      </c>
      <c r="L13" s="31">
        <v>4874</v>
      </c>
      <c r="M13" s="32">
        <f>SUM(M14:M22)</f>
        <v>4874</v>
      </c>
      <c r="N13" s="33">
        <v>4874</v>
      </c>
      <c r="O13" s="31">
        <f>SUM(O14:O22)</f>
        <v>4874</v>
      </c>
      <c r="P13" s="24">
        <v>4874</v>
      </c>
      <c r="Q13" s="69"/>
      <c r="S13" s="77"/>
      <c r="T13" s="31">
        <f>SUM(T14:T23)</f>
        <v>5159</v>
      </c>
      <c r="U13" s="31">
        <f t="shared" ref="U13:Y13" si="0">SUM(U14:U23)</f>
        <v>5159</v>
      </c>
      <c r="V13" s="31">
        <f t="shared" si="0"/>
        <v>5159</v>
      </c>
      <c r="W13" s="31">
        <f t="shared" si="0"/>
        <v>5159</v>
      </c>
      <c r="X13" s="31">
        <f t="shared" si="0"/>
        <v>5159</v>
      </c>
      <c r="Y13" s="31">
        <f t="shared" si="0"/>
        <v>4884</v>
      </c>
      <c r="Z13" s="69"/>
      <c r="AB13" s="77"/>
    </row>
    <row r="14" spans="1:34">
      <c r="A14" s="34" t="s">
        <v>167</v>
      </c>
      <c r="C14" s="31"/>
      <c r="D14" s="32">
        <v>2750</v>
      </c>
      <c r="E14" s="33">
        <v>2750</v>
      </c>
      <c r="F14" s="31">
        <v>2750</v>
      </c>
      <c r="G14" s="24">
        <v>2750</v>
      </c>
      <c r="H14" s="69"/>
      <c r="J14" s="77"/>
      <c r="K14" s="31">
        <v>2750</v>
      </c>
      <c r="L14" s="31">
        <v>2750</v>
      </c>
      <c r="M14" s="32">
        <v>2750</v>
      </c>
      <c r="N14" s="33">
        <v>2750</v>
      </c>
      <c r="O14" s="31">
        <v>2750</v>
      </c>
      <c r="P14" s="24">
        <v>2750</v>
      </c>
      <c r="Q14" s="69"/>
      <c r="S14" s="77"/>
      <c r="T14" s="31">
        <v>2750</v>
      </c>
      <c r="U14" s="31">
        <v>2750</v>
      </c>
      <c r="V14" s="32">
        <v>2750</v>
      </c>
      <c r="W14" s="33">
        <v>2750</v>
      </c>
      <c r="X14" s="31">
        <v>2750</v>
      </c>
      <c r="Y14" s="24">
        <v>2750</v>
      </c>
      <c r="Z14" s="69"/>
      <c r="AB14" s="77"/>
    </row>
    <row r="15" spans="1:34">
      <c r="A15" s="34" t="s">
        <v>168</v>
      </c>
      <c r="C15" s="31"/>
      <c r="D15" s="32">
        <v>225</v>
      </c>
      <c r="E15" s="33">
        <v>225</v>
      </c>
      <c r="F15" s="31">
        <v>225</v>
      </c>
      <c r="G15" s="24">
        <v>225</v>
      </c>
      <c r="H15" s="69"/>
      <c r="J15" s="77"/>
      <c r="K15" s="31">
        <v>225</v>
      </c>
      <c r="L15" s="31">
        <v>225</v>
      </c>
      <c r="M15" s="32">
        <v>225</v>
      </c>
      <c r="N15" s="33">
        <v>225</v>
      </c>
      <c r="O15" s="31">
        <v>225</v>
      </c>
      <c r="P15" s="24">
        <v>225</v>
      </c>
      <c r="Q15" s="69"/>
      <c r="S15" s="77"/>
      <c r="T15" s="31">
        <v>500</v>
      </c>
      <c r="U15" s="31">
        <v>500</v>
      </c>
      <c r="V15" s="32">
        <v>500</v>
      </c>
      <c r="W15" s="33">
        <v>500</v>
      </c>
      <c r="X15" s="31">
        <v>500</v>
      </c>
      <c r="Y15" s="24">
        <v>225</v>
      </c>
      <c r="Z15" s="69"/>
      <c r="AB15" s="77"/>
    </row>
    <row r="16" spans="1:34">
      <c r="A16" s="34" t="s">
        <v>169</v>
      </c>
      <c r="C16" s="31"/>
      <c r="D16" s="32">
        <v>175</v>
      </c>
      <c r="E16" s="33">
        <v>175</v>
      </c>
      <c r="F16" s="31">
        <v>175</v>
      </c>
      <c r="G16" s="24">
        <v>175</v>
      </c>
      <c r="H16" s="69"/>
      <c r="J16" s="77"/>
      <c r="K16" s="31">
        <v>175</v>
      </c>
      <c r="L16" s="31">
        <v>175</v>
      </c>
      <c r="M16" s="32">
        <v>175</v>
      </c>
      <c r="N16" s="33">
        <v>175</v>
      </c>
      <c r="O16" s="31">
        <v>175</v>
      </c>
      <c r="P16" s="24">
        <v>175</v>
      </c>
      <c r="Q16" s="69"/>
      <c r="S16" s="77"/>
      <c r="T16" s="31">
        <v>125</v>
      </c>
      <c r="U16" s="31">
        <v>125</v>
      </c>
      <c r="V16" s="32">
        <v>125</v>
      </c>
      <c r="W16" s="33">
        <v>125</v>
      </c>
      <c r="X16" s="31">
        <v>125</v>
      </c>
      <c r="Y16" s="24">
        <v>125</v>
      </c>
      <c r="Z16" s="69"/>
      <c r="AB16" s="77"/>
    </row>
    <row r="17" spans="1:28">
      <c r="A17" s="34" t="s">
        <v>126</v>
      </c>
      <c r="C17" s="31"/>
      <c r="D17" s="32">
        <v>172</v>
      </c>
      <c r="E17" s="33">
        <v>172</v>
      </c>
      <c r="F17" s="31">
        <v>172</v>
      </c>
      <c r="G17" s="24">
        <v>172</v>
      </c>
      <c r="H17" s="69"/>
      <c r="J17" s="77"/>
      <c r="K17" s="31">
        <v>172</v>
      </c>
      <c r="L17" s="31">
        <v>172</v>
      </c>
      <c r="M17" s="32">
        <v>172</v>
      </c>
      <c r="N17" s="33">
        <v>172</v>
      </c>
      <c r="O17" s="31">
        <v>172</v>
      </c>
      <c r="P17" s="24">
        <v>172</v>
      </c>
      <c r="Q17" s="69"/>
      <c r="S17" s="77"/>
      <c r="T17" s="31">
        <v>172</v>
      </c>
      <c r="U17" s="31">
        <v>172</v>
      </c>
      <c r="V17" s="32">
        <v>172</v>
      </c>
      <c r="W17" s="33">
        <v>172</v>
      </c>
      <c r="X17" s="31">
        <v>172</v>
      </c>
      <c r="Y17" s="24">
        <v>172</v>
      </c>
      <c r="Z17" s="69"/>
      <c r="AB17" s="77"/>
    </row>
    <row r="18" spans="1:28">
      <c r="A18" s="34" t="s">
        <v>171</v>
      </c>
      <c r="C18" s="31"/>
      <c r="D18" s="32">
        <v>300</v>
      </c>
      <c r="E18" s="33">
        <v>300</v>
      </c>
      <c r="F18" s="31">
        <v>300</v>
      </c>
      <c r="G18" s="24">
        <v>300</v>
      </c>
      <c r="H18" s="69"/>
      <c r="J18" s="77"/>
      <c r="K18" s="31">
        <v>300</v>
      </c>
      <c r="L18" s="31">
        <v>300</v>
      </c>
      <c r="M18" s="32">
        <v>300</v>
      </c>
      <c r="N18" s="33">
        <v>300</v>
      </c>
      <c r="O18" s="31">
        <v>300</v>
      </c>
      <c r="P18" s="24">
        <v>300</v>
      </c>
      <c r="Q18" s="69"/>
      <c r="S18" s="77"/>
      <c r="T18" s="31">
        <v>300</v>
      </c>
      <c r="U18" s="31">
        <v>300</v>
      </c>
      <c r="V18" s="32">
        <v>300</v>
      </c>
      <c r="W18" s="33">
        <v>300</v>
      </c>
      <c r="X18" s="31">
        <v>300</v>
      </c>
      <c r="Y18" s="24">
        <v>300</v>
      </c>
      <c r="Z18" s="69"/>
      <c r="AB18" s="77"/>
    </row>
    <row r="19" spans="1:28">
      <c r="A19" s="34" t="s">
        <v>172</v>
      </c>
      <c r="C19" s="31"/>
      <c r="D19" s="32">
        <v>75</v>
      </c>
      <c r="E19" s="33">
        <v>75</v>
      </c>
      <c r="F19" s="31">
        <v>75</v>
      </c>
      <c r="G19" s="24">
        <v>75</v>
      </c>
      <c r="H19" s="69"/>
      <c r="J19" s="77"/>
      <c r="K19" s="31">
        <v>75</v>
      </c>
      <c r="L19" s="31">
        <v>75</v>
      </c>
      <c r="M19" s="32">
        <v>75</v>
      </c>
      <c r="N19" s="33">
        <v>75</v>
      </c>
      <c r="O19" s="31">
        <v>75</v>
      </c>
      <c r="P19" s="24">
        <v>75</v>
      </c>
      <c r="Q19" s="69"/>
      <c r="S19" s="77"/>
      <c r="T19" s="31">
        <v>75</v>
      </c>
      <c r="U19" s="31">
        <v>75</v>
      </c>
      <c r="V19" s="32">
        <v>75</v>
      </c>
      <c r="W19" s="33">
        <v>75</v>
      </c>
      <c r="X19" s="31">
        <v>75</v>
      </c>
      <c r="Y19" s="24">
        <v>75</v>
      </c>
      <c r="Z19" s="69"/>
      <c r="AB19" s="77"/>
    </row>
    <row r="20" spans="1:28">
      <c r="A20" s="34" t="s">
        <v>173</v>
      </c>
      <c r="C20" s="31"/>
      <c r="D20" s="32">
        <v>50</v>
      </c>
      <c r="E20" s="33">
        <v>50</v>
      </c>
      <c r="F20" s="31">
        <v>50</v>
      </c>
      <c r="G20" s="24">
        <v>50</v>
      </c>
      <c r="H20" s="69"/>
      <c r="J20" s="77"/>
      <c r="K20" s="31">
        <v>50</v>
      </c>
      <c r="L20" s="31">
        <v>50</v>
      </c>
      <c r="M20" s="32">
        <v>50</v>
      </c>
      <c r="N20" s="33">
        <v>50</v>
      </c>
      <c r="O20" s="31">
        <v>50</v>
      </c>
      <c r="P20" s="24">
        <v>50</v>
      </c>
      <c r="Q20" s="69"/>
      <c r="S20" s="77"/>
      <c r="T20" s="31">
        <v>50</v>
      </c>
      <c r="U20" s="31">
        <v>50</v>
      </c>
      <c r="V20" s="32">
        <v>50</v>
      </c>
      <c r="W20" s="33">
        <v>50</v>
      </c>
      <c r="X20" s="31">
        <v>50</v>
      </c>
      <c r="Y20" s="24">
        <v>50</v>
      </c>
      <c r="Z20" s="69"/>
      <c r="AB20" s="77"/>
    </row>
    <row r="21" spans="1:28">
      <c r="A21" s="34" t="s">
        <v>174</v>
      </c>
      <c r="C21" s="31"/>
      <c r="D21" s="32">
        <v>0</v>
      </c>
      <c r="E21" s="33">
        <v>0</v>
      </c>
      <c r="F21" s="31">
        <v>0</v>
      </c>
      <c r="G21" s="24">
        <v>0</v>
      </c>
      <c r="H21" s="69"/>
      <c r="J21" s="77"/>
      <c r="K21" s="31">
        <v>0</v>
      </c>
      <c r="L21" s="31">
        <v>0</v>
      </c>
      <c r="M21" s="32">
        <v>0</v>
      </c>
      <c r="N21" s="33">
        <v>0</v>
      </c>
      <c r="O21" s="31">
        <v>0</v>
      </c>
      <c r="P21" s="24">
        <v>0</v>
      </c>
      <c r="Q21" s="69"/>
      <c r="S21" s="77"/>
      <c r="T21" s="31">
        <v>0</v>
      </c>
      <c r="U21" s="31">
        <v>0</v>
      </c>
      <c r="V21" s="32">
        <v>0</v>
      </c>
      <c r="W21" s="33">
        <v>0</v>
      </c>
      <c r="X21" s="31">
        <v>0</v>
      </c>
      <c r="Y21" s="24">
        <v>0</v>
      </c>
      <c r="Z21" s="69"/>
      <c r="AB21" s="77"/>
    </row>
    <row r="22" spans="1:28">
      <c r="A22" s="34" t="s">
        <v>175</v>
      </c>
      <c r="C22" s="31"/>
      <c r="D22" s="32">
        <v>1127</v>
      </c>
      <c r="E22" s="33">
        <v>1127</v>
      </c>
      <c r="F22" s="31">
        <v>1127</v>
      </c>
      <c r="G22" s="24">
        <v>1127</v>
      </c>
      <c r="H22" s="69"/>
      <c r="J22" s="77"/>
      <c r="K22" s="31">
        <v>1127</v>
      </c>
      <c r="L22" s="31">
        <v>1127</v>
      </c>
      <c r="M22" s="32">
        <v>1127</v>
      </c>
      <c r="N22" s="33">
        <v>1127</v>
      </c>
      <c r="O22" s="31">
        <v>1127</v>
      </c>
      <c r="P22" s="24">
        <v>1127</v>
      </c>
      <c r="Q22" s="69"/>
      <c r="S22" s="77"/>
      <c r="T22" s="31">
        <v>1127</v>
      </c>
      <c r="U22" s="31">
        <v>1127</v>
      </c>
      <c r="V22" s="32">
        <v>1127</v>
      </c>
      <c r="W22" s="33">
        <v>1127</v>
      </c>
      <c r="X22" s="31">
        <v>1127</v>
      </c>
      <c r="Y22" s="24">
        <v>1127</v>
      </c>
      <c r="Z22" s="69"/>
      <c r="AB22" s="77"/>
    </row>
    <row r="23" spans="1:28">
      <c r="A23" s="34" t="s">
        <v>823</v>
      </c>
      <c r="C23" s="31"/>
      <c r="D23" s="32"/>
      <c r="E23" s="33"/>
      <c r="H23" s="69"/>
      <c r="J23" s="77"/>
      <c r="L23" s="31"/>
      <c r="M23" s="32"/>
      <c r="N23" s="33"/>
      <c r="Q23" s="69"/>
      <c r="S23" s="77"/>
      <c r="T23" s="31">
        <v>60</v>
      </c>
      <c r="U23" s="31">
        <v>60</v>
      </c>
      <c r="V23" s="32">
        <v>60</v>
      </c>
      <c r="W23" s="33">
        <v>60</v>
      </c>
      <c r="X23" s="31">
        <v>60</v>
      </c>
      <c r="Y23" s="24">
        <v>60</v>
      </c>
      <c r="Z23" s="69"/>
      <c r="AB23" s="77"/>
    </row>
    <row r="24" spans="1:28">
      <c r="C24" s="31"/>
      <c r="D24" s="32"/>
      <c r="E24" s="33"/>
      <c r="H24" s="69"/>
      <c r="J24" s="77"/>
      <c r="L24" s="31"/>
      <c r="M24" s="32"/>
      <c r="N24" s="33"/>
      <c r="Q24" s="69"/>
      <c r="S24" s="77"/>
      <c r="U24" s="31"/>
      <c r="V24" s="32"/>
      <c r="W24" s="33"/>
      <c r="Z24" s="69"/>
      <c r="AB24" s="77"/>
    </row>
    <row r="25" spans="1:28" ht="25.5">
      <c r="A25" s="30" t="s">
        <v>176</v>
      </c>
      <c r="C25" s="31"/>
      <c r="D25" s="32">
        <f>SUM(D26:D30)</f>
        <v>1185</v>
      </c>
      <c r="E25" s="33">
        <v>1185</v>
      </c>
      <c r="F25" s="31">
        <f>SUM(F26:F30)</f>
        <v>1185</v>
      </c>
      <c r="G25" s="24">
        <v>1185</v>
      </c>
      <c r="H25" s="69"/>
      <c r="J25" s="77"/>
      <c r="K25" s="31">
        <f>SUM(K26:K30)</f>
        <v>1185</v>
      </c>
      <c r="L25" s="31">
        <v>1185</v>
      </c>
      <c r="M25" s="32">
        <f>SUM(M26:M30)</f>
        <v>1185</v>
      </c>
      <c r="N25" s="33">
        <v>1185</v>
      </c>
      <c r="O25" s="31">
        <f>SUM(O26:O30)</f>
        <v>1185</v>
      </c>
      <c r="P25" s="24">
        <v>1185</v>
      </c>
      <c r="Q25" s="69"/>
      <c r="S25" s="77"/>
      <c r="T25" s="31">
        <f>SUM(T26:T30)</f>
        <v>1182</v>
      </c>
      <c r="U25" s="31">
        <v>1185</v>
      </c>
      <c r="V25" s="32">
        <f>SUM(V26:V30)</f>
        <v>1182</v>
      </c>
      <c r="W25" s="33">
        <v>1185</v>
      </c>
      <c r="X25" s="31">
        <f>SUM(X26:X30)</f>
        <v>1182</v>
      </c>
      <c r="Y25" s="24">
        <v>1185</v>
      </c>
      <c r="Z25" s="69"/>
      <c r="AB25" s="77"/>
    </row>
    <row r="26" spans="1:28">
      <c r="A26" s="34" t="s">
        <v>177</v>
      </c>
      <c r="C26" s="31"/>
      <c r="D26" s="32">
        <v>775</v>
      </c>
      <c r="E26" s="33">
        <v>775</v>
      </c>
      <c r="F26" s="31">
        <v>775</v>
      </c>
      <c r="G26" s="24">
        <v>775</v>
      </c>
      <c r="H26" s="69"/>
      <c r="J26" s="77"/>
      <c r="K26" s="31">
        <v>775</v>
      </c>
      <c r="L26" s="31">
        <v>775</v>
      </c>
      <c r="M26" s="32">
        <v>775</v>
      </c>
      <c r="N26" s="33">
        <v>775</v>
      </c>
      <c r="O26" s="31">
        <v>775</v>
      </c>
      <c r="P26" s="24">
        <v>775</v>
      </c>
      <c r="Q26" s="69"/>
      <c r="S26" s="77"/>
      <c r="T26" s="31">
        <v>767</v>
      </c>
      <c r="U26" s="31">
        <v>767</v>
      </c>
      <c r="V26" s="31">
        <v>767</v>
      </c>
      <c r="W26" s="31">
        <v>767</v>
      </c>
      <c r="X26" s="31">
        <v>767</v>
      </c>
      <c r="Y26" s="31">
        <v>767</v>
      </c>
      <c r="Z26" s="69"/>
      <c r="AB26" s="77"/>
    </row>
    <row r="27" spans="1:28">
      <c r="A27" s="34" t="s">
        <v>178</v>
      </c>
      <c r="C27" s="31"/>
      <c r="D27" s="32">
        <v>140</v>
      </c>
      <c r="E27" s="33">
        <v>140</v>
      </c>
      <c r="F27" s="31">
        <v>140</v>
      </c>
      <c r="G27" s="24">
        <v>140</v>
      </c>
      <c r="H27" s="69"/>
      <c r="J27" s="77"/>
      <c r="K27" s="31">
        <v>140</v>
      </c>
      <c r="L27" s="31">
        <v>140</v>
      </c>
      <c r="M27" s="32">
        <v>140</v>
      </c>
      <c r="N27" s="33">
        <v>140</v>
      </c>
      <c r="O27" s="31">
        <v>140</v>
      </c>
      <c r="P27" s="24">
        <v>140</v>
      </c>
      <c r="Q27" s="69"/>
      <c r="S27" s="77"/>
      <c r="T27" s="31">
        <v>145</v>
      </c>
      <c r="U27" s="31">
        <v>145</v>
      </c>
      <c r="V27" s="32">
        <v>145</v>
      </c>
      <c r="W27" s="33">
        <v>145</v>
      </c>
      <c r="X27" s="31">
        <v>145</v>
      </c>
      <c r="Y27" s="24">
        <v>145</v>
      </c>
      <c r="Z27" s="69"/>
      <c r="AB27" s="77"/>
    </row>
    <row r="28" spans="1:28">
      <c r="A28" s="34" t="s">
        <v>179</v>
      </c>
      <c r="C28" s="31"/>
      <c r="D28" s="32">
        <v>40</v>
      </c>
      <c r="E28" s="33">
        <v>40</v>
      </c>
      <c r="F28" s="31">
        <v>40</v>
      </c>
      <c r="G28" s="24">
        <v>40</v>
      </c>
      <c r="H28" s="69"/>
      <c r="J28" s="77"/>
      <c r="K28" s="31">
        <v>40</v>
      </c>
      <c r="L28" s="31">
        <v>40</v>
      </c>
      <c r="M28" s="32">
        <v>40</v>
      </c>
      <c r="N28" s="33">
        <v>40</v>
      </c>
      <c r="O28" s="31">
        <v>40</v>
      </c>
      <c r="P28" s="24">
        <v>40</v>
      </c>
      <c r="Q28" s="69"/>
      <c r="S28" s="77"/>
      <c r="T28" s="31">
        <v>40</v>
      </c>
      <c r="U28" s="31">
        <v>40</v>
      </c>
      <c r="V28" s="32">
        <v>40</v>
      </c>
      <c r="W28" s="33">
        <v>40</v>
      </c>
      <c r="X28" s="31">
        <v>40</v>
      </c>
      <c r="Y28" s="24">
        <v>40</v>
      </c>
      <c r="Z28" s="69"/>
      <c r="AB28" s="77"/>
    </row>
    <row r="29" spans="1:28">
      <c r="A29" s="34" t="s">
        <v>180</v>
      </c>
      <c r="C29" s="31"/>
      <c r="D29" s="32">
        <v>180</v>
      </c>
      <c r="E29" s="33">
        <v>180</v>
      </c>
      <c r="F29" s="31">
        <v>180</v>
      </c>
      <c r="G29" s="24">
        <v>180</v>
      </c>
      <c r="H29" s="69"/>
      <c r="J29" s="77"/>
      <c r="K29" s="31">
        <v>180</v>
      </c>
      <c r="L29" s="31">
        <v>180</v>
      </c>
      <c r="M29" s="32">
        <v>180</v>
      </c>
      <c r="N29" s="33">
        <v>180</v>
      </c>
      <c r="O29" s="31">
        <v>180</v>
      </c>
      <c r="P29" s="24">
        <v>180</v>
      </c>
      <c r="Q29" s="69"/>
      <c r="S29" s="77"/>
      <c r="T29" s="31">
        <v>180</v>
      </c>
      <c r="U29" s="31">
        <v>180</v>
      </c>
      <c r="V29" s="32">
        <v>180</v>
      </c>
      <c r="W29" s="33">
        <v>180</v>
      </c>
      <c r="X29" s="31">
        <v>180</v>
      </c>
      <c r="Y29" s="24">
        <v>180</v>
      </c>
      <c r="Z29" s="69"/>
      <c r="AB29" s="77"/>
    </row>
    <row r="30" spans="1:28">
      <c r="A30" s="34" t="s">
        <v>22</v>
      </c>
      <c r="C30" s="31"/>
      <c r="D30" s="32">
        <v>50</v>
      </c>
      <c r="E30" s="33">
        <v>50</v>
      </c>
      <c r="F30" s="31">
        <v>50</v>
      </c>
      <c r="G30" s="24">
        <v>50</v>
      </c>
      <c r="H30" s="69"/>
      <c r="J30" s="77"/>
      <c r="K30" s="31">
        <v>50</v>
      </c>
      <c r="L30" s="31">
        <v>50</v>
      </c>
      <c r="M30" s="32">
        <v>50</v>
      </c>
      <c r="N30" s="33">
        <v>50</v>
      </c>
      <c r="O30" s="31">
        <v>50</v>
      </c>
      <c r="P30" s="24">
        <v>50</v>
      </c>
      <c r="Q30" s="69"/>
      <c r="S30" s="77"/>
      <c r="T30" s="31">
        <v>50</v>
      </c>
      <c r="U30" s="31">
        <v>50</v>
      </c>
      <c r="V30" s="32">
        <v>50</v>
      </c>
      <c r="W30" s="33">
        <v>50</v>
      </c>
      <c r="X30" s="31">
        <v>50</v>
      </c>
      <c r="Y30" s="24">
        <v>50</v>
      </c>
      <c r="Z30" s="69"/>
      <c r="AB30" s="77"/>
    </row>
    <row r="31" spans="1:28">
      <c r="A31" s="30" t="s">
        <v>181</v>
      </c>
      <c r="C31" s="31"/>
      <c r="D31" s="32">
        <f>SUM(D32:D34)</f>
        <v>1500</v>
      </c>
      <c r="E31" s="33">
        <v>1500</v>
      </c>
      <c r="F31" s="31">
        <f>SUM(F32:F34)</f>
        <v>1300</v>
      </c>
      <c r="G31" s="24">
        <v>1500</v>
      </c>
      <c r="H31" s="69"/>
      <c r="J31" s="77"/>
      <c r="K31" s="31">
        <f>SUM(K32:K34)</f>
        <v>1500</v>
      </c>
      <c r="L31" s="31">
        <v>1500</v>
      </c>
      <c r="M31" s="32">
        <f>SUM(M32:M34)</f>
        <v>1500</v>
      </c>
      <c r="N31" s="33">
        <v>1500</v>
      </c>
      <c r="O31" s="31">
        <f>SUM(O32:O34)</f>
        <v>1300</v>
      </c>
      <c r="P31" s="24">
        <v>1500</v>
      </c>
      <c r="Q31" s="69"/>
      <c r="S31" s="77"/>
      <c r="T31" s="31">
        <f>SUM(T32:T34)</f>
        <v>1500</v>
      </c>
      <c r="U31" s="31">
        <v>1500</v>
      </c>
      <c r="V31" s="32">
        <f>SUM(V32:V34)</f>
        <v>1500</v>
      </c>
      <c r="W31" s="33">
        <v>1500</v>
      </c>
      <c r="X31" s="31">
        <f>SUM(X32:X34)</f>
        <v>1300</v>
      </c>
      <c r="Y31" s="24">
        <v>1500</v>
      </c>
      <c r="Z31" s="69"/>
      <c r="AB31" s="77"/>
    </row>
    <row r="32" spans="1:28">
      <c r="A32" s="34" t="s">
        <v>2</v>
      </c>
      <c r="C32" s="31"/>
      <c r="D32" s="32">
        <v>1200</v>
      </c>
      <c r="E32" s="33">
        <v>1200</v>
      </c>
      <c r="F32" s="31">
        <v>1000</v>
      </c>
      <c r="G32" s="24">
        <v>1200</v>
      </c>
      <c r="H32" s="69"/>
      <c r="J32" s="77"/>
      <c r="K32" s="31">
        <v>1200</v>
      </c>
      <c r="L32" s="31">
        <v>1200</v>
      </c>
      <c r="M32" s="32">
        <v>1200</v>
      </c>
      <c r="N32" s="33">
        <v>1200</v>
      </c>
      <c r="O32" s="31">
        <v>1000</v>
      </c>
      <c r="P32" s="24">
        <v>1200</v>
      </c>
      <c r="Q32" s="69"/>
      <c r="S32" s="77"/>
      <c r="T32" s="31">
        <v>1200</v>
      </c>
      <c r="U32" s="31">
        <v>1200</v>
      </c>
      <c r="V32" s="32">
        <v>1200</v>
      </c>
      <c r="W32" s="33">
        <v>1200</v>
      </c>
      <c r="X32" s="31">
        <v>1000</v>
      </c>
      <c r="Y32" s="24">
        <v>1200</v>
      </c>
      <c r="Z32" s="69"/>
      <c r="AB32" s="77"/>
    </row>
    <row r="33" spans="1:28">
      <c r="A33" s="34" t="s">
        <v>182</v>
      </c>
      <c r="C33" s="31"/>
      <c r="D33" s="32">
        <v>200</v>
      </c>
      <c r="E33" s="33">
        <v>200</v>
      </c>
      <c r="F33" s="31">
        <v>200</v>
      </c>
      <c r="G33" s="24">
        <v>200</v>
      </c>
      <c r="H33" s="69"/>
      <c r="J33" s="77"/>
      <c r="K33" s="31">
        <v>200</v>
      </c>
      <c r="L33" s="31">
        <v>200</v>
      </c>
      <c r="M33" s="32">
        <v>200</v>
      </c>
      <c r="N33" s="33">
        <v>200</v>
      </c>
      <c r="O33" s="31">
        <v>200</v>
      </c>
      <c r="P33" s="24">
        <v>200</v>
      </c>
      <c r="Q33" s="69"/>
      <c r="S33" s="77"/>
      <c r="T33" s="31">
        <v>200</v>
      </c>
      <c r="U33" s="31">
        <v>200</v>
      </c>
      <c r="V33" s="32">
        <v>200</v>
      </c>
      <c r="W33" s="33">
        <v>200</v>
      </c>
      <c r="X33" s="31">
        <v>200</v>
      </c>
      <c r="Y33" s="24">
        <v>200</v>
      </c>
      <c r="Z33" s="69"/>
      <c r="AB33" s="77"/>
    </row>
    <row r="34" spans="1:28">
      <c r="A34" s="34" t="s">
        <v>183</v>
      </c>
      <c r="C34" s="31"/>
      <c r="D34" s="32">
        <v>100</v>
      </c>
      <c r="E34" s="33">
        <v>100</v>
      </c>
      <c r="F34" s="31">
        <v>100</v>
      </c>
      <c r="G34" s="24">
        <v>100</v>
      </c>
      <c r="H34" s="69"/>
      <c r="J34" s="77"/>
      <c r="K34" s="31">
        <v>100</v>
      </c>
      <c r="L34" s="31">
        <v>100</v>
      </c>
      <c r="M34" s="32">
        <v>100</v>
      </c>
      <c r="N34" s="33">
        <v>100</v>
      </c>
      <c r="O34" s="31">
        <v>100</v>
      </c>
      <c r="P34" s="24">
        <v>100</v>
      </c>
      <c r="Q34" s="69"/>
      <c r="S34" s="77"/>
      <c r="T34" s="31">
        <v>100</v>
      </c>
      <c r="U34" s="31">
        <v>100</v>
      </c>
      <c r="V34" s="32">
        <v>100</v>
      </c>
      <c r="W34" s="33">
        <v>100</v>
      </c>
      <c r="X34" s="31">
        <v>100</v>
      </c>
      <c r="Y34" s="24">
        <v>100</v>
      </c>
      <c r="Z34" s="69"/>
      <c r="AB34" s="77"/>
    </row>
    <row r="35" spans="1:28">
      <c r="A35" s="30" t="s">
        <v>184</v>
      </c>
      <c r="C35" s="31"/>
      <c r="D35" s="32">
        <f>SUM(D36:D39)</f>
        <v>374</v>
      </c>
      <c r="E35" s="33">
        <v>312</v>
      </c>
      <c r="F35" s="31">
        <f>SUM(F36:F39)</f>
        <v>312</v>
      </c>
      <c r="G35" s="24">
        <v>312</v>
      </c>
      <c r="H35" s="69"/>
      <c r="J35" s="77"/>
      <c r="K35" s="31">
        <f>SUM(K36:K39)</f>
        <v>312</v>
      </c>
      <c r="L35" s="31">
        <v>312</v>
      </c>
      <c r="M35" s="32">
        <f>SUM(M36:M39)</f>
        <v>312</v>
      </c>
      <c r="N35" s="33">
        <v>312</v>
      </c>
      <c r="O35" s="31">
        <f>SUM(O36:O39)</f>
        <v>312</v>
      </c>
      <c r="P35" s="24">
        <v>312</v>
      </c>
      <c r="Q35" s="69"/>
      <c r="S35" s="77"/>
      <c r="T35" s="31">
        <f>SUM(T36:T39)</f>
        <v>380</v>
      </c>
      <c r="U35" s="31">
        <v>312</v>
      </c>
      <c r="V35" s="32">
        <f>SUM(V36:V39)</f>
        <v>380</v>
      </c>
      <c r="W35" s="33">
        <v>312</v>
      </c>
      <c r="X35" s="31">
        <f>SUM(X36:X39)</f>
        <v>380</v>
      </c>
      <c r="Y35" s="24">
        <v>312</v>
      </c>
      <c r="Z35" s="69"/>
      <c r="AB35" s="77"/>
    </row>
    <row r="36" spans="1:28">
      <c r="A36" s="34" t="s">
        <v>69</v>
      </c>
      <c r="C36" s="31"/>
      <c r="D36" s="32">
        <v>187</v>
      </c>
      <c r="E36" s="33">
        <v>187</v>
      </c>
      <c r="F36" s="31">
        <v>187</v>
      </c>
      <c r="G36" s="24">
        <v>187</v>
      </c>
      <c r="H36" s="69"/>
      <c r="J36" s="77"/>
      <c r="K36" s="31">
        <v>187</v>
      </c>
      <c r="L36" s="31">
        <v>187</v>
      </c>
      <c r="M36" s="32">
        <v>187</v>
      </c>
      <c r="N36" s="33">
        <v>187</v>
      </c>
      <c r="O36" s="31">
        <v>187</v>
      </c>
      <c r="P36" s="24">
        <v>187</v>
      </c>
      <c r="Q36" s="69"/>
      <c r="S36" s="77"/>
      <c r="T36" s="31">
        <v>187</v>
      </c>
      <c r="U36" s="31">
        <v>187</v>
      </c>
      <c r="V36" s="32">
        <v>187</v>
      </c>
      <c r="W36" s="33">
        <v>187</v>
      </c>
      <c r="X36" s="31">
        <v>187</v>
      </c>
      <c r="Y36" s="24">
        <v>187</v>
      </c>
      <c r="Z36" s="69"/>
      <c r="AB36" s="77"/>
    </row>
    <row r="37" spans="1:28">
      <c r="A37" s="34" t="s">
        <v>185</v>
      </c>
      <c r="C37" s="31"/>
      <c r="D37" s="32">
        <v>0</v>
      </c>
      <c r="E37" s="33">
        <v>0</v>
      </c>
      <c r="F37" s="31">
        <v>0</v>
      </c>
      <c r="G37" s="24">
        <v>0</v>
      </c>
      <c r="H37" s="69"/>
      <c r="J37" s="77"/>
      <c r="K37" s="31">
        <v>0</v>
      </c>
      <c r="L37" s="31">
        <v>0</v>
      </c>
      <c r="M37" s="32">
        <v>0</v>
      </c>
      <c r="N37" s="33">
        <v>0</v>
      </c>
      <c r="O37" s="31">
        <v>0</v>
      </c>
      <c r="P37" s="24">
        <v>0</v>
      </c>
      <c r="Q37" s="69"/>
      <c r="S37" s="77"/>
      <c r="T37" s="31">
        <v>0</v>
      </c>
      <c r="U37" s="31">
        <v>0</v>
      </c>
      <c r="V37" s="32">
        <v>0</v>
      </c>
      <c r="W37" s="33">
        <v>0</v>
      </c>
      <c r="X37" s="31">
        <v>0</v>
      </c>
      <c r="Y37" s="24">
        <v>0</v>
      </c>
      <c r="Z37" s="69"/>
      <c r="AB37" s="77"/>
    </row>
    <row r="38" spans="1:28">
      <c r="A38" s="34" t="s">
        <v>186</v>
      </c>
      <c r="C38" s="31"/>
      <c r="D38" s="32">
        <v>62</v>
      </c>
      <c r="E38" s="33">
        <v>0</v>
      </c>
      <c r="F38" s="31">
        <v>0</v>
      </c>
      <c r="G38" s="24">
        <v>0</v>
      </c>
      <c r="H38" s="69"/>
      <c r="J38" s="77"/>
      <c r="K38" s="31">
        <v>0</v>
      </c>
      <c r="L38" s="31">
        <v>0</v>
      </c>
      <c r="M38" s="32">
        <v>0</v>
      </c>
      <c r="N38" s="33">
        <v>0</v>
      </c>
      <c r="O38" s="31">
        <v>0</v>
      </c>
      <c r="P38" s="24">
        <v>0</v>
      </c>
      <c r="Q38" s="69"/>
      <c r="S38" s="77"/>
      <c r="T38" s="31">
        <v>68</v>
      </c>
      <c r="U38" s="31">
        <v>68</v>
      </c>
      <c r="V38" s="32">
        <v>68</v>
      </c>
      <c r="W38" s="33">
        <v>68</v>
      </c>
      <c r="X38" s="31">
        <v>68</v>
      </c>
      <c r="Y38" s="24">
        <v>68</v>
      </c>
      <c r="Z38" s="69"/>
      <c r="AB38" s="77"/>
    </row>
    <row r="39" spans="1:28">
      <c r="A39" s="34" t="s">
        <v>187</v>
      </c>
      <c r="C39" s="31"/>
      <c r="D39" s="32">
        <v>125</v>
      </c>
      <c r="E39" s="33">
        <v>125</v>
      </c>
      <c r="F39" s="31">
        <v>125</v>
      </c>
      <c r="G39" s="24">
        <v>125</v>
      </c>
      <c r="H39" s="69"/>
      <c r="J39" s="77"/>
      <c r="K39" s="31">
        <v>125</v>
      </c>
      <c r="L39" s="31">
        <v>125</v>
      </c>
      <c r="M39" s="32">
        <v>125</v>
      </c>
      <c r="N39" s="33">
        <v>125</v>
      </c>
      <c r="O39" s="31">
        <v>125</v>
      </c>
      <c r="P39" s="24">
        <v>125</v>
      </c>
      <c r="Q39" s="69"/>
      <c r="S39" s="77"/>
      <c r="T39" s="31">
        <v>125</v>
      </c>
      <c r="U39" s="31">
        <v>125</v>
      </c>
      <c r="V39" s="32">
        <v>125</v>
      </c>
      <c r="W39" s="33">
        <v>125</v>
      </c>
      <c r="X39" s="31">
        <v>125</v>
      </c>
      <c r="Y39" s="24">
        <v>125</v>
      </c>
      <c r="Z39" s="69"/>
      <c r="AB39" s="77"/>
    </row>
    <row r="40" spans="1:28">
      <c r="A40" s="30" t="s">
        <v>188</v>
      </c>
      <c r="C40" s="31"/>
      <c r="D40" s="32">
        <f>SUM(D41:D44)</f>
        <v>165</v>
      </c>
      <c r="E40" s="33">
        <v>165</v>
      </c>
      <c r="F40" s="31">
        <f>SUM(F41:F44)</f>
        <v>165</v>
      </c>
      <c r="G40" s="24">
        <v>165</v>
      </c>
      <c r="H40" s="69"/>
      <c r="J40" s="77"/>
      <c r="K40" s="31">
        <f>SUM(K41:K44)</f>
        <v>165</v>
      </c>
      <c r="L40" s="31">
        <v>165</v>
      </c>
      <c r="M40" s="32">
        <f>SUM(M41:M44)</f>
        <v>165</v>
      </c>
      <c r="N40" s="33">
        <v>165</v>
      </c>
      <c r="O40" s="31">
        <f>SUM(O41:O44)</f>
        <v>165</v>
      </c>
      <c r="P40" s="24">
        <v>165</v>
      </c>
      <c r="Q40" s="69"/>
      <c r="S40" s="77"/>
      <c r="T40" s="31">
        <f>SUM(T41:T44)</f>
        <v>165</v>
      </c>
      <c r="U40" s="31">
        <v>165</v>
      </c>
      <c r="V40" s="32">
        <f>SUM(V41:V44)</f>
        <v>165</v>
      </c>
      <c r="W40" s="33">
        <v>165</v>
      </c>
      <c r="X40" s="31">
        <f>SUM(X41:X44)</f>
        <v>165</v>
      </c>
      <c r="Y40" s="24">
        <v>165</v>
      </c>
      <c r="Z40" s="69"/>
      <c r="AB40" s="77"/>
    </row>
    <row r="41" spans="1:28">
      <c r="A41" s="34" t="s">
        <v>189</v>
      </c>
      <c r="C41" s="31"/>
      <c r="D41" s="32">
        <v>65</v>
      </c>
      <c r="E41" s="33">
        <v>65</v>
      </c>
      <c r="F41" s="31">
        <v>65</v>
      </c>
      <c r="G41" s="24">
        <v>65</v>
      </c>
      <c r="H41" s="69"/>
      <c r="J41" s="77"/>
      <c r="K41" s="31">
        <v>65</v>
      </c>
      <c r="L41" s="31">
        <v>65</v>
      </c>
      <c r="M41" s="32">
        <v>65</v>
      </c>
      <c r="N41" s="33">
        <v>65</v>
      </c>
      <c r="O41" s="31">
        <v>65</v>
      </c>
      <c r="P41" s="24">
        <v>65</v>
      </c>
      <c r="Q41" s="69"/>
      <c r="S41" s="77"/>
      <c r="T41" s="31">
        <v>65</v>
      </c>
      <c r="U41" s="31">
        <v>65</v>
      </c>
      <c r="V41" s="32">
        <v>65</v>
      </c>
      <c r="W41" s="33">
        <v>65</v>
      </c>
      <c r="X41" s="31">
        <v>65</v>
      </c>
      <c r="Y41" s="24">
        <v>65</v>
      </c>
      <c r="Z41" s="69"/>
      <c r="AB41" s="77"/>
    </row>
    <row r="42" spans="1:28">
      <c r="A42" s="34" t="s">
        <v>190</v>
      </c>
      <c r="C42" s="31"/>
      <c r="D42" s="32">
        <v>10</v>
      </c>
      <c r="E42" s="33">
        <v>10</v>
      </c>
      <c r="F42" s="31">
        <v>10</v>
      </c>
      <c r="G42" s="24">
        <v>10</v>
      </c>
      <c r="H42" s="69"/>
      <c r="J42" s="77"/>
      <c r="K42" s="31">
        <v>10</v>
      </c>
      <c r="L42" s="31">
        <v>10</v>
      </c>
      <c r="M42" s="32">
        <v>10</v>
      </c>
      <c r="N42" s="33">
        <v>10</v>
      </c>
      <c r="O42" s="31">
        <v>10</v>
      </c>
      <c r="P42" s="24">
        <v>10</v>
      </c>
      <c r="Q42" s="69"/>
      <c r="S42" s="77"/>
      <c r="T42" s="31">
        <v>10</v>
      </c>
      <c r="U42" s="31">
        <v>10</v>
      </c>
      <c r="V42" s="32">
        <v>10</v>
      </c>
      <c r="W42" s="33">
        <v>10</v>
      </c>
      <c r="X42" s="31">
        <v>10</v>
      </c>
      <c r="Y42" s="24">
        <v>10</v>
      </c>
      <c r="Z42" s="69"/>
      <c r="AB42" s="77"/>
    </row>
    <row r="43" spans="1:28">
      <c r="A43" s="34" t="s">
        <v>191</v>
      </c>
      <c r="C43" s="31"/>
      <c r="D43" s="32">
        <v>20</v>
      </c>
      <c r="E43" s="33">
        <v>20</v>
      </c>
      <c r="F43" s="31">
        <v>20</v>
      </c>
      <c r="G43" s="24">
        <v>20</v>
      </c>
      <c r="H43" s="69"/>
      <c r="J43" s="77"/>
      <c r="K43" s="31">
        <v>20</v>
      </c>
      <c r="L43" s="31">
        <v>20</v>
      </c>
      <c r="M43" s="32">
        <v>20</v>
      </c>
      <c r="N43" s="33">
        <v>20</v>
      </c>
      <c r="O43" s="31">
        <v>20</v>
      </c>
      <c r="P43" s="24">
        <v>20</v>
      </c>
      <c r="Q43" s="69"/>
      <c r="S43" s="77"/>
      <c r="T43" s="31">
        <v>20</v>
      </c>
      <c r="U43" s="31">
        <v>20</v>
      </c>
      <c r="V43" s="32">
        <v>20</v>
      </c>
      <c r="W43" s="33">
        <v>20</v>
      </c>
      <c r="X43" s="31">
        <v>20</v>
      </c>
      <c r="Y43" s="24">
        <v>20</v>
      </c>
      <c r="Z43" s="69"/>
      <c r="AB43" s="77"/>
    </row>
    <row r="44" spans="1:28">
      <c r="A44" s="34" t="s">
        <v>192</v>
      </c>
      <c r="C44" s="31"/>
      <c r="D44" s="32">
        <v>70</v>
      </c>
      <c r="E44" s="33">
        <v>70</v>
      </c>
      <c r="F44" s="31">
        <v>70</v>
      </c>
      <c r="G44" s="24">
        <v>70</v>
      </c>
      <c r="H44" s="69"/>
      <c r="J44" s="77"/>
      <c r="K44" s="31">
        <v>70</v>
      </c>
      <c r="L44" s="31">
        <v>70</v>
      </c>
      <c r="M44" s="32">
        <v>70</v>
      </c>
      <c r="N44" s="33">
        <v>70</v>
      </c>
      <c r="O44" s="31">
        <v>70</v>
      </c>
      <c r="P44" s="24">
        <v>70</v>
      </c>
      <c r="Q44" s="69"/>
      <c r="S44" s="77"/>
      <c r="T44" s="31">
        <v>70</v>
      </c>
      <c r="U44" s="31">
        <v>70</v>
      </c>
      <c r="V44" s="32">
        <v>70</v>
      </c>
      <c r="W44" s="33">
        <v>70</v>
      </c>
      <c r="X44" s="31">
        <v>70</v>
      </c>
      <c r="Y44" s="24">
        <v>70</v>
      </c>
      <c r="Z44" s="69"/>
      <c r="AB44" s="77"/>
    </row>
    <row r="45" spans="1:28">
      <c r="A45" s="30" t="s">
        <v>193</v>
      </c>
      <c r="C45" s="31"/>
      <c r="D45" s="32">
        <f>SUM(D46:D48)</f>
        <v>300</v>
      </c>
      <c r="E45" s="33">
        <v>300</v>
      </c>
      <c r="F45" s="31">
        <f>SUM(F46:F48)</f>
        <v>300</v>
      </c>
      <c r="G45" s="24">
        <v>300</v>
      </c>
      <c r="H45" s="69"/>
      <c r="J45" s="77"/>
      <c r="K45" s="31">
        <f>SUM(K46:K48)</f>
        <v>300</v>
      </c>
      <c r="L45" s="31">
        <v>300</v>
      </c>
      <c r="M45" s="32">
        <f>SUM(M46:M48)</f>
        <v>300</v>
      </c>
      <c r="N45" s="33">
        <v>300</v>
      </c>
      <c r="O45" s="31">
        <f>SUM(O46:O48)</f>
        <v>300</v>
      </c>
      <c r="P45" s="24">
        <v>300</v>
      </c>
      <c r="Q45" s="69"/>
      <c r="S45" s="77"/>
      <c r="T45" s="31">
        <f>SUM(T46:T48)</f>
        <v>3000</v>
      </c>
      <c r="U45" s="31">
        <v>300</v>
      </c>
      <c r="V45" s="32">
        <f>SUM(V46:V48)</f>
        <v>3000</v>
      </c>
      <c r="W45" s="33">
        <v>300</v>
      </c>
      <c r="X45" s="31">
        <f>SUM(X46:X48)</f>
        <v>3000</v>
      </c>
      <c r="Y45" s="24">
        <v>300</v>
      </c>
      <c r="Z45" s="69"/>
      <c r="AB45" s="77"/>
    </row>
    <row r="46" spans="1:28">
      <c r="A46" s="34" t="s">
        <v>194</v>
      </c>
      <c r="C46" s="31"/>
      <c r="D46" s="32">
        <v>0</v>
      </c>
      <c r="E46" s="33">
        <v>0</v>
      </c>
      <c r="F46" s="31">
        <v>0</v>
      </c>
      <c r="G46" s="24">
        <v>0</v>
      </c>
      <c r="H46" s="69"/>
      <c r="J46" s="77"/>
      <c r="K46" s="31">
        <v>0</v>
      </c>
      <c r="L46" s="31">
        <v>0</v>
      </c>
      <c r="M46" s="32">
        <v>0</v>
      </c>
      <c r="N46" s="33">
        <v>0</v>
      </c>
      <c r="O46" s="31">
        <v>0</v>
      </c>
      <c r="P46" s="24">
        <v>0</v>
      </c>
      <c r="Q46" s="69"/>
      <c r="S46" s="77"/>
      <c r="T46" s="31">
        <v>0</v>
      </c>
      <c r="U46" s="31">
        <v>0</v>
      </c>
      <c r="V46" s="32">
        <v>0</v>
      </c>
      <c r="W46" s="33">
        <v>0</v>
      </c>
      <c r="X46" s="31">
        <v>0</v>
      </c>
      <c r="Y46" s="24">
        <v>0</v>
      </c>
      <c r="Z46" s="69"/>
      <c r="AB46" s="77"/>
    </row>
    <row r="47" spans="1:28">
      <c r="A47" s="34" t="s">
        <v>195</v>
      </c>
      <c r="C47" s="31"/>
      <c r="D47" s="32">
        <v>100</v>
      </c>
      <c r="E47" s="33">
        <v>100</v>
      </c>
      <c r="F47" s="31">
        <v>100</v>
      </c>
      <c r="G47" s="24">
        <v>100</v>
      </c>
      <c r="H47" s="69"/>
      <c r="J47" s="77"/>
      <c r="K47" s="31">
        <v>100</v>
      </c>
      <c r="L47" s="31">
        <v>100</v>
      </c>
      <c r="M47" s="32">
        <v>100</v>
      </c>
      <c r="N47" s="33">
        <v>100</v>
      </c>
      <c r="O47" s="31">
        <v>100</v>
      </c>
      <c r="P47" s="24">
        <v>100</v>
      </c>
      <c r="Q47" s="69"/>
      <c r="S47" s="77"/>
      <c r="T47" s="31">
        <v>2800</v>
      </c>
      <c r="U47" s="31">
        <v>2800</v>
      </c>
      <c r="V47" s="32">
        <v>2800</v>
      </c>
      <c r="W47" s="33">
        <v>2800</v>
      </c>
      <c r="X47" s="31">
        <v>2800</v>
      </c>
      <c r="Y47" s="24">
        <v>2800</v>
      </c>
      <c r="Z47" s="69"/>
      <c r="AB47" s="77"/>
    </row>
    <row r="48" spans="1:28">
      <c r="A48" s="34" t="s">
        <v>196</v>
      </c>
      <c r="C48" s="31"/>
      <c r="D48" s="32">
        <v>200</v>
      </c>
      <c r="E48" s="33">
        <v>200</v>
      </c>
      <c r="F48" s="31">
        <v>200</v>
      </c>
      <c r="G48" s="24">
        <v>200</v>
      </c>
      <c r="H48" s="69"/>
      <c r="J48" s="77"/>
      <c r="K48" s="31">
        <v>200</v>
      </c>
      <c r="L48" s="31">
        <v>200</v>
      </c>
      <c r="M48" s="32">
        <v>200</v>
      </c>
      <c r="N48" s="33">
        <v>200</v>
      </c>
      <c r="O48" s="31">
        <v>200</v>
      </c>
      <c r="P48" s="24">
        <v>200</v>
      </c>
      <c r="Q48" s="69"/>
      <c r="S48" s="77"/>
      <c r="T48" s="31">
        <v>200</v>
      </c>
      <c r="U48" s="31">
        <v>200</v>
      </c>
      <c r="V48" s="32">
        <v>200</v>
      </c>
      <c r="W48" s="33">
        <v>200</v>
      </c>
      <c r="X48" s="31">
        <v>200</v>
      </c>
      <c r="Y48" s="24">
        <v>200</v>
      </c>
      <c r="Z48" s="69"/>
      <c r="AB48" s="77"/>
    </row>
    <row r="49" spans="1:28">
      <c r="A49" s="30" t="s">
        <v>197</v>
      </c>
      <c r="C49" s="31"/>
      <c r="D49" s="32">
        <f>SUM(D50:D52)</f>
        <v>5472</v>
      </c>
      <c r="E49" s="33">
        <v>5472</v>
      </c>
      <c r="F49" s="31">
        <f>SUM(F50:F52)</f>
        <v>5472</v>
      </c>
      <c r="G49" s="24">
        <v>5472</v>
      </c>
      <c r="H49" s="69"/>
      <c r="J49" s="77"/>
      <c r="K49" s="31">
        <f>SUM(K50:K52)</f>
        <v>5472</v>
      </c>
      <c r="L49" s="31">
        <v>5472</v>
      </c>
      <c r="M49" s="32">
        <f>SUM(M50:M52)</f>
        <v>5472</v>
      </c>
      <c r="N49" s="33">
        <v>5472</v>
      </c>
      <c r="O49" s="31">
        <f>SUM(O50:O52)</f>
        <v>5472</v>
      </c>
      <c r="P49" s="24">
        <v>5472</v>
      </c>
      <c r="Q49" s="69"/>
      <c r="S49" s="77"/>
      <c r="T49" s="31">
        <f>SUM(T50:T52)</f>
        <v>5472</v>
      </c>
      <c r="U49" s="31">
        <v>5472</v>
      </c>
      <c r="V49" s="32">
        <f>SUM(V50:V52)</f>
        <v>5472</v>
      </c>
      <c r="W49" s="33">
        <v>5472</v>
      </c>
      <c r="X49" s="31">
        <f>SUM(X50:X52)</f>
        <v>5472</v>
      </c>
      <c r="Y49" s="24">
        <v>5472</v>
      </c>
      <c r="Z49" s="69"/>
      <c r="AB49" s="77"/>
    </row>
    <row r="50" spans="1:28">
      <c r="A50" s="34" t="s">
        <v>198</v>
      </c>
      <c r="C50" s="31"/>
      <c r="D50" s="32">
        <v>4320</v>
      </c>
      <c r="E50" s="33">
        <v>4320</v>
      </c>
      <c r="F50" s="31">
        <v>4320</v>
      </c>
      <c r="G50" s="24">
        <v>4320</v>
      </c>
      <c r="H50" s="69"/>
      <c r="J50" s="77"/>
      <c r="K50" s="31">
        <v>4320</v>
      </c>
      <c r="L50" s="31">
        <v>4320</v>
      </c>
      <c r="M50" s="32">
        <v>4320</v>
      </c>
      <c r="N50" s="33">
        <v>4320</v>
      </c>
      <c r="O50" s="31">
        <v>4320</v>
      </c>
      <c r="P50" s="24">
        <v>4320</v>
      </c>
      <c r="Q50" s="69"/>
      <c r="S50" s="77"/>
      <c r="T50" s="31">
        <v>4320</v>
      </c>
      <c r="U50" s="31">
        <v>4320</v>
      </c>
      <c r="V50" s="32">
        <v>4320</v>
      </c>
      <c r="W50" s="33">
        <v>4320</v>
      </c>
      <c r="X50" s="31">
        <v>4320</v>
      </c>
      <c r="Y50" s="24">
        <v>4320</v>
      </c>
      <c r="Z50" s="69"/>
      <c r="AB50" s="77"/>
    </row>
    <row r="51" spans="1:28">
      <c r="A51" s="34" t="s">
        <v>199</v>
      </c>
      <c r="C51" s="31"/>
      <c r="D51" s="32">
        <v>891</v>
      </c>
      <c r="E51" s="33">
        <v>891</v>
      </c>
      <c r="F51" s="31">
        <v>891</v>
      </c>
      <c r="G51" s="24">
        <v>891</v>
      </c>
      <c r="H51" s="69"/>
      <c r="J51" s="77"/>
      <c r="K51" s="31">
        <v>891</v>
      </c>
      <c r="L51" s="31">
        <v>891</v>
      </c>
      <c r="M51" s="32">
        <v>891</v>
      </c>
      <c r="N51" s="33">
        <v>891</v>
      </c>
      <c r="O51" s="31">
        <v>891</v>
      </c>
      <c r="P51" s="24">
        <v>891</v>
      </c>
      <c r="Q51" s="69"/>
      <c r="S51" s="77"/>
      <c r="T51" s="31">
        <v>891</v>
      </c>
      <c r="U51" s="31">
        <v>891</v>
      </c>
      <c r="V51" s="32">
        <v>891</v>
      </c>
      <c r="W51" s="33">
        <v>891</v>
      </c>
      <c r="X51" s="31">
        <v>891</v>
      </c>
      <c r="Y51" s="24">
        <v>891</v>
      </c>
      <c r="Z51" s="69"/>
      <c r="AB51" s="77"/>
    </row>
    <row r="52" spans="1:28">
      <c r="A52" s="34" t="s">
        <v>200</v>
      </c>
      <c r="C52" s="31"/>
      <c r="D52" s="32">
        <v>261</v>
      </c>
      <c r="E52" s="33">
        <v>261</v>
      </c>
      <c r="F52" s="31">
        <v>261</v>
      </c>
      <c r="G52" s="24">
        <v>261</v>
      </c>
      <c r="H52" s="69"/>
      <c r="J52" s="77"/>
      <c r="K52" s="31">
        <v>261</v>
      </c>
      <c r="L52" s="31">
        <v>261</v>
      </c>
      <c r="M52" s="32">
        <v>261</v>
      </c>
      <c r="N52" s="33">
        <v>261</v>
      </c>
      <c r="O52" s="31">
        <v>261</v>
      </c>
      <c r="P52" s="24">
        <v>261</v>
      </c>
      <c r="Q52" s="69"/>
      <c r="S52" s="77"/>
      <c r="T52" s="31">
        <v>261</v>
      </c>
      <c r="U52" s="31">
        <v>261</v>
      </c>
      <c r="V52" s="32">
        <v>261</v>
      </c>
      <c r="W52" s="33">
        <v>261</v>
      </c>
      <c r="X52" s="31">
        <v>261</v>
      </c>
      <c r="Y52" s="24">
        <v>261</v>
      </c>
      <c r="Z52" s="69"/>
      <c r="AB52" s="77"/>
    </row>
    <row r="53" spans="1:28">
      <c r="C53" s="31"/>
      <c r="D53" s="32"/>
      <c r="E53" s="33"/>
      <c r="H53" s="69"/>
      <c r="J53" s="77"/>
      <c r="L53" s="31"/>
      <c r="M53" s="32"/>
      <c r="N53" s="33"/>
      <c r="Q53" s="69"/>
      <c r="S53" s="77"/>
      <c r="U53" s="31"/>
      <c r="V53" s="32"/>
      <c r="W53" s="33"/>
      <c r="Z53" s="69"/>
      <c r="AB53" s="77"/>
    </row>
    <row r="54" spans="1:28">
      <c r="A54" s="36" t="s">
        <v>201</v>
      </c>
      <c r="C54" s="31"/>
      <c r="D54" s="32">
        <f>SUM(D55+D60)</f>
        <v>2440</v>
      </c>
      <c r="E54" s="33">
        <v>2440</v>
      </c>
      <c r="F54" s="31">
        <f>SUM(F55+F60)</f>
        <v>2440</v>
      </c>
      <c r="G54" s="24">
        <v>2440</v>
      </c>
      <c r="H54" s="69"/>
      <c r="J54" s="77"/>
      <c r="K54" s="31">
        <f>SUM(K55+K60)</f>
        <v>2440</v>
      </c>
      <c r="L54" s="31">
        <v>2440</v>
      </c>
      <c r="M54" s="32">
        <f>SUM(M55+M60)</f>
        <v>2440</v>
      </c>
      <c r="N54" s="33">
        <v>2440</v>
      </c>
      <c r="O54" s="31">
        <f>SUM(O55+O60)</f>
        <v>2440</v>
      </c>
      <c r="P54" s="24">
        <v>2440</v>
      </c>
      <c r="Q54" s="69"/>
      <c r="S54" s="77"/>
      <c r="T54" s="31">
        <f>SUM(T55+T60)</f>
        <v>2040</v>
      </c>
      <c r="U54" s="31">
        <v>2440</v>
      </c>
      <c r="V54" s="32">
        <f>SUM(V55+V60)</f>
        <v>2040</v>
      </c>
      <c r="W54" s="33">
        <v>2440</v>
      </c>
      <c r="X54" s="31">
        <f>SUM(X55+X60)</f>
        <v>2040</v>
      </c>
      <c r="Y54" s="24">
        <v>2440</v>
      </c>
      <c r="Z54" s="69"/>
      <c r="AB54" s="77"/>
    </row>
    <row r="55" spans="1:28">
      <c r="A55" s="30" t="s">
        <v>202</v>
      </c>
      <c r="C55" s="31"/>
      <c r="D55" s="32">
        <f>SUM(D56:D59)</f>
        <v>240</v>
      </c>
      <c r="E55" s="33">
        <v>240</v>
      </c>
      <c r="F55" s="31">
        <f>SUM(F56:F59)</f>
        <v>240</v>
      </c>
      <c r="G55" s="24">
        <v>240</v>
      </c>
      <c r="H55" s="69"/>
      <c r="J55" s="77"/>
      <c r="K55" s="31">
        <f>SUM(K56:K59)</f>
        <v>240</v>
      </c>
      <c r="L55" s="31">
        <v>240</v>
      </c>
      <c r="M55" s="32">
        <f>SUM(M56:M59)</f>
        <v>240</v>
      </c>
      <c r="N55" s="33">
        <v>240</v>
      </c>
      <c r="O55" s="31">
        <f>SUM(O56:O59)</f>
        <v>240</v>
      </c>
      <c r="P55" s="24">
        <v>240</v>
      </c>
      <c r="Q55" s="69"/>
      <c r="S55" s="77"/>
      <c r="T55" s="31">
        <f>SUM(T56:T59)</f>
        <v>240</v>
      </c>
      <c r="U55" s="31">
        <v>240</v>
      </c>
      <c r="V55" s="32">
        <f>SUM(V56:V59)</f>
        <v>240</v>
      </c>
      <c r="W55" s="33">
        <v>240</v>
      </c>
      <c r="X55" s="31">
        <f>SUM(X56:X59)</f>
        <v>240</v>
      </c>
      <c r="Y55" s="24">
        <v>240</v>
      </c>
      <c r="Z55" s="69"/>
      <c r="AB55" s="77"/>
    </row>
    <row r="56" spans="1:28">
      <c r="A56" s="34" t="s">
        <v>203</v>
      </c>
      <c r="C56" s="31"/>
      <c r="D56" s="32">
        <v>100</v>
      </c>
      <c r="E56" s="33">
        <v>100</v>
      </c>
      <c r="F56" s="31">
        <v>100</v>
      </c>
      <c r="G56" s="24">
        <v>100</v>
      </c>
      <c r="H56" s="69"/>
      <c r="J56" s="77"/>
      <c r="K56" s="31">
        <v>100</v>
      </c>
      <c r="L56" s="31">
        <v>100</v>
      </c>
      <c r="M56" s="32">
        <v>100</v>
      </c>
      <c r="N56" s="33">
        <v>100</v>
      </c>
      <c r="O56" s="31">
        <v>100</v>
      </c>
      <c r="P56" s="24">
        <v>100</v>
      </c>
      <c r="Q56" s="69"/>
      <c r="S56" s="77"/>
      <c r="T56" s="31">
        <v>100</v>
      </c>
      <c r="U56" s="31">
        <v>100</v>
      </c>
      <c r="V56" s="32">
        <v>100</v>
      </c>
      <c r="W56" s="33">
        <v>100</v>
      </c>
      <c r="X56" s="31">
        <v>100</v>
      </c>
      <c r="Y56" s="24">
        <v>100</v>
      </c>
      <c r="Z56" s="69"/>
      <c r="AB56" s="77"/>
    </row>
    <row r="57" spans="1:28">
      <c r="A57" s="34" t="s">
        <v>204</v>
      </c>
      <c r="C57" s="31"/>
      <c r="D57" s="32">
        <v>85</v>
      </c>
      <c r="E57" s="33">
        <v>85</v>
      </c>
      <c r="F57" s="31">
        <v>85</v>
      </c>
      <c r="G57" s="24">
        <v>85</v>
      </c>
      <c r="H57" s="69"/>
      <c r="J57" s="77"/>
      <c r="K57" s="31">
        <v>85</v>
      </c>
      <c r="L57" s="31">
        <v>85</v>
      </c>
      <c r="M57" s="32">
        <v>85</v>
      </c>
      <c r="N57" s="33">
        <v>85</v>
      </c>
      <c r="O57" s="31">
        <v>85</v>
      </c>
      <c r="P57" s="24">
        <v>85</v>
      </c>
      <c r="Q57" s="69"/>
      <c r="S57" s="77"/>
      <c r="T57" s="31">
        <v>85</v>
      </c>
      <c r="U57" s="31">
        <v>85</v>
      </c>
      <c r="V57" s="32">
        <v>85</v>
      </c>
      <c r="W57" s="33">
        <v>85</v>
      </c>
      <c r="X57" s="31">
        <v>85</v>
      </c>
      <c r="Y57" s="24">
        <v>85</v>
      </c>
      <c r="Z57" s="69"/>
      <c r="AB57" s="77"/>
    </row>
    <row r="58" spans="1:28">
      <c r="A58" s="34" t="s">
        <v>205</v>
      </c>
      <c r="C58" s="31"/>
      <c r="D58" s="32">
        <v>40</v>
      </c>
      <c r="E58" s="33">
        <v>40</v>
      </c>
      <c r="F58" s="31">
        <v>40</v>
      </c>
      <c r="G58" s="24">
        <v>40</v>
      </c>
      <c r="H58" s="69"/>
      <c r="J58" s="77"/>
      <c r="K58" s="31">
        <v>40</v>
      </c>
      <c r="L58" s="31">
        <v>40</v>
      </c>
      <c r="M58" s="32">
        <v>40</v>
      </c>
      <c r="N58" s="33">
        <v>40</v>
      </c>
      <c r="O58" s="31">
        <v>40</v>
      </c>
      <c r="P58" s="24">
        <v>40</v>
      </c>
      <c r="Q58" s="69"/>
      <c r="S58" s="77"/>
      <c r="T58" s="31">
        <v>40</v>
      </c>
      <c r="U58" s="31">
        <v>40</v>
      </c>
      <c r="V58" s="32">
        <v>40</v>
      </c>
      <c r="W58" s="33">
        <v>40</v>
      </c>
      <c r="X58" s="31">
        <v>40</v>
      </c>
      <c r="Y58" s="24">
        <v>40</v>
      </c>
      <c r="Z58" s="69"/>
      <c r="AB58" s="77"/>
    </row>
    <row r="59" spans="1:28">
      <c r="A59" s="34" t="s">
        <v>0</v>
      </c>
      <c r="C59" s="31"/>
      <c r="D59" s="32">
        <v>15</v>
      </c>
      <c r="E59" s="33">
        <v>15</v>
      </c>
      <c r="F59" s="31">
        <v>15</v>
      </c>
      <c r="G59" s="24">
        <v>15</v>
      </c>
      <c r="H59" s="69"/>
      <c r="J59" s="77"/>
      <c r="K59" s="31">
        <v>15</v>
      </c>
      <c r="L59" s="31">
        <v>15</v>
      </c>
      <c r="M59" s="32">
        <v>15</v>
      </c>
      <c r="N59" s="33">
        <v>15</v>
      </c>
      <c r="O59" s="31">
        <v>15</v>
      </c>
      <c r="P59" s="24">
        <v>15</v>
      </c>
      <c r="Q59" s="69"/>
      <c r="S59" s="77"/>
      <c r="T59" s="31">
        <v>15</v>
      </c>
      <c r="U59" s="31">
        <v>15</v>
      </c>
      <c r="V59" s="32">
        <v>15</v>
      </c>
      <c r="W59" s="33">
        <v>15</v>
      </c>
      <c r="X59" s="31">
        <v>15</v>
      </c>
      <c r="Y59" s="24">
        <v>15</v>
      </c>
      <c r="Z59" s="69"/>
      <c r="AB59" s="77"/>
    </row>
    <row r="60" spans="1:28">
      <c r="A60" s="30" t="s">
        <v>206</v>
      </c>
      <c r="C60" s="31"/>
      <c r="D60" s="32">
        <f>SUM(D61:D63)</f>
        <v>2200</v>
      </c>
      <c r="E60" s="33">
        <v>2200</v>
      </c>
      <c r="F60" s="31">
        <f>SUM(F61:F63)</f>
        <v>2200</v>
      </c>
      <c r="G60" s="24">
        <v>2200</v>
      </c>
      <c r="H60" s="69"/>
      <c r="J60" s="77"/>
      <c r="K60" s="31">
        <f>SUM(K61:K63)</f>
        <v>2200</v>
      </c>
      <c r="L60" s="31">
        <v>2200</v>
      </c>
      <c r="M60" s="32">
        <f>SUM(M61:M63)</f>
        <v>2200</v>
      </c>
      <c r="N60" s="33">
        <v>2200</v>
      </c>
      <c r="O60" s="31">
        <f>SUM(O61:O63)</f>
        <v>2200</v>
      </c>
      <c r="P60" s="24">
        <v>2200</v>
      </c>
      <c r="Q60" s="69"/>
      <c r="S60" s="77"/>
      <c r="T60" s="31">
        <f>SUM(T61:T63)</f>
        <v>1800</v>
      </c>
      <c r="U60" s="31">
        <v>2200</v>
      </c>
      <c r="V60" s="32">
        <f>SUM(V61:V63)</f>
        <v>1800</v>
      </c>
      <c r="W60" s="33">
        <v>2200</v>
      </c>
      <c r="X60" s="31">
        <f>SUM(X61:X63)</f>
        <v>1800</v>
      </c>
      <c r="Y60" s="24">
        <v>2200</v>
      </c>
      <c r="Z60" s="69"/>
      <c r="AB60" s="77"/>
    </row>
    <row r="61" spans="1:28">
      <c r="A61" s="34" t="s">
        <v>207</v>
      </c>
      <c r="C61" s="31"/>
      <c r="D61" s="33">
        <v>800</v>
      </c>
      <c r="E61" s="33">
        <v>800</v>
      </c>
      <c r="F61" s="31">
        <v>800</v>
      </c>
      <c r="G61" s="24">
        <v>800</v>
      </c>
      <c r="H61" s="69"/>
      <c r="J61" s="77"/>
      <c r="K61" s="31">
        <v>800</v>
      </c>
      <c r="L61" s="31">
        <v>800</v>
      </c>
      <c r="M61" s="32">
        <v>800</v>
      </c>
      <c r="N61" s="33">
        <v>800</v>
      </c>
      <c r="O61" s="31">
        <v>800</v>
      </c>
      <c r="P61" s="24">
        <v>800</v>
      </c>
      <c r="Q61" s="69"/>
      <c r="S61" s="77"/>
      <c r="T61" s="31">
        <v>500</v>
      </c>
      <c r="U61" s="31">
        <v>500</v>
      </c>
      <c r="V61" s="31">
        <v>500</v>
      </c>
      <c r="W61" s="31">
        <v>500</v>
      </c>
      <c r="X61" s="31">
        <v>500</v>
      </c>
      <c r="Y61" s="31">
        <v>500</v>
      </c>
      <c r="Z61" s="69"/>
      <c r="AB61" s="77"/>
    </row>
    <row r="62" spans="1:28">
      <c r="A62" s="34" t="s">
        <v>80</v>
      </c>
      <c r="C62" s="31"/>
      <c r="D62" s="33">
        <v>800</v>
      </c>
      <c r="E62" s="33">
        <v>800</v>
      </c>
      <c r="F62" s="31">
        <v>800</v>
      </c>
      <c r="G62" s="24">
        <v>800</v>
      </c>
      <c r="H62" s="69"/>
      <c r="J62" s="77"/>
      <c r="K62" s="31">
        <v>800</v>
      </c>
      <c r="L62" s="31">
        <v>800</v>
      </c>
      <c r="M62" s="32">
        <v>800</v>
      </c>
      <c r="N62" s="33">
        <v>800</v>
      </c>
      <c r="O62" s="31">
        <v>800</v>
      </c>
      <c r="P62" s="24">
        <v>800</v>
      </c>
      <c r="Q62" s="69"/>
      <c r="S62" s="77"/>
      <c r="T62" s="31">
        <v>600</v>
      </c>
      <c r="U62" s="31">
        <v>600</v>
      </c>
      <c r="V62" s="31">
        <v>600</v>
      </c>
      <c r="W62" s="31">
        <v>600</v>
      </c>
      <c r="X62" s="31">
        <v>600</v>
      </c>
      <c r="Y62" s="31">
        <v>600</v>
      </c>
      <c r="Z62" s="69"/>
      <c r="AB62" s="77"/>
    </row>
    <row r="63" spans="1:28" ht="13.5" thickBot="1">
      <c r="A63" s="37" t="s">
        <v>208</v>
      </c>
      <c r="B63" s="38"/>
      <c r="C63" s="38"/>
      <c r="D63" s="39">
        <v>600</v>
      </c>
      <c r="E63" s="39">
        <v>600</v>
      </c>
      <c r="F63" s="38">
        <v>600</v>
      </c>
      <c r="G63" s="39">
        <v>600</v>
      </c>
      <c r="H63" s="69"/>
      <c r="J63" s="77"/>
      <c r="K63" s="40">
        <v>600</v>
      </c>
      <c r="L63" s="38">
        <v>600</v>
      </c>
      <c r="M63" s="41">
        <v>600</v>
      </c>
      <c r="N63" s="39">
        <v>600</v>
      </c>
      <c r="O63" s="38">
        <v>600</v>
      </c>
      <c r="P63" s="39">
        <v>600</v>
      </c>
      <c r="Q63" s="69"/>
      <c r="S63" s="77"/>
      <c r="T63" s="40">
        <v>700</v>
      </c>
      <c r="U63" s="38">
        <v>700</v>
      </c>
      <c r="V63" s="41">
        <v>700</v>
      </c>
      <c r="W63" s="39">
        <v>700</v>
      </c>
      <c r="X63" s="38">
        <v>700</v>
      </c>
      <c r="Y63" s="39">
        <v>700</v>
      </c>
      <c r="Z63" s="69"/>
      <c r="AB63" s="77"/>
    </row>
    <row r="64" spans="1:28" ht="38.25">
      <c r="A64" s="42" t="s">
        <v>209</v>
      </c>
      <c r="H64" s="65" t="s">
        <v>145</v>
      </c>
      <c r="I64" s="66" t="s">
        <v>146</v>
      </c>
      <c r="J64" s="76" t="s">
        <v>147</v>
      </c>
      <c r="Q64" s="65" t="s">
        <v>154</v>
      </c>
      <c r="R64" s="66" t="s">
        <v>155</v>
      </c>
      <c r="S64" s="76" t="s">
        <v>147</v>
      </c>
      <c r="Z64" s="65" t="s">
        <v>154</v>
      </c>
      <c r="AA64" s="66" t="s">
        <v>155</v>
      </c>
      <c r="AB64" s="76" t="s">
        <v>147</v>
      </c>
    </row>
    <row r="65" spans="1:31">
      <c r="A65" s="42"/>
      <c r="H65" s="69"/>
      <c r="J65" s="77"/>
      <c r="Q65" s="69"/>
      <c r="S65" s="77"/>
      <c r="Z65" s="69"/>
      <c r="AB65" s="77"/>
    </row>
    <row r="66" spans="1:31">
      <c r="A66" s="43" t="s">
        <v>210</v>
      </c>
      <c r="B66" s="44"/>
      <c r="C66" s="45"/>
      <c r="D66" s="44"/>
      <c r="E66" s="45"/>
      <c r="F66" s="44"/>
      <c r="G66" s="45"/>
      <c r="H66" s="70"/>
      <c r="I66" s="71"/>
      <c r="J66" s="78"/>
      <c r="K66" s="44"/>
      <c r="L66" s="45"/>
      <c r="M66" s="44"/>
      <c r="N66" s="45"/>
      <c r="O66" s="44"/>
      <c r="P66" s="45"/>
      <c r="Q66" s="70"/>
      <c r="R66" s="71"/>
      <c r="S66" s="78"/>
      <c r="T66" s="44"/>
      <c r="U66" s="45"/>
      <c r="V66" s="44"/>
      <c r="W66" s="45"/>
      <c r="X66" s="44"/>
      <c r="Y66" s="45"/>
      <c r="Z66" s="70"/>
      <c r="AA66" s="71"/>
      <c r="AB66" s="78"/>
    </row>
    <row r="67" spans="1:31">
      <c r="A67" s="46" t="s">
        <v>211</v>
      </c>
      <c r="H67" s="72">
        <v>27249</v>
      </c>
      <c r="J67" s="77"/>
      <c r="Q67" s="72">
        <v>27249</v>
      </c>
      <c r="S67" s="77"/>
      <c r="Z67" s="72">
        <v>27249</v>
      </c>
      <c r="AB67" s="77"/>
    </row>
    <row r="68" spans="1:31">
      <c r="A68" s="46" t="s">
        <v>212</v>
      </c>
      <c r="H68" s="72">
        <f>H67*0.22</f>
        <v>5994.78</v>
      </c>
      <c r="J68" s="77"/>
      <c r="Q68" s="72">
        <f>Q67*0.22</f>
        <v>5994.78</v>
      </c>
      <c r="S68" s="77"/>
      <c r="Z68" s="72">
        <f>Z67*0.22</f>
        <v>5994.78</v>
      </c>
      <c r="AB68" s="77"/>
    </row>
    <row r="69" spans="1:31">
      <c r="A69" s="46" t="s">
        <v>213</v>
      </c>
      <c r="H69" s="72">
        <f>H67-H68</f>
        <v>21254.22</v>
      </c>
      <c r="J69" s="77"/>
      <c r="Q69" s="72">
        <f>Q67-Q68</f>
        <v>21254.22</v>
      </c>
      <c r="S69" s="77"/>
      <c r="Z69" s="72">
        <f>Z67-Z68</f>
        <v>21254.22</v>
      </c>
      <c r="AB69" s="77"/>
    </row>
    <row r="70" spans="1:31">
      <c r="A70" s="46" t="s">
        <v>214</v>
      </c>
      <c r="G70" s="47"/>
      <c r="H70" s="72">
        <f>B10+D10+F10</f>
        <v>15442</v>
      </c>
      <c r="J70" s="77"/>
      <c r="P70" s="47"/>
      <c r="Q70" s="72">
        <f>K10+M10+O10</f>
        <v>5456</v>
      </c>
      <c r="S70" s="77"/>
      <c r="Y70" s="47"/>
      <c r="Z70" s="72">
        <f>T10+V10+X10</f>
        <v>-2494</v>
      </c>
      <c r="AB70" s="77"/>
    </row>
    <row r="71" spans="1:31" ht="25.5">
      <c r="A71" s="46" t="s">
        <v>215</v>
      </c>
      <c r="G71" s="47">
        <f>G72+G73</f>
        <v>1</v>
      </c>
      <c r="H71" s="72">
        <f>H69+H70</f>
        <v>36696.22</v>
      </c>
      <c r="J71" s="77"/>
      <c r="P71" s="47">
        <f>P72+P73</f>
        <v>1</v>
      </c>
      <c r="Q71" s="72">
        <f>Q69+Q70</f>
        <v>26710.22</v>
      </c>
      <c r="S71" s="77"/>
      <c r="U71" s="24">
        <v>10</v>
      </c>
      <c r="V71" s="31" t="s">
        <v>828</v>
      </c>
      <c r="Y71" s="47">
        <f>Y72+Y73</f>
        <v>1</v>
      </c>
      <c r="Z71" s="72">
        <f>Z69+Z70</f>
        <v>18760.22</v>
      </c>
      <c r="AB71" s="77"/>
    </row>
    <row r="72" spans="1:31" ht="25.5">
      <c r="A72" s="46" t="s">
        <v>216</v>
      </c>
      <c r="G72" s="48">
        <v>1</v>
      </c>
      <c r="H72" s="72">
        <f>H71*G72</f>
        <v>36696.22</v>
      </c>
      <c r="J72" s="79"/>
      <c r="P72" s="48">
        <v>1</v>
      </c>
      <c r="Q72" s="72">
        <f>Q71*P72</f>
        <v>26710.22</v>
      </c>
      <c r="S72" s="79"/>
      <c r="U72" s="24">
        <v>8</v>
      </c>
      <c r="V72" s="31" t="s">
        <v>827</v>
      </c>
      <c r="Y72" s="48">
        <v>1</v>
      </c>
      <c r="Z72" s="72">
        <f>Z71*Y72</f>
        <v>18760.22</v>
      </c>
      <c r="AB72" s="79"/>
    </row>
    <row r="73" spans="1:31">
      <c r="A73" s="49" t="s">
        <v>217</v>
      </c>
      <c r="B73" s="38"/>
      <c r="C73" s="50"/>
      <c r="D73" s="38"/>
      <c r="E73" s="50"/>
      <c r="F73" s="38"/>
      <c r="G73" s="51">
        <v>0</v>
      </c>
      <c r="H73" s="73">
        <f>H71-H72</f>
        <v>0</v>
      </c>
      <c r="I73" s="74"/>
      <c r="J73" s="80"/>
      <c r="K73" s="38"/>
      <c r="L73" s="50"/>
      <c r="M73" s="38"/>
      <c r="N73" s="50"/>
      <c r="O73" s="38"/>
      <c r="P73" s="51">
        <v>0</v>
      </c>
      <c r="Q73" s="73">
        <f>Q71-Q72</f>
        <v>0</v>
      </c>
      <c r="R73" s="74"/>
      <c r="S73" s="80"/>
      <c r="T73" s="38"/>
      <c r="U73" s="50">
        <v>8</v>
      </c>
      <c r="V73" s="38" t="s">
        <v>826</v>
      </c>
      <c r="W73" s="50"/>
      <c r="X73" s="38"/>
      <c r="Y73" s="51">
        <v>0</v>
      </c>
      <c r="Z73" s="73">
        <f>Z71-Z72</f>
        <v>0</v>
      </c>
      <c r="AA73" s="74"/>
      <c r="AB73" s="80"/>
    </row>
    <row r="74" spans="1:31">
      <c r="G74" s="47"/>
      <c r="H74" s="72"/>
      <c r="J74" s="77"/>
      <c r="P74" s="47"/>
      <c r="Q74" s="72"/>
      <c r="S74" s="77"/>
      <c r="U74" s="24">
        <v>10</v>
      </c>
      <c r="V74" s="31" t="s">
        <v>499</v>
      </c>
      <c r="Y74" s="47"/>
      <c r="Z74" s="72"/>
      <c r="AB74" s="77"/>
    </row>
    <row r="75" spans="1:31" ht="25.5">
      <c r="A75" s="43" t="s">
        <v>218</v>
      </c>
      <c r="B75" s="44"/>
      <c r="C75" s="45"/>
      <c r="D75" s="44"/>
      <c r="E75" s="45"/>
      <c r="F75" s="44"/>
      <c r="G75" s="52">
        <f>G76+G77+G78+G79</f>
        <v>1</v>
      </c>
      <c r="H75" s="75">
        <f>H72</f>
        <v>36696.22</v>
      </c>
      <c r="I75" s="71"/>
      <c r="J75" s="81">
        <f>H75-I75</f>
        <v>36696.22</v>
      </c>
      <c r="K75" s="44"/>
      <c r="L75" s="45"/>
      <c r="M75" s="44"/>
      <c r="N75" s="45"/>
      <c r="O75" s="44"/>
      <c r="P75" s="52">
        <f>P76+P77+P78+P79</f>
        <v>1</v>
      </c>
      <c r="Q75" s="75">
        <f>Q72</f>
        <v>26710.22</v>
      </c>
      <c r="R75" s="71">
        <f>SUM(R76:R79)</f>
        <v>49000</v>
      </c>
      <c r="S75" s="81">
        <f>SUM(S76:S79)</f>
        <v>14406.440000000002</v>
      </c>
      <c r="T75" s="44"/>
      <c r="U75" s="45"/>
      <c r="V75" s="44"/>
      <c r="W75" s="45"/>
      <c r="X75" s="44"/>
      <c r="Y75" s="52">
        <f>Y76+Y77+Y78+Y79</f>
        <v>1</v>
      </c>
      <c r="Z75" s="75">
        <f>Z72</f>
        <v>18760.22</v>
      </c>
      <c r="AA75" s="71">
        <f>SUM(AA76:AA79)</f>
        <v>0</v>
      </c>
      <c r="AB75" s="81">
        <f>SUM(AB76:AB79)</f>
        <v>33166.660000000003</v>
      </c>
    </row>
    <row r="76" spans="1:31">
      <c r="A76" s="46" t="s">
        <v>219</v>
      </c>
      <c r="C76" s="47"/>
      <c r="E76" s="47"/>
      <c r="G76" s="47">
        <v>1</v>
      </c>
      <c r="H76" s="72">
        <f>G76*$H$72</f>
        <v>36696.22</v>
      </c>
      <c r="I76" s="68">
        <v>0</v>
      </c>
      <c r="J76" s="79">
        <f>H76-I76</f>
        <v>36696.22</v>
      </c>
      <c r="L76" s="47"/>
      <c r="N76" s="47"/>
      <c r="O76" s="53">
        <f>Q75</f>
        <v>26710.22</v>
      </c>
      <c r="P76" s="47">
        <v>1</v>
      </c>
      <c r="Q76" s="72">
        <f>P76*O76</f>
        <v>26710.22</v>
      </c>
      <c r="R76" s="68">
        <v>49000</v>
      </c>
      <c r="S76" s="79">
        <f>Q76-R76+J76</f>
        <v>14406.440000000002</v>
      </c>
      <c r="U76" s="47"/>
      <c r="W76" s="47"/>
      <c r="X76" s="53">
        <f>Z75</f>
        <v>18760.22</v>
      </c>
      <c r="Y76" s="47">
        <v>1</v>
      </c>
      <c r="Z76" s="72">
        <f>Y76*X76</f>
        <v>18760.22</v>
      </c>
      <c r="AA76" s="68">
        <v>0</v>
      </c>
      <c r="AB76" s="79">
        <f>Z76-AA76+S76</f>
        <v>33166.660000000003</v>
      </c>
      <c r="AD76" s="24">
        <v>6</v>
      </c>
      <c r="AE76" s="24" t="s">
        <v>829</v>
      </c>
    </row>
    <row r="77" spans="1:31">
      <c r="A77" s="46" t="s">
        <v>220</v>
      </c>
      <c r="C77" s="47"/>
      <c r="E77" s="47"/>
      <c r="G77" s="47">
        <v>0</v>
      </c>
      <c r="H77" s="72">
        <f>G77*$H$72</f>
        <v>0</v>
      </c>
      <c r="I77" s="68">
        <v>0</v>
      </c>
      <c r="J77" s="79">
        <f>H77-I77</f>
        <v>0</v>
      </c>
      <c r="L77" s="47"/>
      <c r="N77" s="47"/>
      <c r="O77" s="53">
        <f>Q75</f>
        <v>26710.22</v>
      </c>
      <c r="P77" s="47">
        <v>0</v>
      </c>
      <c r="Q77" s="72">
        <f>P77*O77</f>
        <v>0</v>
      </c>
      <c r="R77" s="68">
        <v>0</v>
      </c>
      <c r="S77" s="79">
        <f>Q77-R77+J77</f>
        <v>0</v>
      </c>
      <c r="U77" s="47"/>
      <c r="W77" s="47"/>
      <c r="X77" s="53">
        <f>Z75</f>
        <v>18760.22</v>
      </c>
      <c r="Y77" s="47">
        <v>0</v>
      </c>
      <c r="Z77" s="72">
        <f>Y77*X77</f>
        <v>0</v>
      </c>
      <c r="AA77" s="68">
        <v>0</v>
      </c>
      <c r="AB77" s="79">
        <f>Z77-AA77+S77</f>
        <v>0</v>
      </c>
      <c r="AD77" s="24">
        <v>5</v>
      </c>
      <c r="AE77" s="24" t="s">
        <v>830</v>
      </c>
    </row>
    <row r="78" spans="1:31">
      <c r="A78" s="46" t="s">
        <v>221</v>
      </c>
      <c r="C78" s="47"/>
      <c r="E78" s="47"/>
      <c r="G78" s="47">
        <v>0</v>
      </c>
      <c r="H78" s="72">
        <f>G78*$H$72</f>
        <v>0</v>
      </c>
      <c r="I78" s="68">
        <v>0</v>
      </c>
      <c r="J78" s="79">
        <f>H78-I78</f>
        <v>0</v>
      </c>
      <c r="L78" s="47"/>
      <c r="N78" s="47"/>
      <c r="O78" s="53">
        <f>Q75</f>
        <v>26710.22</v>
      </c>
      <c r="P78" s="47">
        <v>0</v>
      </c>
      <c r="Q78" s="72">
        <f>P78*O78</f>
        <v>0</v>
      </c>
      <c r="R78" s="68">
        <v>0</v>
      </c>
      <c r="S78" s="79">
        <f>Q78-R78+J78</f>
        <v>0</v>
      </c>
      <c r="U78" s="47"/>
      <c r="W78" s="47"/>
      <c r="X78" s="53">
        <f>Z75</f>
        <v>18760.22</v>
      </c>
      <c r="Y78" s="47">
        <v>0</v>
      </c>
      <c r="Z78" s="72">
        <f>Y78*X78</f>
        <v>0</v>
      </c>
      <c r="AA78" s="68">
        <v>0</v>
      </c>
      <c r="AB78" s="79">
        <f>Z78-AA78+S78</f>
        <v>0</v>
      </c>
      <c r="AD78" s="24">
        <v>1</v>
      </c>
      <c r="AE78" s="24" t="s">
        <v>831</v>
      </c>
    </row>
    <row r="79" spans="1:31">
      <c r="A79" s="49" t="s">
        <v>222</v>
      </c>
      <c r="B79" s="38"/>
      <c r="C79" s="51"/>
      <c r="D79" s="38"/>
      <c r="E79" s="51"/>
      <c r="F79" s="38"/>
      <c r="G79" s="51">
        <v>0</v>
      </c>
      <c r="H79" s="73">
        <f>G79*$H$72</f>
        <v>0</v>
      </c>
      <c r="I79" s="74">
        <v>0</v>
      </c>
      <c r="J79" s="82">
        <f>H79-I79</f>
        <v>0</v>
      </c>
      <c r="K79" s="38"/>
      <c r="L79" s="51"/>
      <c r="M79" s="38"/>
      <c r="N79" s="51"/>
      <c r="O79" s="54">
        <f>Q75</f>
        <v>26710.22</v>
      </c>
      <c r="P79" s="51">
        <v>0</v>
      </c>
      <c r="Q79" s="73">
        <f>P79*O79</f>
        <v>0</v>
      </c>
      <c r="R79" s="74">
        <v>0</v>
      </c>
      <c r="S79" s="82">
        <f>Q79-R79+J79</f>
        <v>0</v>
      </c>
      <c r="T79" s="38"/>
      <c r="U79" s="51"/>
      <c r="V79" s="38"/>
      <c r="W79" s="51"/>
      <c r="X79" s="54">
        <f>Z75</f>
        <v>18760.22</v>
      </c>
      <c r="Y79" s="51">
        <v>0</v>
      </c>
      <c r="Z79" s="73">
        <f>Y79*X79</f>
        <v>0</v>
      </c>
      <c r="AA79" s="74">
        <v>0</v>
      </c>
      <c r="AB79" s="82">
        <f>Z79-AA79+S79</f>
        <v>0</v>
      </c>
      <c r="AD79" s="24">
        <v>2</v>
      </c>
      <c r="AE79" s="24" t="s">
        <v>832</v>
      </c>
    </row>
    <row r="80" spans="1:31">
      <c r="C80" s="47"/>
      <c r="E80" s="47"/>
      <c r="G80" s="47"/>
      <c r="H80" s="72"/>
      <c r="J80" s="77"/>
      <c r="L80" s="47"/>
      <c r="N80" s="47"/>
      <c r="O80" s="53"/>
      <c r="P80" s="47"/>
      <c r="Q80" s="72"/>
      <c r="S80" s="77"/>
      <c r="U80" s="47"/>
      <c r="W80" s="47"/>
      <c r="X80" s="53"/>
      <c r="Y80" s="47"/>
      <c r="Z80" s="72"/>
      <c r="AB80" s="77"/>
      <c r="AD80" s="24">
        <v>10</v>
      </c>
      <c r="AE80" s="24" t="s">
        <v>833</v>
      </c>
    </row>
    <row r="81" spans="1:32" ht="25.5">
      <c r="A81" s="43" t="s">
        <v>223</v>
      </c>
      <c r="B81" s="44"/>
      <c r="C81" s="45"/>
      <c r="D81" s="44"/>
      <c r="E81" s="45"/>
      <c r="F81" s="44"/>
      <c r="G81" s="52">
        <f>G82+G83+G84+G85+G86</f>
        <v>1</v>
      </c>
      <c r="H81" s="75">
        <f>H73</f>
        <v>0</v>
      </c>
      <c r="I81" s="71"/>
      <c r="J81" s="78"/>
      <c r="K81" s="44"/>
      <c r="L81" s="45"/>
      <c r="M81" s="44"/>
      <c r="N81" s="45"/>
      <c r="O81" s="55"/>
      <c r="P81" s="52">
        <f>P82+P83+P84+P85+P86</f>
        <v>1</v>
      </c>
      <c r="Q81" s="75">
        <f>Q73</f>
        <v>0</v>
      </c>
      <c r="R81" s="71">
        <f>SUM(R82:R86)</f>
        <v>0</v>
      </c>
      <c r="S81" s="81">
        <f>SUM(S82:S86)</f>
        <v>0</v>
      </c>
      <c r="T81" s="44"/>
      <c r="U81" s="45"/>
      <c r="V81" s="44"/>
      <c r="W81" s="45"/>
      <c r="X81" s="55"/>
      <c r="Y81" s="52">
        <f>Y82+Y83+Y84+Y85+Y86</f>
        <v>1</v>
      </c>
      <c r="Z81" s="75">
        <f>Z73</f>
        <v>0</v>
      </c>
      <c r="AA81" s="71">
        <f>SUM(AA82:AA86)</f>
        <v>0</v>
      </c>
      <c r="AB81" s="81">
        <f>SUM(AB82:AB86)</f>
        <v>0</v>
      </c>
      <c r="AD81" s="24">
        <v>3</v>
      </c>
      <c r="AE81" s="24" t="s">
        <v>834</v>
      </c>
    </row>
    <row r="82" spans="1:32">
      <c r="A82" s="46" t="s">
        <v>224</v>
      </c>
      <c r="C82" s="47"/>
      <c r="E82" s="47"/>
      <c r="G82" s="47">
        <v>0.85</v>
      </c>
      <c r="H82" s="72">
        <f>G82*$H$73</f>
        <v>0</v>
      </c>
      <c r="I82" s="68">
        <v>0</v>
      </c>
      <c r="J82" s="79">
        <f>H82-I82</f>
        <v>0</v>
      </c>
      <c r="L82" s="47"/>
      <c r="N82" s="47"/>
      <c r="O82" s="53">
        <f>Q81</f>
        <v>0</v>
      </c>
      <c r="P82" s="47">
        <v>0</v>
      </c>
      <c r="Q82" s="72">
        <f>P82*O82</f>
        <v>0</v>
      </c>
      <c r="R82" s="68">
        <v>0</v>
      </c>
      <c r="S82" s="79">
        <f>Q82-R82+J82</f>
        <v>0</v>
      </c>
      <c r="U82" s="47"/>
      <c r="W82" s="47"/>
      <c r="X82" s="53">
        <f>Z81</f>
        <v>0</v>
      </c>
      <c r="Y82" s="47">
        <v>0</v>
      </c>
      <c r="Z82" s="72">
        <f>Y82*X82</f>
        <v>0</v>
      </c>
      <c r="AA82" s="68">
        <v>0</v>
      </c>
      <c r="AB82" s="79">
        <f>Z82-AA82+S82</f>
        <v>0</v>
      </c>
      <c r="AD82" s="24">
        <v>3</v>
      </c>
      <c r="AE82" s="24" t="s">
        <v>81</v>
      </c>
    </row>
    <row r="83" spans="1:32">
      <c r="A83" s="46" t="s">
        <v>225</v>
      </c>
      <c r="C83" s="47"/>
      <c r="E83" s="47"/>
      <c r="G83" s="47">
        <v>0</v>
      </c>
      <c r="H83" s="72">
        <f>G83*$H$73</f>
        <v>0</v>
      </c>
      <c r="I83" s="68">
        <v>0</v>
      </c>
      <c r="J83" s="79">
        <f>H83-I83</f>
        <v>0</v>
      </c>
      <c r="L83" s="47"/>
      <c r="N83" s="47"/>
      <c r="O83" s="53">
        <f>Q81</f>
        <v>0</v>
      </c>
      <c r="P83" s="47">
        <v>0</v>
      </c>
      <c r="Q83" s="72">
        <f>P83*O83</f>
        <v>0</v>
      </c>
      <c r="R83" s="68">
        <v>0</v>
      </c>
      <c r="S83" s="79">
        <f>Q83-R83+J83</f>
        <v>0</v>
      </c>
      <c r="U83" s="47"/>
      <c r="W83" s="47"/>
      <c r="X83" s="53">
        <f>Z81</f>
        <v>0</v>
      </c>
      <c r="Y83" s="47">
        <v>0</v>
      </c>
      <c r="Z83" s="72">
        <f>Y83*X83</f>
        <v>0</v>
      </c>
      <c r="AA83" s="68">
        <v>0</v>
      </c>
      <c r="AB83" s="79">
        <f>Z83-AA83+S83</f>
        <v>0</v>
      </c>
      <c r="AD83" s="24">
        <v>3</v>
      </c>
      <c r="AE83" s="24" t="s">
        <v>80</v>
      </c>
    </row>
    <row r="84" spans="1:32">
      <c r="A84" s="46" t="s">
        <v>226</v>
      </c>
      <c r="C84" s="47"/>
      <c r="E84" s="47"/>
      <c r="G84" s="47">
        <v>0</v>
      </c>
      <c r="H84" s="72">
        <f>G84*$H$73</f>
        <v>0</v>
      </c>
      <c r="I84" s="68">
        <v>0</v>
      </c>
      <c r="J84" s="79">
        <f>H84-I84</f>
        <v>0</v>
      </c>
      <c r="L84" s="47"/>
      <c r="N84" s="47"/>
      <c r="O84" s="53">
        <f>Q81</f>
        <v>0</v>
      </c>
      <c r="P84" s="47">
        <v>0</v>
      </c>
      <c r="Q84" s="72">
        <f>P84*O84</f>
        <v>0</v>
      </c>
      <c r="R84" s="68">
        <v>0</v>
      </c>
      <c r="S84" s="79">
        <f>Q84-R84+J84</f>
        <v>0</v>
      </c>
      <c r="U84" s="47"/>
      <c r="W84" s="47"/>
      <c r="X84" s="53">
        <f>Z81</f>
        <v>0</v>
      </c>
      <c r="Y84" s="47">
        <v>0</v>
      </c>
      <c r="Z84" s="72">
        <f>Y84*X84</f>
        <v>0</v>
      </c>
      <c r="AA84" s="68">
        <v>0</v>
      </c>
      <c r="AB84" s="79">
        <f>Z84-AA84+S84</f>
        <v>0</v>
      </c>
      <c r="AD84" s="24">
        <f>SUM(AD76:AD83)</f>
        <v>33</v>
      </c>
    </row>
    <row r="85" spans="1:32">
      <c r="A85" s="46" t="s">
        <v>227</v>
      </c>
      <c r="C85" s="47"/>
      <c r="E85" s="47"/>
      <c r="G85" s="47">
        <v>0</v>
      </c>
      <c r="H85" s="72">
        <f>G85*$H$73</f>
        <v>0</v>
      </c>
      <c r="I85" s="68">
        <v>0</v>
      </c>
      <c r="J85" s="79">
        <f>H85-I85</f>
        <v>0</v>
      </c>
      <c r="L85" s="47"/>
      <c r="N85" s="47"/>
      <c r="O85" s="53">
        <f>Q81</f>
        <v>0</v>
      </c>
      <c r="P85" s="47">
        <v>0</v>
      </c>
      <c r="Q85" s="72">
        <f>P85*O85</f>
        <v>0</v>
      </c>
      <c r="R85" s="68">
        <v>0</v>
      </c>
      <c r="S85" s="79">
        <f>Q85-R85+J85</f>
        <v>0</v>
      </c>
      <c r="U85" s="47"/>
      <c r="W85" s="47"/>
      <c r="X85" s="53">
        <f>Z81</f>
        <v>0</v>
      </c>
      <c r="Y85" s="47">
        <v>0</v>
      </c>
      <c r="Z85" s="72">
        <f>Y85*X85</f>
        <v>0</v>
      </c>
      <c r="AA85" s="68">
        <v>0</v>
      </c>
      <c r="AB85" s="79">
        <f>Z85-AA85+S85</f>
        <v>0</v>
      </c>
      <c r="AF85" s="56"/>
    </row>
    <row r="86" spans="1:32" ht="25.5">
      <c r="A86" s="49" t="s">
        <v>228</v>
      </c>
      <c r="B86" s="38"/>
      <c r="C86" s="51"/>
      <c r="D86" s="38"/>
      <c r="E86" s="51"/>
      <c r="F86" s="38"/>
      <c r="G86" s="51">
        <v>0.15</v>
      </c>
      <c r="H86" s="73">
        <f>G86*$H$73</f>
        <v>0</v>
      </c>
      <c r="I86" s="74"/>
      <c r="J86" s="82">
        <f>H86-I86</f>
        <v>0</v>
      </c>
      <c r="K86" s="38"/>
      <c r="L86" s="51"/>
      <c r="M86" s="38"/>
      <c r="N86" s="51"/>
      <c r="O86" s="54">
        <f>Q81</f>
        <v>0</v>
      </c>
      <c r="P86" s="51">
        <v>1</v>
      </c>
      <c r="Q86" s="73">
        <f>P86*O86</f>
        <v>0</v>
      </c>
      <c r="R86" s="74"/>
      <c r="S86" s="82">
        <f>Q86-R86+J86</f>
        <v>0</v>
      </c>
      <c r="T86" s="38"/>
      <c r="U86" s="51"/>
      <c r="V86" s="38"/>
      <c r="W86" s="51"/>
      <c r="X86" s="54">
        <f>Z81</f>
        <v>0</v>
      </c>
      <c r="Y86" s="51">
        <v>1</v>
      </c>
      <c r="Z86" s="73">
        <f>Y86*X86</f>
        <v>0</v>
      </c>
      <c r="AA86" s="74"/>
      <c r="AB86" s="82">
        <f>Z86-AA86+S86</f>
        <v>0</v>
      </c>
    </row>
    <row r="88" spans="1:32" ht="47.25">
      <c r="A88" s="57" t="s">
        <v>229</v>
      </c>
    </row>
    <row r="90" spans="1:32">
      <c r="A90" s="34" t="s">
        <v>824</v>
      </c>
      <c r="B90" s="84" t="s">
        <v>825</v>
      </c>
    </row>
    <row r="91" spans="1:32">
      <c r="A91" s="34" t="s">
        <v>894</v>
      </c>
      <c r="B91" s="84" t="s">
        <v>895</v>
      </c>
    </row>
    <row r="94" spans="1:32">
      <c r="N94" s="24" t="s">
        <v>170</v>
      </c>
      <c r="W94" s="24" t="s">
        <v>170</v>
      </c>
    </row>
  </sheetData>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5E15-6C98-4030-8DB3-FF3F533B1CA1}">
  <sheetPr>
    <tabColor theme="3" tint="0.79998168889431442"/>
  </sheetPr>
  <dimension ref="A1:W179"/>
  <sheetViews>
    <sheetView workbookViewId="0">
      <selection activeCell="P15" sqref="P15"/>
    </sheetView>
  </sheetViews>
  <sheetFormatPr defaultColWidth="8.625" defaultRowHeight="15.75"/>
  <cols>
    <col min="1" max="1" width="17.625" style="3" customWidth="1"/>
    <col min="2" max="2" width="8.625" style="2"/>
    <col min="3" max="3" width="8.625" style="116"/>
    <col min="4" max="5" width="8.625" style="2"/>
    <col min="6" max="6" width="4.875" style="2" customWidth="1"/>
    <col min="7" max="9" width="4.625" style="2" customWidth="1"/>
    <col min="10" max="17" width="8.625" style="2"/>
    <col min="18" max="18" width="8.625" style="3"/>
    <col min="19" max="19" width="8.625" style="2"/>
    <col min="20" max="20" width="14.625" customWidth="1"/>
    <col min="24" max="16384" width="8.625" style="2"/>
  </cols>
  <sheetData>
    <row r="1" spans="1:23" s="103" customFormat="1">
      <c r="A1" s="104" t="s">
        <v>1550</v>
      </c>
      <c r="B1" s="103" t="s">
        <v>1551</v>
      </c>
      <c r="C1" s="165" t="s">
        <v>89</v>
      </c>
      <c r="D1" s="112" t="s">
        <v>1540</v>
      </c>
      <c r="E1" s="112" t="s">
        <v>1548</v>
      </c>
      <c r="F1" s="112" t="s">
        <v>500</v>
      </c>
      <c r="G1" s="103" t="s">
        <v>828</v>
      </c>
      <c r="H1" s="103" t="s">
        <v>2207</v>
      </c>
      <c r="I1" s="103" t="s">
        <v>500</v>
      </c>
      <c r="J1" s="112" t="s">
        <v>1542</v>
      </c>
      <c r="K1" s="112" t="s">
        <v>1543</v>
      </c>
      <c r="L1" s="112" t="s">
        <v>1544</v>
      </c>
      <c r="M1" s="112" t="s">
        <v>1545</v>
      </c>
      <c r="N1" s="112" t="s">
        <v>1546</v>
      </c>
      <c r="O1" s="112" t="s">
        <v>1547</v>
      </c>
      <c r="P1" s="112" t="s">
        <v>1541</v>
      </c>
      <c r="Q1" s="112" t="s">
        <v>2100</v>
      </c>
      <c r="R1" s="114" t="s">
        <v>1549</v>
      </c>
      <c r="T1" s="277" t="s">
        <v>5549</v>
      </c>
      <c r="U1" s="275"/>
      <c r="V1" s="152"/>
      <c r="W1" s="152"/>
    </row>
    <row r="2" spans="1:23">
      <c r="A2" s="113">
        <v>44970</v>
      </c>
      <c r="B2" s="2">
        <v>-4</v>
      </c>
      <c r="C2" s="116">
        <v>260.60000000000002</v>
      </c>
      <c r="D2" s="2">
        <v>35.299999999999997</v>
      </c>
      <c r="E2" s="115">
        <v>0.27</v>
      </c>
      <c r="F2" s="117">
        <f>SUM(G2:I2)</f>
        <v>90</v>
      </c>
      <c r="G2" s="2">
        <v>21</v>
      </c>
      <c r="H2" s="2">
        <v>36</v>
      </c>
      <c r="I2" s="2">
        <v>33</v>
      </c>
      <c r="J2" s="2" t="s">
        <v>1502</v>
      </c>
      <c r="K2" s="2" t="s">
        <v>1501</v>
      </c>
      <c r="L2" s="2" t="s">
        <v>1502</v>
      </c>
      <c r="M2" s="2" t="s">
        <v>1503</v>
      </c>
      <c r="N2" s="2" t="s">
        <v>1504</v>
      </c>
      <c r="O2" s="2" t="s">
        <v>1505</v>
      </c>
      <c r="P2" s="116">
        <v>64.3</v>
      </c>
      <c r="Q2" s="116"/>
      <c r="T2" s="272" t="s">
        <v>81</v>
      </c>
      <c r="U2" s="272">
        <v>0.97840000000000005</v>
      </c>
    </row>
    <row r="3" spans="1:23">
      <c r="A3" s="113">
        <v>44977</v>
      </c>
      <c r="B3" s="2">
        <v>-3</v>
      </c>
      <c r="C3" s="116">
        <v>264.2</v>
      </c>
      <c r="D3" s="2">
        <v>35.799999999999997</v>
      </c>
      <c r="E3" s="115">
        <v>0.27</v>
      </c>
      <c r="F3" s="117">
        <f t="shared" ref="F3:F16" si="0">SUM(G3:I3)</f>
        <v>89</v>
      </c>
      <c r="G3" s="2">
        <v>21</v>
      </c>
      <c r="H3" s="2">
        <v>36</v>
      </c>
      <c r="I3" s="2">
        <v>32</v>
      </c>
      <c r="J3" s="2" t="s">
        <v>1690</v>
      </c>
      <c r="K3" s="2" t="s">
        <v>1688</v>
      </c>
      <c r="L3" s="2" t="s">
        <v>1689</v>
      </c>
      <c r="M3" s="2" t="s">
        <v>1691</v>
      </c>
      <c r="N3" s="2" t="s">
        <v>1692</v>
      </c>
      <c r="O3" s="2" t="s">
        <v>1505</v>
      </c>
      <c r="P3" s="116">
        <v>64</v>
      </c>
      <c r="Q3" s="116"/>
      <c r="T3" s="270" t="s">
        <v>5287</v>
      </c>
      <c r="U3" s="270">
        <v>0.97889999999999999</v>
      </c>
    </row>
    <row r="4" spans="1:23">
      <c r="A4" s="113">
        <v>44984</v>
      </c>
      <c r="B4" s="2">
        <v>-1</v>
      </c>
      <c r="C4" s="116">
        <v>262</v>
      </c>
      <c r="D4" s="2">
        <v>35.5</v>
      </c>
      <c r="E4" s="115">
        <v>0.27</v>
      </c>
      <c r="F4" s="117">
        <f t="shared" si="0"/>
        <v>87</v>
      </c>
      <c r="G4" s="2">
        <v>20</v>
      </c>
      <c r="H4" s="2">
        <v>36</v>
      </c>
      <c r="I4" s="2">
        <v>31</v>
      </c>
      <c r="J4" s="2" t="s">
        <v>1885</v>
      </c>
      <c r="K4" s="2" t="s">
        <v>1886</v>
      </c>
      <c r="L4" s="2" t="s">
        <v>1887</v>
      </c>
      <c r="M4" s="2" t="s">
        <v>1888</v>
      </c>
      <c r="N4" s="2" t="s">
        <v>1889</v>
      </c>
      <c r="O4" s="2" t="s">
        <v>1505</v>
      </c>
      <c r="P4" s="116">
        <f>(63+63+65+64+64+64+65)/7</f>
        <v>64</v>
      </c>
      <c r="Q4" s="116"/>
      <c r="T4" s="270" t="s">
        <v>196</v>
      </c>
      <c r="U4" s="270">
        <v>0.98850000000000005</v>
      </c>
    </row>
    <row r="5" spans="1:23">
      <c r="A5" s="113">
        <v>44991</v>
      </c>
      <c r="B5" s="2">
        <v>-7</v>
      </c>
      <c r="C5" s="116">
        <v>260.39999999999998</v>
      </c>
      <c r="D5" s="2">
        <v>35.299999999999997</v>
      </c>
      <c r="E5" s="115">
        <v>0.27</v>
      </c>
      <c r="F5" s="117">
        <f t="shared" si="0"/>
        <v>87</v>
      </c>
      <c r="G5" s="2">
        <v>19</v>
      </c>
      <c r="H5" s="2">
        <v>35</v>
      </c>
      <c r="I5" s="2">
        <v>33</v>
      </c>
      <c r="J5" s="2" t="s">
        <v>1885</v>
      </c>
      <c r="K5" s="2" t="s">
        <v>2055</v>
      </c>
      <c r="L5" s="2" t="s">
        <v>2056</v>
      </c>
      <c r="M5" s="2" t="s">
        <v>1503</v>
      </c>
      <c r="N5" s="2" t="s">
        <v>1889</v>
      </c>
      <c r="O5" s="2" t="s">
        <v>2057</v>
      </c>
      <c r="P5" s="116">
        <v>63.5</v>
      </c>
      <c r="Q5" s="116"/>
      <c r="T5" s="270" t="s">
        <v>80</v>
      </c>
      <c r="U5" s="270">
        <v>0.98860000000000003</v>
      </c>
    </row>
    <row r="6" spans="1:23">
      <c r="A6" s="113">
        <v>44998</v>
      </c>
      <c r="B6" s="2">
        <v>-4</v>
      </c>
      <c r="C6" s="116">
        <v>262.8</v>
      </c>
      <c r="D6" s="2">
        <v>35.6</v>
      </c>
      <c r="E6" s="115">
        <v>0.27</v>
      </c>
      <c r="F6" s="117">
        <f t="shared" si="0"/>
        <v>88.5</v>
      </c>
      <c r="G6" s="2">
        <v>20</v>
      </c>
      <c r="H6" s="2">
        <v>36.5</v>
      </c>
      <c r="I6" s="2">
        <v>32</v>
      </c>
      <c r="J6" s="2" t="s">
        <v>2208</v>
      </c>
      <c r="K6" s="2" t="s">
        <v>2209</v>
      </c>
      <c r="L6" s="2" t="s">
        <v>2208</v>
      </c>
      <c r="M6" s="2" t="s">
        <v>1503</v>
      </c>
      <c r="N6" s="2" t="s">
        <v>2210</v>
      </c>
      <c r="O6" s="2" t="s">
        <v>1505</v>
      </c>
      <c r="P6" s="116">
        <v>63.2</v>
      </c>
      <c r="Q6" s="116"/>
      <c r="T6" s="281" t="s">
        <v>5286</v>
      </c>
      <c r="U6" s="280">
        <v>1</v>
      </c>
    </row>
    <row r="7" spans="1:23">
      <c r="A7" s="113">
        <v>45005</v>
      </c>
      <c r="B7" s="2">
        <v>-1</v>
      </c>
      <c r="C7" s="116">
        <v>262</v>
      </c>
      <c r="D7" s="2">
        <v>35.5</v>
      </c>
      <c r="E7" s="115">
        <v>0.26</v>
      </c>
      <c r="F7" s="117">
        <f t="shared" si="0"/>
        <v>86</v>
      </c>
      <c r="G7" s="2">
        <v>20</v>
      </c>
      <c r="H7" s="2">
        <v>36</v>
      </c>
      <c r="I7" s="2">
        <v>30</v>
      </c>
      <c r="J7" s="2" t="s">
        <v>2361</v>
      </c>
      <c r="K7" s="2" t="s">
        <v>1688</v>
      </c>
      <c r="L7" s="2" t="s">
        <v>1887</v>
      </c>
      <c r="M7" s="2" t="s">
        <v>1503</v>
      </c>
      <c r="N7" s="2" t="s">
        <v>2362</v>
      </c>
      <c r="O7" s="2" t="s">
        <v>2363</v>
      </c>
      <c r="P7" s="116">
        <f>AVERAGE(64, 64, 65, 66, 66, 66, 66)</f>
        <v>65.285714285714292</v>
      </c>
      <c r="Q7" s="116"/>
      <c r="T7" s="273"/>
      <c r="U7" s="273"/>
    </row>
    <row r="8" spans="1:23">
      <c r="A8" s="113">
        <v>45012</v>
      </c>
      <c r="B8" s="2" t="s">
        <v>63</v>
      </c>
      <c r="C8" s="116">
        <v>262</v>
      </c>
      <c r="D8" s="2" t="s">
        <v>63</v>
      </c>
      <c r="E8" s="2" t="s">
        <v>63</v>
      </c>
      <c r="F8" s="117" t="s">
        <v>63</v>
      </c>
      <c r="G8" s="2" t="s">
        <v>63</v>
      </c>
      <c r="H8" s="2" t="s">
        <v>63</v>
      </c>
      <c r="I8" s="2" t="s">
        <v>63</v>
      </c>
      <c r="J8" s="2" t="s">
        <v>63</v>
      </c>
      <c r="K8" s="2" t="s">
        <v>63</v>
      </c>
      <c r="L8" s="2" t="s">
        <v>63</v>
      </c>
      <c r="M8" s="2" t="s">
        <v>63</v>
      </c>
      <c r="N8" s="2" t="s">
        <v>63</v>
      </c>
      <c r="O8" s="2" t="s">
        <v>63</v>
      </c>
      <c r="P8" s="2" t="s">
        <v>63</v>
      </c>
      <c r="Q8" s="116"/>
      <c r="T8" s="270" t="s">
        <v>5388</v>
      </c>
      <c r="U8" s="270"/>
    </row>
    <row r="9" spans="1:23">
      <c r="A9" s="113">
        <v>45019</v>
      </c>
      <c r="B9" s="2">
        <v>-6</v>
      </c>
      <c r="C9" s="116">
        <v>265</v>
      </c>
      <c r="D9" s="2">
        <v>35.9</v>
      </c>
      <c r="E9" s="115">
        <v>0.26</v>
      </c>
      <c r="F9" s="117">
        <f t="shared" si="0"/>
        <v>86</v>
      </c>
      <c r="G9" s="2">
        <v>20</v>
      </c>
      <c r="H9" s="2">
        <v>35</v>
      </c>
      <c r="I9" s="2">
        <v>31</v>
      </c>
      <c r="J9" s="2" t="s">
        <v>2535</v>
      </c>
      <c r="K9" s="2" t="s">
        <v>2209</v>
      </c>
      <c r="L9" s="2" t="s">
        <v>1502</v>
      </c>
      <c r="M9" s="2" t="s">
        <v>1503</v>
      </c>
      <c r="N9" s="2" t="s">
        <v>2536</v>
      </c>
      <c r="O9" s="2" t="s">
        <v>1505</v>
      </c>
      <c r="P9" s="116">
        <f>AVERAGE(68, 68, 66, 67, 68, 67, 67)</f>
        <v>67.285714285714292</v>
      </c>
      <c r="Q9" s="116" t="s">
        <v>2537</v>
      </c>
      <c r="T9" s="272" t="s">
        <v>81</v>
      </c>
      <c r="U9" s="271">
        <v>5</v>
      </c>
    </row>
    <row r="10" spans="1:23">
      <c r="A10" s="113">
        <v>45026</v>
      </c>
      <c r="B10" s="2">
        <v>-5</v>
      </c>
      <c r="C10" s="116">
        <v>268</v>
      </c>
      <c r="D10" s="2">
        <v>36.299999999999997</v>
      </c>
      <c r="E10" s="115">
        <v>0.27</v>
      </c>
      <c r="F10" s="117">
        <f t="shared" si="0"/>
        <v>89</v>
      </c>
      <c r="G10" s="2">
        <v>21</v>
      </c>
      <c r="H10" s="2">
        <v>40</v>
      </c>
      <c r="I10" s="2">
        <v>28</v>
      </c>
      <c r="J10" s="2" t="s">
        <v>3880</v>
      </c>
      <c r="K10" s="2" t="s">
        <v>2209</v>
      </c>
      <c r="L10" s="2" t="s">
        <v>1887</v>
      </c>
      <c r="M10" s="2" t="s">
        <v>1505</v>
      </c>
      <c r="N10" s="2" t="s">
        <v>3881</v>
      </c>
      <c r="O10" s="2" t="s">
        <v>2363</v>
      </c>
      <c r="P10" s="116">
        <f>AVERAGE(67, 67, 67, 67, 67, 66, 66)</f>
        <v>66.714285714285708</v>
      </c>
      <c r="Q10" s="116" t="s">
        <v>63</v>
      </c>
      <c r="R10" s="3" t="s">
        <v>63</v>
      </c>
      <c r="T10" s="270" t="s">
        <v>5287</v>
      </c>
      <c r="U10" s="220">
        <v>3</v>
      </c>
    </row>
    <row r="11" spans="1:23">
      <c r="A11" s="113">
        <v>45033</v>
      </c>
      <c r="B11" s="2">
        <v>1</v>
      </c>
      <c r="C11" s="116">
        <f>AVERAGE(268, 264.8, 265)</f>
        <v>265.93333333333334</v>
      </c>
      <c r="D11" s="2">
        <v>36.1</v>
      </c>
      <c r="E11" s="115">
        <v>0.26</v>
      </c>
      <c r="F11" s="117">
        <f t="shared" si="0"/>
        <v>86</v>
      </c>
      <c r="G11" s="2">
        <v>20</v>
      </c>
      <c r="H11" s="2">
        <v>37</v>
      </c>
      <c r="I11" s="2">
        <v>29</v>
      </c>
      <c r="J11" s="2" t="s">
        <v>1689</v>
      </c>
      <c r="K11" s="2" t="s">
        <v>4943</v>
      </c>
      <c r="L11" s="2" t="s">
        <v>3880</v>
      </c>
      <c r="M11" s="2" t="s">
        <v>4021</v>
      </c>
      <c r="N11" s="2" t="s">
        <v>4022</v>
      </c>
      <c r="O11" s="2" t="s">
        <v>1505</v>
      </c>
      <c r="P11" s="116">
        <f>AVERAGE(65,64,64,64,63,64,65)</f>
        <v>64.142857142857139</v>
      </c>
      <c r="Q11" s="116" t="s">
        <v>63</v>
      </c>
      <c r="R11" s="3" t="s">
        <v>63</v>
      </c>
      <c r="T11" s="270" t="s">
        <v>196</v>
      </c>
      <c r="U11" s="220">
        <v>1</v>
      </c>
    </row>
    <row r="12" spans="1:23">
      <c r="A12" s="113">
        <v>45040</v>
      </c>
      <c r="B12" s="2">
        <v>-1</v>
      </c>
      <c r="C12" s="116">
        <f>AVERAGE(265, 262.6, 263.6, 265.8, 264.8, 266)</f>
        <v>264.63333333333333</v>
      </c>
      <c r="D12" s="2">
        <v>35.9</v>
      </c>
      <c r="E12" s="115">
        <v>0.26</v>
      </c>
      <c r="F12" s="117">
        <f t="shared" si="0"/>
        <v>85</v>
      </c>
      <c r="G12" s="2">
        <v>19</v>
      </c>
      <c r="H12" s="2">
        <v>37</v>
      </c>
      <c r="I12" s="2">
        <v>29</v>
      </c>
      <c r="J12" s="2" t="s">
        <v>1887</v>
      </c>
      <c r="K12" s="2" t="s">
        <v>1886</v>
      </c>
      <c r="L12" s="2" t="s">
        <v>1689</v>
      </c>
      <c r="M12" s="2" t="s">
        <v>2363</v>
      </c>
      <c r="N12" s="2" t="s">
        <v>3881</v>
      </c>
      <c r="O12" s="2" t="s">
        <v>1505</v>
      </c>
      <c r="P12" s="116">
        <f xml:space="preserve"> AVERAGE(65, 65, 65, 66, 66, 65)</f>
        <v>65.333333333333329</v>
      </c>
      <c r="Q12" s="116" t="s">
        <v>2537</v>
      </c>
      <c r="R12" s="3" t="s">
        <v>4944</v>
      </c>
      <c r="T12" s="270" t="s">
        <v>80</v>
      </c>
      <c r="U12" s="220">
        <v>0</v>
      </c>
    </row>
    <row r="13" spans="1:23">
      <c r="A13" s="113">
        <v>45047</v>
      </c>
      <c r="B13" s="2">
        <v>1</v>
      </c>
      <c r="C13" s="116">
        <f>AVERAGE(264.8, 264.6, 261.6,261.6)</f>
        <v>263.15000000000003</v>
      </c>
      <c r="D13" s="2">
        <v>35.700000000000003</v>
      </c>
      <c r="E13" s="115">
        <v>0.27</v>
      </c>
      <c r="F13" s="117">
        <f t="shared" si="0"/>
        <v>89</v>
      </c>
      <c r="G13" s="2">
        <v>21</v>
      </c>
      <c r="H13" s="2">
        <v>40</v>
      </c>
      <c r="I13" s="2">
        <v>28</v>
      </c>
      <c r="J13" s="2" t="s">
        <v>1502</v>
      </c>
      <c r="K13" s="2" t="s">
        <v>1886</v>
      </c>
      <c r="L13" s="2" t="s">
        <v>873</v>
      </c>
      <c r="M13" s="2" t="s">
        <v>1505</v>
      </c>
      <c r="N13" s="2" t="s">
        <v>5157</v>
      </c>
      <c r="O13" s="2" t="s">
        <v>1505</v>
      </c>
      <c r="P13" s="116">
        <f>AVERAGE(65, 64, 64, 64, 65, 65, 64)</f>
        <v>64.428571428571431</v>
      </c>
      <c r="Q13" s="116"/>
      <c r="T13" s="270" t="s">
        <v>5286</v>
      </c>
      <c r="U13" s="220">
        <v>0</v>
      </c>
    </row>
    <row r="14" spans="1:23">
      <c r="A14" s="113">
        <v>45054</v>
      </c>
      <c r="B14" s="2">
        <v>-3</v>
      </c>
      <c r="C14" s="116">
        <f>AVERAGE(262.6, 262, 262.2, 263.4, 262, 263.4, 260.8)</f>
        <v>262.3428571428571</v>
      </c>
      <c r="D14" s="2">
        <v>35.6</v>
      </c>
      <c r="E14" s="115">
        <v>0.26</v>
      </c>
      <c r="F14" s="117">
        <f t="shared" si="0"/>
        <v>86</v>
      </c>
      <c r="G14" s="2">
        <v>20</v>
      </c>
      <c r="H14" s="2">
        <v>38</v>
      </c>
      <c r="I14" s="2">
        <v>28</v>
      </c>
      <c r="J14" s="2" t="s">
        <v>5785</v>
      </c>
      <c r="K14" s="2" t="s">
        <v>5786</v>
      </c>
      <c r="L14" s="2" t="s">
        <v>5787</v>
      </c>
      <c r="M14" s="2" t="s">
        <v>1505</v>
      </c>
      <c r="N14" s="2" t="s">
        <v>1504</v>
      </c>
      <c r="O14" s="2" t="s">
        <v>5788</v>
      </c>
      <c r="P14" s="116">
        <f>AVERAGE(64, 64, 63)</f>
        <v>63.666666666666664</v>
      </c>
      <c r="Q14" s="116"/>
      <c r="T14" s="277"/>
      <c r="U14" s="279"/>
    </row>
    <row r="15" spans="1:23">
      <c r="A15" s="113">
        <v>45061</v>
      </c>
      <c r="B15" s="2">
        <v>-6</v>
      </c>
      <c r="C15" s="116">
        <f>AVERAGE(260.8, 263, 261.4, 260.8)</f>
        <v>261.5</v>
      </c>
      <c r="D15" s="2">
        <v>35.5</v>
      </c>
      <c r="E15" s="115">
        <v>0.26</v>
      </c>
      <c r="F15" s="117">
        <f t="shared" si="0"/>
        <v>86</v>
      </c>
      <c r="G15" s="2">
        <v>21</v>
      </c>
      <c r="H15" s="2">
        <v>38</v>
      </c>
      <c r="I15" s="2">
        <v>27</v>
      </c>
      <c r="J15" s="2" t="s">
        <v>2361</v>
      </c>
      <c r="K15" s="2" t="s">
        <v>5786</v>
      </c>
      <c r="L15" s="2" t="s">
        <v>6321</v>
      </c>
      <c r="M15" s="2" t="s">
        <v>2363</v>
      </c>
      <c r="N15" s="2" t="s">
        <v>6322</v>
      </c>
      <c r="O15" s="2" t="s">
        <v>1505</v>
      </c>
      <c r="P15" s="116">
        <v>63</v>
      </c>
      <c r="Q15" s="116"/>
      <c r="T15" s="277" t="s">
        <v>5548</v>
      </c>
      <c r="U15" s="275"/>
    </row>
    <row r="16" spans="1:23">
      <c r="A16" s="113">
        <v>45068</v>
      </c>
      <c r="B16" s="2">
        <v>-4</v>
      </c>
      <c r="C16" s="116">
        <f>AVERAGE(262.8, 260.6, 260.6, 261.4)</f>
        <v>261.35000000000002</v>
      </c>
      <c r="D16" s="2">
        <v>35.5</v>
      </c>
      <c r="E16" s="115">
        <v>0.27</v>
      </c>
      <c r="F16" s="117">
        <f t="shared" si="0"/>
        <v>89</v>
      </c>
      <c r="G16" s="2">
        <v>21</v>
      </c>
      <c r="H16" s="2">
        <v>39</v>
      </c>
      <c r="I16" s="2">
        <v>29</v>
      </c>
      <c r="J16" s="2" t="s">
        <v>1502</v>
      </c>
      <c r="K16" s="2" t="s">
        <v>5788</v>
      </c>
      <c r="L16" s="2" t="s">
        <v>5787</v>
      </c>
      <c r="M16" s="2" t="s">
        <v>2363</v>
      </c>
      <c r="N16" s="2" t="s">
        <v>6463</v>
      </c>
      <c r="O16" s="2" t="s">
        <v>1505</v>
      </c>
      <c r="P16" s="116">
        <v>64</v>
      </c>
      <c r="Q16" s="116"/>
      <c r="T16" s="270" t="s">
        <v>5287</v>
      </c>
      <c r="U16" s="270">
        <v>0.98270000000000002</v>
      </c>
      <c r="V16">
        <v>5</v>
      </c>
    </row>
    <row r="17" spans="20:23">
      <c r="T17" s="270" t="s">
        <v>80</v>
      </c>
      <c r="U17" s="270">
        <v>0.99509999999999998</v>
      </c>
      <c r="V17">
        <v>3</v>
      </c>
    </row>
    <row r="18" spans="20:23">
      <c r="T18" s="270" t="s">
        <v>5286</v>
      </c>
      <c r="U18" s="274">
        <v>0.99670000000000003</v>
      </c>
      <c r="V18">
        <v>1</v>
      </c>
    </row>
    <row r="19" spans="20:23">
      <c r="T19" s="270" t="s">
        <v>196</v>
      </c>
      <c r="U19" s="270">
        <v>1</v>
      </c>
      <c r="V19">
        <v>0</v>
      </c>
    </row>
    <row r="20" spans="20:23">
      <c r="T20" s="272" t="s">
        <v>81</v>
      </c>
      <c r="U20" s="272">
        <v>1.0069999999999999</v>
      </c>
      <c r="V20">
        <v>0</v>
      </c>
    </row>
    <row r="21" spans="20:23">
      <c r="T21" s="273"/>
      <c r="U21" s="273"/>
    </row>
    <row r="22" spans="20:23">
      <c r="T22" s="270" t="s">
        <v>5388</v>
      </c>
      <c r="U22" s="270"/>
    </row>
    <row r="23" spans="20:23">
      <c r="T23" s="270" t="s">
        <v>5287</v>
      </c>
      <c r="U23" s="220">
        <f>U10+V16</f>
        <v>8</v>
      </c>
    </row>
    <row r="24" spans="20:23">
      <c r="T24" s="272" t="s">
        <v>81</v>
      </c>
      <c r="U24" s="271">
        <f>U9+V20</f>
        <v>5</v>
      </c>
    </row>
    <row r="25" spans="20:23">
      <c r="T25" s="270" t="s">
        <v>80</v>
      </c>
      <c r="U25" s="220">
        <f>U12+V17</f>
        <v>3</v>
      </c>
    </row>
    <row r="26" spans="20:23">
      <c r="T26" s="270" t="s">
        <v>196</v>
      </c>
      <c r="U26" s="220">
        <f>U11+V19</f>
        <v>1</v>
      </c>
    </row>
    <row r="27" spans="20:23">
      <c r="T27" s="270" t="s">
        <v>5286</v>
      </c>
      <c r="U27" s="220">
        <v>0</v>
      </c>
    </row>
    <row r="28" spans="20:23">
      <c r="T28" s="277" t="s">
        <v>5547</v>
      </c>
      <c r="U28" s="275"/>
    </row>
    <row r="29" spans="20:23">
      <c r="T29" s="270" t="s">
        <v>196</v>
      </c>
      <c r="U29" s="270">
        <v>0.98829999999999996</v>
      </c>
      <c r="V29">
        <v>5</v>
      </c>
      <c r="W29" s="5" t="s">
        <v>5538</v>
      </c>
    </row>
    <row r="30" spans="20:23">
      <c r="T30" s="270" t="s">
        <v>81</v>
      </c>
      <c r="U30" s="270">
        <v>0.98909999999999998</v>
      </c>
      <c r="V30">
        <v>3</v>
      </c>
      <c r="W30" s="5" t="s">
        <v>5538</v>
      </c>
    </row>
    <row r="31" spans="20:23">
      <c r="T31" s="270" t="s">
        <v>5287</v>
      </c>
      <c r="U31" s="270">
        <v>0.99360000000000004</v>
      </c>
      <c r="V31">
        <v>1</v>
      </c>
      <c r="W31" s="5" t="s">
        <v>5538</v>
      </c>
    </row>
    <row r="32" spans="20:23">
      <c r="T32" s="270" t="s">
        <v>5286</v>
      </c>
      <c r="U32" s="274">
        <v>1.002</v>
      </c>
      <c r="V32">
        <v>0</v>
      </c>
      <c r="W32" s="5" t="s">
        <v>5538</v>
      </c>
    </row>
    <row r="33" spans="20:23">
      <c r="T33" s="272" t="s">
        <v>80</v>
      </c>
      <c r="U33" s="272">
        <v>1.004</v>
      </c>
      <c r="V33">
        <v>0</v>
      </c>
      <c r="W33" s="5" t="s">
        <v>5538</v>
      </c>
    </row>
    <row r="34" spans="20:23">
      <c r="T34" s="273"/>
      <c r="U34" s="273"/>
    </row>
    <row r="35" spans="20:23">
      <c r="T35" s="270" t="s">
        <v>5388</v>
      </c>
      <c r="U35" s="270"/>
    </row>
    <row r="36" spans="20:23">
      <c r="T36" s="270" t="s">
        <v>5287</v>
      </c>
      <c r="U36" s="220">
        <v>9</v>
      </c>
    </row>
    <row r="37" spans="20:23">
      <c r="T37" s="272" t="s">
        <v>81</v>
      </c>
      <c r="U37" s="271">
        <v>8</v>
      </c>
    </row>
    <row r="38" spans="20:23">
      <c r="T38" s="270" t="s">
        <v>196</v>
      </c>
      <c r="U38" s="220">
        <v>6</v>
      </c>
    </row>
    <row r="39" spans="20:23">
      <c r="T39" s="270" t="s">
        <v>80</v>
      </c>
      <c r="U39" s="220">
        <v>3</v>
      </c>
    </row>
    <row r="40" spans="20:23">
      <c r="T40" s="270" t="s">
        <v>5286</v>
      </c>
      <c r="U40" s="220">
        <v>0</v>
      </c>
    </row>
    <row r="41" spans="20:23">
      <c r="T41" s="277" t="s">
        <v>5546</v>
      </c>
      <c r="U41" s="275"/>
    </row>
    <row r="42" spans="20:23">
      <c r="T42" s="270" t="s">
        <v>196</v>
      </c>
      <c r="U42" s="270"/>
      <c r="V42">
        <v>5</v>
      </c>
      <c r="W42" s="5" t="s">
        <v>5538</v>
      </c>
    </row>
    <row r="43" spans="20:23">
      <c r="T43" s="270" t="s">
        <v>81</v>
      </c>
      <c r="U43" s="270"/>
      <c r="V43">
        <v>3</v>
      </c>
      <c r="W43" s="5" t="s">
        <v>5538</v>
      </c>
    </row>
    <row r="44" spans="20:23">
      <c r="T44" s="270" t="s">
        <v>5287</v>
      </c>
      <c r="U44" s="270"/>
      <c r="V44">
        <v>1</v>
      </c>
      <c r="W44" s="5" t="s">
        <v>5538</v>
      </c>
    </row>
    <row r="45" spans="20:23">
      <c r="T45" s="270" t="s">
        <v>5286</v>
      </c>
      <c r="U45" s="274"/>
      <c r="V45">
        <v>0</v>
      </c>
      <c r="W45" s="5" t="s">
        <v>5538</v>
      </c>
    </row>
    <row r="46" spans="20:23">
      <c r="T46" s="272" t="s">
        <v>80</v>
      </c>
      <c r="U46" s="272">
        <v>0.99619999999999997</v>
      </c>
      <c r="V46">
        <v>0</v>
      </c>
      <c r="W46" s="5" t="s">
        <v>5538</v>
      </c>
    </row>
    <row r="47" spans="20:23">
      <c r="T47" s="273"/>
      <c r="U47" s="273"/>
    </row>
    <row r="48" spans="20:23">
      <c r="T48" s="270" t="s">
        <v>5388</v>
      </c>
      <c r="U48" s="270"/>
    </row>
    <row r="49" spans="20:23">
      <c r="T49" s="270" t="s">
        <v>5287</v>
      </c>
      <c r="U49" s="220">
        <v>9</v>
      </c>
    </row>
    <row r="50" spans="20:23">
      <c r="T50" s="272" t="s">
        <v>81</v>
      </c>
      <c r="U50" s="271">
        <v>8</v>
      </c>
    </row>
    <row r="51" spans="20:23">
      <c r="T51" s="270" t="s">
        <v>196</v>
      </c>
      <c r="U51" s="220">
        <v>6</v>
      </c>
    </row>
    <row r="52" spans="20:23">
      <c r="T52" s="270" t="s">
        <v>80</v>
      </c>
      <c r="U52" s="220">
        <v>3</v>
      </c>
    </row>
    <row r="53" spans="20:23">
      <c r="T53" s="270" t="s">
        <v>5286</v>
      </c>
      <c r="U53" s="220">
        <v>0</v>
      </c>
    </row>
    <row r="55" spans="20:23">
      <c r="T55" s="277" t="s">
        <v>5545</v>
      </c>
      <c r="U55" s="275"/>
    </row>
    <row r="56" spans="20:23">
      <c r="T56" s="270" t="s">
        <v>80</v>
      </c>
      <c r="U56" s="270">
        <v>0.9879</v>
      </c>
      <c r="V56">
        <v>5</v>
      </c>
      <c r="W56" s="5" t="s">
        <v>5538</v>
      </c>
    </row>
    <row r="57" spans="20:23">
      <c r="T57" s="270" t="s">
        <v>5287</v>
      </c>
      <c r="U57" s="270">
        <v>0.99360000000000004</v>
      </c>
      <c r="V57">
        <v>3</v>
      </c>
      <c r="W57" s="5" t="s">
        <v>5538</v>
      </c>
    </row>
    <row r="58" spans="20:23">
      <c r="T58" s="270" t="s">
        <v>5286</v>
      </c>
      <c r="U58" s="274">
        <v>1.002</v>
      </c>
      <c r="V58">
        <v>1</v>
      </c>
      <c r="W58" s="5" t="s">
        <v>5538</v>
      </c>
    </row>
    <row r="59" spans="20:23">
      <c r="T59" s="272" t="s">
        <v>81</v>
      </c>
      <c r="U59" s="272">
        <v>1.0029999999999999</v>
      </c>
      <c r="V59">
        <v>0</v>
      </c>
      <c r="W59" s="5" t="s">
        <v>5538</v>
      </c>
    </row>
    <row r="60" spans="20:23">
      <c r="T60" s="270" t="s">
        <v>196</v>
      </c>
      <c r="U60" s="270">
        <v>1.0049999999999999</v>
      </c>
      <c r="V60">
        <v>0</v>
      </c>
      <c r="W60" s="5" t="s">
        <v>5538</v>
      </c>
    </row>
    <row r="61" spans="20:23">
      <c r="T61" s="273"/>
      <c r="U61" s="273"/>
    </row>
    <row r="62" spans="20:23">
      <c r="T62" s="270" t="s">
        <v>5388</v>
      </c>
      <c r="U62" s="270"/>
    </row>
    <row r="63" spans="20:23">
      <c r="T63" s="270" t="s">
        <v>5287</v>
      </c>
      <c r="U63" s="220">
        <v>12</v>
      </c>
    </row>
    <row r="64" spans="20:23">
      <c r="T64" s="272" t="s">
        <v>81</v>
      </c>
      <c r="U64" s="271">
        <v>8</v>
      </c>
    </row>
    <row r="65" spans="20:23">
      <c r="T65" s="270" t="s">
        <v>80</v>
      </c>
      <c r="U65" s="220">
        <v>8</v>
      </c>
    </row>
    <row r="66" spans="20:23">
      <c r="T66" s="270" t="s">
        <v>196</v>
      </c>
      <c r="U66" s="220">
        <v>6</v>
      </c>
    </row>
    <row r="67" spans="20:23">
      <c r="T67" s="270" t="s">
        <v>5286</v>
      </c>
      <c r="U67" s="220">
        <v>1</v>
      </c>
    </row>
    <row r="69" spans="20:23">
      <c r="T69" s="277" t="s">
        <v>5545</v>
      </c>
      <c r="U69" s="275"/>
    </row>
    <row r="70" spans="20:23">
      <c r="T70" s="270" t="s">
        <v>81</v>
      </c>
      <c r="U70" s="270">
        <v>0.9889</v>
      </c>
      <c r="V70">
        <v>5</v>
      </c>
      <c r="W70" s="5" t="s">
        <v>5538</v>
      </c>
    </row>
    <row r="71" spans="20:23">
      <c r="T71" s="270" t="s">
        <v>5287</v>
      </c>
      <c r="U71" s="270">
        <v>0.99099999999999999</v>
      </c>
      <c r="V71">
        <v>3</v>
      </c>
      <c r="W71" s="5" t="s">
        <v>5538</v>
      </c>
    </row>
    <row r="72" spans="20:23">
      <c r="T72" s="270" t="s">
        <v>196</v>
      </c>
      <c r="U72" s="270">
        <v>1.0009999999999999</v>
      </c>
      <c r="V72">
        <v>1</v>
      </c>
      <c r="W72" s="5" t="s">
        <v>5538</v>
      </c>
    </row>
    <row r="73" spans="20:23">
      <c r="T73" s="272" t="s">
        <v>80</v>
      </c>
      <c r="U73" s="272">
        <v>1.002</v>
      </c>
      <c r="V73">
        <v>0</v>
      </c>
      <c r="W73" s="5" t="s">
        <v>5538</v>
      </c>
    </row>
    <row r="74" spans="20:23">
      <c r="T74" s="270" t="s">
        <v>5286</v>
      </c>
      <c r="U74" s="274">
        <v>1.002</v>
      </c>
      <c r="V74">
        <v>0</v>
      </c>
      <c r="W74" s="5" t="s">
        <v>5538</v>
      </c>
    </row>
    <row r="75" spans="20:23">
      <c r="T75" s="273"/>
      <c r="U75" s="273"/>
    </row>
    <row r="76" spans="20:23">
      <c r="T76" s="270" t="s">
        <v>5388</v>
      </c>
      <c r="U76" s="270"/>
    </row>
    <row r="77" spans="20:23">
      <c r="T77" s="270" t="s">
        <v>5287</v>
      </c>
      <c r="U77" s="220">
        <f>U63+V71</f>
        <v>15</v>
      </c>
    </row>
    <row r="78" spans="20:23">
      <c r="T78" s="272" t="s">
        <v>81</v>
      </c>
      <c r="U78" s="271">
        <f>U64+V70</f>
        <v>13</v>
      </c>
    </row>
    <row r="79" spans="20:23">
      <c r="T79" s="270" t="s">
        <v>80</v>
      </c>
      <c r="U79" s="220">
        <v>8</v>
      </c>
    </row>
    <row r="80" spans="20:23">
      <c r="T80" s="270" t="s">
        <v>196</v>
      </c>
      <c r="U80" s="220">
        <v>7</v>
      </c>
    </row>
    <row r="81" spans="20:23">
      <c r="T81" s="270" t="s">
        <v>5286</v>
      </c>
      <c r="U81" s="220">
        <v>1</v>
      </c>
    </row>
    <row r="83" spans="20:23">
      <c r="T83" s="277" t="s">
        <v>1142</v>
      </c>
      <c r="U83" s="275"/>
    </row>
    <row r="84" spans="20:23">
      <c r="T84" s="270" t="s">
        <v>5287</v>
      </c>
      <c r="U84" s="270">
        <v>0.99460000000000004</v>
      </c>
      <c r="V84">
        <v>5</v>
      </c>
      <c r="W84" s="5" t="s">
        <v>5538</v>
      </c>
    </row>
    <row r="85" spans="20:23">
      <c r="T85" s="270" t="s">
        <v>196</v>
      </c>
      <c r="U85" s="270">
        <v>1</v>
      </c>
      <c r="V85">
        <v>3</v>
      </c>
      <c r="W85" s="5" t="s">
        <v>5538</v>
      </c>
    </row>
    <row r="86" spans="20:23">
      <c r="T86" s="270" t="s">
        <v>5286</v>
      </c>
      <c r="U86" s="274">
        <v>1</v>
      </c>
      <c r="V86">
        <v>1</v>
      </c>
      <c r="W86" s="5" t="s">
        <v>5538</v>
      </c>
    </row>
    <row r="87" spans="20:23">
      <c r="T87" s="272" t="s">
        <v>80</v>
      </c>
      <c r="U87" s="272">
        <v>1.0069999999999999</v>
      </c>
      <c r="V87">
        <v>0</v>
      </c>
      <c r="W87" s="5" t="s">
        <v>5538</v>
      </c>
    </row>
    <row r="88" spans="20:23">
      <c r="T88" s="270" t="s">
        <v>81</v>
      </c>
      <c r="U88" s="270">
        <v>1.026</v>
      </c>
      <c r="V88">
        <v>0</v>
      </c>
      <c r="W88" s="5" t="s">
        <v>5538</v>
      </c>
    </row>
    <row r="89" spans="20:23">
      <c r="T89" s="273"/>
      <c r="U89" s="273"/>
    </row>
    <row r="90" spans="20:23">
      <c r="T90" s="270" t="s">
        <v>5388</v>
      </c>
      <c r="U90" s="270"/>
    </row>
    <row r="91" spans="20:23">
      <c r="T91" s="270" t="s">
        <v>5287</v>
      </c>
      <c r="U91" s="220">
        <v>23</v>
      </c>
    </row>
    <row r="92" spans="20:23">
      <c r="T92" s="272" t="s">
        <v>81</v>
      </c>
      <c r="U92" s="271">
        <f>U78+V84</f>
        <v>18</v>
      </c>
    </row>
    <row r="93" spans="20:23">
      <c r="T93" s="270" t="s">
        <v>196</v>
      </c>
      <c r="U93" s="220">
        <v>10</v>
      </c>
    </row>
    <row r="94" spans="20:23">
      <c r="T94" s="270" t="s">
        <v>80</v>
      </c>
      <c r="U94" s="220">
        <v>8</v>
      </c>
    </row>
    <row r="95" spans="20:23">
      <c r="T95" s="270" t="s">
        <v>5286</v>
      </c>
      <c r="U95" s="220">
        <v>4</v>
      </c>
    </row>
    <row r="97" spans="20:23">
      <c r="T97" s="277" t="s">
        <v>5544</v>
      </c>
      <c r="U97" s="275"/>
    </row>
    <row r="98" spans="20:23">
      <c r="T98" s="270" t="s">
        <v>196</v>
      </c>
      <c r="U98" s="270">
        <v>0.97670000000000001</v>
      </c>
      <c r="V98">
        <v>5</v>
      </c>
      <c r="W98" s="5" t="s">
        <v>5538</v>
      </c>
    </row>
    <row r="99" spans="20:23">
      <c r="T99" s="270" t="s">
        <v>81</v>
      </c>
      <c r="U99" s="270">
        <v>0.9768</v>
      </c>
      <c r="V99">
        <v>3</v>
      </c>
      <c r="W99" s="5" t="s">
        <v>5538</v>
      </c>
    </row>
    <row r="100" spans="20:23">
      <c r="T100" s="270" t="s">
        <v>80</v>
      </c>
      <c r="U100" s="270">
        <v>0.99170000000000003</v>
      </c>
      <c r="V100">
        <v>1</v>
      </c>
      <c r="W100" s="5" t="s">
        <v>5538</v>
      </c>
    </row>
    <row r="101" spans="20:23">
      <c r="T101" s="272" t="s">
        <v>5286</v>
      </c>
      <c r="U101" s="278">
        <v>1</v>
      </c>
      <c r="V101">
        <v>0</v>
      </c>
      <c r="W101" s="5" t="s">
        <v>5538</v>
      </c>
    </row>
    <row r="102" spans="20:23">
      <c r="T102" s="270" t="s">
        <v>5287</v>
      </c>
      <c r="U102" s="270">
        <v>1</v>
      </c>
      <c r="V102">
        <v>0</v>
      </c>
      <c r="W102" s="5" t="s">
        <v>5538</v>
      </c>
    </row>
    <row r="103" spans="20:23">
      <c r="T103" s="273"/>
      <c r="U103" s="273"/>
    </row>
    <row r="104" spans="20:23">
      <c r="T104" s="270" t="s">
        <v>5388</v>
      </c>
      <c r="U104" s="270"/>
    </row>
    <row r="105" spans="20:23">
      <c r="T105" s="272" t="s">
        <v>196</v>
      </c>
      <c r="U105" s="271">
        <v>5</v>
      </c>
    </row>
    <row r="106" spans="20:23">
      <c r="T106" s="270" t="s">
        <v>81</v>
      </c>
      <c r="U106" s="220">
        <v>3</v>
      </c>
    </row>
    <row r="107" spans="20:23">
      <c r="T107" s="270" t="s">
        <v>80</v>
      </c>
      <c r="U107" s="220">
        <v>1</v>
      </c>
    </row>
    <row r="108" spans="20:23">
      <c r="T108" s="270" t="s">
        <v>5286</v>
      </c>
      <c r="U108" s="220">
        <v>0</v>
      </c>
    </row>
    <row r="109" spans="20:23">
      <c r="T109" s="270" t="s">
        <v>5287</v>
      </c>
      <c r="U109" s="220">
        <v>0</v>
      </c>
    </row>
    <row r="111" spans="20:23">
      <c r="T111" s="277" t="s">
        <v>5543</v>
      </c>
      <c r="U111" s="275"/>
    </row>
    <row r="112" spans="20:23">
      <c r="T112" s="270" t="s">
        <v>5287</v>
      </c>
      <c r="U112" s="270">
        <v>0.98550000000000004</v>
      </c>
      <c r="V112">
        <v>5</v>
      </c>
      <c r="W112" s="5" t="s">
        <v>5538</v>
      </c>
    </row>
    <row r="113" spans="20:23">
      <c r="T113" s="270" t="s">
        <v>80</v>
      </c>
      <c r="U113" s="270">
        <v>0.99390000000000001</v>
      </c>
      <c r="V113">
        <v>3</v>
      </c>
      <c r="W113" s="5" t="s">
        <v>5538</v>
      </c>
    </row>
    <row r="114" spans="20:23">
      <c r="T114" s="270" t="s">
        <v>196</v>
      </c>
      <c r="U114" s="270">
        <v>0.99399999999999999</v>
      </c>
      <c r="V114">
        <v>1</v>
      </c>
      <c r="W114" s="5" t="s">
        <v>5538</v>
      </c>
    </row>
    <row r="115" spans="20:23">
      <c r="T115" s="272" t="s">
        <v>5286</v>
      </c>
      <c r="U115" s="278">
        <v>1.0089999999999999</v>
      </c>
      <c r="V115">
        <v>0</v>
      </c>
      <c r="W115" s="5" t="s">
        <v>5538</v>
      </c>
    </row>
    <row r="116" spans="20:23">
      <c r="T116" s="270" t="s">
        <v>81</v>
      </c>
      <c r="U116" s="270">
        <v>1.0149999999999999</v>
      </c>
      <c r="V116">
        <v>0</v>
      </c>
      <c r="W116" s="5" t="s">
        <v>5538</v>
      </c>
    </row>
    <row r="117" spans="20:23">
      <c r="T117" s="273"/>
      <c r="U117" s="273"/>
    </row>
    <row r="118" spans="20:23">
      <c r="T118" s="270" t="s">
        <v>5388</v>
      </c>
      <c r="U118" s="270"/>
    </row>
    <row r="119" spans="20:23">
      <c r="T119" s="272" t="s">
        <v>196</v>
      </c>
      <c r="U119" s="271">
        <v>6</v>
      </c>
    </row>
    <row r="120" spans="20:23">
      <c r="T120" s="270" t="s">
        <v>5287</v>
      </c>
      <c r="U120" s="220">
        <v>5</v>
      </c>
    </row>
    <row r="121" spans="20:23">
      <c r="T121" s="270" t="s">
        <v>80</v>
      </c>
      <c r="U121" s="220">
        <v>4</v>
      </c>
    </row>
    <row r="122" spans="20:23">
      <c r="T122" s="270" t="s">
        <v>81</v>
      </c>
      <c r="U122" s="220">
        <v>3</v>
      </c>
    </row>
    <row r="123" spans="20:23">
      <c r="T123" s="270" t="s">
        <v>5286</v>
      </c>
      <c r="U123" s="220">
        <v>0</v>
      </c>
    </row>
    <row r="125" spans="20:23">
      <c r="T125" s="277" t="s">
        <v>5542</v>
      </c>
      <c r="U125" s="275"/>
    </row>
    <row r="126" spans="20:23">
      <c r="T126" s="270" t="s">
        <v>196</v>
      </c>
      <c r="U126" s="270">
        <v>0.98799999999999999</v>
      </c>
      <c r="V126">
        <v>5</v>
      </c>
      <c r="W126" s="5" t="s">
        <v>5538</v>
      </c>
    </row>
    <row r="127" spans="20:23">
      <c r="T127" s="270" t="s">
        <v>5287</v>
      </c>
      <c r="U127" s="270">
        <v>0.9899</v>
      </c>
      <c r="V127">
        <v>3</v>
      </c>
      <c r="W127" s="5" t="s">
        <v>5538</v>
      </c>
    </row>
    <row r="128" spans="20:23">
      <c r="T128" s="270" t="s">
        <v>5286</v>
      </c>
      <c r="U128" s="274">
        <v>0.9919</v>
      </c>
      <c r="V128">
        <v>1</v>
      </c>
      <c r="W128" s="5" t="s">
        <v>5538</v>
      </c>
    </row>
    <row r="129" spans="20:23">
      <c r="T129" s="272" t="s">
        <v>81</v>
      </c>
      <c r="U129" s="272">
        <v>0.99490000000000001</v>
      </c>
      <c r="V129">
        <v>0</v>
      </c>
      <c r="W129" s="5" t="s">
        <v>5538</v>
      </c>
    </row>
    <row r="130" spans="20:23">
      <c r="T130" s="270" t="s">
        <v>80</v>
      </c>
      <c r="U130" s="270">
        <v>1.0089999999999999</v>
      </c>
      <c r="V130">
        <v>0</v>
      </c>
      <c r="W130" s="5" t="s">
        <v>5538</v>
      </c>
    </row>
    <row r="131" spans="20:23">
      <c r="T131" s="273"/>
      <c r="U131" s="273"/>
    </row>
    <row r="132" spans="20:23">
      <c r="T132" s="270" t="s">
        <v>5388</v>
      </c>
      <c r="U132" s="270"/>
    </row>
    <row r="133" spans="20:23">
      <c r="T133" s="272" t="s">
        <v>196</v>
      </c>
      <c r="U133" s="271">
        <v>11</v>
      </c>
    </row>
    <row r="134" spans="20:23">
      <c r="T134" s="270" t="s">
        <v>5287</v>
      </c>
      <c r="U134" s="220">
        <v>8</v>
      </c>
    </row>
    <row r="135" spans="20:23">
      <c r="T135" s="270" t="s">
        <v>80</v>
      </c>
      <c r="U135" s="220">
        <v>4</v>
      </c>
    </row>
    <row r="136" spans="20:23">
      <c r="T136" s="270" t="s">
        <v>81</v>
      </c>
      <c r="U136" s="220">
        <v>3</v>
      </c>
    </row>
    <row r="137" spans="20:23">
      <c r="T137" s="270" t="s">
        <v>5286</v>
      </c>
      <c r="U137" s="220">
        <v>1</v>
      </c>
    </row>
    <row r="139" spans="20:23">
      <c r="T139" s="277" t="s">
        <v>5541</v>
      </c>
      <c r="U139" s="275"/>
    </row>
    <row r="140" spans="20:23">
      <c r="T140" s="270" t="s">
        <v>5287</v>
      </c>
      <c r="U140" s="270">
        <v>0.99629999999999996</v>
      </c>
      <c r="V140">
        <v>5</v>
      </c>
      <c r="W140" s="5" t="s">
        <v>5538</v>
      </c>
    </row>
    <row r="141" spans="20:23">
      <c r="T141" s="270" t="s">
        <v>80</v>
      </c>
      <c r="U141" s="270">
        <v>0.997</v>
      </c>
      <c r="V141">
        <v>3</v>
      </c>
      <c r="W141" s="5" t="s">
        <v>5538</v>
      </c>
    </row>
    <row r="142" spans="20:23">
      <c r="T142" s="270" t="s">
        <v>5286</v>
      </c>
      <c r="U142" s="274">
        <v>0.99709999999999999</v>
      </c>
      <c r="V142">
        <v>1</v>
      </c>
      <c r="W142" s="5" t="s">
        <v>5538</v>
      </c>
    </row>
    <row r="143" spans="20:23">
      <c r="T143" s="272" t="s">
        <v>196</v>
      </c>
      <c r="U143" s="272">
        <v>1.0028999999999999</v>
      </c>
      <c r="V143">
        <v>0</v>
      </c>
      <c r="W143" s="5" t="s">
        <v>5538</v>
      </c>
    </row>
    <row r="144" spans="20:23">
      <c r="T144" s="270" t="s">
        <v>81</v>
      </c>
      <c r="U144" s="270">
        <v>1.028</v>
      </c>
      <c r="V144">
        <v>0</v>
      </c>
      <c r="W144" s="5" t="s">
        <v>5538</v>
      </c>
    </row>
    <row r="145" spans="20:23">
      <c r="T145" s="273"/>
      <c r="U145" s="273"/>
    </row>
    <row r="146" spans="20:23">
      <c r="T146" s="270" t="s">
        <v>5388</v>
      </c>
      <c r="U146" s="270"/>
    </row>
    <row r="147" spans="20:23">
      <c r="T147" s="270" t="s">
        <v>5287</v>
      </c>
      <c r="U147" s="220">
        <v>13</v>
      </c>
    </row>
    <row r="148" spans="20:23">
      <c r="T148" s="272" t="s">
        <v>196</v>
      </c>
      <c r="U148" s="271">
        <v>11</v>
      </c>
    </row>
    <row r="149" spans="20:23">
      <c r="T149" s="270" t="s">
        <v>80</v>
      </c>
      <c r="U149" s="220">
        <v>7</v>
      </c>
    </row>
    <row r="150" spans="20:23">
      <c r="T150" s="270" t="s">
        <v>81</v>
      </c>
      <c r="U150" s="220">
        <v>3</v>
      </c>
    </row>
    <row r="151" spans="20:23">
      <c r="T151" s="270" t="s">
        <v>5286</v>
      </c>
      <c r="U151" s="220">
        <v>2</v>
      </c>
    </row>
    <row r="153" spans="20:23">
      <c r="T153" s="276" t="s">
        <v>5540</v>
      </c>
      <c r="U153" s="275"/>
    </row>
    <row r="154" spans="20:23">
      <c r="T154" s="270" t="s">
        <v>81</v>
      </c>
      <c r="U154" s="270">
        <v>0.96799999999999997</v>
      </c>
      <c r="V154">
        <v>5</v>
      </c>
      <c r="W154" s="5" t="s">
        <v>5538</v>
      </c>
    </row>
    <row r="155" spans="20:23">
      <c r="T155" s="270" t="s">
        <v>196</v>
      </c>
      <c r="U155" s="270">
        <v>0.99099999999999999</v>
      </c>
      <c r="V155">
        <v>3</v>
      </c>
      <c r="W155" s="5" t="s">
        <v>5538</v>
      </c>
    </row>
    <row r="156" spans="20:23">
      <c r="T156" s="270" t="s">
        <v>5287</v>
      </c>
      <c r="U156" s="270">
        <v>0.999</v>
      </c>
      <c r="V156">
        <v>1</v>
      </c>
      <c r="W156" s="5" t="s">
        <v>5538</v>
      </c>
    </row>
    <row r="157" spans="20:23">
      <c r="T157" s="272" t="s">
        <v>80</v>
      </c>
      <c r="U157" s="272">
        <v>1.0009999999999999</v>
      </c>
      <c r="V157">
        <v>0</v>
      </c>
      <c r="W157" s="5" t="s">
        <v>5538</v>
      </c>
    </row>
    <row r="158" spans="20:23">
      <c r="T158" s="270" t="s">
        <v>5286</v>
      </c>
      <c r="U158" s="274">
        <v>1.056</v>
      </c>
      <c r="V158">
        <v>0</v>
      </c>
      <c r="W158" s="5" t="s">
        <v>5538</v>
      </c>
    </row>
    <row r="159" spans="20:23">
      <c r="T159" s="273"/>
      <c r="U159" s="273"/>
    </row>
    <row r="160" spans="20:23">
      <c r="T160" s="270" t="s">
        <v>5388</v>
      </c>
      <c r="U160" s="270"/>
    </row>
    <row r="161" spans="20:23">
      <c r="T161" s="270" t="s">
        <v>5287</v>
      </c>
      <c r="U161" s="220">
        <v>14</v>
      </c>
    </row>
    <row r="162" spans="20:23">
      <c r="T162" s="272" t="s">
        <v>196</v>
      </c>
      <c r="U162" s="271">
        <v>14</v>
      </c>
    </row>
    <row r="163" spans="20:23">
      <c r="T163" s="270" t="s">
        <v>81</v>
      </c>
      <c r="U163" s="220">
        <v>8</v>
      </c>
    </row>
    <row r="164" spans="20:23">
      <c r="T164" s="270" t="s">
        <v>80</v>
      </c>
      <c r="U164" s="220">
        <v>7</v>
      </c>
    </row>
    <row r="165" spans="20:23">
      <c r="T165" s="270" t="s">
        <v>5286</v>
      </c>
      <c r="U165" s="220">
        <v>2</v>
      </c>
    </row>
    <row r="167" spans="20:23">
      <c r="T167" s="276" t="s">
        <v>5539</v>
      </c>
      <c r="U167" s="275"/>
    </row>
    <row r="168" spans="20:23">
      <c r="T168" s="270" t="s">
        <v>5287</v>
      </c>
      <c r="U168" s="270">
        <v>0.99260000000000004</v>
      </c>
      <c r="V168">
        <v>5</v>
      </c>
      <c r="W168" s="5" t="s">
        <v>5538</v>
      </c>
    </row>
    <row r="169" spans="20:23">
      <c r="T169" s="270" t="s">
        <v>5286</v>
      </c>
      <c r="U169" s="274">
        <v>0.99350000000000005</v>
      </c>
      <c r="V169">
        <v>3</v>
      </c>
      <c r="W169" s="5" t="s">
        <v>5538</v>
      </c>
    </row>
    <row r="170" spans="20:23">
      <c r="T170" s="270" t="s">
        <v>81</v>
      </c>
      <c r="U170" s="270">
        <v>0.99850000000000005</v>
      </c>
      <c r="V170">
        <v>1</v>
      </c>
      <c r="W170" s="5" t="s">
        <v>5538</v>
      </c>
    </row>
    <row r="171" spans="20:23">
      <c r="T171" s="272" t="s">
        <v>196</v>
      </c>
      <c r="U171" s="272">
        <v>1.0009999999999999</v>
      </c>
      <c r="V171">
        <v>0</v>
      </c>
      <c r="W171" s="5" t="s">
        <v>5538</v>
      </c>
    </row>
    <row r="172" spans="20:23">
      <c r="T172" s="270" t="s">
        <v>80</v>
      </c>
      <c r="U172" s="270">
        <v>1.0109999999999999</v>
      </c>
      <c r="V172">
        <v>0</v>
      </c>
      <c r="W172" s="5" t="s">
        <v>5538</v>
      </c>
    </row>
    <row r="173" spans="20:23">
      <c r="T173" s="273"/>
      <c r="U173" s="273"/>
    </row>
    <row r="174" spans="20:23">
      <c r="T174" s="270" t="s">
        <v>5388</v>
      </c>
      <c r="U174" s="270"/>
    </row>
    <row r="175" spans="20:23">
      <c r="T175" s="270" t="s">
        <v>5287</v>
      </c>
      <c r="U175" s="220">
        <v>19</v>
      </c>
    </row>
    <row r="176" spans="20:23">
      <c r="T176" s="272" t="s">
        <v>196</v>
      </c>
      <c r="U176" s="271">
        <v>14</v>
      </c>
    </row>
    <row r="177" spans="20:21">
      <c r="T177" s="270" t="s">
        <v>81</v>
      </c>
      <c r="U177" s="220">
        <v>9</v>
      </c>
    </row>
    <row r="178" spans="20:21">
      <c r="T178" s="270" t="s">
        <v>80</v>
      </c>
      <c r="U178" s="220">
        <v>7</v>
      </c>
    </row>
    <row r="179" spans="20:21">
      <c r="T179" s="270" t="s">
        <v>5286</v>
      </c>
      <c r="U179" s="220">
        <v>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0355C-0963-41EB-89DF-24103754B732}">
  <sheetPr>
    <tabColor theme="3" tint="0.79998168889431442"/>
  </sheetPr>
  <dimension ref="A1:E44"/>
  <sheetViews>
    <sheetView workbookViewId="0">
      <selection activeCell="B3" sqref="B3"/>
    </sheetView>
  </sheetViews>
  <sheetFormatPr defaultColWidth="8.625" defaultRowHeight="12.75"/>
  <cols>
    <col min="1" max="1" width="17.375" style="284" customWidth="1"/>
    <col min="2" max="2" width="9.25" style="284" customWidth="1"/>
    <col min="3" max="3" width="60.5" style="284" customWidth="1"/>
    <col min="4" max="4" width="1.625" style="284" customWidth="1"/>
    <col min="5" max="16384" width="8.625" style="284"/>
  </cols>
  <sheetData>
    <row r="1" spans="1:5" s="282" customFormat="1" ht="13.5" thickBot="1">
      <c r="A1" s="282" t="s">
        <v>5553</v>
      </c>
      <c r="B1" s="282" t="s">
        <v>5554</v>
      </c>
      <c r="C1" s="282" t="s">
        <v>5430</v>
      </c>
      <c r="D1" s="282" t="s">
        <v>11</v>
      </c>
      <c r="E1" s="282" t="s">
        <v>5555</v>
      </c>
    </row>
    <row r="2" spans="1:5" s="283" customFormat="1" ht="13.5" thickTop="1">
      <c r="C2" s="283" t="s">
        <v>5284</v>
      </c>
      <c r="E2" s="283" t="e">
        <f>AVERAGE(F2:EB2)</f>
        <v>#DIV/0!</v>
      </c>
    </row>
    <row r="3" spans="1:5">
      <c r="C3" s="284" t="s">
        <v>6542</v>
      </c>
    </row>
    <row r="4" spans="1:5">
      <c r="C4" s="284" t="s">
        <v>5283</v>
      </c>
    </row>
    <row r="5" spans="1:5">
      <c r="C5" s="284" t="s">
        <v>5282</v>
      </c>
    </row>
    <row r="6" spans="1:5">
      <c r="C6" s="284" t="s">
        <v>5281</v>
      </c>
    </row>
    <row r="7" spans="1:5">
      <c r="C7" s="284" t="s">
        <v>5280</v>
      </c>
    </row>
    <row r="8" spans="1:5">
      <c r="C8" s="284" t="s">
        <v>5279</v>
      </c>
    </row>
    <row r="9" spans="1:5">
      <c r="C9" s="284" t="s">
        <v>5278</v>
      </c>
    </row>
    <row r="10" spans="1:5">
      <c r="C10" s="284" t="s">
        <v>5277</v>
      </c>
    </row>
    <row r="11" spans="1:5">
      <c r="C11" s="284" t="s">
        <v>5276</v>
      </c>
    </row>
    <row r="12" spans="1:5">
      <c r="C12" s="284" t="s">
        <v>5275</v>
      </c>
    </row>
    <row r="13" spans="1:5">
      <c r="C13" s="284" t="s">
        <v>5274</v>
      </c>
    </row>
    <row r="14" spans="1:5">
      <c r="C14" s="284" t="s">
        <v>5273</v>
      </c>
    </row>
    <row r="15" spans="1:5">
      <c r="B15" s="284" t="s">
        <v>3300</v>
      </c>
    </row>
    <row r="16" spans="1:5">
      <c r="B16" s="284" t="s">
        <v>654</v>
      </c>
    </row>
    <row r="17" spans="2:3">
      <c r="B17" s="284" t="s">
        <v>655</v>
      </c>
    </row>
    <row r="18" spans="2:3">
      <c r="B18" s="284" t="s">
        <v>5556</v>
      </c>
    </row>
    <row r="19" spans="2:3">
      <c r="B19" s="284" t="s">
        <v>5557</v>
      </c>
    </row>
    <row r="20" spans="2:3">
      <c r="B20" s="284" t="s">
        <v>4756</v>
      </c>
    </row>
    <row r="21" spans="2:3">
      <c r="C21" s="284" t="s">
        <v>5559</v>
      </c>
    </row>
    <row r="22" spans="2:3">
      <c r="C22" s="284" t="s">
        <v>5560</v>
      </c>
    </row>
    <row r="23" spans="2:3">
      <c r="C23" s="284" t="s">
        <v>5561</v>
      </c>
    </row>
    <row r="24" spans="2:3">
      <c r="C24" s="284" t="s">
        <v>5562</v>
      </c>
    </row>
    <row r="25" spans="2:3">
      <c r="C25" s="284" t="s">
        <v>5564</v>
      </c>
    </row>
    <row r="26" spans="2:3">
      <c r="C26" s="284" t="s">
        <v>5565</v>
      </c>
    </row>
    <row r="27" spans="2:3">
      <c r="C27" s="284" t="s">
        <v>5566</v>
      </c>
    </row>
    <row r="28" spans="2:3">
      <c r="C28" s="284" t="s">
        <v>5567</v>
      </c>
    </row>
    <row r="29" spans="2:3">
      <c r="C29" s="284" t="s">
        <v>5568</v>
      </c>
    </row>
    <row r="30" spans="2:3">
      <c r="C30" s="284" t="s">
        <v>5569</v>
      </c>
    </row>
    <row r="31" spans="2:3">
      <c r="C31" s="284" t="s">
        <v>5570</v>
      </c>
    </row>
    <row r="32" spans="2:3">
      <c r="C32" s="284" t="s">
        <v>5571</v>
      </c>
    </row>
    <row r="33" spans="3:3">
      <c r="C33" s="284" t="s">
        <v>5572</v>
      </c>
    </row>
    <row r="34" spans="3:3">
      <c r="C34" s="284" t="s">
        <v>5573</v>
      </c>
    </row>
    <row r="35" spans="3:3">
      <c r="C35" s="284" t="s">
        <v>5574</v>
      </c>
    </row>
    <row r="36" spans="3:3">
      <c r="C36" s="284" t="s">
        <v>5575</v>
      </c>
    </row>
    <row r="37" spans="3:3">
      <c r="C37" s="284" t="s">
        <v>3579</v>
      </c>
    </row>
    <row r="38" spans="3:3">
      <c r="C38" s="284" t="s">
        <v>5576</v>
      </c>
    </row>
    <row r="39" spans="3:3">
      <c r="C39" s="284" t="s">
        <v>5577</v>
      </c>
    </row>
    <row r="40" spans="3:3">
      <c r="C40" s="284" t="s">
        <v>5578</v>
      </c>
    </row>
    <row r="41" spans="3:3">
      <c r="C41" s="284" t="s">
        <v>5579</v>
      </c>
    </row>
    <row r="42" spans="3:3">
      <c r="C42" s="284" t="s">
        <v>3570</v>
      </c>
    </row>
    <row r="43" spans="3:3">
      <c r="C43" s="284" t="s">
        <v>5580</v>
      </c>
    </row>
    <row r="44" spans="3:3">
      <c r="C44" s="284" t="s">
        <v>5581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BE15E-6AB6-47A4-A5C2-24129028E0BD}">
  <sheetPr>
    <tabColor theme="3" tint="0.79998168889431442"/>
  </sheetPr>
  <dimension ref="A1:H739"/>
  <sheetViews>
    <sheetView topLeftCell="B1" workbookViewId="0">
      <pane ySplit="1" topLeftCell="A258" activePane="bottomLeft" state="frozen"/>
      <selection activeCell="E2318" sqref="E2318"/>
      <selection pane="bottomLeft" activeCell="B272" sqref="B272"/>
    </sheetView>
  </sheetViews>
  <sheetFormatPr defaultColWidth="8.625" defaultRowHeight="15.75"/>
  <cols>
    <col min="1" max="1" width="23.625" style="63" customWidth="1"/>
    <col min="2" max="2" width="90.625" style="166" customWidth="1"/>
    <col min="3" max="3" width="29.625" style="167" customWidth="1"/>
    <col min="4" max="8" width="15.625" style="167" customWidth="1"/>
    <col min="9" max="16384" width="8.625" style="166"/>
  </cols>
  <sheetData>
    <row r="1" spans="1:8" s="63" customFormat="1" ht="31.5">
      <c r="A1" s="63" t="s">
        <v>4684</v>
      </c>
      <c r="B1" s="63" t="s">
        <v>5661</v>
      </c>
      <c r="C1" s="63" t="s">
        <v>4683</v>
      </c>
      <c r="D1" s="63" t="s">
        <v>4084</v>
      </c>
      <c r="E1" s="63" t="s">
        <v>4085</v>
      </c>
      <c r="F1" s="63" t="s">
        <v>4086</v>
      </c>
      <c r="G1" s="63" t="s">
        <v>4087</v>
      </c>
      <c r="H1" s="63" t="s">
        <v>4692</v>
      </c>
    </row>
    <row r="2" spans="1:8">
      <c r="A2" s="63" t="s">
        <v>4685</v>
      </c>
      <c r="B2" s="166" t="s">
        <v>4088</v>
      </c>
      <c r="C2" s="167" t="s">
        <v>4089</v>
      </c>
      <c r="D2" s="167" t="s">
        <v>1462</v>
      </c>
      <c r="E2" s="167" t="s">
        <v>1462</v>
      </c>
      <c r="F2" s="167" t="s">
        <v>1403</v>
      </c>
      <c r="G2" s="167" t="s">
        <v>1403</v>
      </c>
    </row>
    <row r="3" spans="1:8">
      <c r="A3" s="63" t="s">
        <v>4685</v>
      </c>
      <c r="B3" s="166" t="s">
        <v>4090</v>
      </c>
      <c r="C3" s="167" t="s">
        <v>4089</v>
      </c>
      <c r="D3" s="167" t="s">
        <v>1462</v>
      </c>
      <c r="E3" s="167" t="s">
        <v>1403</v>
      </c>
      <c r="F3" s="167" t="s">
        <v>1403</v>
      </c>
      <c r="G3" s="167" t="s">
        <v>1403</v>
      </c>
    </row>
    <row r="4" spans="1:8">
      <c r="A4" s="63" t="s">
        <v>4685</v>
      </c>
      <c r="B4" s="166" t="s">
        <v>4091</v>
      </c>
      <c r="C4" s="167" t="s">
        <v>4089</v>
      </c>
      <c r="D4" s="167" t="s">
        <v>1403</v>
      </c>
      <c r="E4" s="167" t="s">
        <v>1462</v>
      </c>
      <c r="F4" s="167" t="s">
        <v>1462</v>
      </c>
      <c r="G4" s="167" t="s">
        <v>1462</v>
      </c>
    </row>
    <row r="5" spans="1:8">
      <c r="A5" s="63" t="s">
        <v>4685</v>
      </c>
      <c r="B5" s="166" t="s">
        <v>4092</v>
      </c>
      <c r="C5" s="167" t="s">
        <v>4089</v>
      </c>
      <c r="D5" s="167" t="s">
        <v>1403</v>
      </c>
      <c r="E5" s="167" t="s">
        <v>1403</v>
      </c>
      <c r="F5" s="167" t="s">
        <v>1403</v>
      </c>
      <c r="G5" s="167" t="s">
        <v>1462</v>
      </c>
    </row>
    <row r="6" spans="1:8">
      <c r="A6" s="63" t="s">
        <v>4685</v>
      </c>
      <c r="B6" s="166" t="s">
        <v>4093</v>
      </c>
      <c r="C6" s="167" t="s">
        <v>4089</v>
      </c>
      <c r="D6" s="167" t="s">
        <v>4094</v>
      </c>
      <c r="E6" s="167" t="s">
        <v>4095</v>
      </c>
      <c r="F6" s="167" t="s">
        <v>4096</v>
      </c>
      <c r="G6" s="167" t="s">
        <v>4097</v>
      </c>
    </row>
    <row r="7" spans="1:8">
      <c r="A7" s="63" t="s">
        <v>4685</v>
      </c>
      <c r="B7" s="166" t="s">
        <v>4098</v>
      </c>
      <c r="C7" s="167" t="s">
        <v>4089</v>
      </c>
      <c r="D7" s="167" t="s">
        <v>1462</v>
      </c>
      <c r="E7" s="167" t="s">
        <v>1462</v>
      </c>
      <c r="F7" s="167" t="s">
        <v>1462</v>
      </c>
      <c r="G7" s="167" t="s">
        <v>1462</v>
      </c>
    </row>
    <row r="8" spans="1:8">
      <c r="A8" s="63" t="s">
        <v>4685</v>
      </c>
      <c r="B8" s="166" t="s">
        <v>4099</v>
      </c>
      <c r="C8" s="167" t="s">
        <v>4089</v>
      </c>
      <c r="D8" s="167" t="s">
        <v>1462</v>
      </c>
      <c r="E8" s="167" t="s">
        <v>1462</v>
      </c>
      <c r="F8" s="167" t="s">
        <v>1462</v>
      </c>
      <c r="G8" s="167" t="s">
        <v>1462</v>
      </c>
    </row>
    <row r="9" spans="1:8" ht="31.5">
      <c r="A9" s="63" t="s">
        <v>4685</v>
      </c>
      <c r="B9" s="166" t="s">
        <v>4100</v>
      </c>
      <c r="C9" s="167" t="s">
        <v>4089</v>
      </c>
      <c r="D9" s="167" t="s">
        <v>1462</v>
      </c>
      <c r="E9" s="167" t="s">
        <v>1462</v>
      </c>
      <c r="F9" s="167" t="s">
        <v>1462</v>
      </c>
      <c r="G9" s="167" t="s">
        <v>1462</v>
      </c>
    </row>
    <row r="10" spans="1:8">
      <c r="A10" s="63" t="s">
        <v>4685</v>
      </c>
      <c r="B10" s="166" t="s">
        <v>4101</v>
      </c>
      <c r="C10" s="167" t="s">
        <v>4089</v>
      </c>
      <c r="D10" s="167" t="s">
        <v>1403</v>
      </c>
      <c r="E10" s="167" t="s">
        <v>1403</v>
      </c>
      <c r="F10" s="167" t="s">
        <v>1403</v>
      </c>
      <c r="G10" s="167" t="s">
        <v>1403</v>
      </c>
    </row>
    <row r="11" spans="1:8" ht="63">
      <c r="A11" s="63" t="s">
        <v>4685</v>
      </c>
      <c r="B11" s="166" t="s">
        <v>4102</v>
      </c>
      <c r="C11" s="167" t="s">
        <v>4089</v>
      </c>
      <c r="D11" s="167" t="s">
        <v>4103</v>
      </c>
      <c r="E11" s="167" t="s">
        <v>4104</v>
      </c>
      <c r="F11" s="167" t="s">
        <v>4104</v>
      </c>
      <c r="G11" s="167" t="s">
        <v>4105</v>
      </c>
    </row>
    <row r="12" spans="1:8">
      <c r="A12" s="63" t="s">
        <v>4685</v>
      </c>
      <c r="B12" s="166" t="s">
        <v>4106</v>
      </c>
      <c r="C12" s="167" t="s">
        <v>4107</v>
      </c>
      <c r="D12" s="167" t="s">
        <v>1403</v>
      </c>
      <c r="E12" s="167" t="s">
        <v>1403</v>
      </c>
      <c r="F12" s="167" t="s">
        <v>1462</v>
      </c>
      <c r="G12" s="167" t="s">
        <v>1462</v>
      </c>
    </row>
    <row r="13" spans="1:8">
      <c r="A13" s="63" t="s">
        <v>4685</v>
      </c>
      <c r="B13" s="166" t="s">
        <v>4108</v>
      </c>
      <c r="C13" s="167" t="s">
        <v>4107</v>
      </c>
      <c r="D13" s="167">
        <v>3</v>
      </c>
      <c r="E13" s="167">
        <v>0</v>
      </c>
      <c r="F13" s="167">
        <v>0</v>
      </c>
      <c r="G13" s="167">
        <v>2</v>
      </c>
    </row>
    <row r="14" spans="1:8">
      <c r="A14" s="63" t="s">
        <v>4685</v>
      </c>
      <c r="B14" s="166" t="s">
        <v>4109</v>
      </c>
      <c r="C14" s="167" t="s">
        <v>4107</v>
      </c>
      <c r="D14" s="167">
        <v>2080</v>
      </c>
      <c r="E14" s="167">
        <v>2080</v>
      </c>
      <c r="F14" s="167">
        <v>2030</v>
      </c>
      <c r="G14" s="167">
        <v>2043</v>
      </c>
    </row>
    <row r="15" spans="1:8" ht="31.5">
      <c r="A15" s="63" t="s">
        <v>4685</v>
      </c>
      <c r="B15" s="166" t="s">
        <v>4110</v>
      </c>
      <c r="C15" s="167" t="s">
        <v>4107</v>
      </c>
      <c r="D15" s="167" t="s">
        <v>4111</v>
      </c>
      <c r="E15" s="167" t="s">
        <v>4112</v>
      </c>
      <c r="F15" s="167" t="s">
        <v>4113</v>
      </c>
      <c r="G15" s="167" t="s">
        <v>4113</v>
      </c>
    </row>
    <row r="16" spans="1:8" ht="31.5">
      <c r="A16" s="63" t="s">
        <v>4685</v>
      </c>
      <c r="B16" s="166" t="s">
        <v>4114</v>
      </c>
      <c r="C16" s="167" t="s">
        <v>4115</v>
      </c>
      <c r="D16" s="167" t="s">
        <v>1462</v>
      </c>
      <c r="E16" s="167" t="s">
        <v>1403</v>
      </c>
      <c r="F16" s="167" t="s">
        <v>1403</v>
      </c>
      <c r="G16" s="167" t="s">
        <v>1462</v>
      </c>
    </row>
    <row r="17" spans="1:7">
      <c r="A17" s="63" t="s">
        <v>4685</v>
      </c>
      <c r="B17" s="166" t="s">
        <v>4116</v>
      </c>
      <c r="C17" s="167" t="s">
        <v>4115</v>
      </c>
      <c r="D17" s="167" t="s">
        <v>1462</v>
      </c>
      <c r="E17" s="167" t="s">
        <v>1462</v>
      </c>
      <c r="F17" s="167" t="s">
        <v>1462</v>
      </c>
      <c r="G17" s="167" t="s">
        <v>1462</v>
      </c>
    </row>
    <row r="18" spans="1:7">
      <c r="A18" s="63" t="s">
        <v>4685</v>
      </c>
      <c r="B18" s="166" t="s">
        <v>4117</v>
      </c>
      <c r="C18" s="167" t="s">
        <v>4115</v>
      </c>
      <c r="D18" s="167" t="s">
        <v>1403</v>
      </c>
      <c r="E18" s="167" t="s">
        <v>1403</v>
      </c>
      <c r="F18" s="167" t="s">
        <v>4118</v>
      </c>
      <c r="G18" s="167" t="s">
        <v>1462</v>
      </c>
    </row>
    <row r="19" spans="1:7" ht="31.5">
      <c r="A19" s="63" t="s">
        <v>4685</v>
      </c>
      <c r="B19" s="166" t="s">
        <v>4119</v>
      </c>
      <c r="C19" s="167" t="s">
        <v>4115</v>
      </c>
      <c r="D19" s="167" t="s">
        <v>1462</v>
      </c>
      <c r="E19" s="167" t="s">
        <v>1403</v>
      </c>
      <c r="F19" s="167" t="s">
        <v>1403</v>
      </c>
      <c r="G19" s="167" t="s">
        <v>1403</v>
      </c>
    </row>
    <row r="20" spans="1:7">
      <c r="A20" s="63" t="s">
        <v>4685</v>
      </c>
      <c r="B20" s="166" t="s">
        <v>4120</v>
      </c>
      <c r="C20" s="167" t="s">
        <v>4115</v>
      </c>
      <c r="D20" s="167" t="s">
        <v>4121</v>
      </c>
      <c r="E20" s="167" t="s">
        <v>4121</v>
      </c>
      <c r="F20" s="167" t="s">
        <v>4121</v>
      </c>
      <c r="G20" s="167" t="s">
        <v>4122</v>
      </c>
    </row>
    <row r="21" spans="1:7">
      <c r="A21" s="63" t="s">
        <v>4685</v>
      </c>
      <c r="B21" s="166" t="s">
        <v>4123</v>
      </c>
      <c r="C21" s="167" t="s">
        <v>4124</v>
      </c>
      <c r="D21" s="167">
        <v>103</v>
      </c>
      <c r="E21" s="167">
        <v>101</v>
      </c>
      <c r="F21" s="167">
        <v>101</v>
      </c>
      <c r="G21" s="167">
        <v>99</v>
      </c>
    </row>
    <row r="22" spans="1:7">
      <c r="A22" s="63" t="s">
        <v>4685</v>
      </c>
      <c r="B22" s="166" t="s">
        <v>4125</v>
      </c>
      <c r="C22" s="167" t="s">
        <v>4124</v>
      </c>
      <c r="D22" s="167">
        <v>110</v>
      </c>
      <c r="E22" s="167">
        <v>104</v>
      </c>
      <c r="F22" s="167">
        <v>101</v>
      </c>
      <c r="G22" s="167">
        <v>106</v>
      </c>
    </row>
    <row r="23" spans="1:7">
      <c r="A23" s="63" t="s">
        <v>4685</v>
      </c>
      <c r="B23" s="166" t="s">
        <v>4126</v>
      </c>
      <c r="C23" s="167" t="s">
        <v>4124</v>
      </c>
      <c r="D23" s="167" t="s">
        <v>1462</v>
      </c>
      <c r="E23" s="167" t="s">
        <v>1403</v>
      </c>
      <c r="F23" s="167" t="s">
        <v>1403</v>
      </c>
      <c r="G23" s="167" t="s">
        <v>1403</v>
      </c>
    </row>
    <row r="24" spans="1:7">
      <c r="A24" s="63" t="s">
        <v>4685</v>
      </c>
      <c r="B24" s="166" t="s">
        <v>4127</v>
      </c>
      <c r="C24" s="167" t="s">
        <v>4124</v>
      </c>
      <c r="D24" s="167" t="s">
        <v>4128</v>
      </c>
      <c r="E24" s="167" t="s">
        <v>4129</v>
      </c>
      <c r="F24" s="167" t="s">
        <v>4129</v>
      </c>
      <c r="G24" s="167" t="s">
        <v>4130</v>
      </c>
    </row>
    <row r="25" spans="1:7">
      <c r="A25" s="63" t="s">
        <v>4685</v>
      </c>
      <c r="B25" s="166" t="s">
        <v>4131</v>
      </c>
      <c r="C25" s="167" t="s">
        <v>4124</v>
      </c>
      <c r="D25" s="167" t="s">
        <v>1403</v>
      </c>
      <c r="E25" s="167" t="s">
        <v>1462</v>
      </c>
      <c r="F25" s="167" t="s">
        <v>1403</v>
      </c>
      <c r="G25" s="167" t="s">
        <v>1462</v>
      </c>
    </row>
    <row r="26" spans="1:7" ht="31.5">
      <c r="A26" s="63" t="s">
        <v>4685</v>
      </c>
      <c r="B26" s="166" t="s">
        <v>4132</v>
      </c>
      <c r="C26" s="167" t="s">
        <v>4124</v>
      </c>
      <c r="D26" s="167" t="s">
        <v>1403</v>
      </c>
      <c r="E26" s="167" t="s">
        <v>1403</v>
      </c>
      <c r="F26" s="167" t="s">
        <v>1462</v>
      </c>
      <c r="G26" s="167" t="s">
        <v>1403</v>
      </c>
    </row>
    <row r="27" spans="1:7" ht="31.5">
      <c r="A27" s="63" t="s">
        <v>4685</v>
      </c>
      <c r="B27" s="166" t="s">
        <v>4133</v>
      </c>
      <c r="C27" s="167" t="s">
        <v>4124</v>
      </c>
      <c r="D27" s="167" t="s">
        <v>4134</v>
      </c>
      <c r="E27" s="167" t="s">
        <v>4134</v>
      </c>
      <c r="F27" s="167" t="s">
        <v>4135</v>
      </c>
      <c r="G27" s="167" t="s">
        <v>4134</v>
      </c>
    </row>
    <row r="28" spans="1:7">
      <c r="A28" s="63" t="s">
        <v>4685</v>
      </c>
      <c r="B28" s="166" t="s">
        <v>4136</v>
      </c>
      <c r="C28" s="167" t="s">
        <v>2752</v>
      </c>
      <c r="D28" s="167" t="s">
        <v>1403</v>
      </c>
      <c r="E28" s="167" t="s">
        <v>1462</v>
      </c>
      <c r="F28" s="167" t="s">
        <v>1403</v>
      </c>
      <c r="G28" s="167" t="s">
        <v>1462</v>
      </c>
    </row>
    <row r="29" spans="1:7">
      <c r="A29" s="63" t="s">
        <v>4685</v>
      </c>
      <c r="B29" s="166" t="s">
        <v>4137</v>
      </c>
      <c r="C29" s="167" t="s">
        <v>2752</v>
      </c>
      <c r="D29" s="167" t="s">
        <v>1403</v>
      </c>
      <c r="E29" s="167" t="s">
        <v>1403</v>
      </c>
      <c r="F29" s="167" t="s">
        <v>1403</v>
      </c>
      <c r="G29" s="167" t="s">
        <v>1462</v>
      </c>
    </row>
    <row r="30" spans="1:7">
      <c r="A30" s="63" t="s">
        <v>4685</v>
      </c>
      <c r="B30" s="166" t="s">
        <v>4138</v>
      </c>
      <c r="C30" s="167" t="s">
        <v>2752</v>
      </c>
      <c r="D30" s="167" t="s">
        <v>1403</v>
      </c>
      <c r="E30" s="167" t="s">
        <v>1403</v>
      </c>
      <c r="F30" s="167" t="s">
        <v>1403</v>
      </c>
      <c r="G30" s="167" t="s">
        <v>1403</v>
      </c>
    </row>
    <row r="31" spans="1:7">
      <c r="A31" s="63" t="s">
        <v>4685</v>
      </c>
      <c r="B31" s="166" t="s">
        <v>4139</v>
      </c>
      <c r="C31" s="167" t="s">
        <v>2752</v>
      </c>
      <c r="D31" s="167" t="s">
        <v>1462</v>
      </c>
      <c r="E31" s="167" t="s">
        <v>1462</v>
      </c>
      <c r="F31" s="167" t="s">
        <v>1462</v>
      </c>
      <c r="G31" s="167" t="s">
        <v>1462</v>
      </c>
    </row>
    <row r="32" spans="1:7" ht="31.5">
      <c r="A32" s="63" t="s">
        <v>4685</v>
      </c>
      <c r="B32" s="166" t="s">
        <v>4140</v>
      </c>
      <c r="C32" s="167" t="s">
        <v>2752</v>
      </c>
      <c r="D32" s="167" t="s">
        <v>1403</v>
      </c>
      <c r="E32" s="167" t="s">
        <v>1403</v>
      </c>
      <c r="F32" s="167" t="s">
        <v>1403</v>
      </c>
      <c r="G32" s="167" t="s">
        <v>1403</v>
      </c>
    </row>
    <row r="33" spans="1:8" ht="47.25">
      <c r="A33" s="63" t="s">
        <v>4685</v>
      </c>
      <c r="B33" s="166" t="s">
        <v>4141</v>
      </c>
      <c r="C33" s="167" t="s">
        <v>4142</v>
      </c>
      <c r="D33" s="167" t="s">
        <v>1403</v>
      </c>
      <c r="E33" s="167" t="s">
        <v>1403</v>
      </c>
      <c r="F33" s="167" t="s">
        <v>1403</v>
      </c>
      <c r="G33" s="167" t="s">
        <v>1403</v>
      </c>
    </row>
    <row r="34" spans="1:8">
      <c r="A34" s="63" t="s">
        <v>4685</v>
      </c>
      <c r="B34" s="166" t="s">
        <v>4143</v>
      </c>
      <c r="C34" s="167" t="s">
        <v>4142</v>
      </c>
      <c r="D34" s="167" t="s">
        <v>1403</v>
      </c>
      <c r="E34" s="167" t="s">
        <v>1403</v>
      </c>
      <c r="F34" s="167" t="s">
        <v>1403</v>
      </c>
      <c r="G34" s="167" t="s">
        <v>1462</v>
      </c>
    </row>
    <row r="35" spans="1:8">
      <c r="A35" s="63" t="s">
        <v>4685</v>
      </c>
      <c r="B35" s="166" t="s">
        <v>4144</v>
      </c>
      <c r="C35" s="167" t="s">
        <v>4142</v>
      </c>
      <c r="D35" s="167" t="s">
        <v>1462</v>
      </c>
      <c r="E35" s="167" t="s">
        <v>1403</v>
      </c>
      <c r="F35" s="167" t="s">
        <v>1403</v>
      </c>
      <c r="G35" s="167" t="s">
        <v>1462</v>
      </c>
    </row>
    <row r="36" spans="1:8" ht="47.25">
      <c r="A36" s="63" t="s">
        <v>4685</v>
      </c>
      <c r="B36" s="166" t="s">
        <v>4145</v>
      </c>
      <c r="C36" s="167" t="s">
        <v>4142</v>
      </c>
      <c r="D36" s="167" t="s">
        <v>1462</v>
      </c>
      <c r="E36" s="167" t="s">
        <v>1462</v>
      </c>
      <c r="F36" s="167" t="s">
        <v>1403</v>
      </c>
      <c r="G36" s="167" t="s">
        <v>1403</v>
      </c>
    </row>
    <row r="37" spans="1:8" ht="31.5">
      <c r="A37" s="63" t="s">
        <v>4685</v>
      </c>
      <c r="B37" s="166" t="s">
        <v>4146</v>
      </c>
      <c r="C37" s="167" t="s">
        <v>4142</v>
      </c>
      <c r="D37" s="167" t="s">
        <v>1462</v>
      </c>
      <c r="E37" s="167" t="s">
        <v>1462</v>
      </c>
      <c r="F37" s="167" t="s">
        <v>1462</v>
      </c>
      <c r="G37" s="167" t="s">
        <v>1462</v>
      </c>
    </row>
    <row r="38" spans="1:8" ht="31.5">
      <c r="A38" s="63" t="s">
        <v>4685</v>
      </c>
      <c r="B38" s="166" t="s">
        <v>4147</v>
      </c>
      <c r="C38" s="167" t="s">
        <v>4142</v>
      </c>
      <c r="D38" s="167" t="s">
        <v>1462</v>
      </c>
      <c r="E38" s="167" t="s">
        <v>1403</v>
      </c>
      <c r="F38" s="167" t="s">
        <v>1403</v>
      </c>
      <c r="G38" s="167" t="s">
        <v>1462</v>
      </c>
    </row>
    <row r="39" spans="1:8">
      <c r="A39" s="63" t="s">
        <v>4685</v>
      </c>
      <c r="B39" s="166" t="s">
        <v>4148</v>
      </c>
      <c r="C39" s="167" t="s">
        <v>4142</v>
      </c>
      <c r="D39" s="167" t="s">
        <v>1462</v>
      </c>
      <c r="E39" s="167" t="s">
        <v>1403</v>
      </c>
      <c r="F39" s="167" t="s">
        <v>1403</v>
      </c>
      <c r="G39" s="167" t="s">
        <v>1462</v>
      </c>
    </row>
    <row r="40" spans="1:8">
      <c r="A40" s="63" t="s">
        <v>4685</v>
      </c>
      <c r="B40" s="166" t="s">
        <v>4149</v>
      </c>
      <c r="C40" s="167" t="s">
        <v>4142</v>
      </c>
      <c r="D40" s="167" t="s">
        <v>1462</v>
      </c>
      <c r="E40" s="167" t="s">
        <v>1403</v>
      </c>
      <c r="F40" s="167" t="s">
        <v>1403</v>
      </c>
      <c r="G40" s="167" t="s">
        <v>1462</v>
      </c>
    </row>
    <row r="41" spans="1:8" ht="31.5">
      <c r="A41" s="63" t="s">
        <v>4685</v>
      </c>
      <c r="B41" s="166" t="s">
        <v>4150</v>
      </c>
      <c r="C41" s="167" t="s">
        <v>4142</v>
      </c>
      <c r="D41" s="167" t="s">
        <v>1403</v>
      </c>
      <c r="E41" s="167" t="s">
        <v>1403</v>
      </c>
      <c r="F41" s="167" t="s">
        <v>1403</v>
      </c>
      <c r="G41" s="167" t="s">
        <v>1403</v>
      </c>
    </row>
    <row r="42" spans="1:8">
      <c r="A42" s="63" t="s">
        <v>4685</v>
      </c>
      <c r="B42" s="166" t="s">
        <v>4151</v>
      </c>
      <c r="C42" s="167" t="s">
        <v>4142</v>
      </c>
      <c r="D42" s="167" t="s">
        <v>1462</v>
      </c>
      <c r="E42" s="167" t="s">
        <v>1403</v>
      </c>
      <c r="F42" s="167" t="s">
        <v>1403</v>
      </c>
      <c r="G42" s="167" t="s">
        <v>1403</v>
      </c>
    </row>
    <row r="43" spans="1:8">
      <c r="A43" s="63" t="s">
        <v>4686</v>
      </c>
      <c r="B43" s="166" t="s">
        <v>4152</v>
      </c>
    </row>
    <row r="44" spans="1:8">
      <c r="A44" s="63" t="s">
        <v>4686</v>
      </c>
      <c r="B44" s="166" t="s">
        <v>4153</v>
      </c>
      <c r="D44" s="167" t="s">
        <v>4154</v>
      </c>
      <c r="E44" s="167" t="s">
        <v>4154</v>
      </c>
      <c r="F44" s="167" t="s">
        <v>4154</v>
      </c>
      <c r="G44" s="167" t="s">
        <v>4154</v>
      </c>
      <c r="H44" s="167" t="s">
        <v>4154</v>
      </c>
    </row>
    <row r="45" spans="1:8">
      <c r="A45" s="63" t="s">
        <v>4686</v>
      </c>
      <c r="B45" s="166" t="s">
        <v>4155</v>
      </c>
      <c r="D45" s="167" t="s">
        <v>4156</v>
      </c>
      <c r="E45" s="167" t="s">
        <v>4156</v>
      </c>
      <c r="F45" s="167" t="s">
        <v>4156</v>
      </c>
      <c r="G45" s="167" t="s">
        <v>4156</v>
      </c>
      <c r="H45" s="167" t="s">
        <v>4156</v>
      </c>
    </row>
    <row r="46" spans="1:8">
      <c r="A46" s="63" t="s">
        <v>4686</v>
      </c>
      <c r="B46" s="166" t="s">
        <v>4157</v>
      </c>
      <c r="D46" s="167" t="s">
        <v>827</v>
      </c>
      <c r="E46" s="167" t="s">
        <v>827</v>
      </c>
      <c r="F46" s="167" t="s">
        <v>827</v>
      </c>
      <c r="G46" s="167" t="s">
        <v>500</v>
      </c>
      <c r="H46" s="167" t="s">
        <v>500</v>
      </c>
    </row>
    <row r="47" spans="1:8">
      <c r="A47" s="63" t="s">
        <v>4686</v>
      </c>
      <c r="B47" s="166" t="s">
        <v>4158</v>
      </c>
      <c r="D47" s="167" t="s">
        <v>4159</v>
      </c>
      <c r="E47" s="167" t="s">
        <v>4156</v>
      </c>
      <c r="F47" s="167" t="s">
        <v>4159</v>
      </c>
      <c r="G47" s="167" t="s">
        <v>4159</v>
      </c>
      <c r="H47" s="167" t="s">
        <v>4159</v>
      </c>
    </row>
    <row r="48" spans="1:8">
      <c r="A48" s="63" t="s">
        <v>4686</v>
      </c>
      <c r="B48" s="166" t="s">
        <v>4160</v>
      </c>
      <c r="D48" s="167" t="s">
        <v>828</v>
      </c>
      <c r="E48" s="167" t="s">
        <v>828</v>
      </c>
      <c r="F48" s="167" t="s">
        <v>828</v>
      </c>
      <c r="G48" s="167" t="s">
        <v>828</v>
      </c>
      <c r="H48" s="167" t="s">
        <v>828</v>
      </c>
    </row>
    <row r="49" spans="1:8">
      <c r="A49" s="63" t="s">
        <v>4686</v>
      </c>
      <c r="B49" s="166" t="s">
        <v>4161</v>
      </c>
      <c r="D49" s="167" t="s">
        <v>4162</v>
      </c>
      <c r="E49" s="167" t="s">
        <v>4162</v>
      </c>
      <c r="F49" s="167" t="s">
        <v>4162</v>
      </c>
      <c r="G49" s="167" t="s">
        <v>4162</v>
      </c>
      <c r="H49" s="167" t="s">
        <v>4162</v>
      </c>
    </row>
    <row r="50" spans="1:8">
      <c r="A50" s="63" t="s">
        <v>4686</v>
      </c>
      <c r="B50" s="166" t="s">
        <v>4163</v>
      </c>
      <c r="D50" s="167" t="s">
        <v>3813</v>
      </c>
      <c r="E50" s="167" t="s">
        <v>3813</v>
      </c>
      <c r="F50" s="167" t="s">
        <v>4164</v>
      </c>
      <c r="G50" s="167" t="s">
        <v>4164</v>
      </c>
      <c r="H50" s="167" t="s">
        <v>4164</v>
      </c>
    </row>
    <row r="51" spans="1:8">
      <c r="A51" s="63" t="s">
        <v>4686</v>
      </c>
      <c r="B51" s="166" t="s">
        <v>4165</v>
      </c>
      <c r="D51" s="167" t="s">
        <v>4166</v>
      </c>
      <c r="E51" s="167" t="s">
        <v>2851</v>
      </c>
      <c r="F51" s="167" t="s">
        <v>4166</v>
      </c>
      <c r="G51" s="167" t="s">
        <v>4166</v>
      </c>
      <c r="H51" s="167" t="s">
        <v>4166</v>
      </c>
    </row>
    <row r="52" spans="1:8">
      <c r="A52" s="63" t="s">
        <v>4686</v>
      </c>
      <c r="B52" s="166" t="s">
        <v>4167</v>
      </c>
      <c r="D52" s="167" t="s">
        <v>4168</v>
      </c>
      <c r="E52" s="167" t="s">
        <v>4168</v>
      </c>
      <c r="F52" s="167" t="s">
        <v>4169</v>
      </c>
      <c r="G52" s="167" t="s">
        <v>4169</v>
      </c>
      <c r="H52" s="167" t="s">
        <v>4169</v>
      </c>
    </row>
    <row r="53" spans="1:8">
      <c r="A53" s="63" t="s">
        <v>4686</v>
      </c>
      <c r="B53" s="166" t="s">
        <v>4170</v>
      </c>
      <c r="D53" s="167" t="s">
        <v>0</v>
      </c>
      <c r="E53" s="167" t="s">
        <v>0</v>
      </c>
      <c r="F53" s="167" t="s">
        <v>0</v>
      </c>
      <c r="G53" s="167" t="s">
        <v>4171</v>
      </c>
      <c r="H53" s="167" t="s">
        <v>4171</v>
      </c>
    </row>
    <row r="54" spans="1:8">
      <c r="A54" s="63" t="s">
        <v>4686</v>
      </c>
      <c r="B54" s="166" t="s">
        <v>4172</v>
      </c>
      <c r="D54" s="167" t="s">
        <v>4173</v>
      </c>
      <c r="E54" s="167" t="s">
        <v>4173</v>
      </c>
      <c r="F54" s="167" t="s">
        <v>4173</v>
      </c>
      <c r="G54" s="167" t="s">
        <v>4174</v>
      </c>
      <c r="H54" s="167" t="s">
        <v>4173</v>
      </c>
    </row>
    <row r="55" spans="1:8">
      <c r="A55" s="63" t="s">
        <v>4686</v>
      </c>
      <c r="B55" s="166" t="s">
        <v>4175</v>
      </c>
      <c r="D55" s="167" t="s">
        <v>4176</v>
      </c>
      <c r="E55" s="167" t="s">
        <v>4176</v>
      </c>
      <c r="F55" s="167" t="s">
        <v>4176</v>
      </c>
      <c r="G55" s="167" t="s">
        <v>4176</v>
      </c>
      <c r="H55" s="167" t="s">
        <v>4177</v>
      </c>
    </row>
    <row r="56" spans="1:8">
      <c r="A56" s="63" t="s">
        <v>4686</v>
      </c>
      <c r="B56" s="166" t="s">
        <v>4178</v>
      </c>
      <c r="D56" s="167" t="s">
        <v>4179</v>
      </c>
      <c r="E56" s="167" t="s">
        <v>4179</v>
      </c>
      <c r="F56" s="167" t="s">
        <v>4179</v>
      </c>
      <c r="G56" s="167" t="s">
        <v>4179</v>
      </c>
      <c r="H56" s="167" t="s">
        <v>4179</v>
      </c>
    </row>
    <row r="57" spans="1:8">
      <c r="A57" s="63" t="s">
        <v>4686</v>
      </c>
      <c r="B57" s="166" t="s">
        <v>4180</v>
      </c>
      <c r="D57" s="167" t="s">
        <v>4181</v>
      </c>
      <c r="E57" s="167" t="s">
        <v>4182</v>
      </c>
      <c r="F57" s="167" t="s">
        <v>4181</v>
      </c>
      <c r="G57" s="167" t="s">
        <v>4183</v>
      </c>
      <c r="H57" s="167" t="s">
        <v>4181</v>
      </c>
    </row>
    <row r="58" spans="1:8">
      <c r="A58" s="63" t="s">
        <v>4686</v>
      </c>
      <c r="B58" s="166" t="s">
        <v>4184</v>
      </c>
      <c r="D58" s="167" t="s">
        <v>4185</v>
      </c>
      <c r="E58" s="167" t="s">
        <v>4185</v>
      </c>
      <c r="F58" s="167" t="s">
        <v>4185</v>
      </c>
      <c r="G58" s="167" t="s">
        <v>4185</v>
      </c>
      <c r="H58" s="167" t="s">
        <v>4186</v>
      </c>
    </row>
    <row r="59" spans="1:8">
      <c r="A59" s="63" t="s">
        <v>4686</v>
      </c>
      <c r="B59" s="166" t="s">
        <v>4187</v>
      </c>
      <c r="D59" s="167" t="s">
        <v>4188</v>
      </c>
      <c r="E59" s="167" t="s">
        <v>4189</v>
      </c>
      <c r="F59" s="167" t="s">
        <v>4188</v>
      </c>
      <c r="G59" s="167" t="s">
        <v>4188</v>
      </c>
      <c r="H59" s="167" t="s">
        <v>4189</v>
      </c>
    </row>
    <row r="60" spans="1:8">
      <c r="A60" s="63" t="s">
        <v>4686</v>
      </c>
      <c r="B60" s="166" t="s">
        <v>4190</v>
      </c>
      <c r="D60" s="167" t="s">
        <v>828</v>
      </c>
      <c r="E60" s="167" t="s">
        <v>828</v>
      </c>
      <c r="F60" s="167" t="s">
        <v>4191</v>
      </c>
      <c r="G60" s="167" t="s">
        <v>4191</v>
      </c>
      <c r="H60" s="167" t="s">
        <v>828</v>
      </c>
    </row>
    <row r="61" spans="1:8">
      <c r="A61" s="63" t="s">
        <v>4686</v>
      </c>
      <c r="B61" s="166" t="s">
        <v>4192</v>
      </c>
      <c r="D61" s="167" t="s">
        <v>828</v>
      </c>
      <c r="E61" s="167" t="s">
        <v>4193</v>
      </c>
      <c r="F61" s="167" t="s">
        <v>828</v>
      </c>
      <c r="G61" s="167" t="s">
        <v>828</v>
      </c>
      <c r="H61" s="167" t="s">
        <v>828</v>
      </c>
    </row>
    <row r="62" spans="1:8">
      <c r="A62" s="63" t="s">
        <v>4686</v>
      </c>
      <c r="B62" s="166" t="s">
        <v>4194</v>
      </c>
      <c r="D62" s="167" t="s">
        <v>4195</v>
      </c>
      <c r="E62" s="167" t="s">
        <v>4195</v>
      </c>
      <c r="F62" s="167" t="s">
        <v>4195</v>
      </c>
      <c r="G62" s="167" t="s">
        <v>4195</v>
      </c>
      <c r="H62" s="167" t="s">
        <v>4195</v>
      </c>
    </row>
    <row r="63" spans="1:8">
      <c r="A63" s="63" t="s">
        <v>4686</v>
      </c>
      <c r="B63" s="166" t="s">
        <v>4196</v>
      </c>
      <c r="D63" s="167" t="s">
        <v>4197</v>
      </c>
      <c r="E63" s="167" t="s">
        <v>4197</v>
      </c>
      <c r="F63" s="167" t="s">
        <v>4198</v>
      </c>
      <c r="G63" s="167" t="s">
        <v>4198</v>
      </c>
      <c r="H63" s="167" t="s">
        <v>4197</v>
      </c>
    </row>
    <row r="64" spans="1:8">
      <c r="A64" s="63" t="s">
        <v>4686</v>
      </c>
      <c r="B64" s="166" t="s">
        <v>4199</v>
      </c>
      <c r="D64" s="167">
        <v>1023</v>
      </c>
      <c r="E64" s="167">
        <v>2023</v>
      </c>
      <c r="F64" s="167">
        <v>2023</v>
      </c>
      <c r="G64" s="167">
        <v>2023</v>
      </c>
      <c r="H64" s="167">
        <v>2023</v>
      </c>
    </row>
    <row r="65" spans="1:8">
      <c r="A65" s="63" t="s">
        <v>4686</v>
      </c>
      <c r="B65" s="166" t="s">
        <v>4200</v>
      </c>
      <c r="D65" s="167" t="s">
        <v>4201</v>
      </c>
      <c r="E65" s="167" t="s">
        <v>4202</v>
      </c>
      <c r="F65" s="167" t="s">
        <v>4202</v>
      </c>
      <c r="G65" s="167" t="s">
        <v>4202</v>
      </c>
      <c r="H65" s="167" t="s">
        <v>4202</v>
      </c>
    </row>
    <row r="66" spans="1:8">
      <c r="A66" s="63" t="s">
        <v>4686</v>
      </c>
      <c r="B66" s="166" t="s">
        <v>4203</v>
      </c>
      <c r="D66" s="167" t="s">
        <v>4204</v>
      </c>
      <c r="E66" s="167" t="s">
        <v>4204</v>
      </c>
      <c r="F66" s="167" t="s">
        <v>4204</v>
      </c>
      <c r="G66" s="167" t="s">
        <v>4204</v>
      </c>
      <c r="H66" s="167" t="s">
        <v>4204</v>
      </c>
    </row>
    <row r="67" spans="1:8">
      <c r="A67" s="63" t="s">
        <v>4686</v>
      </c>
      <c r="B67" s="166" t="s">
        <v>4205</v>
      </c>
      <c r="D67" s="167" t="s">
        <v>4206</v>
      </c>
      <c r="E67" s="167" t="s">
        <v>4206</v>
      </c>
      <c r="F67" s="167" t="s">
        <v>4206</v>
      </c>
      <c r="G67" s="167" t="s">
        <v>4206</v>
      </c>
      <c r="H67" s="167" t="s">
        <v>4207</v>
      </c>
    </row>
    <row r="68" spans="1:8">
      <c r="A68" s="63" t="s">
        <v>4686</v>
      </c>
      <c r="B68" s="166" t="s">
        <v>4208</v>
      </c>
      <c r="D68" s="167" t="s">
        <v>4209</v>
      </c>
      <c r="E68" s="167" t="s">
        <v>4210</v>
      </c>
      <c r="F68" s="167" t="s">
        <v>4209</v>
      </c>
      <c r="G68" s="167" t="s">
        <v>4210</v>
      </c>
      <c r="H68" s="167" t="s">
        <v>4211</v>
      </c>
    </row>
    <row r="69" spans="1:8">
      <c r="A69" s="63" t="s">
        <v>4686</v>
      </c>
      <c r="B69" s="166" t="s">
        <v>4212</v>
      </c>
      <c r="D69" s="167" t="s">
        <v>4213</v>
      </c>
      <c r="E69" s="167" t="s">
        <v>4214</v>
      </c>
      <c r="F69" s="167" t="s">
        <v>4213</v>
      </c>
      <c r="G69" s="167" t="s">
        <v>4214</v>
      </c>
      <c r="H69" s="167" t="s">
        <v>4213</v>
      </c>
    </row>
    <row r="70" spans="1:8">
      <c r="A70" s="63" t="s">
        <v>4686</v>
      </c>
      <c r="B70" s="166" t="s">
        <v>4215</v>
      </c>
      <c r="D70" s="167" t="s">
        <v>4216</v>
      </c>
      <c r="E70" s="167" t="s">
        <v>4216</v>
      </c>
      <c r="F70" s="167" t="s">
        <v>4216</v>
      </c>
      <c r="G70" s="167" t="s">
        <v>4216</v>
      </c>
      <c r="H70" s="167" t="s">
        <v>4217</v>
      </c>
    </row>
    <row r="71" spans="1:8">
      <c r="A71" s="63" t="s">
        <v>4686</v>
      </c>
      <c r="B71" s="166" t="s">
        <v>4218</v>
      </c>
      <c r="D71" s="167" t="s">
        <v>4219</v>
      </c>
      <c r="E71" s="167" t="s">
        <v>4219</v>
      </c>
      <c r="F71" s="167" t="s">
        <v>4219</v>
      </c>
      <c r="G71" s="167" t="s">
        <v>4219</v>
      </c>
      <c r="H71" s="167" t="s">
        <v>4219</v>
      </c>
    </row>
    <row r="72" spans="1:8">
      <c r="A72" s="63" t="s">
        <v>4686</v>
      </c>
      <c r="B72" s="166" t="s">
        <v>4220</v>
      </c>
      <c r="D72" s="167" t="s">
        <v>4221</v>
      </c>
      <c r="E72" s="167" t="s">
        <v>4221</v>
      </c>
      <c r="F72" s="167" t="s">
        <v>4222</v>
      </c>
      <c r="G72" s="167" t="s">
        <v>4222</v>
      </c>
      <c r="H72" s="167" t="s">
        <v>4221</v>
      </c>
    </row>
    <row r="73" spans="1:8">
      <c r="A73" s="63" t="s">
        <v>4686</v>
      </c>
      <c r="B73" s="166" t="s">
        <v>4223</v>
      </c>
      <c r="D73" s="167" t="s">
        <v>4224</v>
      </c>
      <c r="E73" s="167" t="s">
        <v>4225</v>
      </c>
      <c r="F73" s="167" t="s">
        <v>4224</v>
      </c>
      <c r="G73" s="167" t="s">
        <v>4225</v>
      </c>
      <c r="H73" s="167" t="s">
        <v>4225</v>
      </c>
    </row>
    <row r="74" spans="1:8">
      <c r="A74" s="63" t="s">
        <v>4686</v>
      </c>
      <c r="B74" s="166" t="s">
        <v>4226</v>
      </c>
      <c r="D74" s="167" t="s">
        <v>4227</v>
      </c>
      <c r="E74" s="167" t="s">
        <v>4227</v>
      </c>
      <c r="F74" s="167" t="s">
        <v>4227</v>
      </c>
      <c r="G74" s="167" t="s">
        <v>4228</v>
      </c>
      <c r="H74" s="167" t="s">
        <v>4227</v>
      </c>
    </row>
    <row r="75" spans="1:8">
      <c r="A75" s="63" t="s">
        <v>4686</v>
      </c>
      <c r="B75" s="166" t="s">
        <v>4229</v>
      </c>
      <c r="D75" s="167" t="s">
        <v>4230</v>
      </c>
      <c r="E75" s="167" t="s">
        <v>4231</v>
      </c>
      <c r="F75" s="167" t="s">
        <v>4230</v>
      </c>
      <c r="G75" s="167" t="s">
        <v>4230</v>
      </c>
      <c r="H75" s="167" t="s">
        <v>4231</v>
      </c>
    </row>
    <row r="76" spans="1:8">
      <c r="A76" s="63" t="s">
        <v>4686</v>
      </c>
      <c r="B76" s="166" t="s">
        <v>4232</v>
      </c>
      <c r="D76" s="167" t="s">
        <v>4233</v>
      </c>
      <c r="E76" s="167" t="s">
        <v>4233</v>
      </c>
      <c r="F76" s="167" t="s">
        <v>4234</v>
      </c>
      <c r="G76" s="167" t="s">
        <v>4234</v>
      </c>
      <c r="H76" s="167" t="s">
        <v>4233</v>
      </c>
    </row>
    <row r="77" spans="1:8">
      <c r="A77" s="63" t="s">
        <v>4686</v>
      </c>
      <c r="B77" s="166" t="s">
        <v>4235</v>
      </c>
      <c r="D77" s="167" t="s">
        <v>4236</v>
      </c>
      <c r="E77" s="167" t="s">
        <v>4237</v>
      </c>
      <c r="F77" s="167" t="s">
        <v>4236</v>
      </c>
      <c r="G77" s="167" t="s">
        <v>4236</v>
      </c>
      <c r="H77" s="167" t="s">
        <v>4236</v>
      </c>
    </row>
    <row r="78" spans="1:8">
      <c r="A78" s="63" t="s">
        <v>4686</v>
      </c>
      <c r="B78" s="166" t="s">
        <v>4238</v>
      </c>
      <c r="D78" s="167" t="s">
        <v>4239</v>
      </c>
      <c r="E78" s="167" t="s">
        <v>4239</v>
      </c>
      <c r="F78" s="167" t="s">
        <v>4239</v>
      </c>
      <c r="G78" s="167" t="s">
        <v>4239</v>
      </c>
      <c r="H78" s="167" t="s">
        <v>4240</v>
      </c>
    </row>
    <row r="79" spans="1:8">
      <c r="A79" s="63" t="s">
        <v>4686</v>
      </c>
      <c r="B79" s="166" t="s">
        <v>4241</v>
      </c>
      <c r="D79" s="167" t="s">
        <v>3233</v>
      </c>
      <c r="E79" s="167" t="s">
        <v>4162</v>
      </c>
      <c r="F79" s="167" t="s">
        <v>3233</v>
      </c>
      <c r="G79" s="167" t="s">
        <v>4162</v>
      </c>
      <c r="H79" s="167" t="s">
        <v>3233</v>
      </c>
    </row>
    <row r="80" spans="1:8">
      <c r="A80" s="63" t="s">
        <v>4686</v>
      </c>
      <c r="B80" s="166" t="s">
        <v>4242</v>
      </c>
      <c r="D80" s="167" t="s">
        <v>828</v>
      </c>
      <c r="E80" s="167" t="s">
        <v>828</v>
      </c>
      <c r="F80" s="167" t="s">
        <v>828</v>
      </c>
      <c r="G80" s="167" t="s">
        <v>828</v>
      </c>
      <c r="H80" s="167" t="s">
        <v>828</v>
      </c>
    </row>
    <row r="81" spans="1:8">
      <c r="A81" s="63" t="s">
        <v>4686</v>
      </c>
      <c r="B81" s="166" t="s">
        <v>4243</v>
      </c>
      <c r="D81" s="167" t="s">
        <v>3280</v>
      </c>
      <c r="E81" s="167" t="s">
        <v>3280</v>
      </c>
      <c r="F81" s="167" t="s">
        <v>828</v>
      </c>
      <c r="G81" s="167" t="s">
        <v>828</v>
      </c>
      <c r="H81" s="167" t="s">
        <v>828</v>
      </c>
    </row>
    <row r="82" spans="1:8">
      <c r="A82" s="63" t="s">
        <v>4686</v>
      </c>
      <c r="B82" s="166" t="s">
        <v>4244</v>
      </c>
      <c r="D82" s="167" t="s">
        <v>499</v>
      </c>
      <c r="E82" s="167" t="s">
        <v>4245</v>
      </c>
      <c r="F82" s="167" t="s">
        <v>4245</v>
      </c>
      <c r="G82" s="167" t="s">
        <v>499</v>
      </c>
      <c r="H82" s="167" t="s">
        <v>499</v>
      </c>
    </row>
    <row r="83" spans="1:8">
      <c r="A83" s="63" t="s">
        <v>4686</v>
      </c>
      <c r="B83" s="166" t="s">
        <v>4246</v>
      </c>
      <c r="D83" s="167" t="s">
        <v>4247</v>
      </c>
      <c r="E83" s="167" t="s">
        <v>4248</v>
      </c>
      <c r="F83" s="167" t="s">
        <v>4247</v>
      </c>
      <c r="G83" s="167" t="s">
        <v>4247</v>
      </c>
      <c r="H83" s="167" t="s">
        <v>4247</v>
      </c>
    </row>
    <row r="84" spans="1:8">
      <c r="A84" s="63" t="s">
        <v>4686</v>
      </c>
      <c r="B84" s="166" t="s">
        <v>4249</v>
      </c>
      <c r="D84" s="167" t="s">
        <v>4250</v>
      </c>
      <c r="E84" s="167" t="s">
        <v>63</v>
      </c>
      <c r="F84" s="167" t="s">
        <v>4250</v>
      </c>
      <c r="G84" s="167" t="s">
        <v>4250</v>
      </c>
      <c r="H84" s="167" t="s">
        <v>63</v>
      </c>
    </row>
    <row r="85" spans="1:8">
      <c r="A85" s="63" t="s">
        <v>4686</v>
      </c>
      <c r="B85" s="166" t="s">
        <v>4251</v>
      </c>
      <c r="D85" s="167" t="s">
        <v>4191</v>
      </c>
      <c r="E85" s="167" t="s">
        <v>63</v>
      </c>
      <c r="F85" s="167" t="s">
        <v>4191</v>
      </c>
      <c r="G85" s="167" t="s">
        <v>4156</v>
      </c>
      <c r="H85" s="167" t="s">
        <v>63</v>
      </c>
    </row>
    <row r="86" spans="1:8">
      <c r="A86" s="63" t="s">
        <v>4686</v>
      </c>
      <c r="B86" s="166" t="s">
        <v>4252</v>
      </c>
      <c r="D86" s="167" t="s">
        <v>4162</v>
      </c>
      <c r="E86" s="167" t="s">
        <v>4162</v>
      </c>
      <c r="F86" s="167" t="s">
        <v>4162</v>
      </c>
      <c r="G86" s="167" t="s">
        <v>4156</v>
      </c>
      <c r="H86" s="167" t="s">
        <v>4162</v>
      </c>
    </row>
    <row r="87" spans="1:8">
      <c r="A87" s="63" t="s">
        <v>4686</v>
      </c>
      <c r="B87" s="166" t="s">
        <v>4253</v>
      </c>
      <c r="D87" s="167" t="s">
        <v>4193</v>
      </c>
      <c r="E87" s="167" t="s">
        <v>4193</v>
      </c>
      <c r="F87" s="167" t="s">
        <v>4193</v>
      </c>
      <c r="G87" s="167" t="s">
        <v>4193</v>
      </c>
      <c r="H87" s="167" t="s">
        <v>2207</v>
      </c>
    </row>
    <row r="88" spans="1:8">
      <c r="A88" s="63" t="s">
        <v>4686</v>
      </c>
      <c r="B88" s="166" t="s">
        <v>4254</v>
      </c>
      <c r="D88" s="167" t="s">
        <v>4193</v>
      </c>
      <c r="E88" s="167" t="s">
        <v>4193</v>
      </c>
      <c r="F88" s="167" t="s">
        <v>4193</v>
      </c>
      <c r="G88" s="167" t="s">
        <v>4193</v>
      </c>
      <c r="H88" s="167" t="s">
        <v>3233</v>
      </c>
    </row>
    <row r="89" spans="1:8">
      <c r="A89" s="63" t="s">
        <v>4686</v>
      </c>
      <c r="B89" s="166" t="s">
        <v>4255</v>
      </c>
      <c r="D89" s="167" t="s">
        <v>3233</v>
      </c>
      <c r="E89" s="167" t="s">
        <v>4222</v>
      </c>
      <c r="F89" s="167" t="s">
        <v>4222</v>
      </c>
      <c r="G89" s="167" t="s">
        <v>4222</v>
      </c>
      <c r="H89" s="167" t="s">
        <v>4222</v>
      </c>
    </row>
    <row r="90" spans="1:8">
      <c r="A90" s="63" t="s">
        <v>4686</v>
      </c>
      <c r="B90" s="166" t="s">
        <v>4256</v>
      </c>
      <c r="D90" s="167" t="s">
        <v>4257</v>
      </c>
      <c r="E90" s="167" t="s">
        <v>63</v>
      </c>
      <c r="F90" s="167" t="s">
        <v>4258</v>
      </c>
      <c r="G90" s="167" t="s">
        <v>4258</v>
      </c>
      <c r="H90" s="167" t="s">
        <v>4257</v>
      </c>
    </row>
    <row r="91" spans="1:8">
      <c r="A91" s="63" t="s">
        <v>4686</v>
      </c>
      <c r="B91" s="166" t="s">
        <v>4259</v>
      </c>
      <c r="D91" s="167" t="s">
        <v>4234</v>
      </c>
      <c r="E91" s="167" t="s">
        <v>499</v>
      </c>
      <c r="F91" s="167" t="s">
        <v>4234</v>
      </c>
      <c r="G91" s="167" t="s">
        <v>499</v>
      </c>
      <c r="H91" s="167" t="s">
        <v>4234</v>
      </c>
    </row>
    <row r="92" spans="1:8">
      <c r="A92" s="63" t="s">
        <v>4686</v>
      </c>
      <c r="B92" s="166" t="s">
        <v>4260</v>
      </c>
      <c r="D92" s="167" t="s">
        <v>4159</v>
      </c>
      <c r="E92" s="167" t="s">
        <v>4159</v>
      </c>
      <c r="F92" s="167" t="s">
        <v>4162</v>
      </c>
      <c r="G92" s="167" t="s">
        <v>4162</v>
      </c>
      <c r="H92" s="167" t="s">
        <v>4159</v>
      </c>
    </row>
    <row r="93" spans="1:8">
      <c r="A93" s="63" t="s">
        <v>4686</v>
      </c>
      <c r="B93" s="166" t="s">
        <v>4261</v>
      </c>
      <c r="D93" s="167" t="s">
        <v>4164</v>
      </c>
      <c r="E93" s="167" t="s">
        <v>4164</v>
      </c>
      <c r="F93" s="167" t="s">
        <v>4164</v>
      </c>
      <c r="G93" s="167" t="s">
        <v>4164</v>
      </c>
      <c r="H93" s="167" t="s">
        <v>4164</v>
      </c>
    </row>
    <row r="94" spans="1:8">
      <c r="A94" s="63" t="s">
        <v>4686</v>
      </c>
      <c r="B94" s="166" t="s">
        <v>4262</v>
      </c>
      <c r="D94" s="167" t="s">
        <v>4263</v>
      </c>
      <c r="E94" s="167" t="s">
        <v>4263</v>
      </c>
      <c r="F94" s="167" t="s">
        <v>4263</v>
      </c>
      <c r="G94" s="167" t="s">
        <v>4263</v>
      </c>
      <c r="H94" s="167" t="s">
        <v>499</v>
      </c>
    </row>
    <row r="95" spans="1:8">
      <c r="A95" s="63" t="s">
        <v>4686</v>
      </c>
      <c r="B95" s="166" t="s">
        <v>4264</v>
      </c>
      <c r="D95" s="167" t="s">
        <v>4265</v>
      </c>
      <c r="E95" s="167" t="s">
        <v>4266</v>
      </c>
      <c r="F95" s="167" t="s">
        <v>4266</v>
      </c>
      <c r="G95" s="167" t="s">
        <v>4266</v>
      </c>
      <c r="H95" s="167" t="s">
        <v>4265</v>
      </c>
    </row>
    <row r="96" spans="1:8">
      <c r="A96" s="63" t="s">
        <v>4686</v>
      </c>
      <c r="B96" s="166" t="s">
        <v>4267</v>
      </c>
      <c r="D96" s="167" t="s">
        <v>4268</v>
      </c>
      <c r="E96" s="167" t="s">
        <v>4268</v>
      </c>
      <c r="F96" s="167" t="s">
        <v>4269</v>
      </c>
      <c r="G96" s="167" t="s">
        <v>4268</v>
      </c>
      <c r="H96" s="167" t="s">
        <v>4268</v>
      </c>
    </row>
    <row r="97" spans="1:8">
      <c r="A97" s="63" t="s">
        <v>4686</v>
      </c>
      <c r="B97" s="166" t="s">
        <v>4270</v>
      </c>
      <c r="D97" s="167" t="s">
        <v>3233</v>
      </c>
      <c r="E97" s="167" t="s">
        <v>3233</v>
      </c>
      <c r="F97" s="167" t="s">
        <v>4271</v>
      </c>
      <c r="G97" s="167" t="s">
        <v>4271</v>
      </c>
      <c r="H97" s="167" t="s">
        <v>3233</v>
      </c>
    </row>
    <row r="98" spans="1:8">
      <c r="A98" s="63" t="s">
        <v>4686</v>
      </c>
      <c r="B98" s="166" t="s">
        <v>4272</v>
      </c>
      <c r="D98" s="167" t="s">
        <v>3280</v>
      </c>
      <c r="E98" s="167" t="s">
        <v>3280</v>
      </c>
      <c r="F98" s="167" t="s">
        <v>3280</v>
      </c>
      <c r="G98" s="167" t="s">
        <v>3280</v>
      </c>
      <c r="H98" s="167" t="s">
        <v>3280</v>
      </c>
    </row>
    <row r="99" spans="1:8">
      <c r="A99" s="63" t="s">
        <v>4686</v>
      </c>
      <c r="B99" s="166" t="s">
        <v>4273</v>
      </c>
      <c r="D99" s="167" t="s">
        <v>3233</v>
      </c>
      <c r="F99" s="167" t="s">
        <v>2207</v>
      </c>
      <c r="G99" s="167" t="s">
        <v>2207</v>
      </c>
    </row>
    <row r="100" spans="1:8">
      <c r="A100" s="63" t="s">
        <v>4686</v>
      </c>
      <c r="B100" s="166" t="s">
        <v>4274</v>
      </c>
      <c r="D100" s="167" t="s">
        <v>3280</v>
      </c>
      <c r="F100" s="167" t="s">
        <v>3280</v>
      </c>
      <c r="G100" s="167" t="s">
        <v>2207</v>
      </c>
    </row>
    <row r="101" spans="1:8">
      <c r="A101" s="63" t="s">
        <v>4686</v>
      </c>
      <c r="B101" s="166" t="s">
        <v>4275</v>
      </c>
      <c r="D101" s="167" t="s">
        <v>500</v>
      </c>
      <c r="E101" s="167" t="s">
        <v>500</v>
      </c>
      <c r="F101" s="167" t="s">
        <v>500</v>
      </c>
      <c r="G101" s="167" t="s">
        <v>500</v>
      </c>
      <c r="H101" s="167" t="s">
        <v>4193</v>
      </c>
    </row>
    <row r="102" spans="1:8">
      <c r="A102" s="63" t="s">
        <v>4686</v>
      </c>
      <c r="B102" s="166" t="s">
        <v>4276</v>
      </c>
      <c r="D102" s="167" t="s">
        <v>4277</v>
      </c>
      <c r="F102" s="167" t="s">
        <v>499</v>
      </c>
      <c r="G102" s="167" t="s">
        <v>499</v>
      </c>
    </row>
    <row r="103" spans="1:8">
      <c r="A103" s="63" t="s">
        <v>4686</v>
      </c>
      <c r="B103" s="166" t="s">
        <v>4278</v>
      </c>
      <c r="D103" s="167" t="s">
        <v>828</v>
      </c>
      <c r="E103" s="167" t="s">
        <v>828</v>
      </c>
      <c r="F103" s="167" t="s">
        <v>828</v>
      </c>
      <c r="G103" s="167" t="s">
        <v>4191</v>
      </c>
      <c r="H103" s="167" t="s">
        <v>4191</v>
      </c>
    </row>
    <row r="104" spans="1:8">
      <c r="A104" s="63" t="s">
        <v>4686</v>
      </c>
      <c r="B104" s="166" t="s">
        <v>4279</v>
      </c>
      <c r="D104" s="167" t="s">
        <v>2207</v>
      </c>
      <c r="E104" s="167" t="s">
        <v>2207</v>
      </c>
      <c r="F104" s="167" t="s">
        <v>2207</v>
      </c>
      <c r="G104" s="167" t="s">
        <v>2207</v>
      </c>
      <c r="H104" s="167" t="s">
        <v>2207</v>
      </c>
    </row>
    <row r="105" spans="1:8">
      <c r="A105" s="63" t="s">
        <v>4686</v>
      </c>
      <c r="B105" s="166" t="s">
        <v>4280</v>
      </c>
      <c r="D105" s="167" t="s">
        <v>4281</v>
      </c>
      <c r="E105" s="167" t="s">
        <v>4281</v>
      </c>
      <c r="F105" s="167" t="s">
        <v>4281</v>
      </c>
      <c r="G105" s="167" t="s">
        <v>4281</v>
      </c>
      <c r="H105" s="167" t="s">
        <v>4234</v>
      </c>
    </row>
    <row r="106" spans="1:8">
      <c r="A106" s="63" t="s">
        <v>4686</v>
      </c>
      <c r="B106" s="166" t="s">
        <v>4282</v>
      </c>
      <c r="D106" s="167" t="s">
        <v>4283</v>
      </c>
      <c r="E106" s="167" t="s">
        <v>4284</v>
      </c>
      <c r="F106" s="167" t="s">
        <v>4284</v>
      </c>
      <c r="G106" s="167" t="s">
        <v>4284</v>
      </c>
      <c r="H106" s="167" t="s">
        <v>4284</v>
      </c>
    </row>
    <row r="107" spans="1:8">
      <c r="A107" s="63" t="s">
        <v>4687</v>
      </c>
      <c r="B107" s="166" t="s">
        <v>4285</v>
      </c>
      <c r="C107" s="167" t="s">
        <v>4286</v>
      </c>
    </row>
    <row r="108" spans="1:8">
      <c r="A108" s="63" t="s">
        <v>4687</v>
      </c>
      <c r="B108" s="166" t="s">
        <v>4287</v>
      </c>
      <c r="C108" s="167" t="s">
        <v>4286</v>
      </c>
    </row>
    <row r="109" spans="1:8">
      <c r="A109" s="63" t="s">
        <v>4687</v>
      </c>
      <c r="B109" s="166" t="s">
        <v>4288</v>
      </c>
      <c r="C109" s="167" t="s">
        <v>4286</v>
      </c>
    </row>
    <row r="110" spans="1:8">
      <c r="A110" s="63" t="s">
        <v>4687</v>
      </c>
      <c r="B110" s="166" t="s">
        <v>4289</v>
      </c>
      <c r="C110" s="167" t="s">
        <v>4286</v>
      </c>
    </row>
    <row r="111" spans="1:8">
      <c r="A111" s="63" t="s">
        <v>4687</v>
      </c>
      <c r="B111" s="166" t="s">
        <v>4290</v>
      </c>
      <c r="C111" s="167" t="s">
        <v>4286</v>
      </c>
    </row>
    <row r="112" spans="1:8" ht="31.5">
      <c r="A112" s="63" t="s">
        <v>4687</v>
      </c>
      <c r="B112" s="166" t="s">
        <v>4291</v>
      </c>
      <c r="C112" s="167" t="s">
        <v>4292</v>
      </c>
      <c r="D112" s="167" t="s">
        <v>4293</v>
      </c>
      <c r="E112" s="167" t="s">
        <v>4294</v>
      </c>
      <c r="F112" s="167" t="s">
        <v>4295</v>
      </c>
      <c r="G112" s="167" t="s">
        <v>4296</v>
      </c>
    </row>
    <row r="113" spans="1:7" ht="31.5">
      <c r="A113" s="63" t="s">
        <v>4687</v>
      </c>
      <c r="B113" s="166" t="s">
        <v>4297</v>
      </c>
      <c r="C113" s="167" t="s">
        <v>4292</v>
      </c>
      <c r="D113" s="167" t="s">
        <v>4298</v>
      </c>
      <c r="E113" s="167" t="s">
        <v>4299</v>
      </c>
      <c r="F113" s="167" t="s">
        <v>4300</v>
      </c>
      <c r="G113" s="167" t="s">
        <v>4301</v>
      </c>
    </row>
    <row r="114" spans="1:7">
      <c r="A114" s="63" t="s">
        <v>4687</v>
      </c>
      <c r="B114" s="166" t="s">
        <v>4302</v>
      </c>
      <c r="C114" s="167" t="s">
        <v>4292</v>
      </c>
      <c r="D114" s="167" t="s">
        <v>4303</v>
      </c>
      <c r="E114" s="167" t="s">
        <v>4304</v>
      </c>
      <c r="F114" s="167" t="s">
        <v>4305</v>
      </c>
      <c r="G114" s="167" t="s">
        <v>4303</v>
      </c>
    </row>
    <row r="115" spans="1:7">
      <c r="A115" s="63" t="s">
        <v>4687</v>
      </c>
      <c r="B115" s="166" t="s">
        <v>4306</v>
      </c>
      <c r="C115" s="167" t="s">
        <v>4292</v>
      </c>
      <c r="D115" s="167" t="s">
        <v>4307</v>
      </c>
      <c r="E115" s="167" t="s">
        <v>4308</v>
      </c>
      <c r="F115" s="167" t="s">
        <v>4309</v>
      </c>
      <c r="G115" s="167" t="s">
        <v>4307</v>
      </c>
    </row>
    <row r="116" spans="1:7">
      <c r="A116" s="63" t="s">
        <v>4687</v>
      </c>
      <c r="B116" s="166" t="s">
        <v>4310</v>
      </c>
      <c r="C116" s="167" t="s">
        <v>4292</v>
      </c>
      <c r="D116" s="167" t="s">
        <v>4311</v>
      </c>
      <c r="E116" s="167" t="s">
        <v>4311</v>
      </c>
      <c r="F116" s="167" t="s">
        <v>4312</v>
      </c>
      <c r="G116" s="167" t="s">
        <v>4313</v>
      </c>
    </row>
    <row r="117" spans="1:7" ht="31.5">
      <c r="A117" s="63" t="s">
        <v>4687</v>
      </c>
      <c r="B117" s="166" t="s">
        <v>4314</v>
      </c>
      <c r="C117" s="167" t="s">
        <v>4315</v>
      </c>
      <c r="D117" s="167" t="s">
        <v>4316</v>
      </c>
      <c r="E117" s="167" t="s">
        <v>4317</v>
      </c>
      <c r="F117" s="167" t="s">
        <v>4318</v>
      </c>
      <c r="G117" s="167" t="s">
        <v>4319</v>
      </c>
    </row>
    <row r="118" spans="1:7">
      <c r="A118" s="63" t="s">
        <v>4687</v>
      </c>
      <c r="B118" s="166" t="s">
        <v>4320</v>
      </c>
      <c r="C118" s="167" t="s">
        <v>4315</v>
      </c>
    </row>
    <row r="119" spans="1:7">
      <c r="A119" s="63" t="s">
        <v>4687</v>
      </c>
      <c r="B119" s="166" t="s">
        <v>4321</v>
      </c>
      <c r="C119" s="167" t="s">
        <v>4315</v>
      </c>
      <c r="D119" s="167" t="s">
        <v>4322</v>
      </c>
      <c r="E119" s="167" t="s">
        <v>4323</v>
      </c>
      <c r="G119" s="167" t="s">
        <v>4322</v>
      </c>
    </row>
    <row r="120" spans="1:7">
      <c r="A120" s="63" t="s">
        <v>4687</v>
      </c>
      <c r="B120" s="166" t="s">
        <v>4324</v>
      </c>
      <c r="C120" s="167" t="s">
        <v>4315</v>
      </c>
      <c r="D120" s="167" t="s">
        <v>4325</v>
      </c>
      <c r="E120" s="167" t="s">
        <v>4326</v>
      </c>
      <c r="G120" s="167" t="s">
        <v>4327</v>
      </c>
    </row>
    <row r="121" spans="1:7">
      <c r="A121" s="63" t="s">
        <v>4687</v>
      </c>
      <c r="B121" s="166" t="s">
        <v>4328</v>
      </c>
      <c r="C121" s="167" t="s">
        <v>4329</v>
      </c>
      <c r="D121" s="167" t="s">
        <v>172</v>
      </c>
      <c r="E121" s="167" t="s">
        <v>172</v>
      </c>
      <c r="F121" s="167" t="s">
        <v>172</v>
      </c>
      <c r="G121" s="167" t="s">
        <v>4330</v>
      </c>
    </row>
    <row r="122" spans="1:7" s="167" customFormat="1" ht="31.5">
      <c r="A122" s="63" t="s">
        <v>4687</v>
      </c>
      <c r="B122" s="166" t="s">
        <v>4331</v>
      </c>
      <c r="C122" s="167" t="s">
        <v>4329</v>
      </c>
      <c r="D122" s="167" t="s">
        <v>3412</v>
      </c>
      <c r="E122" s="167" t="s">
        <v>4332</v>
      </c>
      <c r="F122" s="167" t="s">
        <v>4333</v>
      </c>
      <c r="G122" s="167" t="s">
        <v>4333</v>
      </c>
    </row>
    <row r="123" spans="1:7" s="167" customFormat="1" ht="31.5">
      <c r="A123" s="63" t="s">
        <v>4687</v>
      </c>
      <c r="B123" s="166" t="s">
        <v>4334</v>
      </c>
      <c r="C123" s="167" t="s">
        <v>4329</v>
      </c>
      <c r="D123" s="167" t="s">
        <v>4335</v>
      </c>
      <c r="E123" s="167" t="s">
        <v>4336</v>
      </c>
      <c r="F123" s="167" t="s">
        <v>4337</v>
      </c>
      <c r="G123" s="167" t="s">
        <v>4338</v>
      </c>
    </row>
    <row r="124" spans="1:7" s="167" customFormat="1">
      <c r="A124" s="63" t="s">
        <v>4687</v>
      </c>
      <c r="B124" s="166" t="s">
        <v>4339</v>
      </c>
      <c r="C124" s="167" t="s">
        <v>4329</v>
      </c>
      <c r="D124" s="167" t="s">
        <v>4340</v>
      </c>
      <c r="E124" s="167" t="s">
        <v>4341</v>
      </c>
      <c r="F124" s="167" t="s">
        <v>4342</v>
      </c>
      <c r="G124" s="167" t="s">
        <v>4340</v>
      </c>
    </row>
    <row r="125" spans="1:7" s="167" customFormat="1">
      <c r="A125" s="63" t="s">
        <v>4687</v>
      </c>
      <c r="B125" s="166" t="s">
        <v>4343</v>
      </c>
      <c r="C125" s="167" t="s">
        <v>4329</v>
      </c>
      <c r="D125" s="167" t="s">
        <v>4344</v>
      </c>
      <c r="E125" s="167" t="s">
        <v>4345</v>
      </c>
      <c r="F125" s="167" t="s">
        <v>4344</v>
      </c>
      <c r="G125" s="167" t="s">
        <v>4345</v>
      </c>
    </row>
    <row r="126" spans="1:7" s="167" customFormat="1" ht="31.5">
      <c r="A126" s="63" t="s">
        <v>4687</v>
      </c>
      <c r="B126" s="166" t="s">
        <v>4346</v>
      </c>
      <c r="C126" s="167" t="s">
        <v>4347</v>
      </c>
      <c r="D126" s="167" t="s">
        <v>4348</v>
      </c>
      <c r="E126" s="167" t="s">
        <v>4349</v>
      </c>
      <c r="F126" s="167" t="s">
        <v>4350</v>
      </c>
      <c r="G126" s="167" t="s">
        <v>4351</v>
      </c>
    </row>
    <row r="127" spans="1:7" s="167" customFormat="1">
      <c r="A127" s="63" t="s">
        <v>4687</v>
      </c>
      <c r="B127" s="166" t="s">
        <v>4352</v>
      </c>
      <c r="C127" s="167" t="s">
        <v>4347</v>
      </c>
      <c r="D127" s="167" t="s">
        <v>4353</v>
      </c>
      <c r="E127" s="167" t="s">
        <v>4354</v>
      </c>
      <c r="G127" s="167" t="s">
        <v>4355</v>
      </c>
    </row>
    <row r="128" spans="1:7" s="167" customFormat="1">
      <c r="A128" s="63" t="s">
        <v>4687</v>
      </c>
      <c r="B128" s="166" t="s">
        <v>4356</v>
      </c>
      <c r="C128" s="167" t="s">
        <v>4347</v>
      </c>
      <c r="D128" s="167" t="s">
        <v>4357</v>
      </c>
      <c r="E128" s="167" t="s">
        <v>4124</v>
      </c>
      <c r="G128" s="167" t="s">
        <v>2842</v>
      </c>
    </row>
    <row r="129" spans="1:7" s="167" customFormat="1" ht="31.5">
      <c r="A129" s="63" t="s">
        <v>4687</v>
      </c>
      <c r="B129" s="166" t="s">
        <v>4358</v>
      </c>
      <c r="C129" s="167" t="s">
        <v>4347</v>
      </c>
      <c r="D129" s="167" t="s">
        <v>4359</v>
      </c>
      <c r="E129" s="167" t="s">
        <v>4360</v>
      </c>
      <c r="G129" s="167" t="s">
        <v>4361</v>
      </c>
    </row>
    <row r="130" spans="1:7" s="167" customFormat="1">
      <c r="A130" s="63" t="s">
        <v>4687</v>
      </c>
      <c r="B130" s="166" t="s">
        <v>4362</v>
      </c>
      <c r="C130" s="167" t="s">
        <v>4347</v>
      </c>
      <c r="D130" s="167" t="s">
        <v>4363</v>
      </c>
      <c r="E130" s="167" t="s">
        <v>4364</v>
      </c>
      <c r="G130" s="167" t="s">
        <v>4363</v>
      </c>
    </row>
    <row r="131" spans="1:7" s="167" customFormat="1">
      <c r="A131" s="63" t="s">
        <v>4687</v>
      </c>
      <c r="B131" s="166" t="s">
        <v>4365</v>
      </c>
      <c r="C131" s="167" t="s">
        <v>4366</v>
      </c>
      <c r="D131" s="167" t="s">
        <v>4367</v>
      </c>
      <c r="E131" s="167" t="s">
        <v>3814</v>
      </c>
      <c r="G131" s="167" t="s">
        <v>4368</v>
      </c>
    </row>
    <row r="132" spans="1:7" s="167" customFormat="1" ht="31.5">
      <c r="A132" s="63" t="s">
        <v>4687</v>
      </c>
      <c r="B132" s="166" t="s">
        <v>4369</v>
      </c>
      <c r="C132" s="167" t="s">
        <v>4366</v>
      </c>
      <c r="D132" s="167" t="s">
        <v>4370</v>
      </c>
      <c r="E132" s="167" t="s">
        <v>4371</v>
      </c>
      <c r="G132" s="167" t="s">
        <v>4372</v>
      </c>
    </row>
    <row r="133" spans="1:7" s="167" customFormat="1" ht="31.5">
      <c r="A133" s="63" t="s">
        <v>4687</v>
      </c>
      <c r="B133" s="166" t="s">
        <v>4373</v>
      </c>
      <c r="C133" s="167" t="s">
        <v>4366</v>
      </c>
      <c r="D133" s="167" t="s">
        <v>3414</v>
      </c>
      <c r="E133" s="167" t="s">
        <v>4374</v>
      </c>
      <c r="G133" s="167" t="s">
        <v>4375</v>
      </c>
    </row>
    <row r="134" spans="1:7" s="167" customFormat="1" ht="31.5">
      <c r="A134" s="63" t="s">
        <v>4687</v>
      </c>
      <c r="B134" s="166" t="s">
        <v>4376</v>
      </c>
      <c r="C134" s="167" t="s">
        <v>4366</v>
      </c>
      <c r="D134" s="167" t="s">
        <v>1059</v>
      </c>
      <c r="E134" s="167" t="s">
        <v>4377</v>
      </c>
      <c r="G134" s="167" t="s">
        <v>4377</v>
      </c>
    </row>
    <row r="135" spans="1:7" s="167" customFormat="1" ht="31.5">
      <c r="A135" s="63" t="s">
        <v>4687</v>
      </c>
      <c r="B135" s="166" t="s">
        <v>4378</v>
      </c>
      <c r="C135" s="167" t="s">
        <v>4366</v>
      </c>
      <c r="D135" s="167" t="s">
        <v>4379</v>
      </c>
      <c r="E135" s="167" t="s">
        <v>4380</v>
      </c>
      <c r="G135" s="167" t="s">
        <v>4381</v>
      </c>
    </row>
    <row r="136" spans="1:7" s="167" customFormat="1">
      <c r="A136" s="63" t="s">
        <v>4687</v>
      </c>
      <c r="B136" s="166" t="s">
        <v>4382</v>
      </c>
      <c r="C136" s="167" t="s">
        <v>4366</v>
      </c>
      <c r="D136" s="167" t="s">
        <v>4383</v>
      </c>
      <c r="E136" s="167" t="s">
        <v>4384</v>
      </c>
      <c r="G136" s="167" t="s">
        <v>4385</v>
      </c>
    </row>
    <row r="137" spans="1:7" s="167" customFormat="1">
      <c r="A137" s="63" t="s">
        <v>4687</v>
      </c>
      <c r="B137" s="166" t="s">
        <v>4386</v>
      </c>
      <c r="C137" s="167" t="s">
        <v>4366</v>
      </c>
      <c r="D137" s="167" t="s">
        <v>4387</v>
      </c>
      <c r="E137" s="167" t="s">
        <v>4388</v>
      </c>
      <c r="G137" s="167" t="s">
        <v>4388</v>
      </c>
    </row>
    <row r="138" spans="1:7" s="167" customFormat="1">
      <c r="A138" s="63" t="s">
        <v>4687</v>
      </c>
      <c r="B138" s="166" t="s">
        <v>4389</v>
      </c>
      <c r="C138" s="167" t="s">
        <v>4366</v>
      </c>
    </row>
    <row r="139" spans="1:7" s="167" customFormat="1">
      <c r="A139" s="63" t="s">
        <v>4687</v>
      </c>
      <c r="B139" s="166" t="s">
        <v>4390</v>
      </c>
      <c r="C139" s="167" t="s">
        <v>4391</v>
      </c>
    </row>
    <row r="140" spans="1:7" s="167" customFormat="1">
      <c r="A140" s="63" t="s">
        <v>4687</v>
      </c>
      <c r="B140" s="166" t="s">
        <v>4392</v>
      </c>
      <c r="C140" s="167" t="s">
        <v>4391</v>
      </c>
    </row>
    <row r="141" spans="1:7" s="167" customFormat="1">
      <c r="A141" s="63" t="s">
        <v>4687</v>
      </c>
      <c r="B141" s="166" t="s">
        <v>4393</v>
      </c>
      <c r="C141" s="167" t="s">
        <v>4391</v>
      </c>
    </row>
    <row r="142" spans="1:7" s="167" customFormat="1">
      <c r="A142" s="63" t="s">
        <v>4687</v>
      </c>
      <c r="B142" s="166" t="s">
        <v>4394</v>
      </c>
      <c r="C142" s="167" t="s">
        <v>4391</v>
      </c>
    </row>
    <row r="143" spans="1:7" s="167" customFormat="1">
      <c r="A143" s="63" t="s">
        <v>4687</v>
      </c>
      <c r="B143" s="166" t="s">
        <v>4395</v>
      </c>
      <c r="C143" s="167" t="s">
        <v>4396</v>
      </c>
      <c r="D143" s="167" t="s">
        <v>4397</v>
      </c>
      <c r="E143" s="167" t="s">
        <v>4397</v>
      </c>
      <c r="G143" s="167" t="s">
        <v>3521</v>
      </c>
    </row>
    <row r="144" spans="1:7" s="167" customFormat="1">
      <c r="A144" s="63" t="s">
        <v>4687</v>
      </c>
      <c r="B144" s="166" t="s">
        <v>4398</v>
      </c>
      <c r="C144" s="167" t="s">
        <v>4396</v>
      </c>
      <c r="D144" s="167" t="s">
        <v>4399</v>
      </c>
      <c r="E144" s="167" t="s">
        <v>4400</v>
      </c>
      <c r="G144" s="167" t="s">
        <v>1340</v>
      </c>
    </row>
    <row r="145" spans="1:7" s="167" customFormat="1">
      <c r="A145" s="63" t="s">
        <v>4687</v>
      </c>
      <c r="B145" s="166" t="s">
        <v>4401</v>
      </c>
      <c r="C145" s="167" t="s">
        <v>4396</v>
      </c>
      <c r="D145" s="167" t="s">
        <v>4402</v>
      </c>
      <c r="E145" s="167" t="s">
        <v>4403</v>
      </c>
      <c r="F145" s="167" t="s">
        <v>4404</v>
      </c>
      <c r="G145" s="167" t="s">
        <v>4363</v>
      </c>
    </row>
    <row r="146" spans="1:7" s="167" customFormat="1">
      <c r="A146" s="63" t="s">
        <v>4687</v>
      </c>
      <c r="B146" s="166" t="s">
        <v>4405</v>
      </c>
      <c r="C146" s="167" t="s">
        <v>4396</v>
      </c>
      <c r="D146" s="167" t="s">
        <v>4402</v>
      </c>
      <c r="E146" s="167" t="s">
        <v>4402</v>
      </c>
      <c r="G146" s="167" t="s">
        <v>4363</v>
      </c>
    </row>
    <row r="147" spans="1:7" s="167" customFormat="1">
      <c r="A147" s="63" t="s">
        <v>4687</v>
      </c>
      <c r="B147" s="166" t="s">
        <v>4406</v>
      </c>
      <c r="C147" s="167" t="s">
        <v>4396</v>
      </c>
      <c r="D147" s="167" t="s">
        <v>4407</v>
      </c>
      <c r="E147" s="167" t="s">
        <v>4403</v>
      </c>
      <c r="G147" s="167" t="s">
        <v>4407</v>
      </c>
    </row>
    <row r="148" spans="1:7" s="167" customFormat="1" ht="31.5">
      <c r="A148" s="63" t="s">
        <v>4687</v>
      </c>
      <c r="B148" s="166" t="s">
        <v>4408</v>
      </c>
      <c r="C148" s="167" t="s">
        <v>0</v>
      </c>
      <c r="D148" s="167" t="s">
        <v>4409</v>
      </c>
      <c r="G148" s="167" t="s">
        <v>4179</v>
      </c>
    </row>
    <row r="149" spans="1:7" s="167" customFormat="1">
      <c r="A149" s="63" t="s">
        <v>4687</v>
      </c>
      <c r="B149" s="166" t="s">
        <v>4410</v>
      </c>
      <c r="C149" s="167" t="s">
        <v>0</v>
      </c>
      <c r="D149" s="167" t="s">
        <v>4411</v>
      </c>
      <c r="E149" s="167" t="s">
        <v>4412</v>
      </c>
      <c r="F149" s="167" t="s">
        <v>4413</v>
      </c>
      <c r="G149" s="167" t="s">
        <v>4411</v>
      </c>
    </row>
    <row r="150" spans="1:7" s="167" customFormat="1">
      <c r="A150" s="63" t="s">
        <v>4687</v>
      </c>
      <c r="B150" s="166" t="s">
        <v>4414</v>
      </c>
      <c r="C150" s="167" t="s">
        <v>0</v>
      </c>
    </row>
    <row r="151" spans="1:7" s="167" customFormat="1" ht="31.5">
      <c r="A151" s="63" t="s">
        <v>4687</v>
      </c>
      <c r="B151" s="166" t="s">
        <v>4415</v>
      </c>
      <c r="C151" s="167" t="s">
        <v>789</v>
      </c>
      <c r="D151" s="167" t="s">
        <v>4416</v>
      </c>
      <c r="E151" s="167" t="s">
        <v>4417</v>
      </c>
      <c r="F151" s="167" t="s">
        <v>4418</v>
      </c>
      <c r="G151" s="167" t="s">
        <v>1019</v>
      </c>
    </row>
    <row r="152" spans="1:7" s="167" customFormat="1" ht="31.5">
      <c r="A152" s="63" t="s">
        <v>4687</v>
      </c>
      <c r="B152" s="166" t="s">
        <v>4419</v>
      </c>
      <c r="C152" s="167" t="s">
        <v>789</v>
      </c>
      <c r="D152" s="167" t="s">
        <v>4420</v>
      </c>
      <c r="E152" s="167" t="s">
        <v>4421</v>
      </c>
      <c r="F152" s="167" t="s">
        <v>4422</v>
      </c>
      <c r="G152" s="167" t="s">
        <v>4423</v>
      </c>
    </row>
    <row r="153" spans="1:7" s="167" customFormat="1">
      <c r="A153" s="63" t="s">
        <v>4687</v>
      </c>
      <c r="B153" s="166" t="s">
        <v>4424</v>
      </c>
      <c r="C153" s="167" t="s">
        <v>789</v>
      </c>
      <c r="D153" s="167" t="s">
        <v>4425</v>
      </c>
      <c r="E153" s="167" t="s">
        <v>4426</v>
      </c>
      <c r="F153" s="167" t="s">
        <v>4426</v>
      </c>
      <c r="G153" s="167" t="s">
        <v>4427</v>
      </c>
    </row>
    <row r="154" spans="1:7" s="167" customFormat="1">
      <c r="A154" s="63" t="s">
        <v>4687</v>
      </c>
      <c r="B154" s="166" t="s">
        <v>4428</v>
      </c>
      <c r="C154" s="167" t="s">
        <v>789</v>
      </c>
      <c r="D154" s="167" t="s">
        <v>4429</v>
      </c>
      <c r="E154" s="167" t="s">
        <v>2639</v>
      </c>
      <c r="F154" s="167" t="s">
        <v>4430</v>
      </c>
      <c r="G154" s="167" t="s">
        <v>2639</v>
      </c>
    </row>
    <row r="155" spans="1:7" s="167" customFormat="1">
      <c r="A155" s="63" t="s">
        <v>4687</v>
      </c>
      <c r="B155" s="166" t="s">
        <v>4431</v>
      </c>
      <c r="C155" s="167" t="s">
        <v>789</v>
      </c>
    </row>
    <row r="156" spans="1:7" s="167" customFormat="1">
      <c r="A156" s="63" t="s">
        <v>4687</v>
      </c>
      <c r="B156" s="166" t="s">
        <v>4432</v>
      </c>
      <c r="C156" s="167" t="s">
        <v>789</v>
      </c>
      <c r="D156" s="167" t="s">
        <v>4433</v>
      </c>
      <c r="E156" s="167" t="s">
        <v>4434</v>
      </c>
      <c r="F156" s="167" t="s">
        <v>4433</v>
      </c>
      <c r="G156" s="167" t="s">
        <v>4435</v>
      </c>
    </row>
    <row r="157" spans="1:7" s="167" customFormat="1">
      <c r="A157" s="63" t="s">
        <v>4687</v>
      </c>
      <c r="B157" s="166" t="s">
        <v>4436</v>
      </c>
      <c r="C157" s="167" t="s">
        <v>789</v>
      </c>
      <c r="D157" s="167" t="s">
        <v>4096</v>
      </c>
      <c r="E157" s="167" t="s">
        <v>4437</v>
      </c>
      <c r="F157" s="167" t="s">
        <v>4437</v>
      </c>
      <c r="G157" s="167" t="s">
        <v>4097</v>
      </c>
    </row>
    <row r="158" spans="1:7" s="167" customFormat="1">
      <c r="A158" s="63" t="s">
        <v>4687</v>
      </c>
      <c r="B158" s="166" t="s">
        <v>4438</v>
      </c>
      <c r="C158" s="167" t="s">
        <v>4439</v>
      </c>
      <c r="D158" s="167" t="s">
        <v>4440</v>
      </c>
      <c r="E158" s="167" t="s">
        <v>4441</v>
      </c>
      <c r="F158" s="167" t="s">
        <v>4442</v>
      </c>
      <c r="G158" s="167" t="s">
        <v>4443</v>
      </c>
    </row>
    <row r="159" spans="1:7" s="167" customFormat="1">
      <c r="A159" s="63" t="s">
        <v>4687</v>
      </c>
      <c r="B159" s="166" t="s">
        <v>4444</v>
      </c>
      <c r="C159" s="167" t="s">
        <v>2633</v>
      </c>
      <c r="D159" s="167" t="s">
        <v>4445</v>
      </c>
      <c r="E159" s="167" t="s">
        <v>4446</v>
      </c>
      <c r="G159" s="167" t="s">
        <v>4447</v>
      </c>
    </row>
    <row r="160" spans="1:7" s="167" customFormat="1" ht="31.5">
      <c r="A160" s="63" t="s">
        <v>4687</v>
      </c>
      <c r="B160" s="166" t="s">
        <v>4448</v>
      </c>
      <c r="C160" s="167" t="s">
        <v>2633</v>
      </c>
      <c r="D160" s="167" t="s">
        <v>4449</v>
      </c>
      <c r="E160" s="167" t="s">
        <v>4450</v>
      </c>
      <c r="G160" s="167" t="s">
        <v>3720</v>
      </c>
    </row>
    <row r="161" spans="1:7" s="167" customFormat="1">
      <c r="A161" s="63" t="s">
        <v>4687</v>
      </c>
      <c r="B161" s="166" t="s">
        <v>4451</v>
      </c>
      <c r="C161" s="167" t="s">
        <v>2633</v>
      </c>
    </row>
    <row r="162" spans="1:7" s="167" customFormat="1" ht="31.5">
      <c r="A162" s="63" t="s">
        <v>4687</v>
      </c>
      <c r="B162" s="166" t="s">
        <v>4452</v>
      </c>
      <c r="C162" s="167" t="s">
        <v>2633</v>
      </c>
      <c r="D162" s="167" t="s">
        <v>4453</v>
      </c>
      <c r="E162" s="167" t="s">
        <v>4454</v>
      </c>
      <c r="G162" s="167" t="s">
        <v>4455</v>
      </c>
    </row>
    <row r="163" spans="1:7" s="167" customFormat="1">
      <c r="A163" s="63" t="s">
        <v>4687</v>
      </c>
      <c r="B163" s="166" t="s">
        <v>4456</v>
      </c>
      <c r="C163" s="167" t="s">
        <v>2633</v>
      </c>
      <c r="D163" s="167" t="s">
        <v>4457</v>
      </c>
      <c r="E163" s="167" t="s">
        <v>4458</v>
      </c>
      <c r="G163" s="167" t="s">
        <v>4458</v>
      </c>
    </row>
    <row r="164" spans="1:7" s="167" customFormat="1">
      <c r="A164" s="63" t="s">
        <v>4687</v>
      </c>
      <c r="B164" s="166" t="s">
        <v>4459</v>
      </c>
      <c r="C164" s="167" t="s">
        <v>2633</v>
      </c>
      <c r="D164" s="167" t="s">
        <v>4460</v>
      </c>
      <c r="E164" s="167" t="s">
        <v>4461</v>
      </c>
      <c r="G164" s="167" t="s">
        <v>4462</v>
      </c>
    </row>
    <row r="165" spans="1:7" s="167" customFormat="1">
      <c r="A165" s="63" t="s">
        <v>4687</v>
      </c>
      <c r="B165" s="166" t="s">
        <v>4463</v>
      </c>
      <c r="C165" s="167" t="s">
        <v>2633</v>
      </c>
      <c r="D165" s="167" t="s">
        <v>4464</v>
      </c>
      <c r="E165" s="167" t="s">
        <v>3295</v>
      </c>
      <c r="G165" s="167" t="s">
        <v>4464</v>
      </c>
    </row>
    <row r="166" spans="1:7" s="167" customFormat="1" ht="31.5">
      <c r="A166" s="63" t="s">
        <v>4687</v>
      </c>
      <c r="B166" s="166" t="s">
        <v>4465</v>
      </c>
      <c r="C166" s="167" t="s">
        <v>2633</v>
      </c>
      <c r="D166" s="167" t="s">
        <v>4466</v>
      </c>
      <c r="E166" s="167" t="s">
        <v>4454</v>
      </c>
      <c r="G166" s="167" t="s">
        <v>4467</v>
      </c>
    </row>
    <row r="167" spans="1:7" s="167" customFormat="1">
      <c r="A167" s="63" t="s">
        <v>4687</v>
      </c>
      <c r="B167" s="166" t="s">
        <v>4468</v>
      </c>
      <c r="C167" s="167" t="s">
        <v>2633</v>
      </c>
    </row>
    <row r="168" spans="1:7" s="167" customFormat="1">
      <c r="A168" s="63" t="s">
        <v>4687</v>
      </c>
      <c r="B168" s="166" t="s">
        <v>4406</v>
      </c>
      <c r="C168" s="167" t="s">
        <v>2633</v>
      </c>
      <c r="D168" s="167" t="s">
        <v>4469</v>
      </c>
      <c r="E168" s="167" t="s">
        <v>4470</v>
      </c>
      <c r="F168" s="167" t="s">
        <v>4469</v>
      </c>
      <c r="G168" s="167" t="s">
        <v>4471</v>
      </c>
    </row>
    <row r="169" spans="1:7" s="167" customFormat="1">
      <c r="A169" s="63" t="s">
        <v>4687</v>
      </c>
      <c r="B169" s="166" t="s">
        <v>4406</v>
      </c>
      <c r="C169" s="167" t="s">
        <v>2633</v>
      </c>
    </row>
    <row r="170" spans="1:7" s="167" customFormat="1">
      <c r="A170" s="63" t="s">
        <v>4687</v>
      </c>
      <c r="B170" s="166" t="s">
        <v>4472</v>
      </c>
      <c r="C170" s="167" t="s">
        <v>2633</v>
      </c>
      <c r="D170" s="167" t="s">
        <v>4473</v>
      </c>
      <c r="E170" s="167" t="s">
        <v>2753</v>
      </c>
      <c r="G170" s="167" t="s">
        <v>4474</v>
      </c>
    </row>
    <row r="171" spans="1:7" s="167" customFormat="1" ht="31.5">
      <c r="A171" s="63" t="s">
        <v>4687</v>
      </c>
      <c r="B171" s="166" t="s">
        <v>4475</v>
      </c>
      <c r="C171" s="167" t="s">
        <v>2633</v>
      </c>
      <c r="D171" s="167" t="s">
        <v>4476</v>
      </c>
      <c r="E171" s="167" t="s">
        <v>4477</v>
      </c>
      <c r="G171" s="167" t="s">
        <v>4478</v>
      </c>
    </row>
    <row r="172" spans="1:7" s="167" customFormat="1">
      <c r="A172" s="63" t="s">
        <v>4687</v>
      </c>
      <c r="B172" s="166" t="s">
        <v>4479</v>
      </c>
      <c r="C172" s="167" t="s">
        <v>2633</v>
      </c>
    </row>
    <row r="173" spans="1:7" s="167" customFormat="1">
      <c r="A173" s="63" t="s">
        <v>4687</v>
      </c>
      <c r="B173" s="166" t="s">
        <v>4480</v>
      </c>
      <c r="C173" s="167" t="s">
        <v>2633</v>
      </c>
    </row>
    <row r="174" spans="1:7" s="167" customFormat="1">
      <c r="A174" s="63" t="s">
        <v>4687</v>
      </c>
      <c r="B174" s="166" t="s">
        <v>4481</v>
      </c>
      <c r="C174" s="167" t="s">
        <v>4482</v>
      </c>
    </row>
    <row r="175" spans="1:7" s="167" customFormat="1">
      <c r="A175" s="63" t="s">
        <v>4687</v>
      </c>
      <c r="B175" s="166" t="s">
        <v>4483</v>
      </c>
      <c r="C175" s="167" t="s">
        <v>4482</v>
      </c>
    </row>
    <row r="176" spans="1:7" s="167" customFormat="1">
      <c r="A176" s="63" t="s">
        <v>4687</v>
      </c>
      <c r="B176" s="166" t="s">
        <v>4484</v>
      </c>
      <c r="C176" s="167" t="s">
        <v>4482</v>
      </c>
    </row>
    <row r="177" spans="1:3" s="167" customFormat="1">
      <c r="A177" s="63" t="s">
        <v>4687</v>
      </c>
      <c r="B177" s="166" t="s">
        <v>4485</v>
      </c>
      <c r="C177" s="167" t="s">
        <v>4482</v>
      </c>
    </row>
    <row r="178" spans="1:3" s="167" customFormat="1">
      <c r="A178" s="63" t="s">
        <v>4687</v>
      </c>
      <c r="B178" s="166" t="s">
        <v>4486</v>
      </c>
      <c r="C178" s="167" t="s">
        <v>4482</v>
      </c>
    </row>
    <row r="179" spans="1:3" s="167" customFormat="1">
      <c r="A179" s="63" t="s">
        <v>4687</v>
      </c>
      <c r="B179" s="166" t="s">
        <v>4487</v>
      </c>
      <c r="C179" s="167" t="s">
        <v>2752</v>
      </c>
    </row>
    <row r="180" spans="1:3" s="167" customFormat="1">
      <c r="A180" s="63" t="s">
        <v>4687</v>
      </c>
      <c r="B180" s="166" t="s">
        <v>4488</v>
      </c>
      <c r="C180" s="167" t="s">
        <v>2752</v>
      </c>
    </row>
    <row r="181" spans="1:3" s="167" customFormat="1">
      <c r="A181" s="63" t="s">
        <v>4687</v>
      </c>
      <c r="B181" s="166" t="s">
        <v>4489</v>
      </c>
      <c r="C181" s="167" t="s">
        <v>2752</v>
      </c>
    </row>
    <row r="182" spans="1:3" s="167" customFormat="1">
      <c r="A182" s="63" t="s">
        <v>4687</v>
      </c>
      <c r="B182" s="166" t="s">
        <v>4490</v>
      </c>
      <c r="C182" s="167" t="s">
        <v>2752</v>
      </c>
    </row>
    <row r="183" spans="1:3" s="167" customFormat="1">
      <c r="A183" s="63" t="s">
        <v>4687</v>
      </c>
      <c r="B183" s="166" t="s">
        <v>4491</v>
      </c>
      <c r="C183" s="167" t="s">
        <v>2752</v>
      </c>
    </row>
    <row r="184" spans="1:3" s="167" customFormat="1">
      <c r="A184" s="63" t="s">
        <v>4687</v>
      </c>
      <c r="B184" s="166" t="s">
        <v>4492</v>
      </c>
      <c r="C184" s="167" t="s">
        <v>2752</v>
      </c>
    </row>
    <row r="185" spans="1:3" s="167" customFormat="1">
      <c r="A185" s="63" t="s">
        <v>4687</v>
      </c>
      <c r="B185" s="166" t="s">
        <v>4493</v>
      </c>
      <c r="C185" s="167" t="s">
        <v>2752</v>
      </c>
    </row>
    <row r="186" spans="1:3" s="167" customFormat="1">
      <c r="A186" s="63" t="s">
        <v>4687</v>
      </c>
      <c r="B186" s="166" t="s">
        <v>4494</v>
      </c>
      <c r="C186" s="167" t="s">
        <v>2752</v>
      </c>
    </row>
    <row r="187" spans="1:3" s="167" customFormat="1">
      <c r="A187" s="63" t="s">
        <v>4687</v>
      </c>
      <c r="B187" s="166" t="s">
        <v>4495</v>
      </c>
      <c r="C187" s="167" t="s">
        <v>2752</v>
      </c>
    </row>
    <row r="188" spans="1:3" s="167" customFormat="1">
      <c r="A188" s="63" t="s">
        <v>4687</v>
      </c>
      <c r="B188" s="166" t="s">
        <v>4496</v>
      </c>
      <c r="C188" s="167" t="s">
        <v>2752</v>
      </c>
    </row>
    <row r="189" spans="1:3" s="167" customFormat="1">
      <c r="A189" s="63" t="s">
        <v>4687</v>
      </c>
      <c r="B189" s="166" t="s">
        <v>4497</v>
      </c>
      <c r="C189" s="167" t="s">
        <v>4142</v>
      </c>
    </row>
    <row r="190" spans="1:3" s="167" customFormat="1">
      <c r="A190" s="63" t="s">
        <v>4687</v>
      </c>
      <c r="B190" s="166" t="s">
        <v>4498</v>
      </c>
      <c r="C190" s="167" t="s">
        <v>4142</v>
      </c>
    </row>
    <row r="191" spans="1:3" s="167" customFormat="1">
      <c r="A191" s="63" t="s">
        <v>4687</v>
      </c>
      <c r="B191" s="166" t="s">
        <v>4499</v>
      </c>
      <c r="C191" s="167" t="s">
        <v>4142</v>
      </c>
    </row>
    <row r="192" spans="1:3" s="167" customFormat="1">
      <c r="A192" s="63" t="s">
        <v>4687</v>
      </c>
      <c r="B192" s="166" t="s">
        <v>4500</v>
      </c>
      <c r="C192" s="167" t="s">
        <v>4142</v>
      </c>
    </row>
    <row r="193" spans="1:3" s="167" customFormat="1">
      <c r="A193" s="63" t="s">
        <v>4687</v>
      </c>
      <c r="B193" s="166" t="s">
        <v>4501</v>
      </c>
      <c r="C193" s="167" t="s">
        <v>4142</v>
      </c>
    </row>
    <row r="194" spans="1:3" s="167" customFormat="1">
      <c r="A194" s="63" t="s">
        <v>4687</v>
      </c>
      <c r="B194" s="166" t="s">
        <v>4502</v>
      </c>
      <c r="C194" s="167" t="s">
        <v>4142</v>
      </c>
    </row>
    <row r="195" spans="1:3" s="167" customFormat="1">
      <c r="A195" s="63" t="s">
        <v>4687</v>
      </c>
      <c r="B195" s="166" t="s">
        <v>4503</v>
      </c>
      <c r="C195" s="167" t="s">
        <v>4142</v>
      </c>
    </row>
    <row r="196" spans="1:3" s="167" customFormat="1">
      <c r="A196" s="63" t="s">
        <v>4687</v>
      </c>
      <c r="B196" s="166" t="s">
        <v>4504</v>
      </c>
      <c r="C196" s="167" t="s">
        <v>4142</v>
      </c>
    </row>
    <row r="197" spans="1:3" s="167" customFormat="1">
      <c r="A197" s="63" t="s">
        <v>4687</v>
      </c>
      <c r="B197" s="166" t="s">
        <v>4505</v>
      </c>
      <c r="C197" s="167" t="s">
        <v>4142</v>
      </c>
    </row>
    <row r="198" spans="1:3" s="167" customFormat="1">
      <c r="A198" s="63" t="s">
        <v>4687</v>
      </c>
      <c r="B198" s="166" t="s">
        <v>4506</v>
      </c>
      <c r="C198" s="167" t="s">
        <v>4142</v>
      </c>
    </row>
    <row r="199" spans="1:3" s="167" customFormat="1">
      <c r="A199" s="63" t="s">
        <v>4687</v>
      </c>
      <c r="B199" s="166" t="s">
        <v>4507</v>
      </c>
      <c r="C199" s="167" t="s">
        <v>4508</v>
      </c>
    </row>
    <row r="200" spans="1:3" s="167" customFormat="1">
      <c r="A200" s="63" t="s">
        <v>4687</v>
      </c>
      <c r="B200" s="166" t="s">
        <v>4509</v>
      </c>
      <c r="C200" s="167" t="s">
        <v>4508</v>
      </c>
    </row>
    <row r="201" spans="1:3" s="167" customFormat="1">
      <c r="A201" s="63" t="s">
        <v>4687</v>
      </c>
      <c r="B201" s="166" t="s">
        <v>4510</v>
      </c>
      <c r="C201" s="167" t="s">
        <v>4508</v>
      </c>
    </row>
    <row r="202" spans="1:3" s="167" customFormat="1">
      <c r="A202" s="63" t="s">
        <v>4687</v>
      </c>
      <c r="B202" s="166" t="s">
        <v>4511</v>
      </c>
      <c r="C202" s="167" t="s">
        <v>4508</v>
      </c>
    </row>
    <row r="203" spans="1:3" s="167" customFormat="1">
      <c r="A203" s="63" t="s">
        <v>4687</v>
      </c>
      <c r="B203" s="166" t="s">
        <v>4512</v>
      </c>
      <c r="C203" s="167" t="s">
        <v>4508</v>
      </c>
    </row>
    <row r="204" spans="1:3" s="167" customFormat="1">
      <c r="A204" s="63" t="s">
        <v>4687</v>
      </c>
      <c r="B204" s="166" t="s">
        <v>4513</v>
      </c>
      <c r="C204" s="167" t="s">
        <v>4508</v>
      </c>
    </row>
    <row r="205" spans="1:3" s="167" customFormat="1">
      <c r="A205" s="63" t="s">
        <v>4687</v>
      </c>
      <c r="B205" s="166" t="s">
        <v>4514</v>
      </c>
      <c r="C205" s="167" t="s">
        <v>4508</v>
      </c>
    </row>
    <row r="206" spans="1:3" s="167" customFormat="1">
      <c r="A206" s="63" t="s">
        <v>4687</v>
      </c>
      <c r="B206" s="166" t="s">
        <v>4515</v>
      </c>
      <c r="C206" s="167" t="s">
        <v>4508</v>
      </c>
    </row>
    <row r="207" spans="1:3" s="167" customFormat="1">
      <c r="A207" s="63" t="s">
        <v>4687</v>
      </c>
      <c r="B207" s="166" t="s">
        <v>4516</v>
      </c>
      <c r="C207" s="167" t="s">
        <v>4508</v>
      </c>
    </row>
    <row r="208" spans="1:3" s="167" customFormat="1">
      <c r="A208" s="63" t="s">
        <v>4687</v>
      </c>
      <c r="B208" s="166" t="s">
        <v>4517</v>
      </c>
      <c r="C208" s="167" t="s">
        <v>4508</v>
      </c>
    </row>
    <row r="209" spans="1:7" s="167" customFormat="1">
      <c r="A209" s="63" t="s">
        <v>4687</v>
      </c>
      <c r="B209" s="166" t="s">
        <v>4518</v>
      </c>
      <c r="C209" s="167" t="s">
        <v>2853</v>
      </c>
    </row>
    <row r="210" spans="1:7" s="167" customFormat="1">
      <c r="A210" s="63" t="s">
        <v>4687</v>
      </c>
      <c r="B210" s="166" t="s">
        <v>4519</v>
      </c>
      <c r="C210" s="167" t="s">
        <v>2853</v>
      </c>
    </row>
    <row r="211" spans="1:7" s="167" customFormat="1">
      <c r="A211" s="63" t="s">
        <v>4687</v>
      </c>
      <c r="B211" s="166" t="s">
        <v>4520</v>
      </c>
      <c r="C211" s="167" t="s">
        <v>2853</v>
      </c>
    </row>
    <row r="212" spans="1:7" s="167" customFormat="1">
      <c r="A212" s="63" t="s">
        <v>4687</v>
      </c>
      <c r="B212" s="166" t="s">
        <v>4521</v>
      </c>
      <c r="C212" s="167" t="s">
        <v>2853</v>
      </c>
    </row>
    <row r="213" spans="1:7" s="167" customFormat="1">
      <c r="A213" s="63" t="s">
        <v>4687</v>
      </c>
      <c r="B213" s="166" t="s">
        <v>4522</v>
      </c>
      <c r="C213" s="167" t="s">
        <v>2853</v>
      </c>
    </row>
    <row r="214" spans="1:7" s="167" customFormat="1">
      <c r="A214" s="63" t="s">
        <v>4687</v>
      </c>
      <c r="B214" s="166" t="s">
        <v>4523</v>
      </c>
      <c r="C214" s="167" t="s">
        <v>2853</v>
      </c>
    </row>
    <row r="215" spans="1:7" s="167" customFormat="1">
      <c r="A215" s="63" t="s">
        <v>4687</v>
      </c>
      <c r="B215" s="166" t="s">
        <v>4524</v>
      </c>
      <c r="C215" s="167" t="s">
        <v>2853</v>
      </c>
    </row>
    <row r="216" spans="1:7" s="167" customFormat="1">
      <c r="A216" s="63" t="s">
        <v>4687</v>
      </c>
      <c r="B216" s="166" t="s">
        <v>4525</v>
      </c>
      <c r="C216" s="167" t="s">
        <v>2853</v>
      </c>
    </row>
    <row r="217" spans="1:7" s="167" customFormat="1">
      <c r="A217" s="63" t="s">
        <v>4687</v>
      </c>
      <c r="B217" s="166" t="s">
        <v>4526</v>
      </c>
      <c r="C217" s="167" t="s">
        <v>2853</v>
      </c>
    </row>
    <row r="218" spans="1:7" s="167" customFormat="1">
      <c r="A218" s="63" t="s">
        <v>4687</v>
      </c>
      <c r="B218" s="166" t="s">
        <v>4527</v>
      </c>
      <c r="C218" s="167" t="s">
        <v>2853</v>
      </c>
    </row>
    <row r="219" spans="1:7" s="167" customFormat="1" ht="31.5">
      <c r="A219" s="63" t="s">
        <v>4687</v>
      </c>
      <c r="B219" s="166" t="s">
        <v>4528</v>
      </c>
      <c r="C219" s="167" t="s">
        <v>4529</v>
      </c>
      <c r="D219" s="167" t="s">
        <v>4530</v>
      </c>
      <c r="E219" s="167" t="s">
        <v>4531</v>
      </c>
      <c r="G219" s="167" t="s">
        <v>4532</v>
      </c>
    </row>
    <row r="220" spans="1:7" s="167" customFormat="1" ht="31.5">
      <c r="A220" s="63" t="s">
        <v>4687</v>
      </c>
      <c r="B220" s="166" t="s">
        <v>4533</v>
      </c>
      <c r="C220" s="167" t="s">
        <v>4529</v>
      </c>
      <c r="D220" s="167" t="s">
        <v>4534</v>
      </c>
      <c r="E220" s="167" t="s">
        <v>4535</v>
      </c>
      <c r="G220" s="167" t="s">
        <v>4536</v>
      </c>
    </row>
    <row r="221" spans="1:7" s="167" customFormat="1" ht="31.5">
      <c r="A221" s="63" t="s">
        <v>4687</v>
      </c>
      <c r="B221" s="166" t="s">
        <v>4537</v>
      </c>
      <c r="C221" s="167" t="s">
        <v>4529</v>
      </c>
      <c r="D221" s="167" t="s">
        <v>4538</v>
      </c>
      <c r="E221" s="167" t="s">
        <v>4539</v>
      </c>
      <c r="G221" s="167" t="s">
        <v>4540</v>
      </c>
    </row>
    <row r="222" spans="1:7" s="167" customFormat="1">
      <c r="A222" s="63" t="s">
        <v>4687</v>
      </c>
      <c r="B222" s="166" t="s">
        <v>4541</v>
      </c>
      <c r="C222" s="167" t="s">
        <v>4529</v>
      </c>
      <c r="D222" s="167" t="s">
        <v>4542</v>
      </c>
      <c r="E222" s="167" t="s">
        <v>4543</v>
      </c>
      <c r="G222" s="167" t="s">
        <v>4542</v>
      </c>
    </row>
    <row r="223" spans="1:7" s="167" customFormat="1">
      <c r="A223" s="63" t="s">
        <v>4687</v>
      </c>
      <c r="B223" s="166" t="s">
        <v>4544</v>
      </c>
      <c r="C223" s="167" t="s">
        <v>4529</v>
      </c>
    </row>
    <row r="224" spans="1:7" s="167" customFormat="1">
      <c r="A224" s="63" t="s">
        <v>4687</v>
      </c>
      <c r="B224" s="166" t="s">
        <v>4545</v>
      </c>
      <c r="C224" s="167" t="s">
        <v>4529</v>
      </c>
    </row>
    <row r="225" spans="1:7" s="167" customFormat="1">
      <c r="A225" s="63" t="s">
        <v>4687</v>
      </c>
      <c r="B225" s="166" t="s">
        <v>4546</v>
      </c>
      <c r="C225" s="167" t="s">
        <v>4529</v>
      </c>
    </row>
    <row r="226" spans="1:7" s="167" customFormat="1" ht="31.5">
      <c r="A226" s="63" t="s">
        <v>4687</v>
      </c>
      <c r="B226" s="166" t="s">
        <v>4547</v>
      </c>
      <c r="C226" s="167" t="s">
        <v>4529</v>
      </c>
      <c r="D226" s="167" t="s">
        <v>4548</v>
      </c>
      <c r="E226" s="167" t="s">
        <v>4549</v>
      </c>
      <c r="G226" s="167" t="s">
        <v>4550</v>
      </c>
    </row>
    <row r="227" spans="1:7" s="167" customFormat="1">
      <c r="A227" s="63" t="s">
        <v>4687</v>
      </c>
      <c r="B227" s="166" t="s">
        <v>4551</v>
      </c>
      <c r="C227" s="167" t="s">
        <v>4529</v>
      </c>
    </row>
    <row r="228" spans="1:7" s="167" customFormat="1">
      <c r="A228" s="63" t="s">
        <v>4687</v>
      </c>
      <c r="B228" s="166" t="s">
        <v>4552</v>
      </c>
      <c r="C228" s="167" t="s">
        <v>4529</v>
      </c>
    </row>
    <row r="229" spans="1:7" s="167" customFormat="1">
      <c r="A229" s="63" t="s">
        <v>4687</v>
      </c>
      <c r="B229" s="166" t="s">
        <v>4553</v>
      </c>
      <c r="C229" s="167" t="s">
        <v>4402</v>
      </c>
    </row>
    <row r="230" spans="1:7" s="167" customFormat="1">
      <c r="A230" s="63" t="s">
        <v>4687</v>
      </c>
      <c r="B230" s="166" t="s">
        <v>4554</v>
      </c>
      <c r="C230" s="167" t="s">
        <v>4402</v>
      </c>
    </row>
    <row r="231" spans="1:7" s="167" customFormat="1">
      <c r="A231" s="63" t="s">
        <v>4687</v>
      </c>
      <c r="B231" s="166" t="s">
        <v>4555</v>
      </c>
      <c r="C231" s="167" t="s">
        <v>4402</v>
      </c>
    </row>
    <row r="232" spans="1:7" s="167" customFormat="1">
      <c r="A232" s="63" t="s">
        <v>4687</v>
      </c>
      <c r="B232" s="166" t="s">
        <v>4556</v>
      </c>
      <c r="C232" s="167" t="s">
        <v>4402</v>
      </c>
    </row>
    <row r="233" spans="1:7" s="167" customFormat="1">
      <c r="A233" s="63" t="s">
        <v>4687</v>
      </c>
      <c r="B233" s="166" t="s">
        <v>4557</v>
      </c>
      <c r="C233" s="167" t="s">
        <v>4402</v>
      </c>
    </row>
    <row r="234" spans="1:7" s="167" customFormat="1">
      <c r="A234" s="63" t="s">
        <v>4687</v>
      </c>
      <c r="B234" s="166" t="s">
        <v>4558</v>
      </c>
      <c r="C234" s="167" t="s">
        <v>4402</v>
      </c>
    </row>
    <row r="235" spans="1:7" s="167" customFormat="1">
      <c r="A235" s="63" t="s">
        <v>4687</v>
      </c>
      <c r="B235" s="166" t="s">
        <v>4559</v>
      </c>
      <c r="C235" s="167" t="s">
        <v>4402</v>
      </c>
    </row>
    <row r="236" spans="1:7" s="167" customFormat="1">
      <c r="A236" s="63" t="s">
        <v>4687</v>
      </c>
      <c r="B236" s="166" t="s">
        <v>4560</v>
      </c>
      <c r="C236" s="167" t="s">
        <v>4402</v>
      </c>
    </row>
    <row r="237" spans="1:7" s="167" customFormat="1">
      <c r="A237" s="63" t="s">
        <v>4687</v>
      </c>
      <c r="B237" s="166" t="s">
        <v>4561</v>
      </c>
      <c r="C237" s="167" t="s">
        <v>4402</v>
      </c>
    </row>
    <row r="238" spans="1:7" s="167" customFormat="1">
      <c r="A238" s="63" t="s">
        <v>4687</v>
      </c>
      <c r="B238" s="166" t="s">
        <v>4562</v>
      </c>
      <c r="C238" s="167" t="s">
        <v>4402</v>
      </c>
    </row>
    <row r="239" spans="1:7" s="167" customFormat="1">
      <c r="A239" s="63" t="s">
        <v>4687</v>
      </c>
      <c r="B239" s="166" t="s">
        <v>4563</v>
      </c>
      <c r="C239" s="167" t="s">
        <v>4564</v>
      </c>
    </row>
    <row r="240" spans="1:7" s="167" customFormat="1">
      <c r="A240" s="63" t="s">
        <v>4687</v>
      </c>
      <c r="B240" s="166" t="s">
        <v>4565</v>
      </c>
      <c r="C240" s="167" t="s">
        <v>4564</v>
      </c>
    </row>
    <row r="241" spans="1:4" s="167" customFormat="1">
      <c r="A241" s="63" t="s">
        <v>4687</v>
      </c>
      <c r="B241" s="166" t="s">
        <v>4566</v>
      </c>
      <c r="C241" s="167" t="s">
        <v>4564</v>
      </c>
    </row>
    <row r="242" spans="1:4" s="167" customFormat="1">
      <c r="A242" s="63" t="s">
        <v>4687</v>
      </c>
      <c r="B242" s="166" t="s">
        <v>4567</v>
      </c>
      <c r="C242" s="167" t="s">
        <v>4564</v>
      </c>
    </row>
    <row r="243" spans="1:4" s="167" customFormat="1">
      <c r="A243" s="63" t="s">
        <v>4687</v>
      </c>
      <c r="B243" s="166" t="s">
        <v>4568</v>
      </c>
      <c r="C243" s="167" t="s">
        <v>4564</v>
      </c>
    </row>
    <row r="244" spans="1:4" s="167" customFormat="1">
      <c r="A244" s="63" t="s">
        <v>4687</v>
      </c>
      <c r="B244" s="166" t="s">
        <v>4569</v>
      </c>
      <c r="C244" s="167" t="s">
        <v>4564</v>
      </c>
    </row>
    <row r="245" spans="1:4" s="167" customFormat="1">
      <c r="A245" s="63" t="s">
        <v>4687</v>
      </c>
      <c r="B245" s="166" t="s">
        <v>4570</v>
      </c>
      <c r="C245" s="167" t="s">
        <v>4564</v>
      </c>
    </row>
    <row r="246" spans="1:4" s="167" customFormat="1">
      <c r="A246" s="63" t="s">
        <v>4687</v>
      </c>
      <c r="B246" s="166" t="s">
        <v>4571</v>
      </c>
      <c r="C246" s="167" t="s">
        <v>4564</v>
      </c>
    </row>
    <row r="247" spans="1:4" s="167" customFormat="1">
      <c r="A247" s="63" t="s">
        <v>4687</v>
      </c>
      <c r="B247" s="166" t="s">
        <v>4572</v>
      </c>
      <c r="C247" s="167" t="s">
        <v>4564</v>
      </c>
    </row>
    <row r="248" spans="1:4" s="167" customFormat="1">
      <c r="A248" s="63" t="s">
        <v>4687</v>
      </c>
      <c r="B248" s="166" t="s">
        <v>4573</v>
      </c>
      <c r="C248" s="167" t="s">
        <v>4564</v>
      </c>
    </row>
    <row r="249" spans="1:4">
      <c r="A249" s="63" t="s">
        <v>4688</v>
      </c>
      <c r="B249" s="166" t="s">
        <v>4574</v>
      </c>
      <c r="D249" s="167" t="b">
        <v>0</v>
      </c>
    </row>
    <row r="250" spans="1:4">
      <c r="A250" s="63" t="s">
        <v>4688</v>
      </c>
      <c r="B250" s="166" t="s">
        <v>4575</v>
      </c>
      <c r="D250" s="167" t="b">
        <v>1</v>
      </c>
    </row>
    <row r="251" spans="1:4">
      <c r="A251" s="63" t="s">
        <v>4688</v>
      </c>
      <c r="B251" s="166" t="s">
        <v>4576</v>
      </c>
      <c r="D251" s="167" t="b">
        <v>1</v>
      </c>
    </row>
    <row r="252" spans="1:4">
      <c r="A252" s="63" t="s">
        <v>4688</v>
      </c>
      <c r="B252" s="166" t="s">
        <v>4577</v>
      </c>
    </row>
    <row r="253" spans="1:4">
      <c r="A253" s="63" t="s">
        <v>4688</v>
      </c>
      <c r="B253" s="166" t="s">
        <v>4578</v>
      </c>
    </row>
    <row r="254" spans="1:4">
      <c r="A254" s="63" t="s">
        <v>4688</v>
      </c>
      <c r="B254" s="166" t="s">
        <v>4579</v>
      </c>
    </row>
    <row r="255" spans="1:4">
      <c r="A255" s="63" t="s">
        <v>4688</v>
      </c>
      <c r="B255" s="166" t="s">
        <v>4580</v>
      </c>
    </row>
    <row r="256" spans="1:4">
      <c r="A256" s="63" t="s">
        <v>4688</v>
      </c>
      <c r="B256" s="166" t="s">
        <v>4581</v>
      </c>
    </row>
    <row r="257" spans="1:4">
      <c r="A257" s="63" t="s">
        <v>4688</v>
      </c>
      <c r="B257" s="166" t="s">
        <v>4582</v>
      </c>
    </row>
    <row r="258" spans="1:4">
      <c r="A258" s="63" t="s">
        <v>4688</v>
      </c>
      <c r="B258" s="166" t="s">
        <v>4583</v>
      </c>
    </row>
    <row r="259" spans="1:4">
      <c r="A259" s="63" t="s">
        <v>4688</v>
      </c>
      <c r="B259" s="166" t="s">
        <v>4584</v>
      </c>
    </row>
    <row r="260" spans="1:4">
      <c r="A260" s="63" t="s">
        <v>4688</v>
      </c>
      <c r="B260" s="166" t="s">
        <v>4585</v>
      </c>
    </row>
    <row r="261" spans="1:4">
      <c r="A261" s="63" t="s">
        <v>4688</v>
      </c>
      <c r="B261" s="166" t="s">
        <v>4586</v>
      </c>
      <c r="D261" s="167" t="b">
        <v>0</v>
      </c>
    </row>
    <row r="262" spans="1:4">
      <c r="A262" s="63" t="s">
        <v>4688</v>
      </c>
      <c r="B262" s="166" t="s">
        <v>4587</v>
      </c>
      <c r="D262" s="167" t="b">
        <v>0</v>
      </c>
    </row>
    <row r="263" spans="1:4" s="167" customFormat="1">
      <c r="A263" s="63" t="s">
        <v>4688</v>
      </c>
      <c r="B263" s="166" t="s">
        <v>4588</v>
      </c>
      <c r="D263" s="167" t="b">
        <v>0</v>
      </c>
    </row>
    <row r="264" spans="1:4" s="167" customFormat="1">
      <c r="A264" s="63" t="s">
        <v>4688</v>
      </c>
      <c r="B264" s="166" t="s">
        <v>4589</v>
      </c>
      <c r="D264" s="167" t="b">
        <v>0</v>
      </c>
    </row>
    <row r="265" spans="1:4" s="167" customFormat="1">
      <c r="A265" s="63" t="s">
        <v>4688</v>
      </c>
      <c r="B265" s="166" t="s">
        <v>4590</v>
      </c>
      <c r="D265" s="167" t="b">
        <v>1</v>
      </c>
    </row>
    <row r="266" spans="1:4" s="167" customFormat="1">
      <c r="A266" s="63" t="s">
        <v>4688</v>
      </c>
      <c r="B266" s="166" t="s">
        <v>4591</v>
      </c>
      <c r="D266" s="167" t="b">
        <v>1</v>
      </c>
    </row>
    <row r="267" spans="1:4" s="167" customFormat="1">
      <c r="A267" s="63" t="s">
        <v>4688</v>
      </c>
      <c r="B267" s="166" t="s">
        <v>4592</v>
      </c>
      <c r="D267" s="167" t="b">
        <v>1</v>
      </c>
    </row>
    <row r="268" spans="1:4" s="167" customFormat="1" ht="31.5">
      <c r="A268" s="63" t="s">
        <v>4688</v>
      </c>
      <c r="B268" s="166" t="s">
        <v>4593</v>
      </c>
      <c r="D268" s="167" t="b">
        <v>1</v>
      </c>
    </row>
    <row r="269" spans="1:4" s="167" customFormat="1">
      <c r="A269" s="63" t="s">
        <v>4688</v>
      </c>
      <c r="B269" s="166" t="s">
        <v>4594</v>
      </c>
      <c r="D269" s="167" t="b">
        <v>1</v>
      </c>
    </row>
    <row r="270" spans="1:4" s="167" customFormat="1">
      <c r="A270" s="63" t="s">
        <v>4688</v>
      </c>
      <c r="B270" s="166" t="s">
        <v>4595</v>
      </c>
      <c r="D270" s="167" t="b">
        <v>1</v>
      </c>
    </row>
    <row r="271" spans="1:4" s="167" customFormat="1">
      <c r="A271" s="63" t="s">
        <v>4688</v>
      </c>
      <c r="B271" s="166" t="s">
        <v>4596</v>
      </c>
      <c r="D271" s="167" t="b">
        <v>1</v>
      </c>
    </row>
    <row r="272" spans="1:4" s="167" customFormat="1">
      <c r="A272" s="63" t="s">
        <v>4688</v>
      </c>
      <c r="B272" s="166" t="s">
        <v>4597</v>
      </c>
      <c r="D272" s="167" t="b">
        <v>1</v>
      </c>
    </row>
    <row r="273" spans="1:2" s="167" customFormat="1">
      <c r="A273" s="63" t="s">
        <v>4688</v>
      </c>
      <c r="B273" s="166" t="s">
        <v>4598</v>
      </c>
    </row>
    <row r="274" spans="1:2" s="167" customFormat="1">
      <c r="A274" s="63" t="s">
        <v>4688</v>
      </c>
      <c r="B274" s="166" t="s">
        <v>4599</v>
      </c>
    </row>
    <row r="275" spans="1:2" s="167" customFormat="1">
      <c r="A275" s="63" t="s">
        <v>4688</v>
      </c>
      <c r="B275" s="166" t="s">
        <v>4600</v>
      </c>
    </row>
    <row r="276" spans="1:2" s="167" customFormat="1">
      <c r="A276" s="63" t="s">
        <v>4688</v>
      </c>
      <c r="B276" s="166" t="s">
        <v>4601</v>
      </c>
    </row>
    <row r="277" spans="1:2" s="167" customFormat="1">
      <c r="A277" s="63" t="s">
        <v>4688</v>
      </c>
      <c r="B277" s="166" t="s">
        <v>4602</v>
      </c>
    </row>
    <row r="278" spans="1:2" s="167" customFormat="1">
      <c r="A278" s="63" t="s">
        <v>4688</v>
      </c>
      <c r="B278" s="166" t="s">
        <v>4603</v>
      </c>
    </row>
    <row r="279" spans="1:2">
      <c r="A279" s="63" t="s">
        <v>4688</v>
      </c>
      <c r="B279" s="166" t="s">
        <v>4604</v>
      </c>
    </row>
    <row r="280" spans="1:2">
      <c r="A280" s="63" t="s">
        <v>4688</v>
      </c>
      <c r="B280" s="166" t="s">
        <v>4605</v>
      </c>
    </row>
    <row r="281" spans="1:2">
      <c r="A281" s="63" t="s">
        <v>4688</v>
      </c>
      <c r="B281" s="166" t="s">
        <v>4606</v>
      </c>
    </row>
    <row r="282" spans="1:2">
      <c r="A282" s="63" t="s">
        <v>4688</v>
      </c>
      <c r="B282" s="166" t="s">
        <v>4607</v>
      </c>
    </row>
    <row r="283" spans="1:2">
      <c r="A283" s="63" t="s">
        <v>4688</v>
      </c>
      <c r="B283" s="166" t="s">
        <v>4608</v>
      </c>
    </row>
    <row r="284" spans="1:2">
      <c r="A284" s="63" t="s">
        <v>4688</v>
      </c>
      <c r="B284" s="166" t="s">
        <v>4609</v>
      </c>
    </row>
    <row r="285" spans="1:2">
      <c r="A285" s="63" t="s">
        <v>4688</v>
      </c>
      <c r="B285" s="166" t="s">
        <v>4610</v>
      </c>
    </row>
    <row r="286" spans="1:2">
      <c r="A286" s="63" t="s">
        <v>4688</v>
      </c>
      <c r="B286" s="166" t="s">
        <v>4611</v>
      </c>
    </row>
    <row r="287" spans="1:2">
      <c r="A287" s="63" t="s">
        <v>4688</v>
      </c>
      <c r="B287" s="166" t="s">
        <v>4612</v>
      </c>
    </row>
    <row r="288" spans="1:2">
      <c r="A288" s="63" t="s">
        <v>4688</v>
      </c>
      <c r="B288" s="166" t="s">
        <v>4613</v>
      </c>
    </row>
    <row r="289" spans="1:2">
      <c r="A289" s="63" t="s">
        <v>4689</v>
      </c>
      <c r="B289" s="166" t="s">
        <v>4691</v>
      </c>
    </row>
    <row r="290" spans="1:2">
      <c r="A290" s="63" t="s">
        <v>4690</v>
      </c>
      <c r="B290" s="166" t="s">
        <v>4614</v>
      </c>
    </row>
    <row r="291" spans="1:2" s="167" customFormat="1">
      <c r="A291" s="63" t="s">
        <v>4690</v>
      </c>
      <c r="B291" s="166" t="s">
        <v>4615</v>
      </c>
    </row>
    <row r="292" spans="1:2" s="167" customFormat="1">
      <c r="A292" s="63" t="s">
        <v>4690</v>
      </c>
      <c r="B292" s="166" t="s">
        <v>4616</v>
      </c>
    </row>
    <row r="293" spans="1:2" s="167" customFormat="1">
      <c r="A293" s="63" t="s">
        <v>4690</v>
      </c>
      <c r="B293" s="166" t="s">
        <v>4617</v>
      </c>
    </row>
    <row r="294" spans="1:2" s="167" customFormat="1">
      <c r="A294" s="63" t="s">
        <v>4690</v>
      </c>
      <c r="B294" s="166" t="s">
        <v>4618</v>
      </c>
    </row>
    <row r="295" spans="1:2" s="167" customFormat="1">
      <c r="A295" s="63" t="s">
        <v>4690</v>
      </c>
      <c r="B295" s="166" t="s">
        <v>4619</v>
      </c>
    </row>
    <row r="296" spans="1:2" s="167" customFormat="1">
      <c r="A296" s="63" t="s">
        <v>4690</v>
      </c>
      <c r="B296" s="166" t="s">
        <v>4620</v>
      </c>
    </row>
    <row r="297" spans="1:2" s="167" customFormat="1">
      <c r="A297" s="63" t="s">
        <v>4690</v>
      </c>
      <c r="B297" s="166" t="s">
        <v>4621</v>
      </c>
    </row>
    <row r="298" spans="1:2" s="167" customFormat="1">
      <c r="A298" s="63" t="s">
        <v>4690</v>
      </c>
      <c r="B298" s="166" t="s">
        <v>4622</v>
      </c>
    </row>
    <row r="299" spans="1:2" s="167" customFormat="1">
      <c r="A299" s="63" t="s">
        <v>4690</v>
      </c>
      <c r="B299" s="166" t="s">
        <v>4623</v>
      </c>
    </row>
    <row r="300" spans="1:2" s="167" customFormat="1">
      <c r="A300" s="63" t="s">
        <v>4690</v>
      </c>
      <c r="B300" s="166" t="s">
        <v>4624</v>
      </c>
    </row>
    <row r="301" spans="1:2" s="167" customFormat="1">
      <c r="A301" s="63" t="s">
        <v>4690</v>
      </c>
      <c r="B301" s="166" t="s">
        <v>4625</v>
      </c>
    </row>
    <row r="302" spans="1:2" s="167" customFormat="1">
      <c r="A302" s="63" t="s">
        <v>4690</v>
      </c>
      <c r="B302" s="166" t="s">
        <v>4626</v>
      </c>
    </row>
    <row r="303" spans="1:2" s="167" customFormat="1">
      <c r="A303" s="63" t="s">
        <v>4690</v>
      </c>
      <c r="B303" s="166" t="s">
        <v>4627</v>
      </c>
    </row>
    <row r="304" spans="1:2" s="167" customFormat="1">
      <c r="A304" s="63" t="s">
        <v>4690</v>
      </c>
      <c r="B304" s="166" t="s">
        <v>4628</v>
      </c>
    </row>
    <row r="305" spans="1:2" s="167" customFormat="1">
      <c r="A305" s="63" t="s">
        <v>4690</v>
      </c>
      <c r="B305" s="166" t="s">
        <v>4629</v>
      </c>
    </row>
    <row r="306" spans="1:2" s="167" customFormat="1">
      <c r="A306" s="63" t="s">
        <v>4690</v>
      </c>
      <c r="B306" s="166" t="s">
        <v>4630</v>
      </c>
    </row>
    <row r="307" spans="1:2" s="167" customFormat="1">
      <c r="A307" s="63" t="s">
        <v>4690</v>
      </c>
      <c r="B307" s="166" t="s">
        <v>4631</v>
      </c>
    </row>
    <row r="308" spans="1:2" s="167" customFormat="1">
      <c r="A308" s="63" t="s">
        <v>4690</v>
      </c>
      <c r="B308" s="166" t="s">
        <v>4632</v>
      </c>
    </row>
    <row r="309" spans="1:2" s="167" customFormat="1">
      <c r="A309" s="63" t="s">
        <v>4690</v>
      </c>
      <c r="B309" s="166" t="s">
        <v>4633</v>
      </c>
    </row>
    <row r="310" spans="1:2">
      <c r="A310" s="63" t="s">
        <v>4690</v>
      </c>
      <c r="B310" s="166" t="s">
        <v>4682</v>
      </c>
    </row>
    <row r="311" spans="1:2">
      <c r="A311" s="63" t="s">
        <v>4690</v>
      </c>
    </row>
    <row r="312" spans="1:2">
      <c r="A312" s="63" t="s">
        <v>5662</v>
      </c>
    </row>
    <row r="313" spans="1:2">
      <c r="A313" s="63" t="s">
        <v>5662</v>
      </c>
    </row>
    <row r="314" spans="1:2">
      <c r="A314" s="63" t="s">
        <v>5662</v>
      </c>
    </row>
    <row r="315" spans="1:2">
      <c r="A315" s="63" t="s">
        <v>5662</v>
      </c>
    </row>
    <row r="316" spans="1:2">
      <c r="A316" s="63" t="s">
        <v>5662</v>
      </c>
    </row>
    <row r="317" spans="1:2">
      <c r="A317" s="63" t="s">
        <v>5662</v>
      </c>
    </row>
    <row r="318" spans="1:2">
      <c r="A318" s="63" t="s">
        <v>5662</v>
      </c>
    </row>
    <row r="319" spans="1:2">
      <c r="A319" s="63" t="s">
        <v>5663</v>
      </c>
    </row>
    <row r="320" spans="1:2">
      <c r="A320" s="63" t="s">
        <v>5663</v>
      </c>
    </row>
    <row r="321" spans="1:3">
      <c r="A321" s="63" t="s">
        <v>5663</v>
      </c>
    </row>
    <row r="322" spans="1:3">
      <c r="A322" s="63" t="s">
        <v>5664</v>
      </c>
    </row>
    <row r="323" spans="1:3">
      <c r="A323" s="63" t="s">
        <v>5664</v>
      </c>
    </row>
    <row r="324" spans="1:3">
      <c r="A324" s="63" t="s">
        <v>5664</v>
      </c>
    </row>
    <row r="325" spans="1:3">
      <c r="A325" s="63" t="s">
        <v>5664</v>
      </c>
    </row>
    <row r="326" spans="1:3">
      <c r="A326" s="63" t="s">
        <v>5665</v>
      </c>
    </row>
    <row r="327" spans="1:3">
      <c r="A327" s="63" t="s">
        <v>5665</v>
      </c>
    </row>
    <row r="328" spans="1:3">
      <c r="A328" s="63" t="s">
        <v>5665</v>
      </c>
    </row>
    <row r="329" spans="1:3">
      <c r="A329" s="63" t="s">
        <v>5665</v>
      </c>
    </row>
    <row r="330" spans="1:3">
      <c r="A330" s="63" t="s">
        <v>6165</v>
      </c>
    </row>
    <row r="331" spans="1:3">
      <c r="A331" s="63" t="s">
        <v>6165</v>
      </c>
    </row>
    <row r="332" spans="1:3">
      <c r="A332" s="63" t="s">
        <v>6165</v>
      </c>
      <c r="B332" s="166" t="s">
        <v>5804</v>
      </c>
      <c r="C332" s="166" t="s">
        <v>5803</v>
      </c>
    </row>
    <row r="333" spans="1:3">
      <c r="A333" s="63" t="s">
        <v>6165</v>
      </c>
      <c r="B333" s="166" t="s">
        <v>5805</v>
      </c>
      <c r="C333" s="166" t="s">
        <v>5803</v>
      </c>
    </row>
    <row r="334" spans="1:3">
      <c r="A334" s="63" t="s">
        <v>6165</v>
      </c>
      <c r="B334" s="166" t="s">
        <v>5806</v>
      </c>
      <c r="C334" s="166" t="s">
        <v>5803</v>
      </c>
    </row>
    <row r="335" spans="1:3">
      <c r="A335" s="63" t="s">
        <v>6165</v>
      </c>
      <c r="B335" s="166" t="s">
        <v>5807</v>
      </c>
      <c r="C335" s="166" t="s">
        <v>5803</v>
      </c>
    </row>
    <row r="336" spans="1:3">
      <c r="A336" s="63" t="s">
        <v>6165</v>
      </c>
      <c r="B336" s="166" t="s">
        <v>5808</v>
      </c>
      <c r="C336" s="166" t="s">
        <v>5803</v>
      </c>
    </row>
    <row r="337" spans="1:3">
      <c r="A337" s="63" t="s">
        <v>6165</v>
      </c>
      <c r="B337" s="166" t="s">
        <v>5809</v>
      </c>
      <c r="C337" s="166" t="s">
        <v>5803</v>
      </c>
    </row>
    <row r="338" spans="1:3">
      <c r="A338" s="63" t="s">
        <v>6165</v>
      </c>
      <c r="B338" s="166" t="s">
        <v>5810</v>
      </c>
      <c r="C338" s="166" t="s">
        <v>5803</v>
      </c>
    </row>
    <row r="339" spans="1:3">
      <c r="A339" s="63" t="s">
        <v>6165</v>
      </c>
      <c r="B339" s="166" t="s">
        <v>5811</v>
      </c>
      <c r="C339" s="166" t="s">
        <v>5803</v>
      </c>
    </row>
    <row r="340" spans="1:3">
      <c r="A340" s="63" t="s">
        <v>6165</v>
      </c>
      <c r="B340" s="166" t="s">
        <v>5812</v>
      </c>
      <c r="C340" s="166" t="s">
        <v>5803</v>
      </c>
    </row>
    <row r="341" spans="1:3">
      <c r="A341" s="63" t="s">
        <v>6165</v>
      </c>
      <c r="B341" s="166" t="s">
        <v>5813</v>
      </c>
      <c r="C341" s="166" t="s">
        <v>5803</v>
      </c>
    </row>
    <row r="342" spans="1:3">
      <c r="A342" s="63" t="s">
        <v>6165</v>
      </c>
      <c r="B342" s="166" t="s">
        <v>5814</v>
      </c>
      <c r="C342" s="166" t="s">
        <v>5803</v>
      </c>
    </row>
    <row r="343" spans="1:3">
      <c r="A343" s="63" t="s">
        <v>6165</v>
      </c>
      <c r="B343" s="166" t="s">
        <v>5815</v>
      </c>
      <c r="C343" s="166" t="s">
        <v>5803</v>
      </c>
    </row>
    <row r="344" spans="1:3">
      <c r="A344" s="63" t="s">
        <v>6165</v>
      </c>
      <c r="B344" s="166" t="s">
        <v>5816</v>
      </c>
      <c r="C344" s="166" t="s">
        <v>5803</v>
      </c>
    </row>
    <row r="345" spans="1:3">
      <c r="A345" s="63" t="s">
        <v>6165</v>
      </c>
      <c r="B345" s="166" t="s">
        <v>5817</v>
      </c>
      <c r="C345" s="166" t="s">
        <v>5803</v>
      </c>
    </row>
    <row r="346" spans="1:3">
      <c r="A346" s="63" t="s">
        <v>6165</v>
      </c>
      <c r="B346" s="166" t="s">
        <v>5818</v>
      </c>
      <c r="C346" s="166" t="s">
        <v>5803</v>
      </c>
    </row>
    <row r="347" spans="1:3">
      <c r="A347" s="63" t="s">
        <v>6165</v>
      </c>
      <c r="B347" s="166" t="s">
        <v>5819</v>
      </c>
      <c r="C347" s="166" t="s">
        <v>5803</v>
      </c>
    </row>
    <row r="348" spans="1:3">
      <c r="A348" s="63" t="s">
        <v>6165</v>
      </c>
      <c r="B348" s="166" t="s">
        <v>5821</v>
      </c>
      <c r="C348" s="166" t="s">
        <v>5820</v>
      </c>
    </row>
    <row r="349" spans="1:3">
      <c r="A349" s="63" t="s">
        <v>6165</v>
      </c>
      <c r="B349" s="166" t="s">
        <v>5822</v>
      </c>
      <c r="C349" s="166" t="s">
        <v>5820</v>
      </c>
    </row>
    <row r="350" spans="1:3">
      <c r="A350" s="63" t="s">
        <v>6165</v>
      </c>
      <c r="B350" s="166" t="s">
        <v>5823</v>
      </c>
      <c r="C350" s="166" t="s">
        <v>5820</v>
      </c>
    </row>
    <row r="351" spans="1:3">
      <c r="A351" s="63" t="s">
        <v>6165</v>
      </c>
      <c r="B351" s="166" t="s">
        <v>5824</v>
      </c>
      <c r="C351" s="166" t="s">
        <v>5820</v>
      </c>
    </row>
    <row r="352" spans="1:3">
      <c r="A352" s="63" t="s">
        <v>6165</v>
      </c>
      <c r="B352" s="166" t="s">
        <v>5825</v>
      </c>
      <c r="C352" s="166" t="s">
        <v>5820</v>
      </c>
    </row>
    <row r="353" spans="1:3">
      <c r="A353" s="63" t="s">
        <v>6165</v>
      </c>
      <c r="B353" s="166" t="s">
        <v>5826</v>
      </c>
      <c r="C353" s="166" t="s">
        <v>5820</v>
      </c>
    </row>
    <row r="354" spans="1:3">
      <c r="A354" s="63" t="s">
        <v>6165</v>
      </c>
      <c r="B354" s="166" t="s">
        <v>5827</v>
      </c>
      <c r="C354" s="166" t="s">
        <v>5820</v>
      </c>
    </row>
    <row r="355" spans="1:3">
      <c r="A355" s="63" t="s">
        <v>6165</v>
      </c>
      <c r="B355" s="166" t="s">
        <v>5828</v>
      </c>
      <c r="C355" s="166" t="s">
        <v>5820</v>
      </c>
    </row>
    <row r="356" spans="1:3">
      <c r="A356" s="63" t="s">
        <v>6165</v>
      </c>
      <c r="B356" s="166" t="s">
        <v>5829</v>
      </c>
      <c r="C356" s="166" t="s">
        <v>5820</v>
      </c>
    </row>
    <row r="357" spans="1:3">
      <c r="A357" s="63" t="s">
        <v>6165</v>
      </c>
      <c r="B357" s="166" t="s">
        <v>5830</v>
      </c>
      <c r="C357" s="166" t="s">
        <v>5820</v>
      </c>
    </row>
    <row r="358" spans="1:3">
      <c r="A358" s="63" t="s">
        <v>6165</v>
      </c>
      <c r="B358" s="166" t="s">
        <v>5831</v>
      </c>
      <c r="C358" s="166" t="s">
        <v>5820</v>
      </c>
    </row>
    <row r="359" spans="1:3">
      <c r="A359" s="63" t="s">
        <v>6165</v>
      </c>
      <c r="B359" s="166" t="s">
        <v>5832</v>
      </c>
      <c r="C359" s="166" t="s">
        <v>5820</v>
      </c>
    </row>
    <row r="360" spans="1:3">
      <c r="A360" s="63" t="s">
        <v>6165</v>
      </c>
      <c r="B360" s="166" t="s">
        <v>5833</v>
      </c>
      <c r="C360" s="166" t="s">
        <v>5820</v>
      </c>
    </row>
    <row r="361" spans="1:3">
      <c r="A361" s="63" t="s">
        <v>6165</v>
      </c>
      <c r="B361" s="166" t="s">
        <v>5834</v>
      </c>
      <c r="C361" s="166" t="s">
        <v>5820</v>
      </c>
    </row>
    <row r="362" spans="1:3">
      <c r="A362" s="63" t="s">
        <v>6165</v>
      </c>
      <c r="B362" s="166" t="s">
        <v>5836</v>
      </c>
      <c r="C362" s="274" t="s">
        <v>5835</v>
      </c>
    </row>
    <row r="363" spans="1:3">
      <c r="A363" s="63" t="s">
        <v>6165</v>
      </c>
      <c r="B363" s="166" t="s">
        <v>5837</v>
      </c>
      <c r="C363" s="274" t="s">
        <v>5835</v>
      </c>
    </row>
    <row r="364" spans="1:3">
      <c r="A364" s="63" t="s">
        <v>6165</v>
      </c>
      <c r="B364" s="166" t="s">
        <v>5838</v>
      </c>
      <c r="C364" s="274" t="s">
        <v>5835</v>
      </c>
    </row>
    <row r="365" spans="1:3">
      <c r="A365" s="63" t="s">
        <v>6165</v>
      </c>
      <c r="B365" s="166" t="s">
        <v>5839</v>
      </c>
      <c r="C365" s="274" t="s">
        <v>5835</v>
      </c>
    </row>
    <row r="366" spans="1:3">
      <c r="A366" s="63" t="s">
        <v>6165</v>
      </c>
      <c r="B366" s="166" t="s">
        <v>5840</v>
      </c>
      <c r="C366" s="274" t="s">
        <v>5835</v>
      </c>
    </row>
    <row r="367" spans="1:3">
      <c r="A367" s="63" t="s">
        <v>6165</v>
      </c>
      <c r="B367" s="166" t="s">
        <v>5841</v>
      </c>
      <c r="C367" s="274" t="s">
        <v>5835</v>
      </c>
    </row>
    <row r="368" spans="1:3">
      <c r="A368" s="63" t="s">
        <v>6165</v>
      </c>
      <c r="B368" s="166" t="s">
        <v>5842</v>
      </c>
      <c r="C368" s="274" t="s">
        <v>5835</v>
      </c>
    </row>
    <row r="369" spans="1:3">
      <c r="A369" s="63" t="s">
        <v>6165</v>
      </c>
      <c r="B369" s="166" t="s">
        <v>5843</v>
      </c>
      <c r="C369" s="274" t="s">
        <v>5835</v>
      </c>
    </row>
    <row r="370" spans="1:3">
      <c r="A370" s="63" t="s">
        <v>6165</v>
      </c>
      <c r="B370" s="166" t="s">
        <v>5844</v>
      </c>
      <c r="C370" s="274" t="s">
        <v>5835</v>
      </c>
    </row>
    <row r="371" spans="1:3">
      <c r="A371" s="63" t="s">
        <v>6165</v>
      </c>
      <c r="B371" s="166" t="s">
        <v>5845</v>
      </c>
      <c r="C371" s="274" t="s">
        <v>5835</v>
      </c>
    </row>
    <row r="372" spans="1:3">
      <c r="A372" s="63" t="s">
        <v>6165</v>
      </c>
      <c r="B372" s="166" t="s">
        <v>5846</v>
      </c>
      <c r="C372" s="274" t="s">
        <v>5835</v>
      </c>
    </row>
    <row r="373" spans="1:3">
      <c r="A373" s="63" t="s">
        <v>6165</v>
      </c>
      <c r="B373" s="166" t="s">
        <v>5847</v>
      </c>
      <c r="C373" s="274" t="s">
        <v>5835</v>
      </c>
    </row>
    <row r="374" spans="1:3">
      <c r="A374" s="63" t="s">
        <v>6165</v>
      </c>
      <c r="B374" s="166" t="s">
        <v>5848</v>
      </c>
      <c r="C374" s="274" t="s">
        <v>5835</v>
      </c>
    </row>
    <row r="375" spans="1:3">
      <c r="A375" s="63" t="s">
        <v>6165</v>
      </c>
      <c r="B375" s="166" t="s">
        <v>5850</v>
      </c>
      <c r="C375" s="166" t="s">
        <v>5849</v>
      </c>
    </row>
    <row r="376" spans="1:3">
      <c r="A376" s="63" t="s">
        <v>6165</v>
      </c>
      <c r="B376" s="166" t="s">
        <v>5851</v>
      </c>
      <c r="C376" s="166" t="s">
        <v>5849</v>
      </c>
    </row>
    <row r="377" spans="1:3">
      <c r="A377" s="63" t="s">
        <v>6165</v>
      </c>
      <c r="B377" s="166" t="s">
        <v>5852</v>
      </c>
      <c r="C377" s="166" t="s">
        <v>5849</v>
      </c>
    </row>
    <row r="378" spans="1:3">
      <c r="A378" s="63" t="s">
        <v>6165</v>
      </c>
      <c r="B378" s="166" t="s">
        <v>5853</v>
      </c>
      <c r="C378" s="166" t="s">
        <v>5849</v>
      </c>
    </row>
    <row r="379" spans="1:3">
      <c r="A379" s="63" t="s">
        <v>6165</v>
      </c>
      <c r="B379" s="166" t="s">
        <v>5854</v>
      </c>
      <c r="C379" s="166" t="s">
        <v>5849</v>
      </c>
    </row>
    <row r="380" spans="1:3">
      <c r="A380" s="63" t="s">
        <v>6165</v>
      </c>
      <c r="B380" s="166" t="s">
        <v>5855</v>
      </c>
      <c r="C380" s="166" t="s">
        <v>5849</v>
      </c>
    </row>
    <row r="381" spans="1:3">
      <c r="A381" s="63" t="s">
        <v>6165</v>
      </c>
      <c r="B381" s="166" t="s">
        <v>5856</v>
      </c>
      <c r="C381" s="166" t="s">
        <v>5849</v>
      </c>
    </row>
    <row r="382" spans="1:3">
      <c r="A382" s="63" t="s">
        <v>6165</v>
      </c>
      <c r="B382" s="166" t="s">
        <v>5857</v>
      </c>
      <c r="C382" s="166" t="s">
        <v>5849</v>
      </c>
    </row>
    <row r="383" spans="1:3">
      <c r="A383" s="63" t="s">
        <v>6165</v>
      </c>
      <c r="B383" s="166" t="s">
        <v>5858</v>
      </c>
      <c r="C383" s="166" t="s">
        <v>5849</v>
      </c>
    </row>
    <row r="384" spans="1:3">
      <c r="A384" s="63" t="s">
        <v>6165</v>
      </c>
      <c r="B384" s="166" t="s">
        <v>5859</v>
      </c>
      <c r="C384" s="166" t="s">
        <v>5849</v>
      </c>
    </row>
    <row r="385" spans="1:3">
      <c r="A385" s="63" t="s">
        <v>6165</v>
      </c>
      <c r="B385" s="166" t="s">
        <v>5860</v>
      </c>
      <c r="C385" s="166" t="s">
        <v>5849</v>
      </c>
    </row>
    <row r="386" spans="1:3">
      <c r="A386" s="63" t="s">
        <v>6165</v>
      </c>
      <c r="B386" s="166" t="s">
        <v>5861</v>
      </c>
      <c r="C386" s="166" t="s">
        <v>5849</v>
      </c>
    </row>
    <row r="387" spans="1:3">
      <c r="A387" s="63" t="s">
        <v>6165</v>
      </c>
      <c r="B387" s="166" t="s">
        <v>5862</v>
      </c>
      <c r="C387" s="166" t="s">
        <v>5849</v>
      </c>
    </row>
    <row r="388" spans="1:3">
      <c r="A388" s="63" t="s">
        <v>6165</v>
      </c>
      <c r="B388" s="166" t="s">
        <v>5864</v>
      </c>
      <c r="C388" s="166" t="s">
        <v>5863</v>
      </c>
    </row>
    <row r="389" spans="1:3">
      <c r="A389" s="63" t="s">
        <v>6165</v>
      </c>
      <c r="B389" s="166" t="s">
        <v>5865</v>
      </c>
      <c r="C389" s="166" t="s">
        <v>5863</v>
      </c>
    </row>
    <row r="390" spans="1:3">
      <c r="A390" s="63" t="s">
        <v>6165</v>
      </c>
      <c r="B390" s="166" t="s">
        <v>5866</v>
      </c>
      <c r="C390" s="166" t="s">
        <v>5863</v>
      </c>
    </row>
    <row r="391" spans="1:3">
      <c r="A391" s="63" t="s">
        <v>6165</v>
      </c>
      <c r="B391" s="166" t="s">
        <v>5867</v>
      </c>
      <c r="C391" s="166" t="s">
        <v>5863</v>
      </c>
    </row>
    <row r="392" spans="1:3">
      <c r="A392" s="63" t="s">
        <v>6165</v>
      </c>
      <c r="B392" s="166" t="s">
        <v>5868</v>
      </c>
      <c r="C392" s="166" t="s">
        <v>5863</v>
      </c>
    </row>
    <row r="393" spans="1:3">
      <c r="A393" s="63" t="s">
        <v>6165</v>
      </c>
      <c r="B393" s="166" t="s">
        <v>5869</v>
      </c>
      <c r="C393" s="166" t="s">
        <v>5863</v>
      </c>
    </row>
    <row r="394" spans="1:3">
      <c r="A394" s="63" t="s">
        <v>6165</v>
      </c>
      <c r="B394" s="166" t="s">
        <v>5870</v>
      </c>
      <c r="C394" s="166" t="s">
        <v>5863</v>
      </c>
    </row>
    <row r="395" spans="1:3">
      <c r="A395" s="63" t="s">
        <v>6165</v>
      </c>
      <c r="B395" s="166" t="s">
        <v>5871</v>
      </c>
      <c r="C395" s="166" t="s">
        <v>5863</v>
      </c>
    </row>
    <row r="396" spans="1:3">
      <c r="A396" s="63" t="s">
        <v>6165</v>
      </c>
      <c r="B396" s="166" t="s">
        <v>5872</v>
      </c>
      <c r="C396" s="166" t="s">
        <v>5863</v>
      </c>
    </row>
    <row r="397" spans="1:3">
      <c r="A397" s="63" t="s">
        <v>6165</v>
      </c>
      <c r="B397" s="166" t="s">
        <v>5873</v>
      </c>
      <c r="C397" s="166" t="s">
        <v>5863</v>
      </c>
    </row>
    <row r="398" spans="1:3">
      <c r="A398" s="63" t="s">
        <v>6165</v>
      </c>
      <c r="B398" s="166" t="s">
        <v>5874</v>
      </c>
      <c r="C398" s="166" t="s">
        <v>5863</v>
      </c>
    </row>
    <row r="399" spans="1:3">
      <c r="A399" s="63" t="s">
        <v>6165</v>
      </c>
      <c r="B399" s="166" t="s">
        <v>5875</v>
      </c>
      <c r="C399" s="166" t="s">
        <v>5863</v>
      </c>
    </row>
    <row r="400" spans="1:3">
      <c r="A400" s="63" t="s">
        <v>6165</v>
      </c>
      <c r="B400" s="166" t="s">
        <v>5876</v>
      </c>
      <c r="C400" s="166" t="s">
        <v>5863</v>
      </c>
    </row>
    <row r="401" spans="1:3">
      <c r="A401" s="63" t="s">
        <v>6165</v>
      </c>
      <c r="B401" s="166" t="s">
        <v>5877</v>
      </c>
      <c r="C401" s="166" t="s">
        <v>5863</v>
      </c>
    </row>
    <row r="402" spans="1:3">
      <c r="A402" s="63" t="s">
        <v>6165</v>
      </c>
      <c r="B402" s="166" t="s">
        <v>5878</v>
      </c>
      <c r="C402" s="166" t="s">
        <v>5863</v>
      </c>
    </row>
    <row r="403" spans="1:3">
      <c r="A403" s="63" t="s">
        <v>6165</v>
      </c>
      <c r="B403" s="166" t="s">
        <v>5881</v>
      </c>
      <c r="C403" s="166" t="s">
        <v>5880</v>
      </c>
    </row>
    <row r="404" spans="1:3">
      <c r="A404" s="63" t="s">
        <v>6165</v>
      </c>
      <c r="B404" s="166" t="s">
        <v>5882</v>
      </c>
      <c r="C404" s="166" t="s">
        <v>5880</v>
      </c>
    </row>
    <row r="405" spans="1:3">
      <c r="A405" s="63" t="s">
        <v>6165</v>
      </c>
      <c r="B405" s="166" t="s">
        <v>5878</v>
      </c>
      <c r="C405" s="166" t="s">
        <v>5880</v>
      </c>
    </row>
    <row r="406" spans="1:3">
      <c r="A406" s="63" t="s">
        <v>6165</v>
      </c>
      <c r="B406" s="166" t="s">
        <v>5883</v>
      </c>
      <c r="C406" s="166" t="s">
        <v>5880</v>
      </c>
    </row>
    <row r="407" spans="1:3">
      <c r="A407" s="63" t="s">
        <v>6165</v>
      </c>
      <c r="B407" s="166" t="s">
        <v>5884</v>
      </c>
      <c r="C407" s="166" t="s">
        <v>5880</v>
      </c>
    </row>
    <row r="408" spans="1:3">
      <c r="A408" s="63" t="s">
        <v>6165</v>
      </c>
      <c r="B408" s="166" t="s">
        <v>5885</v>
      </c>
      <c r="C408" s="166" t="s">
        <v>5880</v>
      </c>
    </row>
    <row r="409" spans="1:3">
      <c r="A409" s="63" t="s">
        <v>6165</v>
      </c>
      <c r="B409" s="166" t="s">
        <v>5886</v>
      </c>
      <c r="C409" s="166" t="s">
        <v>5880</v>
      </c>
    </row>
    <row r="410" spans="1:3">
      <c r="A410" s="63" t="s">
        <v>6165</v>
      </c>
      <c r="B410" s="166" t="s">
        <v>5887</v>
      </c>
      <c r="C410" s="166" t="s">
        <v>5880</v>
      </c>
    </row>
    <row r="411" spans="1:3">
      <c r="A411" s="63" t="s">
        <v>6165</v>
      </c>
      <c r="B411" s="166" t="s">
        <v>5888</v>
      </c>
      <c r="C411" s="166" t="s">
        <v>5880</v>
      </c>
    </row>
    <row r="412" spans="1:3">
      <c r="A412" s="63" t="s">
        <v>6165</v>
      </c>
      <c r="B412" s="166" t="s">
        <v>5889</v>
      </c>
      <c r="C412" s="166" t="s">
        <v>5880</v>
      </c>
    </row>
    <row r="413" spans="1:3">
      <c r="A413" s="63" t="s">
        <v>6165</v>
      </c>
      <c r="B413" s="166" t="s">
        <v>5890</v>
      </c>
      <c r="C413" s="166" t="s">
        <v>5880</v>
      </c>
    </row>
    <row r="414" spans="1:3">
      <c r="A414" s="63" t="s">
        <v>6165</v>
      </c>
      <c r="B414" s="166" t="s">
        <v>5891</v>
      </c>
      <c r="C414" s="166" t="s">
        <v>5880</v>
      </c>
    </row>
    <row r="415" spans="1:3">
      <c r="A415" s="63" t="s">
        <v>6165</v>
      </c>
      <c r="B415" s="166" t="s">
        <v>5893</v>
      </c>
      <c r="C415" s="166" t="s">
        <v>5892</v>
      </c>
    </row>
    <row r="416" spans="1:3">
      <c r="A416" s="63" t="s">
        <v>6165</v>
      </c>
      <c r="B416" s="166" t="s">
        <v>5894</v>
      </c>
      <c r="C416" s="166" t="s">
        <v>5892</v>
      </c>
    </row>
    <row r="417" spans="1:3">
      <c r="A417" s="63" t="s">
        <v>6165</v>
      </c>
      <c r="B417" s="166" t="s">
        <v>5895</v>
      </c>
      <c r="C417" s="166" t="s">
        <v>5892</v>
      </c>
    </row>
    <row r="418" spans="1:3">
      <c r="A418" s="63" t="s">
        <v>6165</v>
      </c>
      <c r="B418" s="166" t="s">
        <v>5896</v>
      </c>
      <c r="C418" s="166" t="s">
        <v>5892</v>
      </c>
    </row>
    <row r="419" spans="1:3">
      <c r="A419" s="63" t="s">
        <v>6165</v>
      </c>
      <c r="B419" s="166" t="s">
        <v>5897</v>
      </c>
      <c r="C419" s="166" t="s">
        <v>5892</v>
      </c>
    </row>
    <row r="420" spans="1:3">
      <c r="A420" s="63" t="s">
        <v>6165</v>
      </c>
      <c r="B420" s="166" t="s">
        <v>5898</v>
      </c>
      <c r="C420" s="166" t="s">
        <v>5892</v>
      </c>
    </row>
    <row r="421" spans="1:3">
      <c r="A421" s="63" t="s">
        <v>6165</v>
      </c>
      <c r="B421" s="166" t="s">
        <v>5899</v>
      </c>
      <c r="C421" s="166" t="s">
        <v>5892</v>
      </c>
    </row>
    <row r="422" spans="1:3">
      <c r="A422" s="63" t="s">
        <v>6165</v>
      </c>
      <c r="B422" s="166" t="s">
        <v>5900</v>
      </c>
      <c r="C422" s="166" t="s">
        <v>5892</v>
      </c>
    </row>
    <row r="423" spans="1:3">
      <c r="A423" s="63" t="s">
        <v>6165</v>
      </c>
      <c r="B423" s="166" t="s">
        <v>5901</v>
      </c>
      <c r="C423" s="166" t="s">
        <v>5892</v>
      </c>
    </row>
    <row r="424" spans="1:3">
      <c r="A424" s="63" t="s">
        <v>6165</v>
      </c>
      <c r="B424" s="166" t="s">
        <v>5902</v>
      </c>
      <c r="C424" s="166" t="s">
        <v>5892</v>
      </c>
    </row>
    <row r="425" spans="1:3">
      <c r="A425" s="63" t="s">
        <v>6165</v>
      </c>
      <c r="B425" s="166" t="s">
        <v>5904</v>
      </c>
      <c r="C425" s="166" t="s">
        <v>5903</v>
      </c>
    </row>
    <row r="426" spans="1:3">
      <c r="A426" s="63" t="s">
        <v>6165</v>
      </c>
      <c r="B426" s="166" t="s">
        <v>5905</v>
      </c>
      <c r="C426" s="166" t="s">
        <v>5903</v>
      </c>
    </row>
    <row r="427" spans="1:3">
      <c r="A427" s="63" t="s">
        <v>6165</v>
      </c>
      <c r="B427" s="166" t="s">
        <v>5906</v>
      </c>
      <c r="C427" s="166" t="s">
        <v>5903</v>
      </c>
    </row>
    <row r="428" spans="1:3">
      <c r="A428" s="63" t="s">
        <v>6165</v>
      </c>
      <c r="B428" s="166" t="s">
        <v>5907</v>
      </c>
      <c r="C428" s="166" t="s">
        <v>5903</v>
      </c>
    </row>
    <row r="429" spans="1:3">
      <c r="A429" s="63" t="s">
        <v>6165</v>
      </c>
      <c r="B429" s="166" t="s">
        <v>5908</v>
      </c>
      <c r="C429" s="166" t="s">
        <v>5903</v>
      </c>
    </row>
    <row r="430" spans="1:3">
      <c r="A430" s="63" t="s">
        <v>6165</v>
      </c>
      <c r="B430" s="166" t="s">
        <v>5909</v>
      </c>
      <c r="C430" s="166" t="s">
        <v>5903</v>
      </c>
    </row>
    <row r="431" spans="1:3">
      <c r="A431" s="63" t="s">
        <v>6165</v>
      </c>
      <c r="B431" s="166" t="s">
        <v>5910</v>
      </c>
      <c r="C431" s="166" t="s">
        <v>5903</v>
      </c>
    </row>
    <row r="432" spans="1:3">
      <c r="A432" s="63" t="s">
        <v>6165</v>
      </c>
      <c r="B432" s="166" t="s">
        <v>5911</v>
      </c>
      <c r="C432" s="166" t="s">
        <v>5903</v>
      </c>
    </row>
    <row r="433" spans="1:3">
      <c r="A433" s="63" t="s">
        <v>6165</v>
      </c>
      <c r="B433" s="166" t="s">
        <v>5912</v>
      </c>
      <c r="C433" s="166" t="s">
        <v>5903</v>
      </c>
    </row>
    <row r="434" spans="1:3">
      <c r="A434" s="63" t="s">
        <v>6165</v>
      </c>
      <c r="B434" s="166" t="s">
        <v>5914</v>
      </c>
      <c r="C434" s="274" t="s">
        <v>5913</v>
      </c>
    </row>
    <row r="435" spans="1:3">
      <c r="A435" s="63" t="s">
        <v>6165</v>
      </c>
      <c r="B435" s="166" t="s">
        <v>5915</v>
      </c>
      <c r="C435" s="274" t="s">
        <v>5913</v>
      </c>
    </row>
    <row r="436" spans="1:3">
      <c r="A436" s="63" t="s">
        <v>6165</v>
      </c>
      <c r="B436" s="166" t="s">
        <v>5916</v>
      </c>
      <c r="C436" s="274" t="s">
        <v>5913</v>
      </c>
    </row>
    <row r="437" spans="1:3">
      <c r="A437" s="63" t="s">
        <v>6165</v>
      </c>
      <c r="B437" s="166" t="s">
        <v>5917</v>
      </c>
      <c r="C437" s="274" t="s">
        <v>5913</v>
      </c>
    </row>
    <row r="438" spans="1:3">
      <c r="A438" s="63" t="s">
        <v>6165</v>
      </c>
      <c r="B438" s="166" t="s">
        <v>5918</v>
      </c>
      <c r="C438" s="274" t="s">
        <v>5913</v>
      </c>
    </row>
    <row r="439" spans="1:3">
      <c r="A439" s="63" t="s">
        <v>6165</v>
      </c>
      <c r="B439" s="166" t="s">
        <v>5919</v>
      </c>
      <c r="C439" s="274" t="s">
        <v>5913</v>
      </c>
    </row>
    <row r="440" spans="1:3">
      <c r="A440" s="63" t="s">
        <v>6165</v>
      </c>
      <c r="B440" s="166" t="s">
        <v>5920</v>
      </c>
      <c r="C440" s="274" t="s">
        <v>5913</v>
      </c>
    </row>
    <row r="441" spans="1:3">
      <c r="A441" s="63" t="s">
        <v>6165</v>
      </c>
      <c r="B441" s="166" t="s">
        <v>5921</v>
      </c>
      <c r="C441" s="274" t="s">
        <v>5913</v>
      </c>
    </row>
    <row r="442" spans="1:3">
      <c r="A442" s="63" t="s">
        <v>6165</v>
      </c>
      <c r="C442" s="274" t="s">
        <v>5913</v>
      </c>
    </row>
    <row r="443" spans="1:3" ht="31.5">
      <c r="A443" s="63" t="s">
        <v>6165</v>
      </c>
      <c r="B443" s="166" t="s">
        <v>5923</v>
      </c>
      <c r="C443" s="166" t="s">
        <v>5922</v>
      </c>
    </row>
    <row r="444" spans="1:3" ht="31.5">
      <c r="A444" s="63" t="s">
        <v>6165</v>
      </c>
      <c r="B444" s="166" t="s">
        <v>5924</v>
      </c>
      <c r="C444" s="166" t="s">
        <v>5922</v>
      </c>
    </row>
    <row r="445" spans="1:3" ht="31.5">
      <c r="A445" s="63" t="s">
        <v>6165</v>
      </c>
      <c r="B445" s="166" t="s">
        <v>5925</v>
      </c>
      <c r="C445" s="166" t="s">
        <v>5922</v>
      </c>
    </row>
    <row r="446" spans="1:3" ht="31.5">
      <c r="A446" s="63" t="s">
        <v>6165</v>
      </c>
      <c r="B446" s="166" t="s">
        <v>5926</v>
      </c>
      <c r="C446" s="166" t="s">
        <v>5922</v>
      </c>
    </row>
    <row r="447" spans="1:3" ht="31.5">
      <c r="A447" s="63" t="s">
        <v>6165</v>
      </c>
      <c r="B447" s="166" t="s">
        <v>5927</v>
      </c>
      <c r="C447" s="166" t="s">
        <v>5922</v>
      </c>
    </row>
    <row r="448" spans="1:3" ht="31.5">
      <c r="A448" s="63" t="s">
        <v>6165</v>
      </c>
      <c r="B448" s="166" t="s">
        <v>5928</v>
      </c>
      <c r="C448" s="166" t="s">
        <v>5922</v>
      </c>
    </row>
    <row r="449" spans="1:3" ht="31.5">
      <c r="A449" s="63" t="s">
        <v>6165</v>
      </c>
      <c r="B449" s="166" t="s">
        <v>5929</v>
      </c>
      <c r="C449" s="166" t="s">
        <v>5922</v>
      </c>
    </row>
    <row r="450" spans="1:3">
      <c r="A450" s="63" t="s">
        <v>6165</v>
      </c>
    </row>
    <row r="451" spans="1:3">
      <c r="A451" s="63" t="s">
        <v>6165</v>
      </c>
    </row>
    <row r="452" spans="1:3">
      <c r="A452" s="63" t="s">
        <v>6165</v>
      </c>
      <c r="B452" s="166" t="s">
        <v>5931</v>
      </c>
      <c r="C452" s="166" t="s">
        <v>5930</v>
      </c>
    </row>
    <row r="453" spans="1:3">
      <c r="A453" s="63" t="s">
        <v>6165</v>
      </c>
      <c r="B453" s="166" t="s">
        <v>5932</v>
      </c>
      <c r="C453" s="166" t="s">
        <v>5930</v>
      </c>
    </row>
    <row r="454" spans="1:3">
      <c r="A454" s="63" t="s">
        <v>6165</v>
      </c>
      <c r="B454" s="166" t="s">
        <v>5933</v>
      </c>
      <c r="C454" s="166" t="s">
        <v>5930</v>
      </c>
    </row>
    <row r="455" spans="1:3">
      <c r="A455" s="63" t="s">
        <v>6165</v>
      </c>
      <c r="B455" s="166" t="s">
        <v>5934</v>
      </c>
      <c r="C455" s="166" t="s">
        <v>5930</v>
      </c>
    </row>
    <row r="456" spans="1:3">
      <c r="A456" s="63" t="s">
        <v>6165</v>
      </c>
      <c r="B456" s="166" t="s">
        <v>5935</v>
      </c>
      <c r="C456" s="166" t="s">
        <v>5930</v>
      </c>
    </row>
    <row r="457" spans="1:3">
      <c r="A457" s="63" t="s">
        <v>6165</v>
      </c>
      <c r="B457" s="166" t="s">
        <v>5936</v>
      </c>
      <c r="C457" s="166" t="s">
        <v>5930</v>
      </c>
    </row>
    <row r="458" spans="1:3">
      <c r="A458" s="63" t="s">
        <v>6165</v>
      </c>
      <c r="B458" s="166" t="s">
        <v>5937</v>
      </c>
      <c r="C458" s="166" t="s">
        <v>5930</v>
      </c>
    </row>
    <row r="459" spans="1:3">
      <c r="A459" s="63" t="s">
        <v>6165</v>
      </c>
    </row>
    <row r="460" spans="1:3">
      <c r="A460" s="63" t="s">
        <v>6165</v>
      </c>
    </row>
    <row r="461" spans="1:3">
      <c r="A461" s="63" t="s">
        <v>6165</v>
      </c>
      <c r="B461" s="166" t="s">
        <v>5939</v>
      </c>
      <c r="C461" s="166" t="s">
        <v>5938</v>
      </c>
    </row>
    <row r="462" spans="1:3">
      <c r="A462" s="63" t="s">
        <v>6165</v>
      </c>
      <c r="B462" s="166" t="s">
        <v>5940</v>
      </c>
      <c r="C462" s="166" t="s">
        <v>5938</v>
      </c>
    </row>
    <row r="463" spans="1:3">
      <c r="A463" s="63" t="s">
        <v>6165</v>
      </c>
      <c r="B463" s="166" t="s">
        <v>5941</v>
      </c>
      <c r="C463" s="166" t="s">
        <v>5938</v>
      </c>
    </row>
    <row r="464" spans="1:3">
      <c r="A464" s="63" t="s">
        <v>6165</v>
      </c>
      <c r="B464" s="166" t="s">
        <v>5942</v>
      </c>
      <c r="C464" s="166" t="s">
        <v>5938</v>
      </c>
    </row>
    <row r="465" spans="1:3">
      <c r="A465" s="63" t="s">
        <v>6165</v>
      </c>
      <c r="B465" s="166" t="s">
        <v>5943</v>
      </c>
      <c r="C465" s="166" t="s">
        <v>5938</v>
      </c>
    </row>
    <row r="466" spans="1:3">
      <c r="A466" s="63" t="s">
        <v>6165</v>
      </c>
      <c r="B466" s="166" t="s">
        <v>5944</v>
      </c>
      <c r="C466" s="166" t="s">
        <v>5938</v>
      </c>
    </row>
    <row r="467" spans="1:3">
      <c r="A467" s="63" t="s">
        <v>6165</v>
      </c>
      <c r="B467" s="166" t="s">
        <v>5945</v>
      </c>
      <c r="C467" s="166" t="s">
        <v>5938</v>
      </c>
    </row>
    <row r="468" spans="1:3">
      <c r="A468" s="63" t="s">
        <v>6165</v>
      </c>
    </row>
    <row r="469" spans="1:3">
      <c r="A469" s="63" t="s">
        <v>6165</v>
      </c>
    </row>
    <row r="470" spans="1:3">
      <c r="A470" s="63" t="s">
        <v>6165</v>
      </c>
      <c r="B470" s="166" t="s">
        <v>5947</v>
      </c>
      <c r="C470" s="166" t="s">
        <v>5946</v>
      </c>
    </row>
    <row r="471" spans="1:3">
      <c r="A471" s="63" t="s">
        <v>6165</v>
      </c>
      <c r="B471" s="166" t="s">
        <v>5948</v>
      </c>
      <c r="C471" s="166" t="s">
        <v>5946</v>
      </c>
    </row>
    <row r="472" spans="1:3">
      <c r="A472" s="63" t="s">
        <v>6165</v>
      </c>
      <c r="B472" s="166" t="s">
        <v>5949</v>
      </c>
      <c r="C472" s="166" t="s">
        <v>5946</v>
      </c>
    </row>
    <row r="473" spans="1:3">
      <c r="A473" s="63" t="s">
        <v>6165</v>
      </c>
      <c r="B473" s="166" t="s">
        <v>5950</v>
      </c>
      <c r="C473" s="166" t="s">
        <v>5946</v>
      </c>
    </row>
    <row r="474" spans="1:3">
      <c r="A474" s="63" t="s">
        <v>6165</v>
      </c>
      <c r="B474" s="166" t="s">
        <v>5951</v>
      </c>
      <c r="C474" s="166" t="s">
        <v>5946</v>
      </c>
    </row>
    <row r="475" spans="1:3">
      <c r="A475" s="63" t="s">
        <v>6165</v>
      </c>
      <c r="B475" s="166" t="s">
        <v>5952</v>
      </c>
      <c r="C475" s="166" t="s">
        <v>5946</v>
      </c>
    </row>
    <row r="476" spans="1:3">
      <c r="A476" s="63" t="s">
        <v>6165</v>
      </c>
      <c r="B476" s="166" t="s">
        <v>5953</v>
      </c>
      <c r="C476" s="166" t="s">
        <v>5946</v>
      </c>
    </row>
    <row r="477" spans="1:3">
      <c r="A477" s="63" t="s">
        <v>6165</v>
      </c>
      <c r="B477" s="166" t="s">
        <v>5954</v>
      </c>
      <c r="C477" s="166" t="s">
        <v>5946</v>
      </c>
    </row>
    <row r="478" spans="1:3">
      <c r="A478" s="63" t="s">
        <v>6165</v>
      </c>
    </row>
    <row r="479" spans="1:3">
      <c r="A479" s="63" t="s">
        <v>6165</v>
      </c>
    </row>
    <row r="480" spans="1:3">
      <c r="A480" s="63" t="s">
        <v>6165</v>
      </c>
      <c r="B480" s="166" t="s">
        <v>5956</v>
      </c>
      <c r="C480" s="166" t="s">
        <v>5955</v>
      </c>
    </row>
    <row r="481" spans="1:3">
      <c r="A481" s="63" t="s">
        <v>6165</v>
      </c>
      <c r="B481" s="166" t="s">
        <v>5957</v>
      </c>
      <c r="C481" s="166" t="s">
        <v>5955</v>
      </c>
    </row>
    <row r="482" spans="1:3">
      <c r="A482" s="63" t="s">
        <v>6165</v>
      </c>
      <c r="B482" s="166" t="s">
        <v>5958</v>
      </c>
      <c r="C482" s="166" t="s">
        <v>5955</v>
      </c>
    </row>
    <row r="483" spans="1:3">
      <c r="A483" s="63" t="s">
        <v>6165</v>
      </c>
      <c r="B483" s="166" t="s">
        <v>5959</v>
      </c>
      <c r="C483" s="166" t="s">
        <v>5955</v>
      </c>
    </row>
    <row r="484" spans="1:3">
      <c r="A484" s="63" t="s">
        <v>6165</v>
      </c>
      <c r="B484" s="166" t="s">
        <v>5960</v>
      </c>
      <c r="C484" s="166" t="s">
        <v>5955</v>
      </c>
    </row>
    <row r="485" spans="1:3">
      <c r="A485" s="63" t="s">
        <v>6165</v>
      </c>
      <c r="B485" s="166" t="s">
        <v>5961</v>
      </c>
      <c r="C485" s="166" t="s">
        <v>5955</v>
      </c>
    </row>
    <row r="486" spans="1:3">
      <c r="A486" s="63" t="s">
        <v>6165</v>
      </c>
      <c r="B486" s="166" t="s">
        <v>5962</v>
      </c>
      <c r="C486" s="166" t="s">
        <v>5955</v>
      </c>
    </row>
    <row r="487" spans="1:3">
      <c r="A487" s="63" t="s">
        <v>6165</v>
      </c>
    </row>
    <row r="488" spans="1:3">
      <c r="A488" s="63" t="s">
        <v>6165</v>
      </c>
    </row>
    <row r="489" spans="1:3">
      <c r="A489" s="63" t="s">
        <v>6165</v>
      </c>
      <c r="B489" s="166" t="s">
        <v>5964</v>
      </c>
      <c r="C489" s="166" t="s">
        <v>5963</v>
      </c>
    </row>
    <row r="490" spans="1:3">
      <c r="A490" s="63" t="s">
        <v>6165</v>
      </c>
      <c r="B490" s="166" t="s">
        <v>5965</v>
      </c>
      <c r="C490" s="166" t="s">
        <v>5963</v>
      </c>
    </row>
    <row r="491" spans="1:3">
      <c r="A491" s="63" t="s">
        <v>6165</v>
      </c>
      <c r="B491" s="166" t="s">
        <v>5966</v>
      </c>
      <c r="C491" s="166" t="s">
        <v>5963</v>
      </c>
    </row>
    <row r="492" spans="1:3">
      <c r="A492" s="63" t="s">
        <v>6165</v>
      </c>
      <c r="B492" s="166" t="s">
        <v>5879</v>
      </c>
    </row>
    <row r="493" spans="1:3">
      <c r="A493" s="63" t="s">
        <v>6165</v>
      </c>
      <c r="B493" s="166" t="s">
        <v>5967</v>
      </c>
    </row>
    <row r="494" spans="1:3">
      <c r="A494" s="63" t="s">
        <v>6165</v>
      </c>
      <c r="B494" s="166" t="s">
        <v>2069</v>
      </c>
    </row>
    <row r="495" spans="1:3">
      <c r="A495" s="63" t="s">
        <v>6165</v>
      </c>
      <c r="B495" s="166" t="s">
        <v>5968</v>
      </c>
    </row>
    <row r="496" spans="1:3">
      <c r="A496" s="63" t="s">
        <v>6165</v>
      </c>
    </row>
    <row r="497" spans="1:3">
      <c r="A497" s="63" t="s">
        <v>6165</v>
      </c>
    </row>
    <row r="498" spans="1:3">
      <c r="A498" s="63" t="s">
        <v>6165</v>
      </c>
    </row>
    <row r="499" spans="1:3" ht="31.5">
      <c r="A499" s="63" t="s">
        <v>6165</v>
      </c>
      <c r="B499" s="166" t="s">
        <v>5970</v>
      </c>
      <c r="C499" s="166" t="s">
        <v>5969</v>
      </c>
    </row>
    <row r="500" spans="1:3" ht="31.5">
      <c r="A500" s="63" t="s">
        <v>6165</v>
      </c>
      <c r="B500" s="166" t="s">
        <v>5971</v>
      </c>
      <c r="C500" s="166" t="s">
        <v>5969</v>
      </c>
    </row>
    <row r="501" spans="1:3" ht="31.5">
      <c r="A501" s="63" t="s">
        <v>6165</v>
      </c>
      <c r="B501" s="166" t="s">
        <v>5972</v>
      </c>
      <c r="C501" s="166" t="s">
        <v>5969</v>
      </c>
    </row>
    <row r="502" spans="1:3" ht="31.5">
      <c r="A502" s="63" t="s">
        <v>6165</v>
      </c>
      <c r="B502" s="166" t="s">
        <v>5973</v>
      </c>
      <c r="C502" s="166" t="s">
        <v>5969</v>
      </c>
    </row>
    <row r="503" spans="1:3" ht="31.5">
      <c r="A503" s="63" t="s">
        <v>6165</v>
      </c>
      <c r="B503" s="166" t="s">
        <v>5974</v>
      </c>
      <c r="C503" s="166" t="s">
        <v>5969</v>
      </c>
    </row>
    <row r="504" spans="1:3" ht="31.5">
      <c r="A504" s="63" t="s">
        <v>6165</v>
      </c>
      <c r="B504" s="166" t="s">
        <v>5975</v>
      </c>
      <c r="C504" s="166" t="s">
        <v>5969</v>
      </c>
    </row>
    <row r="505" spans="1:3" ht="31.5">
      <c r="A505" s="63" t="s">
        <v>6165</v>
      </c>
      <c r="B505" s="166" t="s">
        <v>5976</v>
      </c>
      <c r="C505" s="166" t="s">
        <v>5969</v>
      </c>
    </row>
    <row r="506" spans="1:3" ht="31.5">
      <c r="A506" s="63" t="s">
        <v>6165</v>
      </c>
      <c r="B506" s="166" t="s">
        <v>5977</v>
      </c>
      <c r="C506" s="166" t="s">
        <v>5969</v>
      </c>
    </row>
    <row r="507" spans="1:3">
      <c r="A507" s="63" t="s">
        <v>6165</v>
      </c>
    </row>
    <row r="508" spans="1:3">
      <c r="A508" s="63" t="s">
        <v>6165</v>
      </c>
    </row>
    <row r="509" spans="1:3">
      <c r="A509" s="63" t="s">
        <v>6165</v>
      </c>
      <c r="B509" s="166" t="s">
        <v>5979</v>
      </c>
      <c r="C509" s="166" t="s">
        <v>5978</v>
      </c>
    </row>
    <row r="510" spans="1:3">
      <c r="A510" s="63" t="s">
        <v>6165</v>
      </c>
      <c r="B510" s="166" t="s">
        <v>5980</v>
      </c>
      <c r="C510" s="166" t="s">
        <v>5978</v>
      </c>
    </row>
    <row r="511" spans="1:3">
      <c r="A511" s="63" t="s">
        <v>6165</v>
      </c>
      <c r="B511" s="166" t="s">
        <v>5981</v>
      </c>
      <c r="C511" s="166" t="s">
        <v>5978</v>
      </c>
    </row>
    <row r="512" spans="1:3">
      <c r="A512" s="63" t="s">
        <v>6165</v>
      </c>
      <c r="B512" s="166" t="s">
        <v>5982</v>
      </c>
      <c r="C512" s="166" t="s">
        <v>5978</v>
      </c>
    </row>
    <row r="513" spans="1:3">
      <c r="A513" s="63" t="s">
        <v>6165</v>
      </c>
      <c r="B513" s="166" t="s">
        <v>5983</v>
      </c>
      <c r="C513" s="166" t="s">
        <v>5978</v>
      </c>
    </row>
    <row r="514" spans="1:3">
      <c r="A514" s="63" t="s">
        <v>6165</v>
      </c>
    </row>
    <row r="515" spans="1:3">
      <c r="A515" s="63" t="s">
        <v>6165</v>
      </c>
    </row>
    <row r="516" spans="1:3">
      <c r="A516" s="63" t="s">
        <v>6165</v>
      </c>
      <c r="B516" s="166" t="s">
        <v>5985</v>
      </c>
      <c r="C516" s="166" t="s">
        <v>5984</v>
      </c>
    </row>
    <row r="517" spans="1:3">
      <c r="A517" s="63" t="s">
        <v>6165</v>
      </c>
      <c r="B517" s="166" t="s">
        <v>5986</v>
      </c>
      <c r="C517" s="166" t="s">
        <v>5984</v>
      </c>
    </row>
    <row r="518" spans="1:3">
      <c r="A518" s="63" t="s">
        <v>6165</v>
      </c>
      <c r="B518" s="166" t="s">
        <v>5987</v>
      </c>
      <c r="C518" s="166" t="s">
        <v>5984</v>
      </c>
    </row>
    <row r="519" spans="1:3">
      <c r="A519" s="63" t="s">
        <v>6165</v>
      </c>
      <c r="B519" s="166" t="s">
        <v>5988</v>
      </c>
      <c r="C519" s="166" t="s">
        <v>5984</v>
      </c>
    </row>
    <row r="520" spans="1:3">
      <c r="A520" s="63" t="s">
        <v>6165</v>
      </c>
      <c r="B520" s="166" t="s">
        <v>5989</v>
      </c>
      <c r="C520" s="166" t="s">
        <v>5984</v>
      </c>
    </row>
    <row r="521" spans="1:3">
      <c r="A521" s="63" t="s">
        <v>6165</v>
      </c>
      <c r="B521" s="166" t="s">
        <v>5990</v>
      </c>
      <c r="C521" s="166" t="s">
        <v>5984</v>
      </c>
    </row>
    <row r="522" spans="1:3">
      <c r="A522" s="63" t="s">
        <v>6165</v>
      </c>
    </row>
    <row r="523" spans="1:3">
      <c r="A523" s="63" t="s">
        <v>6165</v>
      </c>
    </row>
    <row r="524" spans="1:3">
      <c r="A524" s="63" t="s">
        <v>6165</v>
      </c>
      <c r="B524" s="166" t="s">
        <v>5992</v>
      </c>
      <c r="C524" s="166" t="s">
        <v>5991</v>
      </c>
    </row>
    <row r="525" spans="1:3">
      <c r="A525" s="63" t="s">
        <v>6165</v>
      </c>
      <c r="B525" s="166" t="s">
        <v>5993</v>
      </c>
      <c r="C525" s="166" t="s">
        <v>5991</v>
      </c>
    </row>
    <row r="526" spans="1:3">
      <c r="A526" s="63" t="s">
        <v>6165</v>
      </c>
      <c r="B526" s="166" t="s">
        <v>5994</v>
      </c>
      <c r="C526" s="166" t="s">
        <v>5991</v>
      </c>
    </row>
    <row r="527" spans="1:3">
      <c r="A527" s="63" t="s">
        <v>6165</v>
      </c>
      <c r="B527" s="166" t="s">
        <v>5995</v>
      </c>
      <c r="C527" s="166" t="s">
        <v>5991</v>
      </c>
    </row>
    <row r="528" spans="1:3">
      <c r="A528" s="63" t="s">
        <v>6165</v>
      </c>
      <c r="B528" s="166" t="s">
        <v>5996</v>
      </c>
      <c r="C528" s="166" t="s">
        <v>5991</v>
      </c>
    </row>
    <row r="529" spans="1:3">
      <c r="A529" s="63" t="s">
        <v>6165</v>
      </c>
    </row>
    <row r="530" spans="1:3">
      <c r="A530" s="63" t="s">
        <v>6165</v>
      </c>
    </row>
    <row r="531" spans="1:3">
      <c r="A531" s="63" t="s">
        <v>6165</v>
      </c>
      <c r="B531" s="166" t="s">
        <v>5998</v>
      </c>
      <c r="C531" s="166" t="s">
        <v>5997</v>
      </c>
    </row>
    <row r="532" spans="1:3">
      <c r="A532" s="63" t="s">
        <v>6165</v>
      </c>
      <c r="B532" s="166" t="s">
        <v>5999</v>
      </c>
      <c r="C532" s="166" t="s">
        <v>5997</v>
      </c>
    </row>
    <row r="533" spans="1:3">
      <c r="A533" s="63" t="s">
        <v>6165</v>
      </c>
      <c r="B533" s="166" t="s">
        <v>6000</v>
      </c>
      <c r="C533" s="166" t="s">
        <v>5997</v>
      </c>
    </row>
    <row r="534" spans="1:3">
      <c r="A534" s="63" t="s">
        <v>6165</v>
      </c>
      <c r="B534" s="166" t="s">
        <v>6001</v>
      </c>
      <c r="C534" s="166" t="s">
        <v>5997</v>
      </c>
    </row>
    <row r="535" spans="1:3">
      <c r="A535" s="63" t="s">
        <v>6165</v>
      </c>
      <c r="B535" s="166" t="s">
        <v>6002</v>
      </c>
      <c r="C535" s="166" t="s">
        <v>5997</v>
      </c>
    </row>
    <row r="536" spans="1:3">
      <c r="A536" s="63" t="s">
        <v>6165</v>
      </c>
    </row>
    <row r="537" spans="1:3">
      <c r="A537" s="63" t="s">
        <v>6165</v>
      </c>
    </row>
    <row r="538" spans="1:3">
      <c r="A538" s="63" t="s">
        <v>6165</v>
      </c>
      <c r="B538" s="166" t="s">
        <v>6004</v>
      </c>
      <c r="C538" s="166" t="s">
        <v>6003</v>
      </c>
    </row>
    <row r="539" spans="1:3">
      <c r="A539" s="63" t="s">
        <v>6165</v>
      </c>
      <c r="B539" s="166" t="s">
        <v>6005</v>
      </c>
      <c r="C539" s="166" t="s">
        <v>6003</v>
      </c>
    </row>
    <row r="540" spans="1:3">
      <c r="A540" s="63" t="s">
        <v>6165</v>
      </c>
      <c r="B540" s="166" t="s">
        <v>6006</v>
      </c>
      <c r="C540" s="166" t="s">
        <v>6003</v>
      </c>
    </row>
    <row r="541" spans="1:3">
      <c r="A541" s="63" t="s">
        <v>6165</v>
      </c>
      <c r="B541" s="166" t="s">
        <v>6007</v>
      </c>
      <c r="C541" s="166" t="s">
        <v>6003</v>
      </c>
    </row>
    <row r="542" spans="1:3">
      <c r="A542" s="63" t="s">
        <v>6165</v>
      </c>
      <c r="B542" s="166" t="s">
        <v>6008</v>
      </c>
      <c r="C542" s="166" t="s">
        <v>6003</v>
      </c>
    </row>
    <row r="543" spans="1:3">
      <c r="A543" s="63" t="s">
        <v>6165</v>
      </c>
    </row>
    <row r="544" spans="1:3">
      <c r="A544" s="63" t="s">
        <v>6165</v>
      </c>
    </row>
    <row r="545" spans="1:3">
      <c r="A545" s="63" t="s">
        <v>6165</v>
      </c>
      <c r="B545" s="166" t="s">
        <v>6010</v>
      </c>
      <c r="C545" s="166" t="s">
        <v>6009</v>
      </c>
    </row>
    <row r="546" spans="1:3">
      <c r="A546" s="63" t="s">
        <v>6165</v>
      </c>
      <c r="B546" s="166" t="s">
        <v>6011</v>
      </c>
      <c r="C546" s="166" t="s">
        <v>6009</v>
      </c>
    </row>
    <row r="547" spans="1:3">
      <c r="A547" s="63" t="s">
        <v>6165</v>
      </c>
      <c r="B547" s="166" t="s">
        <v>6012</v>
      </c>
      <c r="C547" s="166" t="s">
        <v>6009</v>
      </c>
    </row>
    <row r="548" spans="1:3">
      <c r="A548" s="63" t="s">
        <v>6165</v>
      </c>
      <c r="B548" s="166" t="s">
        <v>6013</v>
      </c>
      <c r="C548" s="166" t="s">
        <v>6009</v>
      </c>
    </row>
    <row r="549" spans="1:3">
      <c r="A549" s="63" t="s">
        <v>6165</v>
      </c>
      <c r="B549" s="166" t="s">
        <v>6014</v>
      </c>
      <c r="C549" s="166" t="s">
        <v>6009</v>
      </c>
    </row>
    <row r="550" spans="1:3">
      <c r="A550" s="63" t="s">
        <v>6165</v>
      </c>
    </row>
    <row r="551" spans="1:3">
      <c r="A551" s="63" t="s">
        <v>6165</v>
      </c>
    </row>
    <row r="552" spans="1:3">
      <c r="A552" s="63" t="s">
        <v>6165</v>
      </c>
      <c r="B552" s="166" t="s">
        <v>6016</v>
      </c>
      <c r="C552" s="166" t="s">
        <v>6015</v>
      </c>
    </row>
    <row r="553" spans="1:3">
      <c r="A553" s="63" t="s">
        <v>6165</v>
      </c>
      <c r="B553" s="166" t="s">
        <v>6017</v>
      </c>
      <c r="C553" s="166" t="s">
        <v>6015</v>
      </c>
    </row>
    <row r="554" spans="1:3">
      <c r="A554" s="63" t="s">
        <v>6165</v>
      </c>
      <c r="B554" s="166" t="s">
        <v>6018</v>
      </c>
      <c r="C554" s="166" t="s">
        <v>6015</v>
      </c>
    </row>
    <row r="555" spans="1:3">
      <c r="A555" s="63" t="s">
        <v>6165</v>
      </c>
      <c r="B555" s="166" t="s">
        <v>6019</v>
      </c>
      <c r="C555" s="166" t="s">
        <v>6015</v>
      </c>
    </row>
    <row r="556" spans="1:3">
      <c r="A556" s="63" t="s">
        <v>6165</v>
      </c>
      <c r="B556" s="166" t="s">
        <v>6020</v>
      </c>
      <c r="C556" s="166" t="s">
        <v>6015</v>
      </c>
    </row>
    <row r="557" spans="1:3">
      <c r="A557" s="63" t="s">
        <v>6165</v>
      </c>
    </row>
    <row r="558" spans="1:3">
      <c r="A558" s="63" t="s">
        <v>6165</v>
      </c>
    </row>
    <row r="559" spans="1:3">
      <c r="A559" s="63" t="s">
        <v>6165</v>
      </c>
      <c r="B559" s="166" t="s">
        <v>6022</v>
      </c>
      <c r="C559" s="166" t="s">
        <v>6021</v>
      </c>
    </row>
    <row r="560" spans="1:3">
      <c r="A560" s="63" t="s">
        <v>6165</v>
      </c>
      <c r="B560" s="166" t="s">
        <v>6023</v>
      </c>
      <c r="C560" s="166" t="s">
        <v>6021</v>
      </c>
    </row>
    <row r="561" spans="1:3">
      <c r="A561" s="63" t="s">
        <v>6165</v>
      </c>
      <c r="B561" s="166" t="s">
        <v>6024</v>
      </c>
      <c r="C561" s="166" t="s">
        <v>6021</v>
      </c>
    </row>
    <row r="562" spans="1:3">
      <c r="A562" s="63" t="s">
        <v>6165</v>
      </c>
      <c r="B562" s="166" t="s">
        <v>6025</v>
      </c>
      <c r="C562" s="166" t="s">
        <v>6021</v>
      </c>
    </row>
    <row r="563" spans="1:3">
      <c r="A563" s="63" t="s">
        <v>6165</v>
      </c>
      <c r="B563" s="166" t="s">
        <v>6026</v>
      </c>
      <c r="C563" s="166" t="s">
        <v>6021</v>
      </c>
    </row>
    <row r="564" spans="1:3">
      <c r="A564" s="63" t="s">
        <v>6165</v>
      </c>
      <c r="B564" s="166" t="s">
        <v>6027</v>
      </c>
      <c r="C564" s="166" t="s">
        <v>6021</v>
      </c>
    </row>
    <row r="565" spans="1:3">
      <c r="A565" s="63" t="s">
        <v>6165</v>
      </c>
    </row>
    <row r="566" spans="1:3">
      <c r="A566" s="63" t="s">
        <v>6165</v>
      </c>
    </row>
    <row r="567" spans="1:3">
      <c r="A567" s="63" t="s">
        <v>6165</v>
      </c>
      <c r="B567" s="166" t="s">
        <v>6029</v>
      </c>
      <c r="C567" s="166" t="s">
        <v>6028</v>
      </c>
    </row>
    <row r="568" spans="1:3">
      <c r="A568" s="63" t="s">
        <v>6165</v>
      </c>
      <c r="B568" s="166" t="s">
        <v>6030</v>
      </c>
      <c r="C568" s="166" t="s">
        <v>6028</v>
      </c>
    </row>
    <row r="569" spans="1:3">
      <c r="A569" s="63" t="s">
        <v>6165</v>
      </c>
      <c r="B569" s="166" t="s">
        <v>6031</v>
      </c>
      <c r="C569" s="166" t="s">
        <v>6028</v>
      </c>
    </row>
    <row r="570" spans="1:3">
      <c r="A570" s="63" t="s">
        <v>6165</v>
      </c>
      <c r="B570" s="166" t="s">
        <v>6032</v>
      </c>
      <c r="C570" s="166" t="s">
        <v>6028</v>
      </c>
    </row>
    <row r="571" spans="1:3">
      <c r="A571" s="63" t="s">
        <v>6165</v>
      </c>
      <c r="B571" s="166" t="s">
        <v>6033</v>
      </c>
      <c r="C571" s="166" t="s">
        <v>6028</v>
      </c>
    </row>
    <row r="572" spans="1:3">
      <c r="A572" s="63" t="s">
        <v>6165</v>
      </c>
    </row>
    <row r="573" spans="1:3">
      <c r="A573" s="63" t="s">
        <v>6165</v>
      </c>
    </row>
    <row r="574" spans="1:3">
      <c r="A574" s="63" t="s">
        <v>6165</v>
      </c>
    </row>
    <row r="575" spans="1:3">
      <c r="A575" s="63" t="s">
        <v>6165</v>
      </c>
    </row>
    <row r="576" spans="1:3">
      <c r="A576" s="63" t="s">
        <v>6165</v>
      </c>
      <c r="B576" s="166" t="s">
        <v>6035</v>
      </c>
      <c r="C576" s="166" t="s">
        <v>6034</v>
      </c>
    </row>
    <row r="577" spans="1:3">
      <c r="A577" s="63" t="s">
        <v>6165</v>
      </c>
      <c r="B577" s="166" t="s">
        <v>6036</v>
      </c>
      <c r="C577" s="166" t="s">
        <v>6034</v>
      </c>
    </row>
    <row r="578" spans="1:3" ht="31.5">
      <c r="A578" s="63" t="s">
        <v>6165</v>
      </c>
      <c r="B578" s="166" t="s">
        <v>6037</v>
      </c>
      <c r="C578" s="166" t="s">
        <v>6034</v>
      </c>
    </row>
    <row r="579" spans="1:3">
      <c r="A579" s="63" t="s">
        <v>6165</v>
      </c>
      <c r="B579" s="166" t="s">
        <v>6038</v>
      </c>
      <c r="C579" s="166" t="s">
        <v>6034</v>
      </c>
    </row>
    <row r="580" spans="1:3">
      <c r="A580" s="63" t="s">
        <v>6165</v>
      </c>
      <c r="B580" s="166" t="s">
        <v>6039</v>
      </c>
    </row>
    <row r="581" spans="1:3">
      <c r="A581" s="63" t="s">
        <v>6165</v>
      </c>
    </row>
    <row r="582" spans="1:3">
      <c r="A582" s="63" t="s">
        <v>6165</v>
      </c>
      <c r="B582" s="166" t="s">
        <v>6040</v>
      </c>
    </row>
    <row r="583" spans="1:3">
      <c r="A583" s="63" t="s">
        <v>6165</v>
      </c>
      <c r="B583" s="166" t="s">
        <v>6041</v>
      </c>
    </row>
    <row r="584" spans="1:3">
      <c r="A584" s="63" t="s">
        <v>6165</v>
      </c>
      <c r="B584" s="166" t="s">
        <v>6042</v>
      </c>
    </row>
    <row r="585" spans="1:3">
      <c r="A585" s="63" t="s">
        <v>6165</v>
      </c>
      <c r="B585" s="166" t="s">
        <v>6043</v>
      </c>
    </row>
    <row r="586" spans="1:3">
      <c r="A586" s="63" t="s">
        <v>6165</v>
      </c>
      <c r="B586" s="166" t="s">
        <v>6044</v>
      </c>
    </row>
    <row r="587" spans="1:3">
      <c r="A587" s="63" t="s">
        <v>6165</v>
      </c>
    </row>
    <row r="588" spans="1:3">
      <c r="A588" s="63" t="s">
        <v>6165</v>
      </c>
      <c r="B588" s="166" t="s">
        <v>6045</v>
      </c>
    </row>
    <row r="589" spans="1:3">
      <c r="A589" s="63" t="s">
        <v>6165</v>
      </c>
      <c r="B589" s="166" t="s">
        <v>6046</v>
      </c>
    </row>
    <row r="590" spans="1:3">
      <c r="A590" s="63" t="s">
        <v>6165</v>
      </c>
      <c r="B590" s="166" t="s">
        <v>6047</v>
      </c>
    </row>
    <row r="591" spans="1:3">
      <c r="A591" s="63" t="s">
        <v>6165</v>
      </c>
      <c r="B591" s="166" t="s">
        <v>6048</v>
      </c>
    </row>
    <row r="592" spans="1:3">
      <c r="A592" s="63" t="s">
        <v>6165</v>
      </c>
      <c r="B592" s="166" t="s">
        <v>6049</v>
      </c>
    </row>
    <row r="593" spans="1:2">
      <c r="A593" s="63" t="s">
        <v>6165</v>
      </c>
    </row>
    <row r="594" spans="1:2">
      <c r="A594" s="63" t="s">
        <v>6165</v>
      </c>
      <c r="B594" s="166" t="s">
        <v>6050</v>
      </c>
    </row>
    <row r="595" spans="1:2">
      <c r="A595" s="63" t="s">
        <v>6165</v>
      </c>
      <c r="B595" s="166" t="s">
        <v>6051</v>
      </c>
    </row>
    <row r="596" spans="1:2" ht="31.5">
      <c r="A596" s="63" t="s">
        <v>6165</v>
      </c>
      <c r="B596" s="166" t="s">
        <v>6052</v>
      </c>
    </row>
    <row r="597" spans="1:2">
      <c r="A597" s="63" t="s">
        <v>6165</v>
      </c>
      <c r="B597" s="166" t="s">
        <v>6053</v>
      </c>
    </row>
    <row r="598" spans="1:2">
      <c r="A598" s="63" t="s">
        <v>6165</v>
      </c>
      <c r="B598" s="166" t="s">
        <v>6054</v>
      </c>
    </row>
    <row r="599" spans="1:2">
      <c r="A599" s="63" t="s">
        <v>6165</v>
      </c>
    </row>
    <row r="600" spans="1:2">
      <c r="A600" s="63" t="s">
        <v>6165</v>
      </c>
      <c r="B600" s="166" t="s">
        <v>6055</v>
      </c>
    </row>
    <row r="601" spans="1:2">
      <c r="A601" s="63" t="s">
        <v>6165</v>
      </c>
      <c r="B601" s="166" t="s">
        <v>6056</v>
      </c>
    </row>
    <row r="602" spans="1:2">
      <c r="A602" s="63" t="s">
        <v>6165</v>
      </c>
      <c r="B602" s="166" t="s">
        <v>6057</v>
      </c>
    </row>
    <row r="603" spans="1:2">
      <c r="A603" s="63" t="s">
        <v>6165</v>
      </c>
      <c r="B603" s="166" t="s">
        <v>6058</v>
      </c>
    </row>
    <row r="604" spans="1:2">
      <c r="A604" s="63" t="s">
        <v>6165</v>
      </c>
      <c r="B604" s="166" t="s">
        <v>6059</v>
      </c>
    </row>
    <row r="605" spans="1:2">
      <c r="A605" s="63" t="s">
        <v>6165</v>
      </c>
    </row>
    <row r="606" spans="1:2">
      <c r="A606" s="63" t="s">
        <v>6165</v>
      </c>
      <c r="B606" s="166" t="s">
        <v>6060</v>
      </c>
    </row>
    <row r="607" spans="1:2" ht="31.5">
      <c r="A607" s="63" t="s">
        <v>6165</v>
      </c>
      <c r="B607" s="166" t="s">
        <v>6061</v>
      </c>
    </row>
    <row r="608" spans="1:2">
      <c r="A608" s="63" t="s">
        <v>6165</v>
      </c>
      <c r="B608" s="166" t="s">
        <v>6062</v>
      </c>
    </row>
    <row r="609" spans="1:2">
      <c r="A609" s="63" t="s">
        <v>6165</v>
      </c>
      <c r="B609" s="166" t="s">
        <v>6063</v>
      </c>
    </row>
    <row r="610" spans="1:2">
      <c r="A610" s="63" t="s">
        <v>6165</v>
      </c>
      <c r="B610" s="166" t="s">
        <v>6064</v>
      </c>
    </row>
    <row r="611" spans="1:2">
      <c r="A611" s="63" t="s">
        <v>6165</v>
      </c>
    </row>
    <row r="612" spans="1:2">
      <c r="A612" s="63" t="s">
        <v>6165</v>
      </c>
      <c r="B612" s="166" t="s">
        <v>6065</v>
      </c>
    </row>
    <row r="613" spans="1:2">
      <c r="A613" s="63" t="s">
        <v>6165</v>
      </c>
      <c r="B613" s="166" t="s">
        <v>6066</v>
      </c>
    </row>
    <row r="614" spans="1:2">
      <c r="A614" s="63" t="s">
        <v>6165</v>
      </c>
      <c r="B614" s="166" t="s">
        <v>6067</v>
      </c>
    </row>
    <row r="615" spans="1:2">
      <c r="A615" s="63" t="s">
        <v>6165</v>
      </c>
      <c r="B615" s="166" t="s">
        <v>6068</v>
      </c>
    </row>
    <row r="616" spans="1:2">
      <c r="A616" s="63" t="s">
        <v>6165</v>
      </c>
      <c r="B616" s="166" t="s">
        <v>6069</v>
      </c>
    </row>
    <row r="617" spans="1:2">
      <c r="A617" s="63" t="s">
        <v>6165</v>
      </c>
    </row>
    <row r="618" spans="1:2">
      <c r="A618" s="63" t="s">
        <v>6165</v>
      </c>
      <c r="B618" s="166" t="s">
        <v>6070</v>
      </c>
    </row>
    <row r="619" spans="1:2">
      <c r="A619" s="63" t="s">
        <v>6165</v>
      </c>
      <c r="B619" s="166" t="s">
        <v>6071</v>
      </c>
    </row>
    <row r="620" spans="1:2">
      <c r="A620" s="63" t="s">
        <v>6165</v>
      </c>
      <c r="B620" s="166" t="s">
        <v>6072</v>
      </c>
    </row>
    <row r="621" spans="1:2">
      <c r="A621" s="63" t="s">
        <v>6165</v>
      </c>
      <c r="B621" s="166" t="s">
        <v>6073</v>
      </c>
    </row>
    <row r="622" spans="1:2">
      <c r="A622" s="63" t="s">
        <v>6165</v>
      </c>
      <c r="B622" s="166" t="s">
        <v>6074</v>
      </c>
    </row>
    <row r="623" spans="1:2">
      <c r="A623" s="63" t="s">
        <v>6165</v>
      </c>
    </row>
    <row r="624" spans="1:2">
      <c r="A624" s="63" t="s">
        <v>6165</v>
      </c>
      <c r="B624" s="166" t="s">
        <v>6075</v>
      </c>
    </row>
    <row r="625" spans="1:2" ht="31.5">
      <c r="A625" s="63" t="s">
        <v>6165</v>
      </c>
      <c r="B625" s="166" t="s">
        <v>6076</v>
      </c>
    </row>
    <row r="626" spans="1:2">
      <c r="A626" s="63" t="s">
        <v>6165</v>
      </c>
      <c r="B626" s="166" t="s">
        <v>6077</v>
      </c>
    </row>
    <row r="627" spans="1:2">
      <c r="A627" s="63" t="s">
        <v>6165</v>
      </c>
      <c r="B627" s="166" t="s">
        <v>6078</v>
      </c>
    </row>
    <row r="628" spans="1:2">
      <c r="A628" s="63" t="s">
        <v>6165</v>
      </c>
    </row>
    <row r="629" spans="1:2">
      <c r="A629" s="63" t="s">
        <v>6165</v>
      </c>
      <c r="B629" s="166" t="s">
        <v>6079</v>
      </c>
    </row>
    <row r="630" spans="1:2">
      <c r="A630" s="63" t="s">
        <v>6165</v>
      </c>
      <c r="B630" s="166" t="s">
        <v>5879</v>
      </c>
    </row>
    <row r="631" spans="1:2">
      <c r="A631" s="63" t="s">
        <v>6165</v>
      </c>
      <c r="B631" s="166" t="s">
        <v>5967</v>
      </c>
    </row>
    <row r="632" spans="1:2">
      <c r="A632" s="63" t="s">
        <v>6165</v>
      </c>
      <c r="B632" s="166" t="s">
        <v>2069</v>
      </c>
    </row>
    <row r="633" spans="1:2">
      <c r="A633" s="63" t="s">
        <v>6165</v>
      </c>
      <c r="B633" s="166" t="s">
        <v>6080</v>
      </c>
    </row>
    <row r="634" spans="1:2">
      <c r="A634" s="63" t="s">
        <v>6165</v>
      </c>
    </row>
    <row r="635" spans="1:2">
      <c r="A635" s="63" t="s">
        <v>6165</v>
      </c>
      <c r="B635" s="166" t="s">
        <v>6081</v>
      </c>
    </row>
    <row r="636" spans="1:2">
      <c r="A636" s="63" t="s">
        <v>6165</v>
      </c>
    </row>
    <row r="637" spans="1:2">
      <c r="A637" s="63" t="s">
        <v>6165</v>
      </c>
      <c r="B637" s="166" t="s">
        <v>6082</v>
      </c>
    </row>
    <row r="638" spans="1:2">
      <c r="A638" s="63" t="s">
        <v>6165</v>
      </c>
      <c r="B638" s="166" t="s">
        <v>6083</v>
      </c>
    </row>
    <row r="639" spans="1:2">
      <c r="A639" s="63" t="s">
        <v>6165</v>
      </c>
      <c r="B639" s="166" t="s">
        <v>6084</v>
      </c>
    </row>
    <row r="640" spans="1:2">
      <c r="A640" s="63" t="s">
        <v>6165</v>
      </c>
      <c r="B640" s="166" t="s">
        <v>6085</v>
      </c>
    </row>
    <row r="641" spans="1:2">
      <c r="A641" s="63" t="s">
        <v>6165</v>
      </c>
      <c r="B641" s="166" t="s">
        <v>6086</v>
      </c>
    </row>
    <row r="642" spans="1:2">
      <c r="A642" s="63" t="s">
        <v>6165</v>
      </c>
    </row>
    <row r="643" spans="1:2">
      <c r="A643" s="63" t="s">
        <v>6165</v>
      </c>
      <c r="B643" s="166" t="s">
        <v>6087</v>
      </c>
    </row>
    <row r="644" spans="1:2">
      <c r="A644" s="63" t="s">
        <v>6165</v>
      </c>
      <c r="B644" s="166" t="s">
        <v>6088</v>
      </c>
    </row>
    <row r="645" spans="1:2">
      <c r="A645" s="63" t="s">
        <v>6165</v>
      </c>
      <c r="B645" s="166" t="s">
        <v>6089</v>
      </c>
    </row>
    <row r="646" spans="1:2">
      <c r="A646" s="63" t="s">
        <v>6165</v>
      </c>
      <c r="B646" s="166" t="s">
        <v>6090</v>
      </c>
    </row>
    <row r="647" spans="1:2">
      <c r="A647" s="63" t="s">
        <v>6165</v>
      </c>
      <c r="B647" s="166" t="s">
        <v>6091</v>
      </c>
    </row>
    <row r="648" spans="1:2">
      <c r="A648" s="63" t="s">
        <v>6165</v>
      </c>
    </row>
    <row r="649" spans="1:2" ht="31.5">
      <c r="A649" s="63" t="s">
        <v>6165</v>
      </c>
      <c r="B649" s="166" t="s">
        <v>6092</v>
      </c>
    </row>
    <row r="650" spans="1:2">
      <c r="A650" s="63" t="s">
        <v>6165</v>
      </c>
      <c r="B650" s="166" t="s">
        <v>6093</v>
      </c>
    </row>
    <row r="651" spans="1:2">
      <c r="A651" s="63" t="s">
        <v>6165</v>
      </c>
      <c r="B651" s="166" t="s">
        <v>6094</v>
      </c>
    </row>
    <row r="652" spans="1:2">
      <c r="A652" s="63" t="s">
        <v>6165</v>
      </c>
      <c r="B652" s="166" t="s">
        <v>6095</v>
      </c>
    </row>
    <row r="653" spans="1:2">
      <c r="A653" s="63" t="s">
        <v>6165</v>
      </c>
      <c r="B653" s="166" t="s">
        <v>6096</v>
      </c>
    </row>
    <row r="654" spans="1:2">
      <c r="A654" s="63" t="s">
        <v>6165</v>
      </c>
    </row>
    <row r="655" spans="1:2">
      <c r="A655" s="63" t="s">
        <v>6165</v>
      </c>
      <c r="B655" s="166" t="s">
        <v>6097</v>
      </c>
    </row>
    <row r="656" spans="1:2">
      <c r="A656" s="63" t="s">
        <v>6165</v>
      </c>
      <c r="B656" s="166" t="s">
        <v>6098</v>
      </c>
    </row>
    <row r="657" spans="1:2">
      <c r="A657" s="63" t="s">
        <v>6165</v>
      </c>
      <c r="B657" s="166" t="s">
        <v>6099</v>
      </c>
    </row>
    <row r="658" spans="1:2">
      <c r="A658" s="63" t="s">
        <v>6165</v>
      </c>
      <c r="B658" s="166" t="s">
        <v>6100</v>
      </c>
    </row>
    <row r="659" spans="1:2">
      <c r="A659" s="63" t="s">
        <v>6165</v>
      </c>
      <c r="B659" s="166" t="s">
        <v>6101</v>
      </c>
    </row>
    <row r="660" spans="1:2">
      <c r="A660" s="63" t="s">
        <v>6165</v>
      </c>
    </row>
    <row r="661" spans="1:2">
      <c r="A661" s="63" t="s">
        <v>6165</v>
      </c>
      <c r="B661" s="166" t="s">
        <v>6102</v>
      </c>
    </row>
    <row r="662" spans="1:2">
      <c r="A662" s="63" t="s">
        <v>6165</v>
      </c>
      <c r="B662" s="166" t="s">
        <v>6103</v>
      </c>
    </row>
    <row r="663" spans="1:2">
      <c r="A663" s="63" t="s">
        <v>6165</v>
      </c>
      <c r="B663" s="166" t="s">
        <v>6104</v>
      </c>
    </row>
    <row r="664" spans="1:2">
      <c r="A664" s="63" t="s">
        <v>6165</v>
      </c>
      <c r="B664" s="166" t="s">
        <v>6105</v>
      </c>
    </row>
    <row r="665" spans="1:2">
      <c r="A665" s="63" t="s">
        <v>6165</v>
      </c>
      <c r="B665" s="166" t="s">
        <v>6106</v>
      </c>
    </row>
    <row r="666" spans="1:2">
      <c r="A666" s="63" t="s">
        <v>6165</v>
      </c>
    </row>
    <row r="667" spans="1:2">
      <c r="A667" s="63" t="s">
        <v>6165</v>
      </c>
      <c r="B667" s="166" t="s">
        <v>6107</v>
      </c>
    </row>
    <row r="668" spans="1:2">
      <c r="A668" s="63" t="s">
        <v>6165</v>
      </c>
      <c r="B668" s="166" t="s">
        <v>6108</v>
      </c>
    </row>
    <row r="669" spans="1:2">
      <c r="A669" s="63" t="s">
        <v>6165</v>
      </c>
      <c r="B669" s="166" t="s">
        <v>6109</v>
      </c>
    </row>
    <row r="670" spans="1:2">
      <c r="A670" s="63" t="s">
        <v>6165</v>
      </c>
      <c r="B670" s="166" t="s">
        <v>6110</v>
      </c>
    </row>
    <row r="671" spans="1:2">
      <c r="A671" s="63" t="s">
        <v>6165</v>
      </c>
      <c r="B671" s="166" t="s">
        <v>6111</v>
      </c>
    </row>
    <row r="672" spans="1:2">
      <c r="A672" s="63" t="s">
        <v>6165</v>
      </c>
    </row>
    <row r="673" spans="1:2">
      <c r="A673" s="63" t="s">
        <v>6165</v>
      </c>
      <c r="B673" s="166" t="s">
        <v>6112</v>
      </c>
    </row>
    <row r="674" spans="1:2">
      <c r="A674" s="63" t="s">
        <v>6165</v>
      </c>
      <c r="B674" s="166" t="s">
        <v>6113</v>
      </c>
    </row>
    <row r="675" spans="1:2">
      <c r="A675" s="63" t="s">
        <v>6165</v>
      </c>
      <c r="B675" s="166" t="s">
        <v>6114</v>
      </c>
    </row>
    <row r="676" spans="1:2">
      <c r="A676" s="63" t="s">
        <v>6165</v>
      </c>
      <c r="B676" s="166" t="s">
        <v>6115</v>
      </c>
    </row>
    <row r="677" spans="1:2">
      <c r="A677" s="63" t="s">
        <v>6165</v>
      </c>
      <c r="B677" s="166" t="s">
        <v>6116</v>
      </c>
    </row>
    <row r="678" spans="1:2">
      <c r="A678" s="63" t="s">
        <v>6165</v>
      </c>
    </row>
    <row r="679" spans="1:2">
      <c r="A679" s="63" t="s">
        <v>6165</v>
      </c>
      <c r="B679" s="166" t="s">
        <v>6117</v>
      </c>
    </row>
    <row r="680" spans="1:2">
      <c r="A680" s="63" t="s">
        <v>6165</v>
      </c>
      <c r="B680" s="166" t="s">
        <v>6118</v>
      </c>
    </row>
    <row r="681" spans="1:2">
      <c r="A681" s="63" t="s">
        <v>6165</v>
      </c>
      <c r="B681" s="166" t="s">
        <v>6119</v>
      </c>
    </row>
    <row r="682" spans="1:2" ht="31.5">
      <c r="A682" s="63" t="s">
        <v>6165</v>
      </c>
      <c r="B682" s="166" t="s">
        <v>6120</v>
      </c>
    </row>
    <row r="683" spans="1:2">
      <c r="A683" s="63" t="s">
        <v>6165</v>
      </c>
      <c r="B683" s="166" t="s">
        <v>6121</v>
      </c>
    </row>
    <row r="684" spans="1:2">
      <c r="A684" s="63" t="s">
        <v>6165</v>
      </c>
    </row>
    <row r="685" spans="1:2">
      <c r="A685" s="63" t="s">
        <v>6165</v>
      </c>
      <c r="B685" s="166" t="s">
        <v>6122</v>
      </c>
    </row>
    <row r="686" spans="1:2">
      <c r="A686" s="63" t="s">
        <v>6165</v>
      </c>
      <c r="B686" s="166" t="s">
        <v>6123</v>
      </c>
    </row>
    <row r="687" spans="1:2">
      <c r="A687" s="63" t="s">
        <v>6165</v>
      </c>
      <c r="B687" s="166" t="s">
        <v>6124</v>
      </c>
    </row>
    <row r="688" spans="1:2">
      <c r="A688" s="63" t="s">
        <v>6165</v>
      </c>
      <c r="B688" s="166" t="s">
        <v>6125</v>
      </c>
    </row>
    <row r="689" spans="1:2">
      <c r="A689" s="63" t="s">
        <v>6165</v>
      </c>
    </row>
    <row r="690" spans="1:2" ht="31.5">
      <c r="A690" s="63" t="s">
        <v>6165</v>
      </c>
      <c r="B690" s="166" t="s">
        <v>6126</v>
      </c>
    </row>
    <row r="691" spans="1:2">
      <c r="A691" s="63" t="s">
        <v>6165</v>
      </c>
      <c r="B691" s="166" t="s">
        <v>5879</v>
      </c>
    </row>
    <row r="692" spans="1:2">
      <c r="A692" s="63" t="s">
        <v>6165</v>
      </c>
      <c r="B692" s="166" t="s">
        <v>6127</v>
      </c>
    </row>
    <row r="693" spans="1:2">
      <c r="A693" s="63" t="s">
        <v>6165</v>
      </c>
      <c r="B693" s="166" t="s">
        <v>2069</v>
      </c>
    </row>
    <row r="694" spans="1:2" ht="47.25">
      <c r="A694" s="63" t="s">
        <v>6165</v>
      </c>
      <c r="B694" s="166" t="s">
        <v>6128</v>
      </c>
    </row>
    <row r="695" spans="1:2">
      <c r="A695" s="63" t="s">
        <v>6165</v>
      </c>
    </row>
    <row r="696" spans="1:2">
      <c r="A696" s="63" t="s">
        <v>6165</v>
      </c>
      <c r="B696" s="166" t="s">
        <v>6129</v>
      </c>
    </row>
    <row r="697" spans="1:2">
      <c r="A697" s="63" t="s">
        <v>6165</v>
      </c>
    </row>
    <row r="698" spans="1:2">
      <c r="A698" s="63" t="s">
        <v>6165</v>
      </c>
      <c r="B698" s="166" t="s">
        <v>6130</v>
      </c>
    </row>
    <row r="699" spans="1:2">
      <c r="A699" s="63" t="s">
        <v>6165</v>
      </c>
      <c r="B699" s="166" t="s">
        <v>6131</v>
      </c>
    </row>
    <row r="700" spans="1:2">
      <c r="A700" s="63" t="s">
        <v>6165</v>
      </c>
      <c r="B700" s="166" t="s">
        <v>6132</v>
      </c>
    </row>
    <row r="701" spans="1:2">
      <c r="A701" s="63" t="s">
        <v>6165</v>
      </c>
      <c r="B701" s="166" t="s">
        <v>6133</v>
      </c>
    </row>
    <row r="702" spans="1:2">
      <c r="A702" s="63" t="s">
        <v>6165</v>
      </c>
      <c r="B702" s="166" t="s">
        <v>6134</v>
      </c>
    </row>
    <row r="703" spans="1:2">
      <c r="A703" s="63" t="s">
        <v>6165</v>
      </c>
    </row>
    <row r="704" spans="1:2">
      <c r="A704" s="63" t="s">
        <v>6165</v>
      </c>
      <c r="B704" s="166" t="s">
        <v>6135</v>
      </c>
    </row>
    <row r="705" spans="1:2" ht="31.5">
      <c r="A705" s="63" t="s">
        <v>6165</v>
      </c>
      <c r="B705" s="166" t="s">
        <v>6136</v>
      </c>
    </row>
    <row r="706" spans="1:2" ht="31.5">
      <c r="A706" s="63" t="s">
        <v>6165</v>
      </c>
      <c r="B706" s="166" t="s">
        <v>6137</v>
      </c>
    </row>
    <row r="707" spans="1:2">
      <c r="A707" s="63" t="s">
        <v>6165</v>
      </c>
      <c r="B707" s="166" t="s">
        <v>6138</v>
      </c>
    </row>
    <row r="708" spans="1:2">
      <c r="A708" s="63" t="s">
        <v>6165</v>
      </c>
      <c r="B708" s="166" t="s">
        <v>6139</v>
      </c>
    </row>
    <row r="709" spans="1:2">
      <c r="A709" s="63" t="s">
        <v>6165</v>
      </c>
    </row>
    <row r="710" spans="1:2">
      <c r="A710" s="63" t="s">
        <v>6165</v>
      </c>
      <c r="B710" s="166" t="s">
        <v>6140</v>
      </c>
    </row>
    <row r="711" spans="1:2">
      <c r="A711" s="63" t="s">
        <v>6165</v>
      </c>
      <c r="B711" s="166" t="s">
        <v>6141</v>
      </c>
    </row>
    <row r="712" spans="1:2">
      <c r="A712" s="63" t="s">
        <v>6165</v>
      </c>
      <c r="B712" s="166" t="s">
        <v>6142</v>
      </c>
    </row>
    <row r="713" spans="1:2">
      <c r="A713" s="63" t="s">
        <v>6165</v>
      </c>
      <c r="B713" s="166" t="s">
        <v>6143</v>
      </c>
    </row>
    <row r="714" spans="1:2">
      <c r="A714" s="63" t="s">
        <v>6165</v>
      </c>
      <c r="B714" s="166" t="s">
        <v>6144</v>
      </c>
    </row>
    <row r="715" spans="1:2">
      <c r="A715" s="63" t="s">
        <v>6165</v>
      </c>
    </row>
    <row r="716" spans="1:2">
      <c r="A716" s="63" t="s">
        <v>6165</v>
      </c>
      <c r="B716" s="166" t="s">
        <v>6145</v>
      </c>
    </row>
    <row r="717" spans="1:2">
      <c r="A717" s="63" t="s">
        <v>6165</v>
      </c>
      <c r="B717" s="166" t="s">
        <v>6146</v>
      </c>
    </row>
    <row r="718" spans="1:2">
      <c r="A718" s="63" t="s">
        <v>6165</v>
      </c>
      <c r="B718" s="166" t="s">
        <v>6147</v>
      </c>
    </row>
    <row r="719" spans="1:2">
      <c r="A719" s="63" t="s">
        <v>6165</v>
      </c>
      <c r="B719" s="166" t="s">
        <v>6148</v>
      </c>
    </row>
    <row r="720" spans="1:2">
      <c r="A720" s="63" t="s">
        <v>6165</v>
      </c>
      <c r="B720" s="166" t="s">
        <v>6149</v>
      </c>
    </row>
    <row r="721" spans="1:2">
      <c r="A721" s="63" t="s">
        <v>6165</v>
      </c>
    </row>
    <row r="722" spans="1:2">
      <c r="A722" s="63" t="s">
        <v>6165</v>
      </c>
      <c r="B722" s="166" t="s">
        <v>6150</v>
      </c>
    </row>
    <row r="723" spans="1:2">
      <c r="A723" s="63" t="s">
        <v>6165</v>
      </c>
      <c r="B723" s="166" t="s">
        <v>6151</v>
      </c>
    </row>
    <row r="724" spans="1:2">
      <c r="A724" s="63" t="s">
        <v>6165</v>
      </c>
      <c r="B724" s="166" t="s">
        <v>6152</v>
      </c>
    </row>
    <row r="725" spans="1:2">
      <c r="A725" s="63" t="s">
        <v>6165</v>
      </c>
      <c r="B725" s="166" t="s">
        <v>6153</v>
      </c>
    </row>
    <row r="726" spans="1:2">
      <c r="A726" s="63" t="s">
        <v>6165</v>
      </c>
      <c r="B726" s="166" t="s">
        <v>6154</v>
      </c>
    </row>
    <row r="727" spans="1:2">
      <c r="A727" s="63" t="s">
        <v>6165</v>
      </c>
    </row>
    <row r="728" spans="1:2" ht="31.5">
      <c r="A728" s="63" t="s">
        <v>6165</v>
      </c>
      <c r="B728" s="166" t="s">
        <v>6155</v>
      </c>
    </row>
    <row r="729" spans="1:2">
      <c r="A729" s="63" t="s">
        <v>6165</v>
      </c>
      <c r="B729" s="166" t="s">
        <v>6156</v>
      </c>
    </row>
    <row r="730" spans="1:2">
      <c r="A730" s="63" t="s">
        <v>6165</v>
      </c>
      <c r="B730" s="166" t="s">
        <v>6157</v>
      </c>
    </row>
    <row r="731" spans="1:2">
      <c r="A731" s="63" t="s">
        <v>6165</v>
      </c>
      <c r="B731" s="166" t="s">
        <v>6158</v>
      </c>
    </row>
    <row r="732" spans="1:2">
      <c r="A732" s="63" t="s">
        <v>6165</v>
      </c>
      <c r="B732" s="166" t="s">
        <v>6159</v>
      </c>
    </row>
    <row r="733" spans="1:2">
      <c r="A733" s="63" t="s">
        <v>6165</v>
      </c>
    </row>
    <row r="734" spans="1:2">
      <c r="A734" s="63" t="s">
        <v>6165</v>
      </c>
      <c r="B734" s="166" t="s">
        <v>6160</v>
      </c>
    </row>
    <row r="735" spans="1:2">
      <c r="A735" s="63" t="s">
        <v>6165</v>
      </c>
      <c r="B735" s="166" t="s">
        <v>6161</v>
      </c>
    </row>
    <row r="736" spans="1:2">
      <c r="A736" s="63" t="s">
        <v>6165</v>
      </c>
      <c r="B736" s="166" t="s">
        <v>6162</v>
      </c>
    </row>
    <row r="737" spans="1:2">
      <c r="A737" s="63" t="s">
        <v>6165</v>
      </c>
      <c r="B737" s="166" t="s">
        <v>6163</v>
      </c>
    </row>
    <row r="738" spans="1:2">
      <c r="A738" s="63" t="s">
        <v>6165</v>
      </c>
    </row>
    <row r="739" spans="1:2" ht="47.25">
      <c r="A739" s="63" t="s">
        <v>6165</v>
      </c>
      <c r="B739" s="166" t="s">
        <v>6164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0526C-9B8D-4A46-BD96-D12CDD6B326F}">
  <sheetPr>
    <tabColor theme="3" tint="0.79998168889431442"/>
  </sheetPr>
  <dimension ref="A1:D458"/>
  <sheetViews>
    <sheetView zoomScale="99" workbookViewId="0">
      <pane ySplit="1" topLeftCell="A6" activePane="bottomLeft" state="frozen"/>
      <selection activeCell="E2318" sqref="E2318"/>
      <selection pane="bottomLeft" activeCell="A14" sqref="A14:XFD14"/>
    </sheetView>
  </sheetViews>
  <sheetFormatPr defaultColWidth="15.625" defaultRowHeight="15"/>
  <cols>
    <col min="1" max="1" width="8.625" style="177" customWidth="1"/>
    <col min="2" max="2" width="8.5" style="177" customWidth="1"/>
    <col min="3" max="3" width="15.625" style="177"/>
    <col min="4" max="4" width="128.875" style="178" customWidth="1"/>
    <col min="5" max="16384" width="15.625" style="177"/>
  </cols>
  <sheetData>
    <row r="1" spans="1:4" s="173" customFormat="1" ht="16.5" thickBot="1">
      <c r="A1" s="173" t="s">
        <v>5703</v>
      </c>
      <c r="B1" s="173" t="s">
        <v>4756</v>
      </c>
      <c r="C1" s="173" t="s">
        <v>2156</v>
      </c>
      <c r="D1" s="174" t="s">
        <v>4757</v>
      </c>
    </row>
    <row r="2" spans="1:4" s="175" customFormat="1">
      <c r="C2" s="180" t="s">
        <v>3300</v>
      </c>
      <c r="D2" s="176" t="s">
        <v>3301</v>
      </c>
    </row>
    <row r="3" spans="1:4" s="175" customFormat="1">
      <c r="C3" s="180" t="s">
        <v>3300</v>
      </c>
      <c r="D3" s="176" t="s">
        <v>5205</v>
      </c>
    </row>
    <row r="4" spans="1:4" s="175" customFormat="1">
      <c r="C4" s="180" t="s">
        <v>3300</v>
      </c>
      <c r="D4" s="176" t="s">
        <v>3302</v>
      </c>
    </row>
    <row r="5" spans="1:4" s="175" customFormat="1">
      <c r="C5" s="180" t="s">
        <v>3300</v>
      </c>
      <c r="D5" s="176" t="s">
        <v>3303</v>
      </c>
    </row>
    <row r="6" spans="1:4" s="175" customFormat="1">
      <c r="C6" s="180" t="s">
        <v>3300</v>
      </c>
      <c r="D6" s="176" t="s">
        <v>5074</v>
      </c>
    </row>
    <row r="7" spans="1:4" s="175" customFormat="1">
      <c r="B7" s="175" t="s">
        <v>11</v>
      </c>
      <c r="C7" s="175" t="s">
        <v>3304</v>
      </c>
      <c r="D7" s="176" t="s">
        <v>4919</v>
      </c>
    </row>
    <row r="8" spans="1:4" s="175" customFormat="1">
      <c r="B8" s="175" t="s">
        <v>11</v>
      </c>
      <c r="C8" s="175" t="s">
        <v>3304</v>
      </c>
      <c r="D8" s="176" t="s">
        <v>5068</v>
      </c>
    </row>
    <row r="9" spans="1:4" s="175" customFormat="1">
      <c r="B9" s="175" t="s">
        <v>11</v>
      </c>
      <c r="C9" s="175" t="s">
        <v>3304</v>
      </c>
      <c r="D9" s="176" t="s">
        <v>5258</v>
      </c>
    </row>
    <row r="10" spans="1:4">
      <c r="B10" s="177" t="s">
        <v>11</v>
      </c>
      <c r="C10" s="177" t="s">
        <v>3304</v>
      </c>
      <c r="D10" s="178" t="s">
        <v>4828</v>
      </c>
    </row>
    <row r="11" spans="1:4">
      <c r="B11" s="177" t="s">
        <v>11</v>
      </c>
      <c r="C11" s="177" t="s">
        <v>3304</v>
      </c>
      <c r="D11" s="178" t="s">
        <v>5780</v>
      </c>
    </row>
    <row r="12" spans="1:4">
      <c r="B12" s="177" t="s">
        <v>11</v>
      </c>
      <c r="C12" s="177" t="s">
        <v>3304</v>
      </c>
      <c r="D12" s="178" t="s">
        <v>4810</v>
      </c>
    </row>
    <row r="13" spans="1:4">
      <c r="B13" s="177" t="s">
        <v>11</v>
      </c>
      <c r="C13" s="177" t="s">
        <v>3304</v>
      </c>
      <c r="D13" s="178" t="s">
        <v>5261</v>
      </c>
    </row>
    <row r="14" spans="1:4">
      <c r="C14" s="177" t="s">
        <v>3304</v>
      </c>
      <c r="D14" s="178" t="s">
        <v>4843</v>
      </c>
    </row>
    <row r="15" spans="1:4">
      <c r="C15" s="177" t="s">
        <v>3304</v>
      </c>
      <c r="D15" s="178" t="s">
        <v>4819</v>
      </c>
    </row>
    <row r="16" spans="1:4">
      <c r="C16" s="177" t="s">
        <v>3304</v>
      </c>
      <c r="D16" s="178" t="s">
        <v>4829</v>
      </c>
    </row>
    <row r="17" spans="3:4">
      <c r="C17" s="177" t="s">
        <v>3304</v>
      </c>
      <c r="D17" s="178" t="s">
        <v>4811</v>
      </c>
    </row>
    <row r="18" spans="3:4">
      <c r="C18" s="177" t="s">
        <v>3304</v>
      </c>
      <c r="D18" s="178" t="s">
        <v>4838</v>
      </c>
    </row>
    <row r="19" spans="3:4">
      <c r="C19" s="177" t="s">
        <v>3304</v>
      </c>
      <c r="D19" s="178" t="s">
        <v>4864</v>
      </c>
    </row>
    <row r="20" spans="3:4">
      <c r="C20" s="177" t="s">
        <v>3304</v>
      </c>
      <c r="D20" s="178" t="s">
        <v>4833</v>
      </c>
    </row>
    <row r="21" spans="3:4">
      <c r="C21" s="177" t="s">
        <v>3304</v>
      </c>
      <c r="D21" s="178" t="s">
        <v>4865</v>
      </c>
    </row>
    <row r="22" spans="3:4">
      <c r="C22" s="177" t="s">
        <v>3304</v>
      </c>
      <c r="D22" s="178" t="s">
        <v>4834</v>
      </c>
    </row>
    <row r="23" spans="3:4">
      <c r="C23" s="177" t="s">
        <v>3304</v>
      </c>
      <c r="D23" s="178" t="s">
        <v>4844</v>
      </c>
    </row>
    <row r="24" spans="3:4">
      <c r="C24" s="177" t="s">
        <v>3304</v>
      </c>
      <c r="D24" s="178" t="s">
        <v>4817</v>
      </c>
    </row>
    <row r="25" spans="3:4">
      <c r="C25" s="177" t="s">
        <v>3304</v>
      </c>
      <c r="D25" s="178" t="s">
        <v>4808</v>
      </c>
    </row>
    <row r="26" spans="3:4">
      <c r="C26" s="177" t="s">
        <v>3304</v>
      </c>
      <c r="D26" s="178" t="s">
        <v>4812</v>
      </c>
    </row>
    <row r="27" spans="3:4">
      <c r="C27" s="177" t="s">
        <v>3304</v>
      </c>
      <c r="D27" s="178" t="s">
        <v>4796</v>
      </c>
    </row>
    <row r="28" spans="3:4">
      <c r="C28" s="177" t="s">
        <v>3304</v>
      </c>
      <c r="D28" s="178" t="s">
        <v>4824</v>
      </c>
    </row>
    <row r="29" spans="3:4">
      <c r="C29" s="177" t="s">
        <v>3304</v>
      </c>
      <c r="D29" s="178" t="s">
        <v>4807</v>
      </c>
    </row>
    <row r="30" spans="3:4">
      <c r="C30" s="177" t="s">
        <v>3304</v>
      </c>
      <c r="D30" s="178" t="s">
        <v>4845</v>
      </c>
    </row>
    <row r="31" spans="3:4" ht="30">
      <c r="C31" s="177" t="s">
        <v>3304</v>
      </c>
      <c r="D31" s="178" t="s">
        <v>4803</v>
      </c>
    </row>
    <row r="32" spans="3:4">
      <c r="C32" s="177" t="s">
        <v>3304</v>
      </c>
      <c r="D32" s="178" t="s">
        <v>4846</v>
      </c>
    </row>
    <row r="33" spans="3:4">
      <c r="C33" s="177" t="s">
        <v>3304</v>
      </c>
      <c r="D33" s="178" t="s">
        <v>4839</v>
      </c>
    </row>
    <row r="34" spans="3:4">
      <c r="C34" s="177" t="s">
        <v>3304</v>
      </c>
      <c r="D34" s="178" t="s">
        <v>4797</v>
      </c>
    </row>
    <row r="35" spans="3:4">
      <c r="C35" s="177" t="s">
        <v>3304</v>
      </c>
      <c r="D35" s="178" t="s">
        <v>4825</v>
      </c>
    </row>
    <row r="36" spans="3:4">
      <c r="C36" s="177" t="s">
        <v>3304</v>
      </c>
      <c r="D36" s="178" t="s">
        <v>4866</v>
      </c>
    </row>
    <row r="37" spans="3:4">
      <c r="C37" s="177" t="s">
        <v>3304</v>
      </c>
      <c r="D37" s="178" t="s">
        <v>4826</v>
      </c>
    </row>
    <row r="38" spans="3:4">
      <c r="C38" s="177" t="s">
        <v>3304</v>
      </c>
      <c r="D38" s="178" t="s">
        <v>4798</v>
      </c>
    </row>
    <row r="39" spans="3:4">
      <c r="C39" s="177" t="s">
        <v>3304</v>
      </c>
      <c r="D39" s="178" t="s">
        <v>4799</v>
      </c>
    </row>
    <row r="40" spans="3:4">
      <c r="C40" s="177" t="s">
        <v>3304</v>
      </c>
      <c r="D40" s="178" t="s">
        <v>4835</v>
      </c>
    </row>
    <row r="41" spans="3:4">
      <c r="C41" s="177" t="s">
        <v>3304</v>
      </c>
      <c r="D41" s="178" t="s">
        <v>4847</v>
      </c>
    </row>
    <row r="42" spans="3:4">
      <c r="C42" s="177" t="s">
        <v>3304</v>
      </c>
      <c r="D42" s="178" t="s">
        <v>4800</v>
      </c>
    </row>
    <row r="43" spans="3:4">
      <c r="C43" s="177" t="s">
        <v>3304</v>
      </c>
      <c r="D43" s="178" t="s">
        <v>4813</v>
      </c>
    </row>
    <row r="44" spans="3:4">
      <c r="C44" s="177" t="s">
        <v>3304</v>
      </c>
      <c r="D44" s="178" t="s">
        <v>4820</v>
      </c>
    </row>
    <row r="45" spans="3:4">
      <c r="C45" s="177" t="s">
        <v>3304</v>
      </c>
      <c r="D45" s="178" t="s">
        <v>4814</v>
      </c>
    </row>
    <row r="46" spans="3:4">
      <c r="C46" s="177" t="s">
        <v>3304</v>
      </c>
      <c r="D46" s="178" t="s">
        <v>4867</v>
      </c>
    </row>
    <row r="47" spans="3:4">
      <c r="C47" s="177" t="s">
        <v>3304</v>
      </c>
      <c r="D47" s="178" t="s">
        <v>4804</v>
      </c>
    </row>
    <row r="48" spans="3:4">
      <c r="C48" s="177" t="s">
        <v>3304</v>
      </c>
      <c r="D48" s="178" t="s">
        <v>4801</v>
      </c>
    </row>
    <row r="49" spans="3:4">
      <c r="C49" s="177" t="s">
        <v>3304</v>
      </c>
      <c r="D49" s="178" t="s">
        <v>4809</v>
      </c>
    </row>
    <row r="50" spans="3:4">
      <c r="C50" s="177" t="s">
        <v>3304</v>
      </c>
      <c r="D50" s="178" t="s">
        <v>4821</v>
      </c>
    </row>
    <row r="51" spans="3:4">
      <c r="C51" s="177" t="s">
        <v>3304</v>
      </c>
      <c r="D51" s="178" t="s">
        <v>4840</v>
      </c>
    </row>
    <row r="52" spans="3:4">
      <c r="C52" s="177" t="s">
        <v>3304</v>
      </c>
      <c r="D52" s="178" t="s">
        <v>4841</v>
      </c>
    </row>
    <row r="53" spans="3:4">
      <c r="C53" s="177" t="s">
        <v>3304</v>
      </c>
      <c r="D53" s="178" t="s">
        <v>4848</v>
      </c>
    </row>
    <row r="54" spans="3:4">
      <c r="C54" s="177" t="s">
        <v>3304</v>
      </c>
      <c r="D54" s="178" t="s">
        <v>4836</v>
      </c>
    </row>
    <row r="55" spans="3:4">
      <c r="C55" s="177" t="s">
        <v>3304</v>
      </c>
      <c r="D55" s="178" t="s">
        <v>4815</v>
      </c>
    </row>
    <row r="56" spans="3:4">
      <c r="C56" s="177" t="s">
        <v>3304</v>
      </c>
      <c r="D56" s="178" t="s">
        <v>4830</v>
      </c>
    </row>
    <row r="57" spans="3:4">
      <c r="C57" s="177" t="s">
        <v>3304</v>
      </c>
      <c r="D57" s="178" t="s">
        <v>4831</v>
      </c>
    </row>
    <row r="58" spans="3:4">
      <c r="C58" s="177" t="s">
        <v>3304</v>
      </c>
      <c r="D58" s="178" t="s">
        <v>4868</v>
      </c>
    </row>
    <row r="59" spans="3:4">
      <c r="C59" s="177" t="s">
        <v>3304</v>
      </c>
      <c r="D59" s="178" t="s">
        <v>4822</v>
      </c>
    </row>
    <row r="60" spans="3:4">
      <c r="C60" s="177" t="s">
        <v>3304</v>
      </c>
      <c r="D60" s="178" t="s">
        <v>4849</v>
      </c>
    </row>
    <row r="61" spans="3:4">
      <c r="C61" s="177" t="s">
        <v>3304</v>
      </c>
      <c r="D61" s="178" t="s">
        <v>4805</v>
      </c>
    </row>
    <row r="62" spans="3:4">
      <c r="C62" s="177" t="s">
        <v>3304</v>
      </c>
      <c r="D62" s="178" t="s">
        <v>4823</v>
      </c>
    </row>
    <row r="63" spans="3:4">
      <c r="C63" s="177" t="s">
        <v>3304</v>
      </c>
      <c r="D63" s="178" t="s">
        <v>4854</v>
      </c>
    </row>
    <row r="64" spans="3:4">
      <c r="C64" s="177" t="s">
        <v>3304</v>
      </c>
      <c r="D64" s="178" t="s">
        <v>4855</v>
      </c>
    </row>
    <row r="65" spans="3:4">
      <c r="C65" s="177" t="s">
        <v>3304</v>
      </c>
      <c r="D65" s="178" t="s">
        <v>4856</v>
      </c>
    </row>
    <row r="66" spans="3:4" ht="30">
      <c r="C66" s="177" t="s">
        <v>3304</v>
      </c>
      <c r="D66" s="178" t="s">
        <v>4758</v>
      </c>
    </row>
    <row r="67" spans="3:4">
      <c r="C67" s="177" t="s">
        <v>3304</v>
      </c>
      <c r="D67" s="178" t="s">
        <v>4759</v>
      </c>
    </row>
    <row r="68" spans="3:4">
      <c r="C68" s="177" t="s">
        <v>3304</v>
      </c>
      <c r="D68" s="178" t="s">
        <v>5067</v>
      </c>
    </row>
    <row r="69" spans="3:4">
      <c r="C69" s="177" t="s">
        <v>3304</v>
      </c>
      <c r="D69" s="178" t="s">
        <v>4802</v>
      </c>
    </row>
    <row r="70" spans="3:4">
      <c r="C70" s="177" t="s">
        <v>3304</v>
      </c>
      <c r="D70" s="178" t="s">
        <v>4857</v>
      </c>
    </row>
    <row r="71" spans="3:4">
      <c r="C71" s="177" t="s">
        <v>3304</v>
      </c>
      <c r="D71" s="178" t="s">
        <v>4806</v>
      </c>
    </row>
    <row r="72" spans="3:4">
      <c r="C72" s="177" t="s">
        <v>3304</v>
      </c>
      <c r="D72" s="178" t="s">
        <v>4842</v>
      </c>
    </row>
    <row r="73" spans="3:4">
      <c r="C73" s="177" t="s">
        <v>3304</v>
      </c>
      <c r="D73" s="178" t="s">
        <v>4837</v>
      </c>
    </row>
    <row r="74" spans="3:4">
      <c r="C74" s="177" t="s">
        <v>3304</v>
      </c>
      <c r="D74" s="178" t="s">
        <v>4679</v>
      </c>
    </row>
    <row r="75" spans="3:4">
      <c r="C75" s="177" t="s">
        <v>3304</v>
      </c>
      <c r="D75" s="178" t="s">
        <v>4852</v>
      </c>
    </row>
    <row r="76" spans="3:4" ht="45">
      <c r="C76" s="177" t="s">
        <v>3304</v>
      </c>
      <c r="D76" s="178" t="s">
        <v>3987</v>
      </c>
    </row>
    <row r="77" spans="3:4">
      <c r="C77" s="177" t="s">
        <v>3304</v>
      </c>
      <c r="D77" s="178" t="s">
        <v>3305</v>
      </c>
    </row>
    <row r="78" spans="3:4">
      <c r="C78" s="177" t="s">
        <v>3304</v>
      </c>
      <c r="D78" s="178" t="s">
        <v>3306</v>
      </c>
    </row>
    <row r="79" spans="3:4">
      <c r="C79" s="177" t="s">
        <v>3304</v>
      </c>
      <c r="D79" s="178" t="s">
        <v>3307</v>
      </c>
    </row>
    <row r="80" spans="3:4">
      <c r="C80" s="177" t="s">
        <v>3304</v>
      </c>
      <c r="D80" s="178" t="s">
        <v>5264</v>
      </c>
    </row>
    <row r="81" spans="3:4">
      <c r="C81" s="177" t="s">
        <v>3304</v>
      </c>
      <c r="D81" s="178" t="s">
        <v>4850</v>
      </c>
    </row>
    <row r="82" spans="3:4">
      <c r="C82" s="177" t="s">
        <v>3304</v>
      </c>
      <c r="D82" s="178" t="s">
        <v>4853</v>
      </c>
    </row>
    <row r="83" spans="3:4">
      <c r="C83" s="177" t="s">
        <v>3304</v>
      </c>
      <c r="D83" s="178" t="s">
        <v>4887</v>
      </c>
    </row>
    <row r="84" spans="3:4">
      <c r="C84" s="177" t="s">
        <v>3304</v>
      </c>
      <c r="D84" s="178" t="s">
        <v>4858</v>
      </c>
    </row>
    <row r="85" spans="3:4">
      <c r="C85" s="177" t="s">
        <v>3304</v>
      </c>
      <c r="D85" s="178" t="s">
        <v>4859</v>
      </c>
    </row>
    <row r="86" spans="3:4">
      <c r="C86" s="177" t="s">
        <v>3304</v>
      </c>
      <c r="D86" s="178" t="s">
        <v>4827</v>
      </c>
    </row>
    <row r="87" spans="3:4">
      <c r="C87" s="177" t="s">
        <v>3304</v>
      </c>
      <c r="D87" s="178" t="s">
        <v>4832</v>
      </c>
    </row>
    <row r="88" spans="3:4">
      <c r="C88" s="177" t="s">
        <v>3304</v>
      </c>
      <c r="D88" s="178" t="s">
        <v>4816</v>
      </c>
    </row>
    <row r="89" spans="3:4">
      <c r="C89" s="177" t="s">
        <v>3304</v>
      </c>
      <c r="D89" s="178" t="s">
        <v>4870</v>
      </c>
    </row>
    <row r="90" spans="3:4">
      <c r="C90" s="177" t="s">
        <v>3304</v>
      </c>
      <c r="D90" s="178" t="s">
        <v>4861</v>
      </c>
    </row>
    <row r="91" spans="3:4">
      <c r="C91" s="177" t="s">
        <v>3304</v>
      </c>
      <c r="D91" s="178" t="s">
        <v>4869</v>
      </c>
    </row>
    <row r="92" spans="3:4">
      <c r="C92" s="177" t="s">
        <v>3304</v>
      </c>
      <c r="D92" s="178" t="s">
        <v>4818</v>
      </c>
    </row>
    <row r="93" spans="3:4">
      <c r="C93" s="177" t="s">
        <v>3304</v>
      </c>
      <c r="D93" s="178" t="s">
        <v>4871</v>
      </c>
    </row>
    <row r="94" spans="3:4">
      <c r="C94" s="177" t="s">
        <v>3304</v>
      </c>
      <c r="D94" s="178" t="s">
        <v>4851</v>
      </c>
    </row>
    <row r="95" spans="3:4">
      <c r="C95" s="177" t="s">
        <v>3304</v>
      </c>
      <c r="D95" s="178" t="s">
        <v>4862</v>
      </c>
    </row>
    <row r="96" spans="3:4">
      <c r="C96" s="177" t="s">
        <v>3304</v>
      </c>
      <c r="D96" s="178" t="s">
        <v>4872</v>
      </c>
    </row>
    <row r="97" spans="2:4">
      <c r="C97" s="177" t="s">
        <v>3304</v>
      </c>
      <c r="D97" s="178" t="s">
        <v>3308</v>
      </c>
    </row>
    <row r="98" spans="2:4">
      <c r="C98" s="177" t="s">
        <v>3304</v>
      </c>
      <c r="D98" s="178" t="s">
        <v>4863</v>
      </c>
    </row>
    <row r="99" spans="2:4">
      <c r="C99" s="177" t="s">
        <v>3304</v>
      </c>
      <c r="D99" s="178" t="s">
        <v>5260</v>
      </c>
    </row>
    <row r="100" spans="2:4">
      <c r="C100" s="177" t="s">
        <v>3304</v>
      </c>
      <c r="D100" s="178" t="s">
        <v>3309</v>
      </c>
    </row>
    <row r="101" spans="2:4">
      <c r="C101" s="177" t="s">
        <v>3304</v>
      </c>
      <c r="D101" s="178" t="s">
        <v>2459</v>
      </c>
    </row>
    <row r="102" spans="2:4">
      <c r="C102" s="177" t="s">
        <v>3304</v>
      </c>
      <c r="D102" s="178" t="s">
        <v>5779</v>
      </c>
    </row>
    <row r="103" spans="2:4">
      <c r="B103" s="177" t="s">
        <v>11</v>
      </c>
      <c r="C103" s="177" t="s">
        <v>5792</v>
      </c>
      <c r="D103" s="178" t="s">
        <v>4918</v>
      </c>
    </row>
    <row r="104" spans="2:4">
      <c r="B104" s="177" t="s">
        <v>11</v>
      </c>
      <c r="C104" s="177" t="s">
        <v>5792</v>
      </c>
      <c r="D104" s="178" t="s">
        <v>5800</v>
      </c>
    </row>
    <row r="105" spans="2:4">
      <c r="B105" s="177" t="s">
        <v>11</v>
      </c>
      <c r="C105" s="177" t="s">
        <v>5792</v>
      </c>
      <c r="D105" s="178" t="s">
        <v>4998</v>
      </c>
    </row>
    <row r="106" spans="2:4">
      <c r="B106" s="177" t="s">
        <v>11</v>
      </c>
      <c r="C106" s="177" t="s">
        <v>5792</v>
      </c>
      <c r="D106" s="178" t="s">
        <v>4775</v>
      </c>
    </row>
    <row r="107" spans="2:4">
      <c r="B107" s="177" t="s">
        <v>11</v>
      </c>
      <c r="C107" s="177" t="s">
        <v>5792</v>
      </c>
      <c r="D107" s="178" t="s">
        <v>4762</v>
      </c>
    </row>
    <row r="108" spans="2:4">
      <c r="B108" s="177" t="s">
        <v>11</v>
      </c>
      <c r="C108" s="177" t="s">
        <v>5792</v>
      </c>
      <c r="D108" s="178" t="s">
        <v>4763</v>
      </c>
    </row>
    <row r="109" spans="2:4">
      <c r="B109" s="177" t="s">
        <v>11</v>
      </c>
      <c r="C109" s="177" t="s">
        <v>5792</v>
      </c>
      <c r="D109" s="178" t="s">
        <v>119</v>
      </c>
    </row>
    <row r="110" spans="2:4">
      <c r="B110" s="177" t="s">
        <v>11</v>
      </c>
      <c r="C110" s="177" t="s">
        <v>5792</v>
      </c>
      <c r="D110" s="178" t="s">
        <v>4764</v>
      </c>
    </row>
    <row r="111" spans="2:4">
      <c r="B111" s="177" t="s">
        <v>11</v>
      </c>
      <c r="C111" s="177" t="s">
        <v>5792</v>
      </c>
      <c r="D111" s="178" t="s">
        <v>4639</v>
      </c>
    </row>
    <row r="112" spans="2:4">
      <c r="C112" s="177" t="s">
        <v>5792</v>
      </c>
      <c r="D112" s="178" t="s">
        <v>6630</v>
      </c>
    </row>
    <row r="113" spans="3:4">
      <c r="C113" s="177" t="s">
        <v>5792</v>
      </c>
      <c r="D113" s="178" t="s">
        <v>6655</v>
      </c>
    </row>
    <row r="114" spans="3:4">
      <c r="C114" s="177" t="s">
        <v>5792</v>
      </c>
      <c r="D114" s="178" t="s">
        <v>5163</v>
      </c>
    </row>
    <row r="115" spans="3:4">
      <c r="C115" s="177" t="s">
        <v>5792</v>
      </c>
      <c r="D115" s="178" t="s">
        <v>6698</v>
      </c>
    </row>
    <row r="116" spans="3:4">
      <c r="C116" s="177" t="s">
        <v>5792</v>
      </c>
      <c r="D116" s="178" t="s">
        <v>4960</v>
      </c>
    </row>
    <row r="117" spans="3:4">
      <c r="C117" s="177" t="s">
        <v>5792</v>
      </c>
      <c r="D117" s="178" t="s">
        <v>4955</v>
      </c>
    </row>
    <row r="118" spans="3:4">
      <c r="C118" s="177" t="s">
        <v>5792</v>
      </c>
      <c r="D118" s="178" t="s">
        <v>5208</v>
      </c>
    </row>
    <row r="119" spans="3:4">
      <c r="C119" s="177" t="s">
        <v>5792</v>
      </c>
      <c r="D119" s="178" t="s">
        <v>6632</v>
      </c>
    </row>
    <row r="120" spans="3:4">
      <c r="C120" s="177" t="s">
        <v>5792</v>
      </c>
      <c r="D120" s="178" t="s">
        <v>6595</v>
      </c>
    </row>
    <row r="121" spans="3:4">
      <c r="C121" s="177" t="s">
        <v>5792</v>
      </c>
      <c r="D121" s="178" t="s">
        <v>4777</v>
      </c>
    </row>
    <row r="122" spans="3:4">
      <c r="C122" s="177" t="s">
        <v>5792</v>
      </c>
      <c r="D122" s="178" t="s">
        <v>6601</v>
      </c>
    </row>
    <row r="123" spans="3:4">
      <c r="C123" s="177" t="s">
        <v>5792</v>
      </c>
      <c r="D123" s="178" t="s">
        <v>6599</v>
      </c>
    </row>
    <row r="124" spans="3:4">
      <c r="C124" s="177" t="s">
        <v>5792</v>
      </c>
      <c r="D124" s="178" t="s">
        <v>6614</v>
      </c>
    </row>
    <row r="125" spans="3:4">
      <c r="C125" s="177" t="s">
        <v>5792</v>
      </c>
      <c r="D125" s="178" t="s">
        <v>5637</v>
      </c>
    </row>
    <row r="126" spans="3:4">
      <c r="C126" s="177" t="s">
        <v>5792</v>
      </c>
      <c r="D126" s="178" t="s">
        <v>6650</v>
      </c>
    </row>
    <row r="127" spans="3:4">
      <c r="C127" s="177" t="s">
        <v>5792</v>
      </c>
      <c r="D127" s="178" t="s">
        <v>6682</v>
      </c>
    </row>
    <row r="128" spans="3:4">
      <c r="C128" s="177" t="s">
        <v>5792</v>
      </c>
      <c r="D128" s="178" t="s">
        <v>6626</v>
      </c>
    </row>
    <row r="129" spans="3:4">
      <c r="C129" s="177" t="s">
        <v>5792</v>
      </c>
      <c r="D129" s="178" t="s">
        <v>6667</v>
      </c>
    </row>
    <row r="130" spans="3:4">
      <c r="C130" s="177" t="s">
        <v>5792</v>
      </c>
      <c r="D130" s="178" t="s">
        <v>6636</v>
      </c>
    </row>
    <row r="131" spans="3:4">
      <c r="C131" s="177" t="s">
        <v>5792</v>
      </c>
      <c r="D131" s="178" t="s">
        <v>6607</v>
      </c>
    </row>
    <row r="132" spans="3:4">
      <c r="C132" s="177" t="s">
        <v>5792</v>
      </c>
      <c r="D132" s="178" t="s">
        <v>6661</v>
      </c>
    </row>
    <row r="133" spans="3:4">
      <c r="C133" s="177" t="s">
        <v>5792</v>
      </c>
      <c r="D133" s="178" t="s">
        <v>6629</v>
      </c>
    </row>
    <row r="134" spans="3:4">
      <c r="C134" s="177" t="s">
        <v>5792</v>
      </c>
      <c r="D134" s="178" t="s">
        <v>6659</v>
      </c>
    </row>
    <row r="135" spans="3:4">
      <c r="C135" s="177" t="s">
        <v>5792</v>
      </c>
      <c r="D135" s="178" t="s">
        <v>6673</v>
      </c>
    </row>
    <row r="136" spans="3:4">
      <c r="C136" s="177" t="s">
        <v>5792</v>
      </c>
      <c r="D136" s="178" t="s">
        <v>6686</v>
      </c>
    </row>
    <row r="137" spans="3:4">
      <c r="C137" s="177" t="s">
        <v>5792</v>
      </c>
      <c r="D137" s="178" t="s">
        <v>6653</v>
      </c>
    </row>
    <row r="138" spans="3:4">
      <c r="C138" s="177" t="s">
        <v>5792</v>
      </c>
      <c r="D138" s="178" t="s">
        <v>6609</v>
      </c>
    </row>
    <row r="139" spans="3:4">
      <c r="C139" s="177" t="s">
        <v>5792</v>
      </c>
      <c r="D139" s="178" t="s">
        <v>6634</v>
      </c>
    </row>
    <row r="140" spans="3:4">
      <c r="C140" s="177" t="s">
        <v>5792</v>
      </c>
      <c r="D140" s="178" t="s">
        <v>6697</v>
      </c>
    </row>
    <row r="141" spans="3:4">
      <c r="C141" s="177" t="s">
        <v>5792</v>
      </c>
      <c r="D141" s="178" t="s">
        <v>6619</v>
      </c>
    </row>
    <row r="142" spans="3:4">
      <c r="C142" s="177" t="s">
        <v>5792</v>
      </c>
      <c r="D142" s="178" t="s">
        <v>6656</v>
      </c>
    </row>
    <row r="143" spans="3:4">
      <c r="C143" s="177" t="s">
        <v>5792</v>
      </c>
      <c r="D143" s="178" t="s">
        <v>2296</v>
      </c>
    </row>
    <row r="144" spans="3:4">
      <c r="C144" s="177" t="s">
        <v>5792</v>
      </c>
      <c r="D144" s="178" t="s">
        <v>6647</v>
      </c>
    </row>
    <row r="145" spans="3:4">
      <c r="C145" s="177" t="s">
        <v>5792</v>
      </c>
      <c r="D145" s="178" t="s">
        <v>6641</v>
      </c>
    </row>
    <row r="146" spans="3:4">
      <c r="C146" s="177" t="s">
        <v>5792</v>
      </c>
      <c r="D146" s="178" t="s">
        <v>6637</v>
      </c>
    </row>
    <row r="147" spans="3:4">
      <c r="C147" s="177" t="s">
        <v>5792</v>
      </c>
      <c r="D147" s="178" t="s">
        <v>5797</v>
      </c>
    </row>
    <row r="148" spans="3:4">
      <c r="C148" s="177" t="s">
        <v>5792</v>
      </c>
      <c r="D148" s="178" t="s">
        <v>5801</v>
      </c>
    </row>
    <row r="149" spans="3:4" ht="30">
      <c r="C149" s="177" t="s">
        <v>5792</v>
      </c>
      <c r="D149" s="178" t="s">
        <v>5802</v>
      </c>
    </row>
    <row r="150" spans="3:4">
      <c r="C150" s="177" t="s">
        <v>5792</v>
      </c>
      <c r="D150" s="178" t="s">
        <v>6662</v>
      </c>
    </row>
    <row r="151" spans="3:4">
      <c r="C151" s="177" t="s">
        <v>5792</v>
      </c>
      <c r="D151" s="178" t="s">
        <v>6675</v>
      </c>
    </row>
    <row r="152" spans="3:4">
      <c r="C152" s="177" t="s">
        <v>5792</v>
      </c>
      <c r="D152" s="178" t="s">
        <v>6674</v>
      </c>
    </row>
    <row r="153" spans="3:4">
      <c r="C153" s="177" t="s">
        <v>5792</v>
      </c>
      <c r="D153" s="178" t="s">
        <v>6690</v>
      </c>
    </row>
    <row r="154" spans="3:4">
      <c r="C154" s="177" t="s">
        <v>5792</v>
      </c>
      <c r="D154" s="178" t="s">
        <v>2520</v>
      </c>
    </row>
    <row r="155" spans="3:4">
      <c r="C155" s="177" t="s">
        <v>5792</v>
      </c>
      <c r="D155" s="178" t="s">
        <v>6633</v>
      </c>
    </row>
    <row r="156" spans="3:4">
      <c r="C156" s="177" t="s">
        <v>5792</v>
      </c>
      <c r="D156" s="178" t="s">
        <v>6668</v>
      </c>
    </row>
    <row r="157" spans="3:4">
      <c r="C157" s="177" t="s">
        <v>5792</v>
      </c>
      <c r="D157" s="178" t="s">
        <v>6654</v>
      </c>
    </row>
    <row r="158" spans="3:4">
      <c r="C158" s="177" t="s">
        <v>5792</v>
      </c>
      <c r="D158" s="178" t="s">
        <v>4760</v>
      </c>
    </row>
    <row r="159" spans="3:4">
      <c r="C159" s="177" t="s">
        <v>5792</v>
      </c>
      <c r="D159" s="178" t="s">
        <v>6624</v>
      </c>
    </row>
    <row r="160" spans="3:4">
      <c r="C160" s="177" t="s">
        <v>5792</v>
      </c>
      <c r="D160" s="178" t="s">
        <v>4772</v>
      </c>
    </row>
    <row r="161" spans="3:4">
      <c r="C161" s="177" t="s">
        <v>5792</v>
      </c>
      <c r="D161" s="178" t="s">
        <v>6604</v>
      </c>
    </row>
    <row r="162" spans="3:4">
      <c r="C162" s="177" t="s">
        <v>5792</v>
      </c>
      <c r="D162" s="178" t="s">
        <v>6671</v>
      </c>
    </row>
    <row r="163" spans="3:4">
      <c r="C163" s="177" t="s">
        <v>5792</v>
      </c>
      <c r="D163" s="178" t="s">
        <v>6691</v>
      </c>
    </row>
    <row r="164" spans="3:4">
      <c r="C164" s="177" t="s">
        <v>5792</v>
      </c>
      <c r="D164" s="178" t="s">
        <v>6622</v>
      </c>
    </row>
    <row r="165" spans="3:4">
      <c r="C165" s="177" t="s">
        <v>5792</v>
      </c>
      <c r="D165" s="178" t="s">
        <v>6602</v>
      </c>
    </row>
    <row r="166" spans="3:4">
      <c r="C166" s="177" t="s">
        <v>5792</v>
      </c>
      <c r="D166" s="178" t="s">
        <v>6616</v>
      </c>
    </row>
    <row r="167" spans="3:4">
      <c r="C167" s="177" t="s">
        <v>5792</v>
      </c>
      <c r="D167" s="178" t="s">
        <v>6625</v>
      </c>
    </row>
    <row r="168" spans="3:4">
      <c r="C168" s="177" t="s">
        <v>5792</v>
      </c>
      <c r="D168" s="178" t="s">
        <v>6693</v>
      </c>
    </row>
    <row r="169" spans="3:4">
      <c r="C169" s="177" t="s">
        <v>5792</v>
      </c>
      <c r="D169" s="178" t="s">
        <v>6663</v>
      </c>
    </row>
    <row r="170" spans="3:4">
      <c r="C170" s="177" t="s">
        <v>5792</v>
      </c>
      <c r="D170" s="178" t="s">
        <v>6608</v>
      </c>
    </row>
    <row r="171" spans="3:4">
      <c r="C171" s="177" t="s">
        <v>5792</v>
      </c>
      <c r="D171" s="178" t="s">
        <v>6700</v>
      </c>
    </row>
    <row r="172" spans="3:4">
      <c r="C172" s="177" t="s">
        <v>5792</v>
      </c>
      <c r="D172" s="178" t="s">
        <v>6596</v>
      </c>
    </row>
    <row r="173" spans="3:4">
      <c r="C173" s="177" t="s">
        <v>5792</v>
      </c>
      <c r="D173" s="178" t="s">
        <v>6670</v>
      </c>
    </row>
    <row r="174" spans="3:4">
      <c r="C174" s="177" t="s">
        <v>5792</v>
      </c>
      <c r="D174" s="178" t="s">
        <v>6643</v>
      </c>
    </row>
    <row r="175" spans="3:4">
      <c r="C175" s="177" t="s">
        <v>5792</v>
      </c>
      <c r="D175" s="178" t="s">
        <v>6640</v>
      </c>
    </row>
    <row r="176" spans="3:4">
      <c r="C176" s="177" t="s">
        <v>5792</v>
      </c>
      <c r="D176" s="178" t="s">
        <v>4773</v>
      </c>
    </row>
    <row r="177" spans="3:4">
      <c r="C177" s="177" t="s">
        <v>5792</v>
      </c>
      <c r="D177" s="178" t="s">
        <v>6644</v>
      </c>
    </row>
    <row r="178" spans="3:4">
      <c r="C178" s="177" t="s">
        <v>5792</v>
      </c>
      <c r="D178" s="178" t="s">
        <v>6692</v>
      </c>
    </row>
    <row r="179" spans="3:4">
      <c r="C179" s="177" t="s">
        <v>5792</v>
      </c>
      <c r="D179" s="178" t="s">
        <v>6660</v>
      </c>
    </row>
    <row r="180" spans="3:4">
      <c r="C180" s="177" t="s">
        <v>5792</v>
      </c>
      <c r="D180" s="178" t="s">
        <v>4959</v>
      </c>
    </row>
    <row r="181" spans="3:4">
      <c r="C181" s="177" t="s">
        <v>5792</v>
      </c>
      <c r="D181" s="178" t="s">
        <v>4957</v>
      </c>
    </row>
    <row r="182" spans="3:4">
      <c r="C182" s="177" t="s">
        <v>5792</v>
      </c>
      <c r="D182" s="178" t="s">
        <v>6681</v>
      </c>
    </row>
    <row r="183" spans="3:4">
      <c r="C183" s="177" t="s">
        <v>5792</v>
      </c>
      <c r="D183" s="178" t="s">
        <v>6638</v>
      </c>
    </row>
    <row r="184" spans="3:4">
      <c r="C184" s="177" t="s">
        <v>5792</v>
      </c>
      <c r="D184" s="178" t="s">
        <v>6600</v>
      </c>
    </row>
    <row r="185" spans="3:4">
      <c r="C185" s="177" t="s">
        <v>5792</v>
      </c>
      <c r="D185" s="178" t="s">
        <v>6623</v>
      </c>
    </row>
    <row r="186" spans="3:4">
      <c r="C186" s="177" t="s">
        <v>5792</v>
      </c>
      <c r="D186" s="178" t="s">
        <v>6699</v>
      </c>
    </row>
    <row r="187" spans="3:4">
      <c r="C187" s="177" t="s">
        <v>5792</v>
      </c>
      <c r="D187" s="178" t="s">
        <v>6631</v>
      </c>
    </row>
    <row r="188" spans="3:4">
      <c r="C188" s="177" t="s">
        <v>5792</v>
      </c>
      <c r="D188" s="178" t="s">
        <v>6658</v>
      </c>
    </row>
    <row r="189" spans="3:4">
      <c r="C189" s="177" t="s">
        <v>5792</v>
      </c>
      <c r="D189" s="178" t="s">
        <v>6620</v>
      </c>
    </row>
    <row r="190" spans="3:4">
      <c r="C190" s="177" t="s">
        <v>5792</v>
      </c>
      <c r="D190" s="178" t="s">
        <v>6606</v>
      </c>
    </row>
    <row r="191" spans="3:4">
      <c r="C191" s="177" t="s">
        <v>5792</v>
      </c>
      <c r="D191" s="178" t="s">
        <v>6610</v>
      </c>
    </row>
    <row r="192" spans="3:4">
      <c r="C192" s="177" t="s">
        <v>5792</v>
      </c>
      <c r="D192" s="178" t="s">
        <v>6687</v>
      </c>
    </row>
    <row r="193" spans="3:4">
      <c r="C193" s="177" t="s">
        <v>5792</v>
      </c>
      <c r="D193" s="178" t="s">
        <v>6694</v>
      </c>
    </row>
    <row r="194" spans="3:4">
      <c r="C194" s="177" t="s">
        <v>5792</v>
      </c>
      <c r="D194" s="178" t="s">
        <v>6594</v>
      </c>
    </row>
    <row r="195" spans="3:4">
      <c r="C195" s="177" t="s">
        <v>5792</v>
      </c>
      <c r="D195" s="178" t="s">
        <v>6628</v>
      </c>
    </row>
    <row r="196" spans="3:4">
      <c r="C196" s="177" t="s">
        <v>5792</v>
      </c>
      <c r="D196" s="178" t="s">
        <v>6642</v>
      </c>
    </row>
    <row r="197" spans="3:4">
      <c r="C197" s="177" t="s">
        <v>5792</v>
      </c>
      <c r="D197" s="178" t="s">
        <v>4776</v>
      </c>
    </row>
    <row r="198" spans="3:4">
      <c r="C198" s="177" t="s">
        <v>5792</v>
      </c>
      <c r="D198" s="178" t="s">
        <v>6696</v>
      </c>
    </row>
    <row r="199" spans="3:4">
      <c r="C199" s="177" t="s">
        <v>5792</v>
      </c>
      <c r="D199" s="178" t="s">
        <v>6613</v>
      </c>
    </row>
    <row r="200" spans="3:4">
      <c r="C200" s="177" t="s">
        <v>5792</v>
      </c>
      <c r="D200" s="178" t="s">
        <v>6676</v>
      </c>
    </row>
    <row r="201" spans="3:4">
      <c r="C201" s="177" t="s">
        <v>5792</v>
      </c>
      <c r="D201" s="178" t="s">
        <v>6648</v>
      </c>
    </row>
    <row r="202" spans="3:4">
      <c r="C202" s="177" t="s">
        <v>5792</v>
      </c>
      <c r="D202" s="178" t="s">
        <v>6665</v>
      </c>
    </row>
    <row r="203" spans="3:4">
      <c r="C203" s="177" t="s">
        <v>5792</v>
      </c>
      <c r="D203" s="178" t="s">
        <v>6672</v>
      </c>
    </row>
    <row r="204" spans="3:4">
      <c r="C204" s="177" t="s">
        <v>5792</v>
      </c>
      <c r="D204" s="178" t="s">
        <v>5799</v>
      </c>
    </row>
    <row r="205" spans="3:4">
      <c r="C205" s="177" t="s">
        <v>5792</v>
      </c>
      <c r="D205" s="178" t="s">
        <v>6657</v>
      </c>
    </row>
    <row r="206" spans="3:4">
      <c r="C206" s="177" t="s">
        <v>5792</v>
      </c>
      <c r="D206" s="178" t="s">
        <v>6677</v>
      </c>
    </row>
    <row r="207" spans="3:4">
      <c r="C207" s="177" t="s">
        <v>5792</v>
      </c>
      <c r="D207" s="178" t="s">
        <v>6679</v>
      </c>
    </row>
    <row r="208" spans="3:4">
      <c r="C208" s="177" t="s">
        <v>5792</v>
      </c>
      <c r="D208" s="178" t="s">
        <v>4860</v>
      </c>
    </row>
    <row r="209" spans="3:4">
      <c r="C209" s="177" t="s">
        <v>5792</v>
      </c>
      <c r="D209" s="178" t="s">
        <v>6618</v>
      </c>
    </row>
    <row r="210" spans="3:4">
      <c r="C210" s="177" t="s">
        <v>5792</v>
      </c>
      <c r="D210" s="178" t="s">
        <v>5207</v>
      </c>
    </row>
    <row r="211" spans="3:4">
      <c r="C211" s="177" t="s">
        <v>5792</v>
      </c>
      <c r="D211" s="178" t="s">
        <v>6652</v>
      </c>
    </row>
    <row r="212" spans="3:4">
      <c r="C212" s="177" t="s">
        <v>5792</v>
      </c>
      <c r="D212" s="178" t="s">
        <v>5798</v>
      </c>
    </row>
    <row r="213" spans="3:4">
      <c r="C213" s="177" t="s">
        <v>5792</v>
      </c>
      <c r="D213" s="178" t="s">
        <v>6664</v>
      </c>
    </row>
    <row r="214" spans="3:4">
      <c r="C214" s="177" t="s">
        <v>5792</v>
      </c>
      <c r="D214" s="178" t="s">
        <v>6597</v>
      </c>
    </row>
    <row r="215" spans="3:4">
      <c r="C215" s="177" t="s">
        <v>5792</v>
      </c>
      <c r="D215" s="178" t="s">
        <v>6688</v>
      </c>
    </row>
    <row r="216" spans="3:4">
      <c r="C216" s="177" t="s">
        <v>5792</v>
      </c>
      <c r="D216" s="178" t="s">
        <v>6645</v>
      </c>
    </row>
    <row r="217" spans="3:4">
      <c r="C217" s="177" t="s">
        <v>5792</v>
      </c>
      <c r="D217" s="178" t="s">
        <v>4767</v>
      </c>
    </row>
    <row r="218" spans="3:4">
      <c r="C218" s="177" t="s">
        <v>5792</v>
      </c>
      <c r="D218" s="178" t="s">
        <v>6617</v>
      </c>
    </row>
    <row r="219" spans="3:4">
      <c r="C219" s="177" t="s">
        <v>5792</v>
      </c>
      <c r="D219" s="178" t="s">
        <v>6627</v>
      </c>
    </row>
    <row r="220" spans="3:4">
      <c r="C220" s="177" t="s">
        <v>5792</v>
      </c>
      <c r="D220" s="178" t="s">
        <v>6680</v>
      </c>
    </row>
    <row r="221" spans="3:4">
      <c r="C221" s="177" t="s">
        <v>5792</v>
      </c>
      <c r="D221" s="178" t="s">
        <v>4922</v>
      </c>
    </row>
    <row r="222" spans="3:4">
      <c r="C222" s="177" t="s">
        <v>5792</v>
      </c>
      <c r="D222" s="178" t="s">
        <v>6685</v>
      </c>
    </row>
    <row r="223" spans="3:4">
      <c r="C223" s="177" t="s">
        <v>5792</v>
      </c>
      <c r="D223" s="178" t="s">
        <v>6669</v>
      </c>
    </row>
    <row r="224" spans="3:4">
      <c r="C224" s="177" t="s">
        <v>5792</v>
      </c>
      <c r="D224" s="178" t="s">
        <v>6666</v>
      </c>
    </row>
    <row r="225" spans="3:4">
      <c r="C225" s="177" t="s">
        <v>5792</v>
      </c>
      <c r="D225" s="178" t="s">
        <v>4790</v>
      </c>
    </row>
    <row r="226" spans="3:4">
      <c r="C226" s="177" t="s">
        <v>5792</v>
      </c>
      <c r="D226" s="178" t="s">
        <v>6649</v>
      </c>
    </row>
    <row r="227" spans="3:4">
      <c r="C227" s="177" t="s">
        <v>5792</v>
      </c>
      <c r="D227" s="178" t="s">
        <v>6695</v>
      </c>
    </row>
    <row r="228" spans="3:4">
      <c r="C228" s="177" t="s">
        <v>5792</v>
      </c>
      <c r="D228" s="178" t="s">
        <v>6615</v>
      </c>
    </row>
    <row r="229" spans="3:4">
      <c r="C229" s="177" t="s">
        <v>5792</v>
      </c>
      <c r="D229" s="178" t="s">
        <v>6621</v>
      </c>
    </row>
    <row r="230" spans="3:4">
      <c r="C230" s="177" t="s">
        <v>5792</v>
      </c>
      <c r="D230" s="178" t="s">
        <v>6635</v>
      </c>
    </row>
    <row r="231" spans="3:4">
      <c r="C231" s="177" t="s">
        <v>5792</v>
      </c>
      <c r="D231" s="178" t="s">
        <v>4774</v>
      </c>
    </row>
    <row r="232" spans="3:4">
      <c r="C232" s="177" t="s">
        <v>5792</v>
      </c>
      <c r="D232" s="178" t="s">
        <v>6611</v>
      </c>
    </row>
    <row r="233" spans="3:4">
      <c r="C233" s="177" t="s">
        <v>5792</v>
      </c>
      <c r="D233" s="178" t="s">
        <v>6612</v>
      </c>
    </row>
    <row r="234" spans="3:4">
      <c r="C234" s="177" t="s">
        <v>5792</v>
      </c>
      <c r="D234" s="178" t="s">
        <v>6639</v>
      </c>
    </row>
    <row r="235" spans="3:4">
      <c r="C235" s="177" t="s">
        <v>5792</v>
      </c>
      <c r="D235" s="178" t="s">
        <v>6605</v>
      </c>
    </row>
    <row r="236" spans="3:4">
      <c r="C236" s="177" t="s">
        <v>5792</v>
      </c>
      <c r="D236" s="178" t="s">
        <v>6689</v>
      </c>
    </row>
    <row r="237" spans="3:4">
      <c r="C237" s="177" t="s">
        <v>5792</v>
      </c>
      <c r="D237" s="178" t="s">
        <v>6684</v>
      </c>
    </row>
    <row r="238" spans="3:4">
      <c r="C238" s="177" t="s">
        <v>5792</v>
      </c>
      <c r="D238" s="178" t="s">
        <v>6603</v>
      </c>
    </row>
    <row r="239" spans="3:4">
      <c r="C239" s="177" t="s">
        <v>5792</v>
      </c>
      <c r="D239" s="178" t="s">
        <v>6651</v>
      </c>
    </row>
    <row r="240" spans="3:4">
      <c r="C240" s="177" t="s">
        <v>5792</v>
      </c>
      <c r="D240" s="178" t="s">
        <v>6598</v>
      </c>
    </row>
    <row r="241" spans="2:4">
      <c r="C241" s="177" t="s">
        <v>5792</v>
      </c>
      <c r="D241" s="178" t="s">
        <v>6683</v>
      </c>
    </row>
    <row r="242" spans="2:4">
      <c r="C242" s="177" t="s">
        <v>5792</v>
      </c>
      <c r="D242" s="178" t="s">
        <v>6678</v>
      </c>
    </row>
    <row r="243" spans="2:4">
      <c r="C243" s="177" t="s">
        <v>5792</v>
      </c>
      <c r="D243" s="178" t="s">
        <v>6646</v>
      </c>
    </row>
    <row r="244" spans="2:4">
      <c r="B244" s="177" t="s">
        <v>11</v>
      </c>
      <c r="C244" s="177" t="s">
        <v>5793</v>
      </c>
      <c r="D244" s="178" t="s">
        <v>4781</v>
      </c>
    </row>
    <row r="245" spans="2:4">
      <c r="B245" s="177" t="s">
        <v>11</v>
      </c>
      <c r="C245" s="177" t="s">
        <v>5793</v>
      </c>
      <c r="D245" s="178" t="s">
        <v>4782</v>
      </c>
    </row>
    <row r="246" spans="2:4">
      <c r="B246" s="177" t="s">
        <v>11</v>
      </c>
      <c r="C246" s="177" t="s">
        <v>5793</v>
      </c>
      <c r="D246" s="178" t="s">
        <v>4671</v>
      </c>
    </row>
    <row r="247" spans="2:4">
      <c r="B247" s="177" t="s">
        <v>11</v>
      </c>
      <c r="C247" s="177" t="s">
        <v>5793</v>
      </c>
      <c r="D247" s="178" t="s">
        <v>2554</v>
      </c>
    </row>
    <row r="248" spans="2:4">
      <c r="B248" s="177" t="s">
        <v>11</v>
      </c>
      <c r="C248" s="177" t="s">
        <v>5793</v>
      </c>
      <c r="D248" s="178" t="s">
        <v>4786</v>
      </c>
    </row>
    <row r="249" spans="2:4">
      <c r="B249" s="177" t="s">
        <v>11</v>
      </c>
      <c r="C249" s="177" t="s">
        <v>5793</v>
      </c>
      <c r="D249" s="178" t="s">
        <v>4961</v>
      </c>
    </row>
    <row r="250" spans="2:4">
      <c r="B250" s="177" t="s">
        <v>11</v>
      </c>
      <c r="C250" s="177" t="s">
        <v>5793</v>
      </c>
      <c r="D250" s="178" t="s">
        <v>5108</v>
      </c>
    </row>
    <row r="251" spans="2:4">
      <c r="B251" s="177" t="s">
        <v>11</v>
      </c>
      <c r="C251" s="177" t="s">
        <v>5793</v>
      </c>
      <c r="D251" s="178" t="s">
        <v>4791</v>
      </c>
    </row>
    <row r="252" spans="2:4">
      <c r="B252" s="177" t="s">
        <v>11</v>
      </c>
      <c r="C252" s="177" t="s">
        <v>5793</v>
      </c>
      <c r="D252" s="178" t="s">
        <v>5199</v>
      </c>
    </row>
    <row r="253" spans="2:4">
      <c r="B253" s="177" t="s">
        <v>11</v>
      </c>
      <c r="C253" s="177" t="s">
        <v>5793</v>
      </c>
      <c r="D253" s="178" t="s">
        <v>4795</v>
      </c>
    </row>
    <row r="254" spans="2:4">
      <c r="B254" s="177" t="s">
        <v>11</v>
      </c>
      <c r="C254" s="177" t="s">
        <v>5793</v>
      </c>
      <c r="D254" s="178" t="s">
        <v>6390</v>
      </c>
    </row>
    <row r="255" spans="2:4">
      <c r="B255" s="177" t="s">
        <v>11</v>
      </c>
      <c r="C255" s="177" t="s">
        <v>5793</v>
      </c>
      <c r="D255" s="179" t="s">
        <v>2576</v>
      </c>
    </row>
    <row r="256" spans="2:4">
      <c r="B256" s="177" t="s">
        <v>11</v>
      </c>
      <c r="C256" s="177" t="s">
        <v>5793</v>
      </c>
      <c r="D256" s="178" t="s">
        <v>4720</v>
      </c>
    </row>
    <row r="257" spans="3:4">
      <c r="C257" s="177" t="s">
        <v>5793</v>
      </c>
      <c r="D257" s="178" t="s">
        <v>6727</v>
      </c>
    </row>
    <row r="258" spans="3:4">
      <c r="C258" s="177" t="s">
        <v>5793</v>
      </c>
      <c r="D258" s="178" t="s">
        <v>4958</v>
      </c>
    </row>
    <row r="259" spans="3:4">
      <c r="C259" s="177" t="s">
        <v>5793</v>
      </c>
      <c r="D259" s="178" t="s">
        <v>6730</v>
      </c>
    </row>
    <row r="260" spans="3:4">
      <c r="C260" s="177" t="s">
        <v>5793</v>
      </c>
      <c r="D260" s="178" t="s">
        <v>6706</v>
      </c>
    </row>
    <row r="261" spans="3:4">
      <c r="C261" s="177" t="s">
        <v>5793</v>
      </c>
      <c r="D261" s="178" t="s">
        <v>6712</v>
      </c>
    </row>
    <row r="262" spans="3:4">
      <c r="C262" s="177" t="s">
        <v>5793</v>
      </c>
      <c r="D262" s="178" t="s">
        <v>6704</v>
      </c>
    </row>
    <row r="263" spans="3:4">
      <c r="C263" s="177" t="s">
        <v>5793</v>
      </c>
      <c r="D263" s="178" t="s">
        <v>6747</v>
      </c>
    </row>
    <row r="264" spans="3:4">
      <c r="C264" s="177" t="s">
        <v>5793</v>
      </c>
      <c r="D264" s="178" t="s">
        <v>5158</v>
      </c>
    </row>
    <row r="265" spans="3:4">
      <c r="C265" s="177" t="s">
        <v>5793</v>
      </c>
      <c r="D265" s="178" t="s">
        <v>5161</v>
      </c>
    </row>
    <row r="266" spans="3:4">
      <c r="C266" s="177" t="s">
        <v>5793</v>
      </c>
      <c r="D266" s="178" t="s">
        <v>5160</v>
      </c>
    </row>
    <row r="267" spans="3:4">
      <c r="C267" s="177" t="s">
        <v>5793</v>
      </c>
      <c r="D267" s="178" t="s">
        <v>5159</v>
      </c>
    </row>
    <row r="268" spans="3:4">
      <c r="C268" s="177" t="s">
        <v>5793</v>
      </c>
      <c r="D268" s="178" t="s">
        <v>6726</v>
      </c>
    </row>
    <row r="269" spans="3:4">
      <c r="C269" s="177" t="s">
        <v>5793</v>
      </c>
      <c r="D269" s="178" t="s">
        <v>6720</v>
      </c>
    </row>
    <row r="270" spans="3:4">
      <c r="C270" s="177" t="s">
        <v>5793</v>
      </c>
      <c r="D270" s="178" t="s">
        <v>6737</v>
      </c>
    </row>
    <row r="271" spans="3:4">
      <c r="C271" s="177" t="s">
        <v>5793</v>
      </c>
      <c r="D271" s="178" t="s">
        <v>6708</v>
      </c>
    </row>
    <row r="272" spans="3:4">
      <c r="C272" s="177" t="s">
        <v>5793</v>
      </c>
      <c r="D272" s="178" t="s">
        <v>6731</v>
      </c>
    </row>
    <row r="273" spans="3:4">
      <c r="C273" s="177" t="s">
        <v>5793</v>
      </c>
      <c r="D273" s="178" t="s">
        <v>6716</v>
      </c>
    </row>
    <row r="274" spans="3:4">
      <c r="C274" s="177" t="s">
        <v>5793</v>
      </c>
      <c r="D274" s="178" t="s">
        <v>6701</v>
      </c>
    </row>
    <row r="275" spans="3:4">
      <c r="C275" s="177" t="s">
        <v>5793</v>
      </c>
      <c r="D275" s="178" t="s">
        <v>6742</v>
      </c>
    </row>
    <row r="276" spans="3:4">
      <c r="C276" s="177" t="s">
        <v>5793</v>
      </c>
      <c r="D276" s="178" t="s">
        <v>6719</v>
      </c>
    </row>
    <row r="277" spans="3:4">
      <c r="C277" s="177" t="s">
        <v>5793</v>
      </c>
      <c r="D277" s="178" t="s">
        <v>6711</v>
      </c>
    </row>
    <row r="278" spans="3:4">
      <c r="C278" s="177" t="s">
        <v>5793</v>
      </c>
      <c r="D278" s="178" t="s">
        <v>6703</v>
      </c>
    </row>
    <row r="279" spans="3:4">
      <c r="C279" s="177" t="s">
        <v>5793</v>
      </c>
      <c r="D279" s="178" t="s">
        <v>6748</v>
      </c>
    </row>
    <row r="280" spans="3:4">
      <c r="C280" s="177" t="s">
        <v>5793</v>
      </c>
      <c r="D280" s="178" t="s">
        <v>6728</v>
      </c>
    </row>
    <row r="281" spans="3:4">
      <c r="C281" s="177" t="s">
        <v>5793</v>
      </c>
      <c r="D281" s="178" t="s">
        <v>4951</v>
      </c>
    </row>
    <row r="282" spans="3:4">
      <c r="C282" s="177" t="s">
        <v>5793</v>
      </c>
      <c r="D282" s="178" t="s">
        <v>4956</v>
      </c>
    </row>
    <row r="283" spans="3:4">
      <c r="C283" s="177" t="s">
        <v>5793</v>
      </c>
      <c r="D283" s="178" t="s">
        <v>4950</v>
      </c>
    </row>
    <row r="284" spans="3:4">
      <c r="C284" s="177" t="s">
        <v>5793</v>
      </c>
      <c r="D284" s="178" t="s">
        <v>4952</v>
      </c>
    </row>
    <row r="285" spans="3:4">
      <c r="C285" s="177" t="s">
        <v>5793</v>
      </c>
      <c r="D285" s="178" t="s">
        <v>4954</v>
      </c>
    </row>
    <row r="286" spans="3:4">
      <c r="C286" s="177" t="s">
        <v>5793</v>
      </c>
      <c r="D286" s="178" t="s">
        <v>4953</v>
      </c>
    </row>
    <row r="287" spans="3:4">
      <c r="C287" s="177" t="s">
        <v>5793</v>
      </c>
      <c r="D287" s="178" t="s">
        <v>6734</v>
      </c>
    </row>
    <row r="288" spans="3:4">
      <c r="C288" s="177" t="s">
        <v>5793</v>
      </c>
      <c r="D288" s="178" t="s">
        <v>6715</v>
      </c>
    </row>
    <row r="289" spans="3:4">
      <c r="C289" s="177" t="s">
        <v>5793</v>
      </c>
      <c r="D289" s="178" t="s">
        <v>4784</v>
      </c>
    </row>
    <row r="290" spans="3:4">
      <c r="C290" s="177" t="s">
        <v>5793</v>
      </c>
      <c r="D290" s="178" t="s">
        <v>6718</v>
      </c>
    </row>
    <row r="291" spans="3:4">
      <c r="C291" s="177" t="s">
        <v>5793</v>
      </c>
      <c r="D291" s="178" t="s">
        <v>6736</v>
      </c>
    </row>
    <row r="292" spans="3:4">
      <c r="C292" s="177" t="s">
        <v>5793</v>
      </c>
      <c r="D292" s="178" t="s">
        <v>6744</v>
      </c>
    </row>
    <row r="293" spans="3:4">
      <c r="C293" s="177" t="s">
        <v>5793</v>
      </c>
      <c r="D293" s="178" t="s">
        <v>6732</v>
      </c>
    </row>
    <row r="294" spans="3:4">
      <c r="C294" s="177" t="s">
        <v>5793</v>
      </c>
      <c r="D294" s="178" t="s">
        <v>6741</v>
      </c>
    </row>
    <row r="295" spans="3:4">
      <c r="C295" s="177" t="s">
        <v>5793</v>
      </c>
      <c r="D295" s="178" t="s">
        <v>6713</v>
      </c>
    </row>
    <row r="296" spans="3:4">
      <c r="C296" s="177" t="s">
        <v>5793</v>
      </c>
      <c r="D296" s="178" t="s">
        <v>6710</v>
      </c>
    </row>
    <row r="297" spans="3:4">
      <c r="C297" s="177" t="s">
        <v>5793</v>
      </c>
      <c r="D297" s="178" t="s">
        <v>6738</v>
      </c>
    </row>
    <row r="298" spans="3:4">
      <c r="C298" s="177" t="s">
        <v>5793</v>
      </c>
      <c r="D298" s="178" t="s">
        <v>6739</v>
      </c>
    </row>
    <row r="299" spans="3:4">
      <c r="C299" s="177" t="s">
        <v>5793</v>
      </c>
      <c r="D299" s="178" t="s">
        <v>6746</v>
      </c>
    </row>
    <row r="300" spans="3:4">
      <c r="C300" s="177" t="s">
        <v>5793</v>
      </c>
      <c r="D300" s="178" t="s">
        <v>6714</v>
      </c>
    </row>
    <row r="301" spans="3:4">
      <c r="C301" s="177" t="s">
        <v>5793</v>
      </c>
      <c r="D301" s="178" t="s">
        <v>4787</v>
      </c>
    </row>
    <row r="302" spans="3:4">
      <c r="C302" s="177" t="s">
        <v>5793</v>
      </c>
      <c r="D302" s="178" t="s">
        <v>6733</v>
      </c>
    </row>
    <row r="303" spans="3:4">
      <c r="C303" s="177" t="s">
        <v>5793</v>
      </c>
      <c r="D303" s="178" t="s">
        <v>6702</v>
      </c>
    </row>
    <row r="304" spans="3:4">
      <c r="C304" s="177" t="s">
        <v>5793</v>
      </c>
      <c r="D304" s="178" t="s">
        <v>6745</v>
      </c>
    </row>
    <row r="305" spans="3:4">
      <c r="C305" s="177" t="s">
        <v>5793</v>
      </c>
      <c r="D305" s="178" t="s">
        <v>6723</v>
      </c>
    </row>
    <row r="306" spans="3:4">
      <c r="C306" s="177" t="s">
        <v>5793</v>
      </c>
      <c r="D306" s="178" t="s">
        <v>6722</v>
      </c>
    </row>
    <row r="307" spans="3:4">
      <c r="C307" s="177" t="s">
        <v>5793</v>
      </c>
      <c r="D307" s="178" t="s">
        <v>6721</v>
      </c>
    </row>
    <row r="308" spans="3:4">
      <c r="C308" s="177" t="s">
        <v>5793</v>
      </c>
      <c r="D308" s="178" t="s">
        <v>4792</v>
      </c>
    </row>
    <row r="309" spans="3:4">
      <c r="C309" s="177" t="s">
        <v>5793</v>
      </c>
      <c r="D309" s="178" t="s">
        <v>4793</v>
      </c>
    </row>
    <row r="310" spans="3:4">
      <c r="C310" s="177" t="s">
        <v>5793</v>
      </c>
      <c r="D310" s="178" t="s">
        <v>6717</v>
      </c>
    </row>
    <row r="311" spans="3:4">
      <c r="C311" s="177" t="s">
        <v>5793</v>
      </c>
      <c r="D311" s="178" t="s">
        <v>6707</v>
      </c>
    </row>
    <row r="312" spans="3:4">
      <c r="C312" s="177" t="s">
        <v>5793</v>
      </c>
      <c r="D312" s="178" t="s">
        <v>6724</v>
      </c>
    </row>
    <row r="313" spans="3:4">
      <c r="C313" s="177" t="s">
        <v>5793</v>
      </c>
      <c r="D313" s="178" t="s">
        <v>6725</v>
      </c>
    </row>
    <row r="314" spans="3:4">
      <c r="C314" s="177" t="s">
        <v>5793</v>
      </c>
      <c r="D314" s="178" t="s">
        <v>6735</v>
      </c>
    </row>
    <row r="315" spans="3:4">
      <c r="C315" s="177" t="s">
        <v>5793</v>
      </c>
      <c r="D315" s="178" t="s">
        <v>6729</v>
      </c>
    </row>
    <row r="316" spans="3:4">
      <c r="C316" s="177" t="s">
        <v>5793</v>
      </c>
      <c r="D316" s="178" t="s">
        <v>6705</v>
      </c>
    </row>
    <row r="317" spans="3:4">
      <c r="C317" s="177" t="s">
        <v>5793</v>
      </c>
      <c r="D317" s="178" t="s">
        <v>6740</v>
      </c>
    </row>
    <row r="318" spans="3:4">
      <c r="C318" s="177" t="s">
        <v>5793</v>
      </c>
      <c r="D318" s="178" t="s">
        <v>6743</v>
      </c>
    </row>
    <row r="319" spans="3:4">
      <c r="C319" s="177" t="s">
        <v>5793</v>
      </c>
      <c r="D319" s="178" t="s">
        <v>6709</v>
      </c>
    </row>
    <row r="320" spans="3:4">
      <c r="C320" s="177" t="s">
        <v>6557</v>
      </c>
      <c r="D320" s="178" t="s">
        <v>6526</v>
      </c>
    </row>
    <row r="321" spans="3:4">
      <c r="C321" s="177" t="s">
        <v>6557</v>
      </c>
      <c r="D321" s="178" t="s">
        <v>6511</v>
      </c>
    </row>
    <row r="322" spans="3:4">
      <c r="C322" s="177" t="s">
        <v>6557</v>
      </c>
      <c r="D322" s="178" t="s">
        <v>6514</v>
      </c>
    </row>
    <row r="323" spans="3:4">
      <c r="C323" s="177" t="s">
        <v>6557</v>
      </c>
      <c r="D323" s="178" t="s">
        <v>6502</v>
      </c>
    </row>
    <row r="324" spans="3:4">
      <c r="C324" s="177" t="s">
        <v>6557</v>
      </c>
      <c r="D324" s="178" t="s">
        <v>6529</v>
      </c>
    </row>
    <row r="325" spans="3:4">
      <c r="C325" s="177" t="s">
        <v>6557</v>
      </c>
      <c r="D325" s="178" t="s">
        <v>6503</v>
      </c>
    </row>
    <row r="326" spans="3:4">
      <c r="C326" s="177" t="s">
        <v>6557</v>
      </c>
      <c r="D326" s="178" t="s">
        <v>6535</v>
      </c>
    </row>
    <row r="327" spans="3:4">
      <c r="C327" s="177" t="s">
        <v>6557</v>
      </c>
      <c r="D327" s="178" t="s">
        <v>6504</v>
      </c>
    </row>
    <row r="328" spans="3:4" ht="30">
      <c r="C328" s="177" t="s">
        <v>6557</v>
      </c>
      <c r="D328" s="178" t="s">
        <v>6521</v>
      </c>
    </row>
    <row r="329" spans="3:4">
      <c r="C329" s="177" t="s">
        <v>6557</v>
      </c>
      <c r="D329" s="178" t="s">
        <v>6487</v>
      </c>
    </row>
    <row r="330" spans="3:4">
      <c r="C330" s="177" t="s">
        <v>6557</v>
      </c>
      <c r="D330" s="178" t="s">
        <v>6490</v>
      </c>
    </row>
    <row r="331" spans="3:4">
      <c r="C331" s="177" t="s">
        <v>6557</v>
      </c>
      <c r="D331" s="178" t="s">
        <v>6519</v>
      </c>
    </row>
    <row r="332" spans="3:4">
      <c r="C332" s="177" t="s">
        <v>6557</v>
      </c>
      <c r="D332" s="178" t="s">
        <v>6537</v>
      </c>
    </row>
    <row r="333" spans="3:4" ht="30">
      <c r="C333" s="177" t="s">
        <v>6557</v>
      </c>
      <c r="D333" s="178" t="s">
        <v>6512</v>
      </c>
    </row>
    <row r="334" spans="3:4">
      <c r="C334" s="177" t="s">
        <v>6557</v>
      </c>
      <c r="D334" s="178" t="s">
        <v>6389</v>
      </c>
    </row>
    <row r="335" spans="3:4">
      <c r="C335" s="177" t="s">
        <v>6557</v>
      </c>
      <c r="D335" s="178" t="s">
        <v>6501</v>
      </c>
    </row>
    <row r="336" spans="3:4">
      <c r="C336" s="177" t="s">
        <v>6557</v>
      </c>
      <c r="D336" s="178" t="s">
        <v>6523</v>
      </c>
    </row>
    <row r="337" spans="3:4">
      <c r="C337" s="177" t="s">
        <v>6557</v>
      </c>
      <c r="D337" s="178" t="s">
        <v>6489</v>
      </c>
    </row>
    <row r="338" spans="3:4">
      <c r="C338" s="177" t="s">
        <v>6557</v>
      </c>
      <c r="D338" s="178" t="s">
        <v>6493</v>
      </c>
    </row>
    <row r="339" spans="3:4">
      <c r="C339" s="177" t="s">
        <v>6557</v>
      </c>
      <c r="D339" s="178" t="s">
        <v>6497</v>
      </c>
    </row>
    <row r="340" spans="3:4">
      <c r="C340" s="177" t="s">
        <v>6557</v>
      </c>
      <c r="D340" s="178" t="s">
        <v>6488</v>
      </c>
    </row>
    <row r="341" spans="3:4">
      <c r="C341" s="177" t="s">
        <v>6557</v>
      </c>
      <c r="D341" s="178" t="s">
        <v>6520</v>
      </c>
    </row>
    <row r="342" spans="3:4">
      <c r="C342" s="177" t="s">
        <v>6557</v>
      </c>
      <c r="D342" s="178" t="s">
        <v>6538</v>
      </c>
    </row>
    <row r="343" spans="3:4">
      <c r="C343" s="177" t="s">
        <v>6557</v>
      </c>
      <c r="D343" s="178" t="s">
        <v>4640</v>
      </c>
    </row>
    <row r="344" spans="3:4">
      <c r="C344" s="177" t="s">
        <v>6557</v>
      </c>
      <c r="D344" s="178" t="s">
        <v>6558</v>
      </c>
    </row>
    <row r="345" spans="3:4">
      <c r="C345" s="177" t="s">
        <v>6557</v>
      </c>
      <c r="D345" s="178" t="s">
        <v>6496</v>
      </c>
    </row>
    <row r="346" spans="3:4">
      <c r="C346" s="177" t="s">
        <v>6557</v>
      </c>
      <c r="D346" s="178" t="s">
        <v>6522</v>
      </c>
    </row>
    <row r="347" spans="3:4">
      <c r="C347" s="177" t="s">
        <v>6557</v>
      </c>
      <c r="D347" s="178" t="s">
        <v>6517</v>
      </c>
    </row>
    <row r="348" spans="3:4">
      <c r="C348" s="177" t="s">
        <v>6557</v>
      </c>
      <c r="D348" s="178" t="s">
        <v>5636</v>
      </c>
    </row>
    <row r="349" spans="3:4">
      <c r="C349" s="177" t="s">
        <v>6557</v>
      </c>
      <c r="D349" s="178" t="s">
        <v>6515</v>
      </c>
    </row>
    <row r="350" spans="3:4">
      <c r="C350" s="177" t="s">
        <v>6557</v>
      </c>
      <c r="D350" s="178" t="s">
        <v>6495</v>
      </c>
    </row>
    <row r="351" spans="3:4">
      <c r="C351" s="177" t="s">
        <v>6557</v>
      </c>
      <c r="D351" s="178" t="s">
        <v>4761</v>
      </c>
    </row>
    <row r="352" spans="3:4">
      <c r="C352" s="177" t="s">
        <v>6557</v>
      </c>
      <c r="D352" s="178" t="s">
        <v>6506</v>
      </c>
    </row>
    <row r="353" spans="3:4">
      <c r="C353" s="177" t="s">
        <v>6557</v>
      </c>
      <c r="D353" s="178" t="s">
        <v>6494</v>
      </c>
    </row>
    <row r="354" spans="3:4">
      <c r="C354" s="177" t="s">
        <v>6557</v>
      </c>
      <c r="D354" s="178" t="s">
        <v>6516</v>
      </c>
    </row>
    <row r="355" spans="3:4">
      <c r="C355" s="177" t="s">
        <v>6557</v>
      </c>
      <c r="D355" s="178" t="s">
        <v>6500</v>
      </c>
    </row>
    <row r="356" spans="3:4">
      <c r="C356" s="177" t="s">
        <v>6557</v>
      </c>
      <c r="D356" s="178" t="s">
        <v>6531</v>
      </c>
    </row>
    <row r="357" spans="3:4">
      <c r="C357" s="177" t="s">
        <v>6557</v>
      </c>
      <c r="D357" s="178" t="s">
        <v>6508</v>
      </c>
    </row>
    <row r="358" spans="3:4">
      <c r="C358" s="177" t="s">
        <v>6557</v>
      </c>
      <c r="D358" s="178" t="s">
        <v>6498</v>
      </c>
    </row>
    <row r="359" spans="3:4">
      <c r="C359" s="177" t="s">
        <v>6557</v>
      </c>
      <c r="D359" s="178" t="s">
        <v>6513</v>
      </c>
    </row>
    <row r="360" spans="3:4">
      <c r="C360" s="177" t="s">
        <v>6557</v>
      </c>
      <c r="D360" s="178" t="s">
        <v>6527</v>
      </c>
    </row>
    <row r="361" spans="3:4">
      <c r="C361" s="177" t="s">
        <v>6557</v>
      </c>
      <c r="D361" s="178" t="s">
        <v>4765</v>
      </c>
    </row>
    <row r="362" spans="3:4">
      <c r="C362" s="177" t="s">
        <v>6557</v>
      </c>
      <c r="D362" s="178" t="s">
        <v>4766</v>
      </c>
    </row>
    <row r="363" spans="3:4">
      <c r="C363" s="177" t="s">
        <v>6557</v>
      </c>
      <c r="D363" s="178" t="s">
        <v>6510</v>
      </c>
    </row>
    <row r="364" spans="3:4">
      <c r="C364" s="177" t="s">
        <v>6557</v>
      </c>
      <c r="D364" s="178" t="s">
        <v>6499</v>
      </c>
    </row>
    <row r="365" spans="3:4">
      <c r="C365" s="177" t="s">
        <v>6557</v>
      </c>
      <c r="D365" s="178" t="s">
        <v>4917</v>
      </c>
    </row>
    <row r="366" spans="3:4" ht="30">
      <c r="C366" s="177" t="s">
        <v>6557</v>
      </c>
      <c r="D366" s="178" t="s">
        <v>6539</v>
      </c>
    </row>
    <row r="367" spans="3:4">
      <c r="C367" s="177" t="s">
        <v>6557</v>
      </c>
      <c r="D367" s="178" t="s">
        <v>6491</v>
      </c>
    </row>
    <row r="368" spans="3:4">
      <c r="C368" s="177" t="s">
        <v>6557</v>
      </c>
      <c r="D368" s="178" t="s">
        <v>6530</v>
      </c>
    </row>
    <row r="369" spans="3:4">
      <c r="C369" s="177" t="s">
        <v>6557</v>
      </c>
      <c r="D369" s="178" t="s">
        <v>6518</v>
      </c>
    </row>
    <row r="370" spans="3:4">
      <c r="C370" s="177" t="s">
        <v>6557</v>
      </c>
      <c r="D370" s="178" t="s">
        <v>6492</v>
      </c>
    </row>
    <row r="371" spans="3:4">
      <c r="C371" s="177" t="s">
        <v>6557</v>
      </c>
      <c r="D371" s="178" t="s">
        <v>6534</v>
      </c>
    </row>
    <row r="372" spans="3:4">
      <c r="C372" s="177" t="s">
        <v>6557</v>
      </c>
      <c r="D372" s="178" t="s">
        <v>4768</v>
      </c>
    </row>
    <row r="373" spans="3:4">
      <c r="C373" s="177" t="s">
        <v>6557</v>
      </c>
      <c r="D373" s="178" t="s">
        <v>6486</v>
      </c>
    </row>
    <row r="374" spans="3:4">
      <c r="C374" s="177" t="s">
        <v>6557</v>
      </c>
      <c r="D374" s="178" t="s">
        <v>4769</v>
      </c>
    </row>
    <row r="375" spans="3:4">
      <c r="C375" s="177" t="s">
        <v>6557</v>
      </c>
      <c r="D375" s="178" t="s">
        <v>4888</v>
      </c>
    </row>
    <row r="376" spans="3:4">
      <c r="C376" s="177" t="s">
        <v>6557</v>
      </c>
      <c r="D376" s="178" t="s">
        <v>6524</v>
      </c>
    </row>
    <row r="377" spans="3:4">
      <c r="C377" s="177" t="s">
        <v>6557</v>
      </c>
      <c r="D377" s="178" t="s">
        <v>6536</v>
      </c>
    </row>
    <row r="378" spans="3:4">
      <c r="C378" s="177" t="s">
        <v>6557</v>
      </c>
      <c r="D378" s="178" t="s">
        <v>6528</v>
      </c>
    </row>
    <row r="379" spans="3:4">
      <c r="C379" s="177" t="s">
        <v>6557</v>
      </c>
      <c r="D379" s="178" t="s">
        <v>6507</v>
      </c>
    </row>
    <row r="380" spans="3:4">
      <c r="C380" s="177" t="s">
        <v>6557</v>
      </c>
      <c r="D380" s="178" t="s">
        <v>4770</v>
      </c>
    </row>
    <row r="381" spans="3:4">
      <c r="C381" s="177" t="s">
        <v>6557</v>
      </c>
      <c r="D381" s="178" t="s">
        <v>6525</v>
      </c>
    </row>
    <row r="382" spans="3:4">
      <c r="C382" s="177" t="s">
        <v>6557</v>
      </c>
      <c r="D382" s="178" t="s">
        <v>6509</v>
      </c>
    </row>
    <row r="383" spans="3:4">
      <c r="C383" s="177" t="s">
        <v>6557</v>
      </c>
      <c r="D383" s="178" t="s">
        <v>5259</v>
      </c>
    </row>
    <row r="384" spans="3:4">
      <c r="C384" s="177" t="s">
        <v>6557</v>
      </c>
      <c r="D384" s="178" t="s">
        <v>6505</v>
      </c>
    </row>
    <row r="385" spans="2:4">
      <c r="C385" s="177" t="s">
        <v>6557</v>
      </c>
      <c r="D385" s="178" t="s">
        <v>6532</v>
      </c>
    </row>
    <row r="386" spans="2:4">
      <c r="C386" s="177" t="s">
        <v>6557</v>
      </c>
      <c r="D386" s="178" t="s">
        <v>4771</v>
      </c>
    </row>
    <row r="387" spans="2:4">
      <c r="C387" s="177" t="s">
        <v>6557</v>
      </c>
      <c r="D387" s="178" t="s">
        <v>6560</v>
      </c>
    </row>
    <row r="388" spans="2:4" ht="30">
      <c r="C388" s="177" t="s">
        <v>6557</v>
      </c>
      <c r="D388" s="178" t="s">
        <v>6533</v>
      </c>
    </row>
    <row r="389" spans="2:4">
      <c r="C389" s="177" t="s">
        <v>6556</v>
      </c>
      <c r="D389" s="178" t="s">
        <v>5200</v>
      </c>
    </row>
    <row r="390" spans="2:4">
      <c r="C390" s="177" t="s">
        <v>6556</v>
      </c>
      <c r="D390" s="178" t="s">
        <v>6559</v>
      </c>
    </row>
    <row r="391" spans="2:4">
      <c r="C391" s="177" t="s">
        <v>6556</v>
      </c>
      <c r="D391" s="178" t="s">
        <v>2552</v>
      </c>
    </row>
    <row r="392" spans="2:4">
      <c r="B392" s="177" t="s">
        <v>11</v>
      </c>
      <c r="C392" s="177" t="s">
        <v>3312</v>
      </c>
      <c r="D392" s="178" t="s">
        <v>3314</v>
      </c>
    </row>
    <row r="393" spans="2:4">
      <c r="B393" s="177" t="s">
        <v>11</v>
      </c>
      <c r="C393" s="177" t="s">
        <v>3312</v>
      </c>
      <c r="D393" s="178" t="s">
        <v>3318</v>
      </c>
    </row>
    <row r="394" spans="2:4">
      <c r="B394" s="177" t="s">
        <v>11</v>
      </c>
      <c r="C394" s="177" t="s">
        <v>3312</v>
      </c>
      <c r="D394" s="178" t="s">
        <v>3322</v>
      </c>
    </row>
    <row r="395" spans="2:4">
      <c r="B395" s="177" t="s">
        <v>11</v>
      </c>
      <c r="C395" s="177" t="s">
        <v>3312</v>
      </c>
      <c r="D395" s="178" t="s">
        <v>3330</v>
      </c>
    </row>
    <row r="396" spans="2:4">
      <c r="B396" s="177" t="s">
        <v>11</v>
      </c>
      <c r="C396" s="177" t="s">
        <v>3312</v>
      </c>
      <c r="D396" s="178" t="s">
        <v>3332</v>
      </c>
    </row>
    <row r="397" spans="2:4">
      <c r="C397" s="177" t="s">
        <v>3312</v>
      </c>
      <c r="D397" s="178" t="s">
        <v>3313</v>
      </c>
    </row>
    <row r="398" spans="2:4">
      <c r="C398" s="177" t="s">
        <v>3312</v>
      </c>
      <c r="D398" s="178" t="s">
        <v>5080</v>
      </c>
    </row>
    <row r="399" spans="2:4">
      <c r="C399" s="177" t="s">
        <v>3312</v>
      </c>
      <c r="D399" s="178" t="s">
        <v>3315</v>
      </c>
    </row>
    <row r="400" spans="2:4">
      <c r="C400" s="177" t="s">
        <v>3312</v>
      </c>
      <c r="D400" s="178" t="s">
        <v>3317</v>
      </c>
    </row>
    <row r="401" spans="2:4">
      <c r="C401" s="177" t="s">
        <v>3312</v>
      </c>
      <c r="D401" s="178" t="s">
        <v>3319</v>
      </c>
    </row>
    <row r="402" spans="2:4">
      <c r="C402" s="177" t="s">
        <v>3312</v>
      </c>
      <c r="D402" s="178" t="s">
        <v>3320</v>
      </c>
    </row>
    <row r="403" spans="2:4">
      <c r="C403" s="177" t="s">
        <v>3312</v>
      </c>
      <c r="D403" s="178" t="s">
        <v>3321</v>
      </c>
    </row>
    <row r="404" spans="2:4">
      <c r="C404" s="177" t="s">
        <v>3312</v>
      </c>
      <c r="D404" s="178" t="s">
        <v>4641</v>
      </c>
    </row>
    <row r="405" spans="2:4">
      <c r="C405" s="177" t="s">
        <v>3312</v>
      </c>
      <c r="D405" s="178" t="s">
        <v>3323</v>
      </c>
    </row>
    <row r="406" spans="2:4">
      <c r="C406" s="177" t="s">
        <v>3312</v>
      </c>
      <c r="D406" s="178" t="s">
        <v>3324</v>
      </c>
    </row>
    <row r="407" spans="2:4">
      <c r="C407" s="177" t="s">
        <v>3312</v>
      </c>
      <c r="D407" s="178" t="s">
        <v>3325</v>
      </c>
    </row>
    <row r="408" spans="2:4">
      <c r="C408" s="177" t="s">
        <v>3312</v>
      </c>
      <c r="D408" s="178" t="s">
        <v>3326</v>
      </c>
    </row>
    <row r="409" spans="2:4">
      <c r="C409" s="177" t="s">
        <v>3312</v>
      </c>
      <c r="D409" s="178" t="s">
        <v>3327</v>
      </c>
    </row>
    <row r="410" spans="2:4">
      <c r="C410" s="177" t="s">
        <v>3312</v>
      </c>
      <c r="D410" s="178" t="s">
        <v>3328</v>
      </c>
    </row>
    <row r="411" spans="2:4">
      <c r="C411" s="177" t="s">
        <v>3312</v>
      </c>
      <c r="D411" s="178" t="s">
        <v>3329</v>
      </c>
    </row>
    <row r="412" spans="2:4">
      <c r="C412" s="177" t="s">
        <v>3312</v>
      </c>
      <c r="D412" s="178" t="s">
        <v>3331</v>
      </c>
    </row>
    <row r="413" spans="2:4">
      <c r="B413" s="177" t="s">
        <v>11</v>
      </c>
      <c r="C413" s="177" t="s">
        <v>4680</v>
      </c>
      <c r="D413" s="178" t="s">
        <v>4779</v>
      </c>
    </row>
    <row r="414" spans="2:4">
      <c r="B414" s="177" t="s">
        <v>11</v>
      </c>
      <c r="C414" s="177" t="s">
        <v>4680</v>
      </c>
      <c r="D414" s="178" t="s">
        <v>4780</v>
      </c>
    </row>
    <row r="415" spans="2:4">
      <c r="B415" s="177" t="s">
        <v>11</v>
      </c>
      <c r="C415" s="177" t="s">
        <v>4680</v>
      </c>
      <c r="D415" s="178" t="s">
        <v>4783</v>
      </c>
    </row>
    <row r="416" spans="2:4">
      <c r="B416" s="177" t="s">
        <v>11</v>
      </c>
      <c r="C416" s="177" t="s">
        <v>4680</v>
      </c>
      <c r="D416" s="178" t="s">
        <v>4785</v>
      </c>
    </row>
    <row r="417" spans="2:4">
      <c r="B417" s="177" t="s">
        <v>11</v>
      </c>
      <c r="C417" s="177" t="s">
        <v>4680</v>
      </c>
      <c r="D417" s="178" t="s">
        <v>3310</v>
      </c>
    </row>
    <row r="418" spans="2:4">
      <c r="B418" s="177" t="s">
        <v>11</v>
      </c>
      <c r="C418" s="177" t="s">
        <v>4680</v>
      </c>
      <c r="D418" s="178" t="s">
        <v>4788</v>
      </c>
    </row>
    <row r="419" spans="2:4">
      <c r="B419" s="177" t="s">
        <v>11</v>
      </c>
      <c r="C419" s="177" t="s">
        <v>4680</v>
      </c>
      <c r="D419" s="178" t="s">
        <v>4789</v>
      </c>
    </row>
    <row r="420" spans="2:4">
      <c r="B420" s="177" t="s">
        <v>11</v>
      </c>
      <c r="C420" s="177" t="s">
        <v>4680</v>
      </c>
      <c r="D420" s="178" t="s">
        <v>5266</v>
      </c>
    </row>
    <row r="421" spans="2:4">
      <c r="B421" s="177" t="s">
        <v>11</v>
      </c>
      <c r="C421" s="177" t="s">
        <v>4680</v>
      </c>
      <c r="D421" s="178" t="s">
        <v>4794</v>
      </c>
    </row>
    <row r="422" spans="2:4">
      <c r="C422" s="177" t="s">
        <v>4680</v>
      </c>
      <c r="D422" s="178" t="s">
        <v>4778</v>
      </c>
    </row>
    <row r="423" spans="2:4">
      <c r="C423" s="177" t="s">
        <v>4680</v>
      </c>
      <c r="D423" s="178" t="s">
        <v>6565</v>
      </c>
    </row>
    <row r="424" spans="2:4">
      <c r="C424" s="177" t="s">
        <v>4680</v>
      </c>
      <c r="D424" s="178" t="s">
        <v>6573</v>
      </c>
    </row>
    <row r="425" spans="2:4">
      <c r="C425" s="177" t="s">
        <v>4680</v>
      </c>
      <c r="D425" s="178" t="s">
        <v>6581</v>
      </c>
    </row>
    <row r="426" spans="2:4">
      <c r="C426" s="177" t="s">
        <v>4680</v>
      </c>
      <c r="D426" s="178" t="s">
        <v>6590</v>
      </c>
    </row>
    <row r="427" spans="2:4">
      <c r="C427" s="177" t="s">
        <v>4680</v>
      </c>
      <c r="D427" s="178" t="s">
        <v>3316</v>
      </c>
    </row>
    <row r="428" spans="2:4">
      <c r="C428" s="177" t="s">
        <v>4680</v>
      </c>
      <c r="D428" s="178" t="s">
        <v>6589</v>
      </c>
    </row>
    <row r="429" spans="2:4">
      <c r="C429" s="177" t="s">
        <v>4680</v>
      </c>
      <c r="D429" s="178" t="s">
        <v>6588</v>
      </c>
    </row>
    <row r="430" spans="2:4">
      <c r="C430" s="177" t="s">
        <v>4680</v>
      </c>
      <c r="D430" s="178" t="s">
        <v>6566</v>
      </c>
    </row>
    <row r="431" spans="2:4">
      <c r="C431" s="177" t="s">
        <v>4680</v>
      </c>
      <c r="D431" s="178" t="s">
        <v>6561</v>
      </c>
    </row>
    <row r="432" spans="2:4">
      <c r="C432" s="177" t="s">
        <v>4680</v>
      </c>
      <c r="D432" s="178" t="s">
        <v>6579</v>
      </c>
    </row>
    <row r="433" spans="3:4">
      <c r="C433" s="177" t="s">
        <v>4680</v>
      </c>
      <c r="D433" s="178" t="s">
        <v>6576</v>
      </c>
    </row>
    <row r="434" spans="3:4">
      <c r="C434" s="177" t="s">
        <v>4680</v>
      </c>
      <c r="D434" s="178" t="s">
        <v>6585</v>
      </c>
    </row>
    <row r="435" spans="3:4">
      <c r="C435" s="177" t="s">
        <v>4680</v>
      </c>
      <c r="D435" s="178" t="s">
        <v>6570</v>
      </c>
    </row>
    <row r="436" spans="3:4">
      <c r="C436" s="177" t="s">
        <v>4680</v>
      </c>
      <c r="D436" s="178" t="s">
        <v>4681</v>
      </c>
    </row>
    <row r="437" spans="3:4">
      <c r="C437" s="177" t="s">
        <v>4680</v>
      </c>
      <c r="D437" s="178" t="s">
        <v>6577</v>
      </c>
    </row>
    <row r="438" spans="3:4">
      <c r="C438" s="177" t="s">
        <v>4680</v>
      </c>
      <c r="D438" s="178" t="s">
        <v>6584</v>
      </c>
    </row>
    <row r="439" spans="3:4">
      <c r="C439" s="177" t="s">
        <v>4680</v>
      </c>
      <c r="D439" s="178" t="s">
        <v>6564</v>
      </c>
    </row>
    <row r="440" spans="3:4">
      <c r="C440" s="177" t="s">
        <v>4680</v>
      </c>
      <c r="D440" s="178" t="s">
        <v>6583</v>
      </c>
    </row>
    <row r="441" spans="3:4">
      <c r="C441" s="177" t="s">
        <v>4680</v>
      </c>
      <c r="D441" s="178" t="s">
        <v>6580</v>
      </c>
    </row>
    <row r="442" spans="3:4">
      <c r="C442" s="177" t="s">
        <v>4680</v>
      </c>
      <c r="D442" s="178" t="s">
        <v>6586</v>
      </c>
    </row>
    <row r="443" spans="3:4">
      <c r="C443" s="177" t="s">
        <v>4680</v>
      </c>
      <c r="D443" s="178" t="s">
        <v>6593</v>
      </c>
    </row>
    <row r="444" spans="3:4">
      <c r="C444" s="177" t="s">
        <v>4680</v>
      </c>
      <c r="D444" s="178" t="s">
        <v>6587</v>
      </c>
    </row>
    <row r="445" spans="3:4">
      <c r="C445" s="177" t="s">
        <v>4680</v>
      </c>
      <c r="D445" s="178" t="s">
        <v>6575</v>
      </c>
    </row>
    <row r="446" spans="3:4">
      <c r="C446" s="177" t="s">
        <v>4680</v>
      </c>
      <c r="D446" s="178" t="s">
        <v>6563</v>
      </c>
    </row>
    <row r="447" spans="3:4">
      <c r="C447" s="177" t="s">
        <v>4680</v>
      </c>
      <c r="D447" s="178" t="s">
        <v>6572</v>
      </c>
    </row>
    <row r="448" spans="3:4">
      <c r="C448" s="177" t="s">
        <v>4680</v>
      </c>
      <c r="D448" s="178" t="s">
        <v>6569</v>
      </c>
    </row>
    <row r="449" spans="3:4">
      <c r="C449" s="177" t="s">
        <v>4680</v>
      </c>
      <c r="D449" s="178" t="s">
        <v>6582</v>
      </c>
    </row>
    <row r="450" spans="3:4">
      <c r="C450" s="177" t="s">
        <v>4680</v>
      </c>
      <c r="D450" s="178" t="s">
        <v>6592</v>
      </c>
    </row>
    <row r="451" spans="3:4">
      <c r="C451" s="177" t="s">
        <v>4680</v>
      </c>
      <c r="D451" s="178" t="s">
        <v>6591</v>
      </c>
    </row>
    <row r="452" spans="3:4">
      <c r="C452" s="177" t="s">
        <v>4680</v>
      </c>
      <c r="D452" s="178" t="s">
        <v>6571</v>
      </c>
    </row>
    <row r="453" spans="3:4">
      <c r="C453" s="177" t="s">
        <v>4680</v>
      </c>
      <c r="D453" s="178" t="s">
        <v>638</v>
      </c>
    </row>
    <row r="454" spans="3:4">
      <c r="C454" s="177" t="s">
        <v>4680</v>
      </c>
      <c r="D454" s="178" t="s">
        <v>6574</v>
      </c>
    </row>
    <row r="455" spans="3:4">
      <c r="C455" s="177" t="s">
        <v>4680</v>
      </c>
      <c r="D455" s="178" t="s">
        <v>6568</v>
      </c>
    </row>
    <row r="456" spans="3:4">
      <c r="C456" s="177" t="s">
        <v>4680</v>
      </c>
      <c r="D456" s="178" t="s">
        <v>6567</v>
      </c>
    </row>
    <row r="457" spans="3:4">
      <c r="C457" s="177" t="s">
        <v>4680</v>
      </c>
      <c r="D457" s="178" t="s">
        <v>6578</v>
      </c>
    </row>
    <row r="458" spans="3:4">
      <c r="C458" s="177" t="s">
        <v>4680</v>
      </c>
      <c r="D458" s="178" t="s">
        <v>6562</v>
      </c>
    </row>
  </sheetData>
  <sortState xmlns:xlrd2="http://schemas.microsoft.com/office/spreadsheetml/2017/richdata2" ref="A2:D458">
    <sortCondition ref="C2:C458"/>
    <sortCondition ref="B2:B458"/>
    <sortCondition ref="D2:D458"/>
  </sortState>
  <phoneticPr fontId="6"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1C48B-39DA-427A-BBDC-AAD68D596436}">
  <sheetPr codeName="Sheet6">
    <tabColor theme="3" tint="0.79998168889431442"/>
  </sheetPr>
  <dimension ref="A1:N2653"/>
  <sheetViews>
    <sheetView topLeftCell="A20" workbookViewId="0">
      <selection activeCell="B74" sqref="B74"/>
    </sheetView>
  </sheetViews>
  <sheetFormatPr defaultColWidth="15.5" defaultRowHeight="15.75"/>
  <cols>
    <col min="1" max="1" width="16.5" customWidth="1"/>
    <col min="3" max="3" width="17.5" customWidth="1"/>
  </cols>
  <sheetData>
    <row r="1" spans="1:7">
      <c r="A1" s="16" t="s">
        <v>1613</v>
      </c>
    </row>
    <row r="2" spans="1:7">
      <c r="A2" t="s">
        <v>5755</v>
      </c>
      <c r="B2" t="s">
        <v>4937</v>
      </c>
      <c r="C2" t="s">
        <v>3849</v>
      </c>
      <c r="D2" t="s">
        <v>2332</v>
      </c>
      <c r="E2" t="s">
        <v>2115</v>
      </c>
      <c r="F2" t="s">
        <v>1045</v>
      </c>
      <c r="G2" t="s">
        <v>1849</v>
      </c>
    </row>
    <row r="3" spans="1:7">
      <c r="A3" t="s">
        <v>5760</v>
      </c>
      <c r="B3" t="s">
        <v>4978</v>
      </c>
      <c r="C3" t="s">
        <v>3876</v>
      </c>
      <c r="D3" t="s">
        <v>2344</v>
      </c>
      <c r="E3" t="s">
        <v>2151</v>
      </c>
      <c r="F3" t="s">
        <v>1903</v>
      </c>
      <c r="G3" t="s">
        <v>1845</v>
      </c>
    </row>
    <row r="4" spans="1:7">
      <c r="A4" t="s">
        <v>6241</v>
      </c>
      <c r="B4" t="s">
        <v>4659</v>
      </c>
      <c r="C4" t="s">
        <v>3888</v>
      </c>
      <c r="D4" t="s">
        <v>2405</v>
      </c>
      <c r="E4" t="s">
        <v>2172</v>
      </c>
      <c r="F4" t="s">
        <v>1934</v>
      </c>
      <c r="G4" t="s">
        <v>1819</v>
      </c>
    </row>
    <row r="5" spans="1:7">
      <c r="A5" t="s">
        <v>6245</v>
      </c>
      <c r="B5" t="s">
        <v>5095</v>
      </c>
      <c r="C5" t="s">
        <v>3935</v>
      </c>
      <c r="D5" t="s">
        <v>2432</v>
      </c>
      <c r="E5" t="s">
        <v>2185</v>
      </c>
      <c r="F5" t="s">
        <v>1961</v>
      </c>
      <c r="G5" t="s">
        <v>1786</v>
      </c>
    </row>
    <row r="6" spans="1:7">
      <c r="A6" t="s">
        <v>6304</v>
      </c>
      <c r="B6" t="s">
        <v>5122</v>
      </c>
      <c r="C6" t="s">
        <v>3983</v>
      </c>
      <c r="D6" t="s">
        <v>2450</v>
      </c>
      <c r="E6" t="s">
        <v>2199</v>
      </c>
      <c r="F6" t="s">
        <v>1967</v>
      </c>
      <c r="G6" t="s">
        <v>1764</v>
      </c>
    </row>
    <row r="7" spans="1:7">
      <c r="A7" t="s">
        <v>6358</v>
      </c>
      <c r="B7" t="s">
        <v>5202</v>
      </c>
      <c r="C7" t="s">
        <v>4015</v>
      </c>
      <c r="D7" t="s">
        <v>2476</v>
      </c>
      <c r="E7" t="s">
        <v>2246</v>
      </c>
      <c r="F7" t="s">
        <v>2000</v>
      </c>
      <c r="G7" t="s">
        <v>1729</v>
      </c>
    </row>
    <row r="8" spans="1:7">
      <c r="A8" t="s">
        <v>6374</v>
      </c>
      <c r="B8" t="s">
        <v>5227</v>
      </c>
      <c r="C8" t="s">
        <v>4030</v>
      </c>
      <c r="D8" t="s">
        <v>2511</v>
      </c>
      <c r="E8" t="s">
        <v>2249</v>
      </c>
      <c r="F8" t="s">
        <v>2011</v>
      </c>
      <c r="G8" t="s">
        <v>1687</v>
      </c>
    </row>
    <row r="9" spans="1:7">
      <c r="A9" t="s">
        <v>6426</v>
      </c>
      <c r="B9" t="s">
        <v>5603</v>
      </c>
      <c r="C9" t="s">
        <v>4659</v>
      </c>
      <c r="D9" t="s">
        <v>2549</v>
      </c>
      <c r="E9" t="s">
        <v>2272</v>
      </c>
      <c r="F9" t="s">
        <v>2042</v>
      </c>
      <c r="G9" t="s">
        <v>1676</v>
      </c>
    </row>
    <row r="10" spans="1:7">
      <c r="A10" t="s">
        <v>6439</v>
      </c>
      <c r="B10" t="s">
        <v>5615</v>
      </c>
      <c r="C10" t="s">
        <v>4740</v>
      </c>
      <c r="D10" t="s">
        <v>2574</v>
      </c>
      <c r="E10" t="s">
        <v>2288</v>
      </c>
      <c r="F10" t="s">
        <v>2072</v>
      </c>
      <c r="G10" t="s">
        <v>1665</v>
      </c>
    </row>
    <row r="11" spans="1:7">
      <c r="B11" t="s">
        <v>5682</v>
      </c>
      <c r="C11" t="s">
        <v>1871</v>
      </c>
      <c r="D11" t="s">
        <v>3826</v>
      </c>
      <c r="E11" t="s">
        <v>2316</v>
      </c>
      <c r="F11" t="s">
        <v>2095</v>
      </c>
      <c r="G11" t="s">
        <v>1629</v>
      </c>
    </row>
    <row r="12" spans="1:7">
      <c r="A12" s="16" t="s">
        <v>107</v>
      </c>
    </row>
    <row r="13" spans="1:7">
      <c r="A13" t="s">
        <v>5753</v>
      </c>
      <c r="B13" t="s">
        <v>4937</v>
      </c>
      <c r="C13" t="s">
        <v>3864</v>
      </c>
      <c r="D13" t="s">
        <v>2341</v>
      </c>
      <c r="E13" t="s">
        <v>2146</v>
      </c>
      <c r="F13" t="s">
        <v>1899</v>
      </c>
      <c r="G13" t="s">
        <v>1869</v>
      </c>
    </row>
    <row r="14" spans="1:7">
      <c r="A14" t="s">
        <v>5760</v>
      </c>
      <c r="B14" t="s">
        <v>4978</v>
      </c>
      <c r="C14" t="s">
        <v>3897</v>
      </c>
      <c r="D14" t="s">
        <v>2372</v>
      </c>
      <c r="E14" t="s">
        <v>2167</v>
      </c>
      <c r="F14" t="s">
        <v>1931</v>
      </c>
      <c r="G14" t="s">
        <v>1846</v>
      </c>
    </row>
    <row r="15" spans="1:7">
      <c r="A15" t="s">
        <v>6242</v>
      </c>
      <c r="B15" t="s">
        <v>5089</v>
      </c>
      <c r="C15" t="s">
        <v>3944</v>
      </c>
      <c r="D15" t="s">
        <v>2405</v>
      </c>
      <c r="E15" t="s">
        <v>2181</v>
      </c>
      <c r="F15" t="s">
        <v>1948</v>
      </c>
      <c r="G15" t="s">
        <v>1834</v>
      </c>
    </row>
    <row r="16" spans="1:7">
      <c r="A16" t="s">
        <v>6291</v>
      </c>
      <c r="B16" t="s">
        <v>5118</v>
      </c>
      <c r="C16" t="s">
        <v>3979</v>
      </c>
      <c r="D16" t="s">
        <v>1834</v>
      </c>
      <c r="E16" t="s">
        <v>2195</v>
      </c>
      <c r="F16" t="s">
        <v>1962</v>
      </c>
      <c r="G16" t="s">
        <v>1815</v>
      </c>
    </row>
    <row r="17" spans="1:7">
      <c r="A17" t="s">
        <v>4030</v>
      </c>
      <c r="B17" t="s">
        <v>5177</v>
      </c>
      <c r="C17" t="s">
        <v>4010</v>
      </c>
      <c r="D17" t="s">
        <v>2471</v>
      </c>
      <c r="E17" t="s">
        <v>2220</v>
      </c>
      <c r="F17" t="s">
        <v>1995</v>
      </c>
      <c r="G17" t="s">
        <v>1781</v>
      </c>
    </row>
    <row r="18" spans="1:7">
      <c r="A18" t="s">
        <v>6359</v>
      </c>
      <c r="B18" t="s">
        <v>1899</v>
      </c>
      <c r="C18" t="s">
        <v>4039</v>
      </c>
      <c r="D18" t="s">
        <v>2508</v>
      </c>
      <c r="E18" t="s">
        <v>2242</v>
      </c>
      <c r="F18" t="s">
        <v>2112</v>
      </c>
      <c r="G18" t="s">
        <v>1761</v>
      </c>
    </row>
    <row r="19" spans="1:7">
      <c r="A19" t="s">
        <v>6375</v>
      </c>
      <c r="B19" t="s">
        <v>5590</v>
      </c>
      <c r="C19" t="s">
        <v>4655</v>
      </c>
      <c r="D19" t="s">
        <v>2545</v>
      </c>
      <c r="E19" t="s">
        <v>2270</v>
      </c>
      <c r="F19" t="s">
        <v>2037</v>
      </c>
      <c r="G19" t="s">
        <v>1725</v>
      </c>
    </row>
    <row r="20" spans="1:7">
      <c r="A20" t="s">
        <v>6427</v>
      </c>
      <c r="B20" t="s">
        <v>5609</v>
      </c>
      <c r="C20" t="s">
        <v>4701</v>
      </c>
      <c r="D20" t="s">
        <v>2571</v>
      </c>
      <c r="E20" t="s">
        <v>2285</v>
      </c>
      <c r="F20" t="s">
        <v>2067</v>
      </c>
      <c r="G20" t="s">
        <v>1684</v>
      </c>
    </row>
    <row r="21" spans="1:7">
      <c r="A21" t="s">
        <v>2372</v>
      </c>
      <c r="B21" t="s">
        <v>5676</v>
      </c>
      <c r="C21" t="s">
        <v>4896</v>
      </c>
      <c r="D21" t="s">
        <v>2372</v>
      </c>
      <c r="E21" t="s">
        <v>1846</v>
      </c>
      <c r="F21" t="s">
        <v>2092</v>
      </c>
      <c r="G21" t="s">
        <v>644</v>
      </c>
    </row>
    <row r="22" spans="1:7">
      <c r="B22" t="s">
        <v>5722</v>
      </c>
      <c r="C22" t="s">
        <v>4930</v>
      </c>
      <c r="D22" t="s">
        <v>3845</v>
      </c>
      <c r="E22" t="s">
        <v>2328</v>
      </c>
      <c r="F22" t="s">
        <v>2109</v>
      </c>
      <c r="G22" t="s">
        <v>1657</v>
      </c>
    </row>
    <row r="23" spans="1:7">
      <c r="A23" s="16" t="s">
        <v>1614</v>
      </c>
    </row>
    <row r="24" spans="1:7">
      <c r="A24" t="s">
        <v>5754</v>
      </c>
      <c r="B24" t="s">
        <v>4973</v>
      </c>
      <c r="C24" t="s">
        <v>3865</v>
      </c>
      <c r="D24" t="s">
        <v>2343</v>
      </c>
      <c r="E24" t="s">
        <v>2150</v>
      </c>
      <c r="F24" t="s">
        <v>1901</v>
      </c>
      <c r="G24" t="s">
        <v>1871</v>
      </c>
    </row>
    <row r="25" spans="1:7">
      <c r="A25" t="s">
        <v>6176</v>
      </c>
      <c r="B25" t="s">
        <v>4197</v>
      </c>
      <c r="C25" t="s">
        <v>3849</v>
      </c>
      <c r="D25" t="s">
        <v>1903</v>
      </c>
      <c r="E25" t="s">
        <v>2169</v>
      </c>
      <c r="F25" t="s">
        <v>186</v>
      </c>
      <c r="G25" t="s">
        <v>1848</v>
      </c>
    </row>
    <row r="26" spans="1:7">
      <c r="A26" t="s">
        <v>6243</v>
      </c>
      <c r="B26" t="s">
        <v>5090</v>
      </c>
      <c r="C26" t="s">
        <v>3946</v>
      </c>
      <c r="D26" t="s">
        <v>2429</v>
      </c>
      <c r="E26" t="s">
        <v>1629</v>
      </c>
      <c r="F26" t="s">
        <v>1950</v>
      </c>
      <c r="G26" t="s">
        <v>1873</v>
      </c>
    </row>
    <row r="27" spans="1:7">
      <c r="A27" t="s">
        <v>6292</v>
      </c>
      <c r="B27" t="s">
        <v>5119</v>
      </c>
      <c r="C27" t="s">
        <v>3978</v>
      </c>
      <c r="D27" t="s">
        <v>1934</v>
      </c>
      <c r="E27" t="s">
        <v>207</v>
      </c>
      <c r="F27" t="s">
        <v>1965</v>
      </c>
      <c r="G27" t="s">
        <v>1817</v>
      </c>
    </row>
    <row r="28" spans="1:7">
      <c r="A28" t="s">
        <v>1045</v>
      </c>
      <c r="B28" t="s">
        <v>1727</v>
      </c>
      <c r="C28" t="s">
        <v>4012</v>
      </c>
      <c r="D28" t="s">
        <v>2473</v>
      </c>
      <c r="E28" t="s">
        <v>2221</v>
      </c>
      <c r="F28" t="s">
        <v>1997</v>
      </c>
      <c r="G28" t="s">
        <v>1784</v>
      </c>
    </row>
    <row r="29" spans="1:7">
      <c r="A29" t="s">
        <v>6360</v>
      </c>
      <c r="B29" t="s">
        <v>5219</v>
      </c>
      <c r="C29" t="s">
        <v>4040</v>
      </c>
      <c r="D29" t="s">
        <v>2509</v>
      </c>
      <c r="E29" t="s">
        <v>2245</v>
      </c>
      <c r="F29" t="s">
        <v>2009</v>
      </c>
      <c r="G29" t="s">
        <v>1762</v>
      </c>
    </row>
    <row r="30" spans="1:7">
      <c r="A30" t="s">
        <v>6376</v>
      </c>
      <c r="B30" t="s">
        <v>5591</v>
      </c>
      <c r="C30" t="s">
        <v>4656</v>
      </c>
      <c r="D30" t="s">
        <v>2546</v>
      </c>
      <c r="E30" t="s">
        <v>185</v>
      </c>
      <c r="F30" t="s">
        <v>2039</v>
      </c>
      <c r="G30" t="s">
        <v>1727</v>
      </c>
    </row>
    <row r="31" spans="1:7">
      <c r="A31" t="s">
        <v>6428</v>
      </c>
      <c r="B31" t="s">
        <v>5678</v>
      </c>
      <c r="C31" t="s">
        <v>1438</v>
      </c>
      <c r="D31" t="s">
        <v>2572</v>
      </c>
      <c r="E31" t="s">
        <v>789</v>
      </c>
      <c r="F31" t="s">
        <v>2069</v>
      </c>
      <c r="G31" t="s">
        <v>1685</v>
      </c>
    </row>
    <row r="32" spans="1:7">
      <c r="A32" t="s">
        <v>207</v>
      </c>
      <c r="B32" t="s">
        <v>5679</v>
      </c>
      <c r="C32" t="s">
        <v>4898</v>
      </c>
      <c r="D32" t="s">
        <v>3824</v>
      </c>
      <c r="E32" t="s">
        <v>1045</v>
      </c>
      <c r="F32" t="s">
        <v>1903</v>
      </c>
      <c r="G32" t="s">
        <v>1671</v>
      </c>
    </row>
    <row r="33" spans="1:7" s="150" customFormat="1" ht="16.5" thickBot="1">
      <c r="B33" s="150" t="s">
        <v>6437</v>
      </c>
      <c r="C33" s="150" t="s">
        <v>4931</v>
      </c>
      <c r="D33" s="150" t="s">
        <v>3847</v>
      </c>
      <c r="E33" s="150" t="s">
        <v>2330</v>
      </c>
      <c r="F33" s="150" t="s">
        <v>2111</v>
      </c>
      <c r="G33" s="150" t="s">
        <v>1666</v>
      </c>
    </row>
    <row r="34" spans="1:7" ht="16.5" thickTop="1">
      <c r="E34" s="5"/>
    </row>
    <row r="35" spans="1:7">
      <c r="A35" s="12" t="s">
        <v>74</v>
      </c>
      <c r="B35" s="127">
        <v>44927</v>
      </c>
      <c r="C35" s="136" t="s">
        <v>1987</v>
      </c>
    </row>
    <row r="36" spans="1:7">
      <c r="A36" s="10" t="s">
        <v>5225</v>
      </c>
      <c r="B36" s="5"/>
    </row>
    <row r="37" spans="1:7">
      <c r="A37" s="7" t="s">
        <v>5222</v>
      </c>
    </row>
    <row r="38" spans="1:7">
      <c r="A38" s="7" t="s">
        <v>5223</v>
      </c>
    </row>
    <row r="39" spans="1:7">
      <c r="A39" s="7" t="s">
        <v>5224</v>
      </c>
    </row>
    <row r="40" spans="1:7">
      <c r="A40" s="8" t="s">
        <v>6418</v>
      </c>
      <c r="B40" s="5"/>
    </row>
    <row r="41" spans="1:7">
      <c r="A41" s="9" t="s">
        <v>63</v>
      </c>
    </row>
    <row r="42" spans="1:7">
      <c r="A42" s="9" t="s">
        <v>63</v>
      </c>
      <c r="B42" s="5"/>
    </row>
    <row r="43" spans="1:7">
      <c r="A43" s="9" t="s">
        <v>63</v>
      </c>
      <c r="B43" s="5"/>
    </row>
    <row r="44" spans="1:7">
      <c r="A44" s="10" t="s">
        <v>4927</v>
      </c>
      <c r="B44" s="5"/>
    </row>
    <row r="45" spans="1:7">
      <c r="A45" s="9" t="s">
        <v>63</v>
      </c>
      <c r="B45" s="5"/>
    </row>
    <row r="46" spans="1:7">
      <c r="A46" s="8" t="s">
        <v>1588</v>
      </c>
      <c r="B46" s="5"/>
    </row>
    <row r="47" spans="1:7">
      <c r="A47" s="9" t="s">
        <v>63</v>
      </c>
      <c r="B47" s="5"/>
    </row>
    <row r="48" spans="1:7">
      <c r="A48" s="10" t="s">
        <v>1615</v>
      </c>
      <c r="B48" s="5"/>
    </row>
    <row r="49" spans="1:4">
      <c r="A49" s="7" t="s">
        <v>1618</v>
      </c>
    </row>
    <row r="50" spans="1:4">
      <c r="A50" s="10" t="s">
        <v>1659</v>
      </c>
      <c r="B50" s="5"/>
    </row>
    <row r="51" spans="1:4">
      <c r="A51" s="7" t="s">
        <v>1618</v>
      </c>
    </row>
    <row r="52" spans="1:4">
      <c r="A52" s="5" t="s">
        <v>1806</v>
      </c>
    </row>
    <row r="53" spans="1:4">
      <c r="A53" s="7" t="s">
        <v>63</v>
      </c>
    </row>
    <row r="54" spans="1:4">
      <c r="A54" s="5" t="s">
        <v>2051</v>
      </c>
    </row>
    <row r="55" spans="1:4">
      <c r="A55" s="7" t="s">
        <v>63</v>
      </c>
    </row>
    <row r="56" spans="1:4">
      <c r="A56" s="12" t="s">
        <v>74</v>
      </c>
      <c r="B56" s="127">
        <v>45081</v>
      </c>
      <c r="C56" s="136" t="s">
        <v>1987</v>
      </c>
      <c r="D56" t="s">
        <v>6756</v>
      </c>
    </row>
    <row r="57" spans="1:4">
      <c r="A57" s="10" t="s">
        <v>5225</v>
      </c>
      <c r="B57" s="5"/>
    </row>
    <row r="58" spans="1:4">
      <c r="A58" s="7" t="s">
        <v>5222</v>
      </c>
      <c r="B58" t="s">
        <v>6757</v>
      </c>
    </row>
    <row r="59" spans="1:4">
      <c r="A59" s="7" t="s">
        <v>5223</v>
      </c>
      <c r="B59" t="s">
        <v>6758</v>
      </c>
    </row>
    <row r="60" spans="1:4">
      <c r="A60" s="7" t="s">
        <v>5224</v>
      </c>
      <c r="B60" t="s">
        <v>5729</v>
      </c>
    </row>
    <row r="61" spans="1:4">
      <c r="A61" s="8" t="s">
        <v>6418</v>
      </c>
      <c r="B61" s="5"/>
    </row>
    <row r="62" spans="1:4">
      <c r="A62" s="9" t="s">
        <v>63</v>
      </c>
      <c r="B62" t="s">
        <v>6762</v>
      </c>
    </row>
    <row r="63" spans="1:4">
      <c r="A63" s="9" t="s">
        <v>63</v>
      </c>
      <c r="B63" s="5" t="s">
        <v>6763</v>
      </c>
    </row>
    <row r="64" spans="1:4">
      <c r="A64" s="9" t="s">
        <v>63</v>
      </c>
      <c r="B64" s="5" t="s">
        <v>6764</v>
      </c>
    </row>
    <row r="65" spans="1:4">
      <c r="A65" s="10" t="s">
        <v>4927</v>
      </c>
      <c r="B65" s="5"/>
    </row>
    <row r="66" spans="1:4">
      <c r="A66" s="9" t="s">
        <v>63</v>
      </c>
      <c r="B66" s="5" t="s">
        <v>6765</v>
      </c>
    </row>
    <row r="67" spans="1:4">
      <c r="A67" s="8" t="s">
        <v>1588</v>
      </c>
      <c r="B67" s="5"/>
    </row>
    <row r="68" spans="1:4">
      <c r="A68" s="9" t="s">
        <v>63</v>
      </c>
      <c r="B68" s="5" t="s">
        <v>6766</v>
      </c>
    </row>
    <row r="69" spans="1:4">
      <c r="A69" s="10" t="s">
        <v>1615</v>
      </c>
      <c r="B69" s="5"/>
    </row>
    <row r="70" spans="1:4">
      <c r="A70" s="7" t="s">
        <v>1618</v>
      </c>
      <c r="B70" t="s">
        <v>6767</v>
      </c>
    </row>
    <row r="71" spans="1:4">
      <c r="A71" s="10" t="s">
        <v>1659</v>
      </c>
      <c r="B71" s="5"/>
    </row>
    <row r="72" spans="1:4">
      <c r="A72" s="7" t="s">
        <v>1618</v>
      </c>
      <c r="B72" t="s">
        <v>6768</v>
      </c>
    </row>
    <row r="73" spans="1:4">
      <c r="A73" s="5" t="s">
        <v>1806</v>
      </c>
    </row>
    <row r="74" spans="1:4">
      <c r="A74" s="7" t="s">
        <v>63</v>
      </c>
    </row>
    <row r="75" spans="1:4">
      <c r="A75" s="5" t="s">
        <v>2051</v>
      </c>
    </row>
    <row r="76" spans="1:4">
      <c r="A76" s="7" t="s">
        <v>63</v>
      </c>
    </row>
    <row r="77" spans="1:4">
      <c r="A77" s="12" t="s">
        <v>74</v>
      </c>
      <c r="B77" s="127">
        <v>45077</v>
      </c>
      <c r="C77" s="136" t="s">
        <v>1987</v>
      </c>
      <c r="D77" t="s">
        <v>6480</v>
      </c>
    </row>
    <row r="78" spans="1:4">
      <c r="A78" s="10" t="s">
        <v>5225</v>
      </c>
      <c r="B78" s="5"/>
    </row>
    <row r="79" spans="1:4">
      <c r="A79" s="7" t="s">
        <v>5222</v>
      </c>
      <c r="B79" t="s">
        <v>6481</v>
      </c>
    </row>
    <row r="80" spans="1:4">
      <c r="A80" s="7" t="s">
        <v>5223</v>
      </c>
      <c r="B80" t="s">
        <v>6482</v>
      </c>
    </row>
    <row r="81" spans="1:2">
      <c r="A81" s="7" t="s">
        <v>5224</v>
      </c>
      <c r="B81" t="s">
        <v>5229</v>
      </c>
    </row>
    <row r="82" spans="1:2">
      <c r="A82" s="8" t="s">
        <v>6418</v>
      </c>
      <c r="B82" s="5"/>
    </row>
    <row r="83" spans="1:2">
      <c r="A83" s="9" t="s">
        <v>63</v>
      </c>
      <c r="B83" t="s">
        <v>6548</v>
      </c>
    </row>
    <row r="84" spans="1:2">
      <c r="A84" s="9" t="s">
        <v>63</v>
      </c>
      <c r="B84" s="5" t="s">
        <v>6549</v>
      </c>
    </row>
    <row r="85" spans="1:2">
      <c r="A85" s="9" t="s">
        <v>63</v>
      </c>
      <c r="B85" s="5" t="s">
        <v>6550</v>
      </c>
    </row>
    <row r="86" spans="1:2">
      <c r="A86" s="10" t="s">
        <v>4927</v>
      </c>
      <c r="B86" s="5"/>
    </row>
    <row r="87" spans="1:2">
      <c r="A87" s="9" t="s">
        <v>63</v>
      </c>
      <c r="B87" s="5" t="s">
        <v>1438</v>
      </c>
    </row>
    <row r="88" spans="1:2">
      <c r="A88" s="8" t="s">
        <v>1588</v>
      </c>
      <c r="B88" s="5"/>
    </row>
    <row r="89" spans="1:2">
      <c r="A89" s="9" t="s">
        <v>63</v>
      </c>
      <c r="B89" s="5" t="s">
        <v>6551</v>
      </c>
    </row>
    <row r="90" spans="1:2">
      <c r="A90" s="10" t="s">
        <v>1615</v>
      </c>
      <c r="B90" s="5"/>
    </row>
    <row r="91" spans="1:2">
      <c r="A91" s="7" t="s">
        <v>1618</v>
      </c>
      <c r="B91" t="s">
        <v>6552</v>
      </c>
    </row>
    <row r="92" spans="1:2">
      <c r="A92" s="10" t="s">
        <v>1659</v>
      </c>
      <c r="B92" s="5"/>
    </row>
    <row r="93" spans="1:2">
      <c r="A93" s="7" t="s">
        <v>1618</v>
      </c>
      <c r="B93" t="s">
        <v>6553</v>
      </c>
    </row>
    <row r="94" spans="1:2">
      <c r="A94" s="5" t="s">
        <v>1806</v>
      </c>
    </row>
    <row r="95" spans="1:2">
      <c r="A95" s="7" t="s">
        <v>63</v>
      </c>
      <c r="B95" t="s">
        <v>6554</v>
      </c>
    </row>
    <row r="96" spans="1:2">
      <c r="A96" s="5" t="s">
        <v>2051</v>
      </c>
    </row>
    <row r="97" spans="1:4">
      <c r="A97" s="7" t="s">
        <v>63</v>
      </c>
      <c r="B97" t="s">
        <v>6555</v>
      </c>
    </row>
    <row r="98" spans="1:4">
      <c r="A98" s="12" t="s">
        <v>74</v>
      </c>
      <c r="B98" s="127">
        <v>45076</v>
      </c>
      <c r="C98" s="136" t="s">
        <v>1987</v>
      </c>
      <c r="D98" t="s">
        <v>6438</v>
      </c>
    </row>
    <row r="99" spans="1:4">
      <c r="A99" s="10" t="s">
        <v>5225</v>
      </c>
      <c r="B99" s="5"/>
    </row>
    <row r="100" spans="1:4">
      <c r="A100" s="7" t="s">
        <v>5222</v>
      </c>
      <c r="B100" t="s">
        <v>6440</v>
      </c>
    </row>
    <row r="101" spans="1:4">
      <c r="A101" s="7" t="s">
        <v>5223</v>
      </c>
      <c r="B101" t="s">
        <v>6441</v>
      </c>
    </row>
    <row r="102" spans="1:4">
      <c r="A102" s="7" t="s">
        <v>5224</v>
      </c>
      <c r="B102" t="s">
        <v>6318</v>
      </c>
    </row>
    <row r="103" spans="1:4">
      <c r="A103" s="8" t="s">
        <v>6418</v>
      </c>
      <c r="B103" s="5"/>
    </row>
    <row r="104" spans="1:4">
      <c r="A104" s="9" t="s">
        <v>63</v>
      </c>
      <c r="B104" t="s">
        <v>6474</v>
      </c>
    </row>
    <row r="105" spans="1:4">
      <c r="A105" s="9" t="s">
        <v>63</v>
      </c>
      <c r="B105" s="5" t="s">
        <v>6475</v>
      </c>
    </row>
    <row r="106" spans="1:4">
      <c r="A106" s="9" t="s">
        <v>63</v>
      </c>
      <c r="B106" s="5" t="s">
        <v>6476</v>
      </c>
    </row>
    <row r="107" spans="1:4">
      <c r="A107" s="10" t="s">
        <v>4927</v>
      </c>
      <c r="B107" s="5"/>
    </row>
    <row r="108" spans="1:4">
      <c r="A108" s="9" t="s">
        <v>63</v>
      </c>
      <c r="B108" s="5" t="s">
        <v>1019</v>
      </c>
    </row>
    <row r="109" spans="1:4">
      <c r="A109" s="8" t="s">
        <v>1588</v>
      </c>
      <c r="B109" s="5"/>
    </row>
    <row r="110" spans="1:4">
      <c r="A110" s="9" t="s">
        <v>63</v>
      </c>
      <c r="B110" s="5" t="s">
        <v>6477</v>
      </c>
    </row>
    <row r="111" spans="1:4">
      <c r="A111" s="10" t="s">
        <v>1615</v>
      </c>
      <c r="B111" s="5"/>
    </row>
    <row r="112" spans="1:4">
      <c r="A112" s="7" t="s">
        <v>1618</v>
      </c>
      <c r="B112" t="s">
        <v>6478</v>
      </c>
    </row>
    <row r="113" spans="1:3">
      <c r="A113" s="10" t="s">
        <v>1659</v>
      </c>
      <c r="B113" s="5"/>
    </row>
    <row r="114" spans="1:3">
      <c r="A114" s="7" t="s">
        <v>1618</v>
      </c>
      <c r="B114" t="s">
        <v>6479</v>
      </c>
    </row>
    <row r="115" spans="1:3">
      <c r="A115" s="5" t="s">
        <v>1806</v>
      </c>
    </row>
    <row r="116" spans="1:3">
      <c r="A116" s="7" t="s">
        <v>63</v>
      </c>
      <c r="B116" t="s">
        <v>6483</v>
      </c>
    </row>
    <row r="117" spans="1:3">
      <c r="A117" s="5" t="s">
        <v>2051</v>
      </c>
    </row>
    <row r="118" spans="1:3">
      <c r="A118" s="7" t="s">
        <v>63</v>
      </c>
      <c r="B118" t="s">
        <v>6484</v>
      </c>
    </row>
    <row r="119" spans="1:3">
      <c r="A119" s="12" t="s">
        <v>74</v>
      </c>
      <c r="B119" s="127">
        <v>45072</v>
      </c>
      <c r="C119" s="136" t="s">
        <v>1987</v>
      </c>
    </row>
    <row r="120" spans="1:3">
      <c r="A120" s="10" t="s">
        <v>5225</v>
      </c>
      <c r="B120" s="5"/>
    </row>
    <row r="121" spans="1:3">
      <c r="A121" s="7" t="s">
        <v>5222</v>
      </c>
    </row>
    <row r="122" spans="1:3">
      <c r="A122" s="7" t="s">
        <v>5223</v>
      </c>
    </row>
    <row r="123" spans="1:3">
      <c r="A123" s="7" t="s">
        <v>5224</v>
      </c>
    </row>
    <row r="124" spans="1:3">
      <c r="A124" s="8" t="s">
        <v>6418</v>
      </c>
      <c r="B124" s="5"/>
    </row>
    <row r="125" spans="1:3">
      <c r="A125" s="9" t="s">
        <v>63</v>
      </c>
      <c r="B125" t="s">
        <v>6434</v>
      </c>
    </row>
    <row r="126" spans="1:3">
      <c r="A126" s="9" t="s">
        <v>63</v>
      </c>
      <c r="B126" s="5" t="s">
        <v>6435</v>
      </c>
    </row>
    <row r="127" spans="1:3">
      <c r="A127" s="9" t="s">
        <v>63</v>
      </c>
      <c r="B127" s="5" t="s">
        <v>6436</v>
      </c>
    </row>
    <row r="128" spans="1:3">
      <c r="A128" s="10" t="s">
        <v>4927</v>
      </c>
      <c r="B128" s="5"/>
    </row>
    <row r="129" spans="1:4">
      <c r="A129" s="9" t="s">
        <v>63</v>
      </c>
      <c r="B129" s="5"/>
    </row>
    <row r="130" spans="1:4">
      <c r="A130" s="8" t="s">
        <v>1588</v>
      </c>
      <c r="B130" s="5"/>
    </row>
    <row r="131" spans="1:4">
      <c r="A131" s="9" t="s">
        <v>63</v>
      </c>
      <c r="B131" s="5"/>
    </row>
    <row r="132" spans="1:4">
      <c r="A132" s="10" t="s">
        <v>1615</v>
      </c>
      <c r="B132" s="5"/>
    </row>
    <row r="133" spans="1:4">
      <c r="A133" s="7" t="s">
        <v>1618</v>
      </c>
    </row>
    <row r="134" spans="1:4">
      <c r="A134" s="10" t="s">
        <v>1659</v>
      </c>
      <c r="B134" s="5"/>
    </row>
    <row r="135" spans="1:4">
      <c r="A135" s="7" t="s">
        <v>1618</v>
      </c>
    </row>
    <row r="136" spans="1:4">
      <c r="A136" s="5" t="s">
        <v>1806</v>
      </c>
    </row>
    <row r="137" spans="1:4">
      <c r="A137" s="7" t="s">
        <v>63</v>
      </c>
    </row>
    <row r="138" spans="1:4">
      <c r="A138" s="5" t="s">
        <v>2051</v>
      </c>
    </row>
    <row r="139" spans="1:4">
      <c r="A139" s="7" t="s">
        <v>63</v>
      </c>
    </row>
    <row r="140" spans="1:4">
      <c r="A140" s="12" t="s">
        <v>74</v>
      </c>
      <c r="B140" s="127">
        <v>45071</v>
      </c>
      <c r="C140" s="136" t="s">
        <v>1987</v>
      </c>
      <c r="D140" t="s">
        <v>6386</v>
      </c>
    </row>
    <row r="141" spans="1:4">
      <c r="A141" s="10" t="s">
        <v>5225</v>
      </c>
      <c r="B141" s="5"/>
    </row>
    <row r="142" spans="1:4">
      <c r="A142" s="7" t="s">
        <v>5222</v>
      </c>
      <c r="B142" t="s">
        <v>6387</v>
      </c>
    </row>
    <row r="143" spans="1:4">
      <c r="A143" s="7" t="s">
        <v>5223</v>
      </c>
      <c r="B143" t="s">
        <v>6388</v>
      </c>
    </row>
    <row r="144" spans="1:4">
      <c r="A144" s="7" t="s">
        <v>5224</v>
      </c>
      <c r="B144" t="s">
        <v>5229</v>
      </c>
    </row>
    <row r="145" spans="1:2">
      <c r="A145" s="8" t="s">
        <v>6417</v>
      </c>
      <c r="B145" s="5"/>
    </row>
    <row r="146" spans="1:2">
      <c r="A146" s="9" t="s">
        <v>63</v>
      </c>
      <c r="B146" t="s">
        <v>6419</v>
      </c>
    </row>
    <row r="147" spans="1:2">
      <c r="A147" s="9" t="s">
        <v>63</v>
      </c>
      <c r="B147" s="5" t="s">
        <v>6420</v>
      </c>
    </row>
    <row r="148" spans="1:2">
      <c r="A148" s="9" t="s">
        <v>63</v>
      </c>
      <c r="B148" s="5" t="s">
        <v>6421</v>
      </c>
    </row>
    <row r="149" spans="1:2">
      <c r="A149" s="10" t="s">
        <v>4927</v>
      </c>
      <c r="B149" s="5"/>
    </row>
    <row r="150" spans="1:2">
      <c r="A150" s="9" t="s">
        <v>63</v>
      </c>
      <c r="B150" s="5" t="s">
        <v>6422</v>
      </c>
    </row>
    <row r="151" spans="1:2">
      <c r="A151" s="8" t="s">
        <v>1588</v>
      </c>
      <c r="B151" s="5"/>
    </row>
    <row r="152" spans="1:2">
      <c r="A152" s="9" t="s">
        <v>63</v>
      </c>
      <c r="B152" s="5" t="s">
        <v>6423</v>
      </c>
    </row>
    <row r="153" spans="1:2">
      <c r="A153" s="10" t="s">
        <v>1615</v>
      </c>
      <c r="B153" s="5"/>
    </row>
    <row r="154" spans="1:2">
      <c r="A154" s="7" t="s">
        <v>1618</v>
      </c>
      <c r="B154" t="s">
        <v>6424</v>
      </c>
    </row>
    <row r="155" spans="1:2">
      <c r="A155" s="10" t="s">
        <v>1659</v>
      </c>
      <c r="B155" s="5"/>
    </row>
    <row r="156" spans="1:2">
      <c r="A156" s="7" t="s">
        <v>1618</v>
      </c>
      <c r="B156" t="s">
        <v>6425</v>
      </c>
    </row>
    <row r="157" spans="1:2">
      <c r="A157" s="5" t="s">
        <v>1806</v>
      </c>
    </row>
    <row r="158" spans="1:2">
      <c r="A158" s="7" t="s">
        <v>63</v>
      </c>
      <c r="B158" t="s">
        <v>6432</v>
      </c>
    </row>
    <row r="159" spans="1:2">
      <c r="A159" s="5" t="s">
        <v>2051</v>
      </c>
    </row>
    <row r="160" spans="1:2">
      <c r="A160" s="7" t="s">
        <v>63</v>
      </c>
      <c r="B160" t="s">
        <v>6433</v>
      </c>
    </row>
    <row r="161" spans="1:4">
      <c r="A161" s="12" t="s">
        <v>74</v>
      </c>
      <c r="B161" s="127">
        <v>45070</v>
      </c>
      <c r="C161" s="136" t="s">
        <v>1987</v>
      </c>
      <c r="D161" t="s">
        <v>6371</v>
      </c>
    </row>
    <row r="162" spans="1:4">
      <c r="A162" s="10" t="s">
        <v>5225</v>
      </c>
      <c r="B162" s="5"/>
    </row>
    <row r="163" spans="1:4">
      <c r="A163" s="7" t="s">
        <v>5222</v>
      </c>
      <c r="B163" t="s">
        <v>6373</v>
      </c>
    </row>
    <row r="164" spans="1:4">
      <c r="A164" s="7" t="s">
        <v>5223</v>
      </c>
      <c r="B164" t="s">
        <v>6372</v>
      </c>
    </row>
    <row r="165" spans="1:4">
      <c r="A165" s="7" t="s">
        <v>5224</v>
      </c>
      <c r="B165" t="s">
        <v>5229</v>
      </c>
    </row>
    <row r="166" spans="1:4">
      <c r="A166" s="8" t="s">
        <v>1662</v>
      </c>
      <c r="B166" s="5"/>
    </row>
    <row r="167" spans="1:4">
      <c r="A167" s="9" t="s">
        <v>63</v>
      </c>
      <c r="B167" t="s">
        <v>6377</v>
      </c>
    </row>
    <row r="168" spans="1:4">
      <c r="A168" s="9" t="s">
        <v>63</v>
      </c>
      <c r="B168" s="5" t="s">
        <v>6378</v>
      </c>
    </row>
    <row r="169" spans="1:4">
      <c r="A169" s="9" t="s">
        <v>63</v>
      </c>
      <c r="B169" s="5" t="s">
        <v>6379</v>
      </c>
    </row>
    <row r="170" spans="1:4">
      <c r="A170" s="10" t="s">
        <v>4927</v>
      </c>
      <c r="B170" s="5"/>
    </row>
    <row r="171" spans="1:4">
      <c r="A171" s="9" t="s">
        <v>63</v>
      </c>
      <c r="B171" s="5" t="s">
        <v>6380</v>
      </c>
    </row>
    <row r="172" spans="1:4">
      <c r="A172" s="8" t="s">
        <v>1588</v>
      </c>
      <c r="B172" s="5"/>
    </row>
    <row r="173" spans="1:4">
      <c r="A173" s="9" t="s">
        <v>63</v>
      </c>
      <c r="B173" s="5" t="s">
        <v>6381</v>
      </c>
    </row>
    <row r="174" spans="1:4">
      <c r="A174" s="10" t="s">
        <v>1615</v>
      </c>
      <c r="B174" s="5"/>
    </row>
    <row r="175" spans="1:4">
      <c r="A175" s="7" t="s">
        <v>1618</v>
      </c>
      <c r="B175" t="s">
        <v>6383</v>
      </c>
    </row>
    <row r="176" spans="1:4">
      <c r="A176" s="10" t="s">
        <v>1659</v>
      </c>
      <c r="B176" s="5"/>
    </row>
    <row r="177" spans="1:4">
      <c r="A177" s="7" t="s">
        <v>1618</v>
      </c>
      <c r="B177" t="s">
        <v>6382</v>
      </c>
    </row>
    <row r="178" spans="1:4">
      <c r="A178" s="5" t="s">
        <v>1806</v>
      </c>
    </row>
    <row r="179" spans="1:4">
      <c r="A179" s="7" t="s">
        <v>63</v>
      </c>
      <c r="B179" t="s">
        <v>6384</v>
      </c>
    </row>
    <row r="180" spans="1:4">
      <c r="A180" s="5" t="s">
        <v>2051</v>
      </c>
    </row>
    <row r="181" spans="1:4">
      <c r="A181" s="7" t="s">
        <v>63</v>
      </c>
      <c r="B181" t="s">
        <v>6385</v>
      </c>
    </row>
    <row r="182" spans="1:4">
      <c r="A182" s="12" t="s">
        <v>74</v>
      </c>
      <c r="B182" s="127">
        <v>45069</v>
      </c>
      <c r="C182" s="136" t="s">
        <v>1987</v>
      </c>
      <c r="D182" t="s">
        <v>6355</v>
      </c>
    </row>
    <row r="183" spans="1:4">
      <c r="A183" s="10" t="s">
        <v>5225</v>
      </c>
      <c r="B183" s="5"/>
    </row>
    <row r="184" spans="1:4">
      <c r="A184" s="7" t="s">
        <v>5222</v>
      </c>
      <c r="B184" t="s">
        <v>6357</v>
      </c>
    </row>
    <row r="185" spans="1:4">
      <c r="A185" s="7" t="s">
        <v>5223</v>
      </c>
      <c r="B185" t="s">
        <v>6356</v>
      </c>
    </row>
    <row r="186" spans="1:4">
      <c r="A186" s="7" t="s">
        <v>5224</v>
      </c>
      <c r="B186" t="s">
        <v>5598</v>
      </c>
    </row>
    <row r="187" spans="1:4">
      <c r="A187" s="8" t="s">
        <v>1662</v>
      </c>
      <c r="B187" s="5"/>
    </row>
    <row r="188" spans="1:4">
      <c r="A188" s="9" t="s">
        <v>63</v>
      </c>
      <c r="B188" t="s">
        <v>6362</v>
      </c>
    </row>
    <row r="189" spans="1:4">
      <c r="A189" s="9" t="s">
        <v>63</v>
      </c>
      <c r="B189" s="5" t="s">
        <v>6363</v>
      </c>
    </row>
    <row r="190" spans="1:4">
      <c r="A190" s="9" t="s">
        <v>63</v>
      </c>
      <c r="B190" s="5" t="s">
        <v>6364</v>
      </c>
    </row>
    <row r="191" spans="1:4">
      <c r="A191" s="10" t="s">
        <v>4927</v>
      </c>
      <c r="B191" s="5"/>
    </row>
    <row r="192" spans="1:4">
      <c r="A192" s="9" t="s">
        <v>63</v>
      </c>
      <c r="B192" s="5" t="s">
        <v>6365</v>
      </c>
    </row>
    <row r="193" spans="1:4">
      <c r="A193" s="8" t="s">
        <v>1588</v>
      </c>
      <c r="B193" s="5"/>
    </row>
    <row r="194" spans="1:4">
      <c r="A194" s="9" t="s">
        <v>63</v>
      </c>
      <c r="B194" s="5" t="s">
        <v>6366</v>
      </c>
    </row>
    <row r="195" spans="1:4">
      <c r="A195" s="10" t="s">
        <v>1615</v>
      </c>
      <c r="B195" s="5"/>
    </row>
    <row r="196" spans="1:4">
      <c r="A196" s="7" t="s">
        <v>1618</v>
      </c>
      <c r="B196" t="s">
        <v>6367</v>
      </c>
    </row>
    <row r="197" spans="1:4">
      <c r="A197" s="10" t="s">
        <v>1659</v>
      </c>
      <c r="B197" s="5"/>
    </row>
    <row r="198" spans="1:4">
      <c r="A198" s="7" t="s">
        <v>1618</v>
      </c>
      <c r="B198" t="s">
        <v>6368</v>
      </c>
    </row>
    <row r="199" spans="1:4">
      <c r="A199" s="5" t="s">
        <v>1806</v>
      </c>
    </row>
    <row r="200" spans="1:4">
      <c r="A200" s="7" t="s">
        <v>63</v>
      </c>
      <c r="B200" t="s">
        <v>6369</v>
      </c>
    </row>
    <row r="201" spans="1:4">
      <c r="A201" s="5" t="s">
        <v>2051</v>
      </c>
    </row>
    <row r="202" spans="1:4">
      <c r="A202" s="7" t="s">
        <v>63</v>
      </c>
      <c r="B202" t="s">
        <v>6370</v>
      </c>
    </row>
    <row r="203" spans="1:4">
      <c r="A203" s="12" t="s">
        <v>74</v>
      </c>
      <c r="B203" s="127">
        <v>45068</v>
      </c>
      <c r="C203" s="136" t="s">
        <v>1987</v>
      </c>
      <c r="D203" t="s">
        <v>6315</v>
      </c>
    </row>
    <row r="204" spans="1:4">
      <c r="A204" s="10" t="s">
        <v>5225</v>
      </c>
      <c r="B204" s="5"/>
    </row>
    <row r="205" spans="1:4">
      <c r="A205" s="7" t="s">
        <v>5222</v>
      </c>
      <c r="B205" t="s">
        <v>6316</v>
      </c>
    </row>
    <row r="206" spans="1:4">
      <c r="A206" s="7" t="s">
        <v>5223</v>
      </c>
      <c r="B206" t="s">
        <v>6317</v>
      </c>
    </row>
    <row r="207" spans="1:4">
      <c r="A207" s="7" t="s">
        <v>5224</v>
      </c>
      <c r="B207" t="s">
        <v>6318</v>
      </c>
    </row>
    <row r="208" spans="1:4">
      <c r="A208" s="8" t="s">
        <v>1662</v>
      </c>
      <c r="B208" s="5"/>
    </row>
    <row r="209" spans="1:4">
      <c r="A209" s="9" t="s">
        <v>63</v>
      </c>
      <c r="B209" t="s">
        <v>6346</v>
      </c>
    </row>
    <row r="210" spans="1:4">
      <c r="A210" s="9" t="s">
        <v>63</v>
      </c>
      <c r="B210" s="5" t="s">
        <v>6347</v>
      </c>
    </row>
    <row r="211" spans="1:4">
      <c r="A211" s="9" t="s">
        <v>63</v>
      </c>
      <c r="B211" s="5" t="s">
        <v>6348</v>
      </c>
    </row>
    <row r="212" spans="1:4">
      <c r="A212" s="10" t="s">
        <v>4927</v>
      </c>
      <c r="B212" s="5"/>
    </row>
    <row r="213" spans="1:4">
      <c r="A213" s="9" t="s">
        <v>63</v>
      </c>
      <c r="B213" s="5" t="s">
        <v>6349</v>
      </c>
    </row>
    <row r="214" spans="1:4">
      <c r="A214" s="8" t="s">
        <v>1588</v>
      </c>
      <c r="B214" s="5"/>
    </row>
    <row r="215" spans="1:4">
      <c r="A215" s="9" t="s">
        <v>63</v>
      </c>
      <c r="B215" s="5" t="s">
        <v>6350</v>
      </c>
    </row>
    <row r="216" spans="1:4">
      <c r="A216" s="10" t="s">
        <v>1615</v>
      </c>
      <c r="B216" s="5"/>
    </row>
    <row r="217" spans="1:4">
      <c r="A217" s="7" t="s">
        <v>1618</v>
      </c>
      <c r="B217" t="s">
        <v>6351</v>
      </c>
    </row>
    <row r="218" spans="1:4">
      <c r="A218" s="10" t="s">
        <v>1659</v>
      </c>
      <c r="B218" s="5"/>
    </row>
    <row r="219" spans="1:4">
      <c r="A219" s="7" t="s">
        <v>1618</v>
      </c>
      <c r="B219" t="s">
        <v>6352</v>
      </c>
    </row>
    <row r="220" spans="1:4">
      <c r="A220" s="5" t="s">
        <v>1806</v>
      </c>
    </row>
    <row r="221" spans="1:4">
      <c r="A221" s="7" t="s">
        <v>63</v>
      </c>
      <c r="B221" t="s">
        <v>6353</v>
      </c>
    </row>
    <row r="222" spans="1:4">
      <c r="A222" s="5" t="s">
        <v>2051</v>
      </c>
    </row>
    <row r="223" spans="1:4">
      <c r="A223" s="7" t="s">
        <v>63</v>
      </c>
      <c r="B223" t="s">
        <v>6354</v>
      </c>
    </row>
    <row r="224" spans="1:4">
      <c r="A224" s="12" t="s">
        <v>74</v>
      </c>
      <c r="B224" s="127">
        <v>45064</v>
      </c>
      <c r="C224" s="136" t="s">
        <v>1987</v>
      </c>
      <c r="D224" t="s">
        <v>6283</v>
      </c>
    </row>
    <row r="225" spans="1:2">
      <c r="A225" s="10" t="s">
        <v>5225</v>
      </c>
      <c r="B225" s="5"/>
    </row>
    <row r="226" spans="1:2">
      <c r="A226" s="7" t="s">
        <v>5222</v>
      </c>
      <c r="B226" t="s">
        <v>6295</v>
      </c>
    </row>
    <row r="227" spans="1:2">
      <c r="A227" s="7" t="s">
        <v>5223</v>
      </c>
      <c r="B227" t="s">
        <v>6296</v>
      </c>
    </row>
    <row r="228" spans="1:2">
      <c r="A228" s="7" t="s">
        <v>5224</v>
      </c>
      <c r="B228" t="s">
        <v>5729</v>
      </c>
    </row>
    <row r="229" spans="1:2">
      <c r="A229" s="8" t="s">
        <v>1662</v>
      </c>
      <c r="B229" s="5"/>
    </row>
    <row r="230" spans="1:2">
      <c r="A230" s="9" t="s">
        <v>63</v>
      </c>
      <c r="B230" t="s">
        <v>6297</v>
      </c>
    </row>
    <row r="231" spans="1:2">
      <c r="A231" s="9" t="s">
        <v>63</v>
      </c>
      <c r="B231" s="5" t="s">
        <v>6298</v>
      </c>
    </row>
    <row r="232" spans="1:2">
      <c r="A232" s="9" t="s">
        <v>63</v>
      </c>
      <c r="B232" s="5" t="s">
        <v>6299</v>
      </c>
    </row>
    <row r="233" spans="1:2">
      <c r="A233" s="10" t="s">
        <v>4927</v>
      </c>
      <c r="B233" s="5"/>
    </row>
    <row r="234" spans="1:2">
      <c r="A234" s="9" t="s">
        <v>63</v>
      </c>
      <c r="B234" s="5" t="s">
        <v>6300</v>
      </c>
    </row>
    <row r="235" spans="1:2">
      <c r="A235" s="8" t="s">
        <v>1588</v>
      </c>
      <c r="B235" s="5"/>
    </row>
    <row r="236" spans="1:2">
      <c r="A236" s="9" t="s">
        <v>63</v>
      </c>
      <c r="B236" s="5" t="s">
        <v>6301</v>
      </c>
    </row>
    <row r="237" spans="1:2">
      <c r="A237" s="10" t="s">
        <v>1615</v>
      </c>
      <c r="B237" s="5"/>
    </row>
    <row r="238" spans="1:2">
      <c r="A238" s="7" t="s">
        <v>1618</v>
      </c>
      <c r="B238" t="s">
        <v>6302</v>
      </c>
    </row>
    <row r="239" spans="1:2">
      <c r="A239" s="10" t="s">
        <v>1659</v>
      </c>
      <c r="B239" s="5"/>
    </row>
    <row r="240" spans="1:2">
      <c r="A240" s="7" t="s">
        <v>1618</v>
      </c>
      <c r="B240" t="s">
        <v>6303</v>
      </c>
    </row>
    <row r="241" spans="1:4">
      <c r="A241" s="5" t="s">
        <v>1806</v>
      </c>
    </row>
    <row r="242" spans="1:4">
      <c r="A242" s="7" t="s">
        <v>63</v>
      </c>
      <c r="B242" t="s">
        <v>6305</v>
      </c>
    </row>
    <row r="243" spans="1:4">
      <c r="A243" s="5" t="s">
        <v>2051</v>
      </c>
    </row>
    <row r="244" spans="1:4">
      <c r="A244" s="7" t="s">
        <v>63</v>
      </c>
      <c r="B244" t="s">
        <v>6306</v>
      </c>
    </row>
    <row r="245" spans="1:4">
      <c r="A245" s="12" t="s">
        <v>74</v>
      </c>
      <c r="B245" s="127">
        <v>45063</v>
      </c>
      <c r="C245" s="136" t="s">
        <v>1987</v>
      </c>
      <c r="D245" t="s">
        <v>6244</v>
      </c>
    </row>
    <row r="246" spans="1:4">
      <c r="A246" s="10" t="s">
        <v>5225</v>
      </c>
      <c r="B246" s="5"/>
    </row>
    <row r="247" spans="1:4">
      <c r="A247" s="7" t="s">
        <v>5222</v>
      </c>
      <c r="B247" t="s">
        <v>6246</v>
      </c>
    </row>
    <row r="248" spans="1:4">
      <c r="A248" s="7" t="s">
        <v>5223</v>
      </c>
      <c r="B248" t="s">
        <v>6249</v>
      </c>
    </row>
    <row r="249" spans="1:4">
      <c r="A249" s="7" t="s">
        <v>5224</v>
      </c>
      <c r="B249" t="s">
        <v>1784</v>
      </c>
    </row>
    <row r="250" spans="1:4">
      <c r="A250" s="8" t="s">
        <v>1662</v>
      </c>
      <c r="B250" s="5"/>
    </row>
    <row r="251" spans="1:4">
      <c r="A251" s="9" t="s">
        <v>63</v>
      </c>
      <c r="B251" t="s">
        <v>6284</v>
      </c>
    </row>
    <row r="252" spans="1:4">
      <c r="A252" s="9" t="s">
        <v>63</v>
      </c>
      <c r="B252" s="5" t="s">
        <v>6285</v>
      </c>
    </row>
    <row r="253" spans="1:4">
      <c r="A253" s="9" t="s">
        <v>63</v>
      </c>
      <c r="B253" s="5" t="s">
        <v>6287</v>
      </c>
    </row>
    <row r="254" spans="1:4">
      <c r="A254" s="10" t="s">
        <v>4927</v>
      </c>
      <c r="B254" s="5"/>
    </row>
    <row r="255" spans="1:4">
      <c r="A255" s="9" t="s">
        <v>63</v>
      </c>
      <c r="B255" s="5" t="s">
        <v>6286</v>
      </c>
    </row>
    <row r="256" spans="1:4">
      <c r="A256" s="8" t="s">
        <v>1588</v>
      </c>
      <c r="B256" s="5"/>
    </row>
    <row r="257" spans="1:4">
      <c r="A257" s="9" t="s">
        <v>63</v>
      </c>
      <c r="B257" s="5" t="s">
        <v>6288</v>
      </c>
    </row>
    <row r="258" spans="1:4">
      <c r="A258" s="10" t="s">
        <v>1615</v>
      </c>
      <c r="B258" s="5"/>
    </row>
    <row r="259" spans="1:4">
      <c r="A259" s="7" t="s">
        <v>1618</v>
      </c>
      <c r="B259" t="s">
        <v>6289</v>
      </c>
    </row>
    <row r="260" spans="1:4">
      <c r="A260" s="10" t="s">
        <v>1659</v>
      </c>
      <c r="B260" s="5"/>
    </row>
    <row r="261" spans="1:4">
      <c r="A261" s="7" t="s">
        <v>1618</v>
      </c>
      <c r="B261" t="s">
        <v>6290</v>
      </c>
    </row>
    <row r="262" spans="1:4">
      <c r="A262" s="5" t="s">
        <v>1806</v>
      </c>
    </row>
    <row r="263" spans="1:4">
      <c r="A263" s="7" t="s">
        <v>63</v>
      </c>
      <c r="B263" t="s">
        <v>6293</v>
      </c>
    </row>
    <row r="264" spans="1:4">
      <c r="A264" s="5" t="s">
        <v>2051</v>
      </c>
    </row>
    <row r="265" spans="1:4">
      <c r="A265" s="7" t="s">
        <v>63</v>
      </c>
      <c r="B265" t="s">
        <v>6294</v>
      </c>
    </row>
    <row r="266" spans="1:4">
      <c r="A266" s="12" t="s">
        <v>74</v>
      </c>
      <c r="B266" s="127">
        <v>45062</v>
      </c>
      <c r="C266" s="136" t="s">
        <v>1987</v>
      </c>
      <c r="D266" t="s">
        <v>6179</v>
      </c>
    </row>
    <row r="267" spans="1:4">
      <c r="A267" s="10" t="s">
        <v>5225</v>
      </c>
      <c r="B267" s="5"/>
    </row>
    <row r="268" spans="1:4">
      <c r="A268" s="7" t="s">
        <v>5222</v>
      </c>
      <c r="B268" t="s">
        <v>6180</v>
      </c>
    </row>
    <row r="269" spans="1:4">
      <c r="A269" s="7" t="s">
        <v>5223</v>
      </c>
      <c r="B269" t="s">
        <v>6181</v>
      </c>
    </row>
    <row r="270" spans="1:4">
      <c r="A270" s="7" t="s">
        <v>5224</v>
      </c>
      <c r="B270" t="s">
        <v>5598</v>
      </c>
    </row>
    <row r="271" spans="1:4">
      <c r="A271" s="8" t="s">
        <v>1662</v>
      </c>
      <c r="B271" s="5"/>
    </row>
    <row r="272" spans="1:4">
      <c r="A272" s="9" t="s">
        <v>63</v>
      </c>
      <c r="B272" t="s">
        <v>6235</v>
      </c>
    </row>
    <row r="273" spans="1:4">
      <c r="A273" s="9" t="s">
        <v>63</v>
      </c>
      <c r="B273" s="5" t="s">
        <v>6236</v>
      </c>
    </row>
    <row r="274" spans="1:4">
      <c r="A274" s="9" t="s">
        <v>63</v>
      </c>
      <c r="B274" s="5" t="s">
        <v>6237</v>
      </c>
    </row>
    <row r="275" spans="1:4">
      <c r="A275" s="10" t="s">
        <v>4927</v>
      </c>
      <c r="B275" s="5"/>
    </row>
    <row r="276" spans="1:4">
      <c r="A276" s="9" t="s">
        <v>63</v>
      </c>
      <c r="B276" s="5" t="s">
        <v>1438</v>
      </c>
    </row>
    <row r="277" spans="1:4">
      <c r="A277" s="8" t="s">
        <v>1588</v>
      </c>
      <c r="B277" s="5"/>
    </row>
    <row r="278" spans="1:4">
      <c r="A278" s="9" t="s">
        <v>63</v>
      </c>
      <c r="B278" s="5" t="s">
        <v>6238</v>
      </c>
    </row>
    <row r="279" spans="1:4">
      <c r="A279" s="10" t="s">
        <v>1615</v>
      </c>
      <c r="B279" s="5"/>
    </row>
    <row r="280" spans="1:4">
      <c r="A280" s="7" t="s">
        <v>1618</v>
      </c>
      <c r="B280" t="s">
        <v>6239</v>
      </c>
    </row>
    <row r="281" spans="1:4">
      <c r="A281" s="10" t="s">
        <v>1659</v>
      </c>
      <c r="B281" s="5"/>
    </row>
    <row r="282" spans="1:4">
      <c r="A282" s="7" t="s">
        <v>1618</v>
      </c>
      <c r="B282" t="s">
        <v>6240</v>
      </c>
    </row>
    <row r="283" spans="1:4">
      <c r="A283" s="5" t="s">
        <v>1806</v>
      </c>
    </row>
    <row r="284" spans="1:4">
      <c r="A284" s="7" t="s">
        <v>63</v>
      </c>
      <c r="B284" t="s">
        <v>6247</v>
      </c>
    </row>
    <row r="285" spans="1:4">
      <c r="A285" s="5" t="s">
        <v>2051</v>
      </c>
    </row>
    <row r="286" spans="1:4">
      <c r="A286" s="7" t="s">
        <v>63</v>
      </c>
      <c r="B286" t="s">
        <v>6248</v>
      </c>
    </row>
    <row r="287" spans="1:4">
      <c r="A287" s="12" t="s">
        <v>74</v>
      </c>
      <c r="B287" s="127">
        <v>45061</v>
      </c>
      <c r="C287" s="136" t="s">
        <v>1987</v>
      </c>
      <c r="D287" t="s">
        <v>5756</v>
      </c>
    </row>
    <row r="288" spans="1:4">
      <c r="A288" s="10" t="s">
        <v>5225</v>
      </c>
      <c r="B288" s="5"/>
    </row>
    <row r="289" spans="1:2">
      <c r="A289" s="7" t="s">
        <v>5222</v>
      </c>
      <c r="B289" t="s">
        <v>5757</v>
      </c>
    </row>
    <row r="290" spans="1:2">
      <c r="A290" s="7" t="s">
        <v>5223</v>
      </c>
      <c r="B290" t="s">
        <v>5758</v>
      </c>
    </row>
    <row r="291" spans="1:2">
      <c r="A291" s="7" t="s">
        <v>5224</v>
      </c>
      <c r="B291" t="s">
        <v>5759</v>
      </c>
    </row>
    <row r="292" spans="1:2">
      <c r="A292" s="8" t="s">
        <v>1662</v>
      </c>
      <c r="B292" s="5"/>
    </row>
    <row r="293" spans="1:2">
      <c r="A293" s="9" t="s">
        <v>63</v>
      </c>
      <c r="B293" t="s">
        <v>6170</v>
      </c>
    </row>
    <row r="294" spans="1:2">
      <c r="A294" s="9" t="s">
        <v>63</v>
      </c>
      <c r="B294" s="5" t="s">
        <v>6171</v>
      </c>
    </row>
    <row r="295" spans="1:2">
      <c r="A295" s="9" t="s">
        <v>63</v>
      </c>
      <c r="B295" s="5" t="s">
        <v>6172</v>
      </c>
    </row>
    <row r="296" spans="1:2">
      <c r="A296" s="10" t="s">
        <v>4927</v>
      </c>
      <c r="B296" s="5"/>
    </row>
    <row r="297" spans="1:2">
      <c r="A297" s="9" t="s">
        <v>63</v>
      </c>
      <c r="B297" s="5" t="s">
        <v>1019</v>
      </c>
    </row>
    <row r="298" spans="1:2">
      <c r="A298" s="8" t="s">
        <v>1588</v>
      </c>
      <c r="B298" s="5"/>
    </row>
    <row r="299" spans="1:2">
      <c r="A299" s="9" t="s">
        <v>63</v>
      </c>
      <c r="B299" s="5" t="s">
        <v>6173</v>
      </c>
    </row>
    <row r="300" spans="1:2">
      <c r="A300" s="10" t="s">
        <v>1615</v>
      </c>
      <c r="B300" s="5"/>
    </row>
    <row r="301" spans="1:2">
      <c r="A301" s="7" t="s">
        <v>1618</v>
      </c>
      <c r="B301" t="s">
        <v>6174</v>
      </c>
    </row>
    <row r="302" spans="1:2">
      <c r="A302" s="10" t="s">
        <v>1659</v>
      </c>
      <c r="B302" s="5"/>
    </row>
    <row r="303" spans="1:2">
      <c r="A303" s="7" t="s">
        <v>1618</v>
      </c>
      <c r="B303" t="s">
        <v>6175</v>
      </c>
    </row>
    <row r="304" spans="1:2">
      <c r="A304" s="5" t="s">
        <v>1806</v>
      </c>
    </row>
    <row r="305" spans="1:4">
      <c r="A305" s="7" t="s">
        <v>63</v>
      </c>
      <c r="B305" t="s">
        <v>6177</v>
      </c>
    </row>
    <row r="306" spans="1:4">
      <c r="A306" s="5" t="s">
        <v>2051</v>
      </c>
    </row>
    <row r="307" spans="1:4">
      <c r="A307" s="7" t="s">
        <v>63</v>
      </c>
      <c r="B307" t="s">
        <v>6178</v>
      </c>
    </row>
    <row r="308" spans="1:4">
      <c r="A308" s="12" t="s">
        <v>74</v>
      </c>
      <c r="B308" s="127">
        <v>45060</v>
      </c>
      <c r="C308" s="136" t="s">
        <v>1987</v>
      </c>
      <c r="D308" t="s">
        <v>5726</v>
      </c>
    </row>
    <row r="309" spans="1:4">
      <c r="A309" s="10" t="s">
        <v>5225</v>
      </c>
      <c r="B309" s="5"/>
    </row>
    <row r="310" spans="1:4">
      <c r="A310" s="7" t="s">
        <v>5222</v>
      </c>
      <c r="B310" t="s">
        <v>5727</v>
      </c>
    </row>
    <row r="311" spans="1:4">
      <c r="A311" s="7" t="s">
        <v>5223</v>
      </c>
      <c r="B311" t="s">
        <v>5728</v>
      </c>
    </row>
    <row r="312" spans="1:4">
      <c r="A312" s="7" t="s">
        <v>5224</v>
      </c>
      <c r="B312" t="s">
        <v>5729</v>
      </c>
    </row>
    <row r="313" spans="1:4">
      <c r="A313" s="8" t="s">
        <v>1662</v>
      </c>
      <c r="B313" s="5"/>
    </row>
    <row r="314" spans="1:4">
      <c r="A314" s="9" t="s">
        <v>63</v>
      </c>
      <c r="B314" t="s">
        <v>5746</v>
      </c>
    </row>
    <row r="315" spans="1:4">
      <c r="A315" s="9" t="s">
        <v>63</v>
      </c>
      <c r="B315" s="5" t="s">
        <v>5748</v>
      </c>
    </row>
    <row r="316" spans="1:4">
      <c r="A316" s="9" t="s">
        <v>63</v>
      </c>
      <c r="B316" s="5" t="s">
        <v>5747</v>
      </c>
    </row>
    <row r="317" spans="1:4">
      <c r="A317" s="10" t="s">
        <v>4927</v>
      </c>
      <c r="B317" s="5"/>
    </row>
    <row r="318" spans="1:4">
      <c r="A318" s="9" t="s">
        <v>63</v>
      </c>
      <c r="B318" s="5" t="s">
        <v>5749</v>
      </c>
    </row>
    <row r="319" spans="1:4">
      <c r="A319" s="8" t="s">
        <v>1588</v>
      </c>
      <c r="B319" s="5"/>
    </row>
    <row r="320" spans="1:4">
      <c r="A320" s="9" t="s">
        <v>63</v>
      </c>
      <c r="B320" s="5" t="s">
        <v>5750</v>
      </c>
    </row>
    <row r="321" spans="1:4">
      <c r="A321" s="10" t="s">
        <v>1615</v>
      </c>
      <c r="B321" s="5"/>
    </row>
    <row r="322" spans="1:4">
      <c r="A322" s="7" t="s">
        <v>1618</v>
      </c>
      <c r="B322" t="s">
        <v>5751</v>
      </c>
    </row>
    <row r="323" spans="1:4">
      <c r="A323" s="10" t="s">
        <v>1659</v>
      </c>
      <c r="B323" s="5"/>
    </row>
    <row r="324" spans="1:4">
      <c r="A324" s="7" t="s">
        <v>1618</v>
      </c>
      <c r="B324" t="s">
        <v>5752</v>
      </c>
    </row>
    <row r="325" spans="1:4">
      <c r="A325" s="5" t="s">
        <v>1806</v>
      </c>
    </row>
    <row r="326" spans="1:4">
      <c r="A326" s="7" t="s">
        <v>63</v>
      </c>
      <c r="B326" t="s">
        <v>5761</v>
      </c>
    </row>
    <row r="327" spans="1:4">
      <c r="A327" s="5" t="s">
        <v>2051</v>
      </c>
    </row>
    <row r="328" spans="1:4">
      <c r="A328" s="7" t="s">
        <v>63</v>
      </c>
      <c r="B328" t="s">
        <v>5762</v>
      </c>
    </row>
    <row r="329" spans="1:4">
      <c r="A329" s="12" t="s">
        <v>74</v>
      </c>
      <c r="B329" s="127">
        <v>45059</v>
      </c>
      <c r="C329" s="136" t="s">
        <v>1987</v>
      </c>
      <c r="D329" t="s">
        <v>5680</v>
      </c>
    </row>
    <row r="330" spans="1:4">
      <c r="A330" s="10" t="s">
        <v>5225</v>
      </c>
      <c r="B330" s="5"/>
    </row>
    <row r="331" spans="1:4">
      <c r="A331" s="7" t="s">
        <v>5222</v>
      </c>
      <c r="B331" t="s">
        <v>5681</v>
      </c>
    </row>
    <row r="332" spans="1:4">
      <c r="A332" s="7" t="s">
        <v>5223</v>
      </c>
      <c r="B332" t="s">
        <v>5683</v>
      </c>
    </row>
    <row r="333" spans="1:4">
      <c r="A333" s="7" t="s">
        <v>5224</v>
      </c>
      <c r="B333" t="s">
        <v>1784</v>
      </c>
    </row>
    <row r="334" spans="1:4">
      <c r="A334" s="8" t="s">
        <v>1662</v>
      </c>
      <c r="B334" s="5"/>
    </row>
    <row r="335" spans="1:4">
      <c r="A335" s="9" t="s">
        <v>63</v>
      </c>
      <c r="B335" t="s">
        <v>5717</v>
      </c>
    </row>
    <row r="336" spans="1:4">
      <c r="A336" s="9" t="s">
        <v>63</v>
      </c>
      <c r="B336" s="5" t="s">
        <v>5718</v>
      </c>
    </row>
    <row r="337" spans="1:4">
      <c r="A337" s="9" t="s">
        <v>63</v>
      </c>
      <c r="B337" s="5" t="s">
        <v>5719</v>
      </c>
    </row>
    <row r="338" spans="1:4">
      <c r="A338" s="10" t="s">
        <v>4927</v>
      </c>
      <c r="B338" s="5"/>
    </row>
    <row r="339" spans="1:4">
      <c r="A339" s="9" t="s">
        <v>63</v>
      </c>
      <c r="B339" s="5" t="s">
        <v>5215</v>
      </c>
    </row>
    <row r="340" spans="1:4">
      <c r="A340" s="8" t="s">
        <v>1588</v>
      </c>
      <c r="B340" s="5"/>
    </row>
    <row r="341" spans="1:4">
      <c r="A341" s="9" t="s">
        <v>63</v>
      </c>
      <c r="B341" s="5" t="s">
        <v>5720</v>
      </c>
    </row>
    <row r="342" spans="1:4">
      <c r="A342" s="10" t="s">
        <v>1615</v>
      </c>
      <c r="B342" s="5"/>
    </row>
    <row r="343" spans="1:4">
      <c r="A343" s="7" t="s">
        <v>1618</v>
      </c>
      <c r="B343" t="s">
        <v>5721</v>
      </c>
    </row>
    <row r="344" spans="1:4">
      <c r="A344" s="10" t="s">
        <v>1659</v>
      </c>
      <c r="B344" s="5"/>
    </row>
    <row r="345" spans="1:4">
      <c r="A345" s="7" t="s">
        <v>1618</v>
      </c>
      <c r="B345" t="s">
        <v>5723</v>
      </c>
    </row>
    <row r="346" spans="1:4">
      <c r="A346" s="5" t="s">
        <v>1806</v>
      </c>
    </row>
    <row r="347" spans="1:4">
      <c r="A347" s="7" t="s">
        <v>63</v>
      </c>
      <c r="B347" t="s">
        <v>5724</v>
      </c>
    </row>
    <row r="348" spans="1:4">
      <c r="A348" s="5" t="s">
        <v>2051</v>
      </c>
    </row>
    <row r="349" spans="1:4">
      <c r="A349" s="7" t="s">
        <v>63</v>
      </c>
      <c r="B349" t="s">
        <v>5725</v>
      </c>
    </row>
    <row r="350" spans="1:4">
      <c r="A350" s="12" t="s">
        <v>74</v>
      </c>
      <c r="B350" s="127">
        <v>45058</v>
      </c>
      <c r="C350" s="136" t="s">
        <v>1987</v>
      </c>
      <c r="D350" t="s">
        <v>5602</v>
      </c>
    </row>
    <row r="351" spans="1:4">
      <c r="A351" s="10" t="s">
        <v>5225</v>
      </c>
      <c r="B351" s="5"/>
    </row>
    <row r="352" spans="1:4">
      <c r="A352" s="7" t="s">
        <v>5222</v>
      </c>
      <c r="B352" t="s">
        <v>5613</v>
      </c>
    </row>
    <row r="353" spans="1:2">
      <c r="A353" s="7" t="s">
        <v>5223</v>
      </c>
      <c r="B353" t="s">
        <v>5614</v>
      </c>
    </row>
    <row r="354" spans="1:2">
      <c r="A354" s="7" t="s">
        <v>5224</v>
      </c>
      <c r="B354" t="s">
        <v>5598</v>
      </c>
    </row>
    <row r="355" spans="1:2">
      <c r="A355" s="8" t="s">
        <v>1662</v>
      </c>
      <c r="B355" s="5"/>
    </row>
    <row r="356" spans="1:2">
      <c r="A356" s="9" t="s">
        <v>63</v>
      </c>
      <c r="B356" t="s">
        <v>5670</v>
      </c>
    </row>
    <row r="357" spans="1:2">
      <c r="A357" s="9" t="s">
        <v>63</v>
      </c>
      <c r="B357" s="5" t="s">
        <v>5671</v>
      </c>
    </row>
    <row r="358" spans="1:2">
      <c r="A358" s="9" t="s">
        <v>63</v>
      </c>
      <c r="B358" s="5" t="s">
        <v>5672</v>
      </c>
    </row>
    <row r="359" spans="1:2">
      <c r="A359" s="10" t="s">
        <v>4927</v>
      </c>
      <c r="B359" s="5"/>
    </row>
    <row r="360" spans="1:2">
      <c r="A360" s="9" t="s">
        <v>63</v>
      </c>
      <c r="B360" s="5" t="s">
        <v>5673</v>
      </c>
    </row>
    <row r="361" spans="1:2">
      <c r="A361" s="8" t="s">
        <v>1588</v>
      </c>
      <c r="B361" s="5"/>
    </row>
    <row r="362" spans="1:2">
      <c r="A362" s="9" t="s">
        <v>63</v>
      </c>
      <c r="B362" s="5" t="s">
        <v>5674</v>
      </c>
    </row>
    <row r="363" spans="1:2">
      <c r="A363" s="10" t="s">
        <v>1615</v>
      </c>
      <c r="B363" s="5"/>
    </row>
    <row r="364" spans="1:2">
      <c r="A364" s="7" t="s">
        <v>1618</v>
      </c>
      <c r="B364" t="s">
        <v>5675</v>
      </c>
    </row>
    <row r="365" spans="1:2">
      <c r="A365" s="10" t="s">
        <v>1659</v>
      </c>
      <c r="B365" s="5"/>
    </row>
    <row r="366" spans="1:2">
      <c r="A366" s="7" t="s">
        <v>1618</v>
      </c>
      <c r="B366" t="s">
        <v>5677</v>
      </c>
    </row>
    <row r="367" spans="1:2">
      <c r="A367" s="5" t="s">
        <v>1806</v>
      </c>
    </row>
    <row r="368" spans="1:2">
      <c r="A368" s="7" t="s">
        <v>63</v>
      </c>
      <c r="B368" t="s">
        <v>5684</v>
      </c>
    </row>
    <row r="369" spans="1:4">
      <c r="A369" s="5" t="s">
        <v>2051</v>
      </c>
    </row>
    <row r="370" spans="1:4">
      <c r="A370" s="7" t="s">
        <v>63</v>
      </c>
      <c r="B370" t="s">
        <v>5685</v>
      </c>
    </row>
    <row r="371" spans="1:4">
      <c r="A371" s="12" t="s">
        <v>74</v>
      </c>
      <c r="B371" s="127">
        <v>45057</v>
      </c>
      <c r="C371" s="136" t="s">
        <v>1987</v>
      </c>
      <c r="D371" t="s">
        <v>5595</v>
      </c>
    </row>
    <row r="372" spans="1:4">
      <c r="A372" s="10" t="s">
        <v>5225</v>
      </c>
      <c r="B372" s="5"/>
    </row>
    <row r="373" spans="1:4">
      <c r="A373" s="7" t="s">
        <v>5222</v>
      </c>
      <c r="B373" t="s">
        <v>5596</v>
      </c>
    </row>
    <row r="374" spans="1:4">
      <c r="A374" s="7" t="s">
        <v>5223</v>
      </c>
      <c r="B374" t="s">
        <v>5597</v>
      </c>
    </row>
    <row r="375" spans="1:4">
      <c r="A375" s="7" t="s">
        <v>5224</v>
      </c>
      <c r="B375" t="s">
        <v>5598</v>
      </c>
    </row>
    <row r="376" spans="1:4">
      <c r="A376" s="8" t="s">
        <v>1662</v>
      </c>
    </row>
    <row r="377" spans="1:4">
      <c r="A377" s="9" t="s">
        <v>63</v>
      </c>
      <c r="B377" s="5" t="s">
        <v>5604</v>
      </c>
    </row>
    <row r="378" spans="1:4">
      <c r="A378" s="9" t="s">
        <v>63</v>
      </c>
      <c r="B378" s="5" t="s">
        <v>5605</v>
      </c>
    </row>
    <row r="379" spans="1:4">
      <c r="A379" s="9" t="s">
        <v>63</v>
      </c>
      <c r="B379" s="5" t="s">
        <v>5606</v>
      </c>
    </row>
    <row r="380" spans="1:4">
      <c r="A380" s="10" t="s">
        <v>4927</v>
      </c>
      <c r="B380" s="5"/>
    </row>
    <row r="381" spans="1:4">
      <c r="A381" s="9" t="s">
        <v>63</v>
      </c>
      <c r="B381" s="5" t="s">
        <v>5173</v>
      </c>
    </row>
    <row r="382" spans="1:4">
      <c r="A382" s="8" t="s">
        <v>1588</v>
      </c>
      <c r="B382" s="5"/>
    </row>
    <row r="383" spans="1:4">
      <c r="A383" s="9" t="s">
        <v>63</v>
      </c>
      <c r="B383" s="5" t="s">
        <v>5607</v>
      </c>
    </row>
    <row r="384" spans="1:4">
      <c r="A384" s="10" t="s">
        <v>1615</v>
      </c>
      <c r="B384" s="5"/>
    </row>
    <row r="385" spans="1:4">
      <c r="A385" s="7" t="s">
        <v>1618</v>
      </c>
      <c r="B385" t="s">
        <v>5608</v>
      </c>
    </row>
    <row r="386" spans="1:4">
      <c r="A386" s="10" t="s">
        <v>1659</v>
      </c>
      <c r="B386" s="5"/>
    </row>
    <row r="387" spans="1:4">
      <c r="A387" s="7" t="s">
        <v>1618</v>
      </c>
      <c r="B387" t="s">
        <v>5610</v>
      </c>
    </row>
    <row r="388" spans="1:4">
      <c r="A388" s="5" t="s">
        <v>1806</v>
      </c>
    </row>
    <row r="389" spans="1:4">
      <c r="A389" s="7" t="s">
        <v>63</v>
      </c>
      <c r="B389" t="s">
        <v>5611</v>
      </c>
    </row>
    <row r="390" spans="1:4">
      <c r="A390" s="5" t="s">
        <v>2051</v>
      </c>
    </row>
    <row r="391" spans="1:4">
      <c r="A391" s="7" t="s">
        <v>63</v>
      </c>
      <c r="B391" t="s">
        <v>5612</v>
      </c>
    </row>
    <row r="392" spans="1:4">
      <c r="A392" s="12" t="s">
        <v>74</v>
      </c>
      <c r="B392" s="127">
        <v>45056</v>
      </c>
      <c r="C392" s="136" t="s">
        <v>1987</v>
      </c>
      <c r="D392" t="s">
        <v>5220</v>
      </c>
    </row>
    <row r="393" spans="1:4">
      <c r="A393" s="10" t="s">
        <v>5225</v>
      </c>
      <c r="B393" s="5"/>
    </row>
    <row r="394" spans="1:4">
      <c r="A394" s="7" t="s">
        <v>5222</v>
      </c>
      <c r="B394" t="s">
        <v>5226</v>
      </c>
    </row>
    <row r="395" spans="1:4">
      <c r="A395" s="7" t="s">
        <v>5223</v>
      </c>
      <c r="B395" t="s">
        <v>5228</v>
      </c>
    </row>
    <row r="396" spans="1:4">
      <c r="A396" s="7" t="s">
        <v>5224</v>
      </c>
      <c r="B396" t="s">
        <v>5229</v>
      </c>
    </row>
    <row r="397" spans="1:4">
      <c r="A397" s="8" t="s">
        <v>1662</v>
      </c>
      <c r="B397" s="5"/>
    </row>
    <row r="398" spans="1:4">
      <c r="A398" s="9" t="s">
        <v>63</v>
      </c>
      <c r="B398" t="s">
        <v>5585</v>
      </c>
    </row>
    <row r="399" spans="1:4">
      <c r="A399" s="9" t="s">
        <v>63</v>
      </c>
      <c r="B399" s="5" t="s">
        <v>5586</v>
      </c>
    </row>
    <row r="400" spans="1:4">
      <c r="A400" s="9" t="s">
        <v>63</v>
      </c>
      <c r="B400" s="5" t="s">
        <v>5587</v>
      </c>
    </row>
    <row r="401" spans="1:4">
      <c r="A401" s="10" t="s">
        <v>4927</v>
      </c>
      <c r="B401" s="5"/>
    </row>
    <row r="402" spans="1:4">
      <c r="A402" s="9" t="s">
        <v>63</v>
      </c>
      <c r="B402" s="5" t="s">
        <v>5173</v>
      </c>
    </row>
    <row r="403" spans="1:4">
      <c r="A403" s="8" t="s">
        <v>1588</v>
      </c>
      <c r="B403" s="5"/>
    </row>
    <row r="404" spans="1:4">
      <c r="A404" s="9" t="s">
        <v>63</v>
      </c>
      <c r="B404" s="5" t="s">
        <v>5588</v>
      </c>
    </row>
    <row r="405" spans="1:4">
      <c r="A405" s="10" t="s">
        <v>1615</v>
      </c>
      <c r="B405" s="5"/>
    </row>
    <row r="406" spans="1:4">
      <c r="A406" s="7" t="s">
        <v>1618</v>
      </c>
      <c r="B406" t="s">
        <v>5589</v>
      </c>
    </row>
    <row r="407" spans="1:4">
      <c r="A407" s="10" t="s">
        <v>1659</v>
      </c>
      <c r="B407" s="5"/>
    </row>
    <row r="408" spans="1:4">
      <c r="A408" s="7" t="s">
        <v>1618</v>
      </c>
      <c r="B408" t="s">
        <v>5592</v>
      </c>
    </row>
    <row r="409" spans="1:4">
      <c r="A409" s="5" t="s">
        <v>1806</v>
      </c>
    </row>
    <row r="410" spans="1:4">
      <c r="A410" s="7" t="s">
        <v>63</v>
      </c>
      <c r="B410" t="s">
        <v>5593</v>
      </c>
    </row>
    <row r="411" spans="1:4">
      <c r="A411" s="5" t="s">
        <v>2051</v>
      </c>
    </row>
    <row r="412" spans="1:4">
      <c r="A412" s="7" t="s">
        <v>63</v>
      </c>
      <c r="B412" t="s">
        <v>5594</v>
      </c>
    </row>
    <row r="413" spans="1:4">
      <c r="A413" s="12" t="s">
        <v>74</v>
      </c>
      <c r="B413" s="127">
        <v>45055</v>
      </c>
      <c r="C413" s="136" t="s">
        <v>1987</v>
      </c>
      <c r="D413" t="s">
        <v>5178</v>
      </c>
    </row>
    <row r="414" spans="1:4">
      <c r="A414" s="10" t="s">
        <v>1616</v>
      </c>
      <c r="B414" s="5"/>
    </row>
    <row r="415" spans="1:4">
      <c r="A415" s="7" t="s">
        <v>1618</v>
      </c>
      <c r="B415" t="s">
        <v>5201</v>
      </c>
    </row>
    <row r="416" spans="1:4">
      <c r="A416" s="8" t="s">
        <v>1662</v>
      </c>
      <c r="B416" s="5"/>
    </row>
    <row r="417" spans="1:4">
      <c r="A417" s="9" t="s">
        <v>63</v>
      </c>
      <c r="B417" t="s">
        <v>5212</v>
      </c>
    </row>
    <row r="418" spans="1:4">
      <c r="A418" s="9" t="s">
        <v>63</v>
      </c>
      <c r="B418" s="5" t="s">
        <v>5213</v>
      </c>
    </row>
    <row r="419" spans="1:4">
      <c r="A419" s="9" t="s">
        <v>63</v>
      </c>
      <c r="B419" s="5" t="s">
        <v>5214</v>
      </c>
    </row>
    <row r="420" spans="1:4">
      <c r="A420" s="10" t="s">
        <v>4927</v>
      </c>
      <c r="B420" s="5"/>
    </row>
    <row r="421" spans="1:4">
      <c r="A421" s="9" t="s">
        <v>63</v>
      </c>
      <c r="B421" s="5" t="s">
        <v>5215</v>
      </c>
    </row>
    <row r="422" spans="1:4">
      <c r="A422" s="8" t="s">
        <v>1588</v>
      </c>
      <c r="B422" s="5"/>
    </row>
    <row r="423" spans="1:4">
      <c r="A423" s="9" t="s">
        <v>63</v>
      </c>
      <c r="B423" s="5" t="s">
        <v>5216</v>
      </c>
    </row>
    <row r="424" spans="1:4">
      <c r="A424" s="10" t="s">
        <v>1615</v>
      </c>
      <c r="B424" s="5"/>
    </row>
    <row r="425" spans="1:4">
      <c r="A425" s="7" t="s">
        <v>1618</v>
      </c>
      <c r="B425" t="s">
        <v>5217</v>
      </c>
    </row>
    <row r="426" spans="1:4">
      <c r="A426" s="10" t="s">
        <v>1659</v>
      </c>
      <c r="B426" s="5"/>
    </row>
    <row r="427" spans="1:4">
      <c r="A427" s="7" t="s">
        <v>1618</v>
      </c>
      <c r="B427" t="s">
        <v>5218</v>
      </c>
    </row>
    <row r="428" spans="1:4">
      <c r="A428" s="5" t="s">
        <v>1806</v>
      </c>
    </row>
    <row r="429" spans="1:4">
      <c r="A429" s="7" t="s">
        <v>63</v>
      </c>
      <c r="B429" t="s">
        <v>5230</v>
      </c>
    </row>
    <row r="430" spans="1:4">
      <c r="A430" s="5" t="s">
        <v>2051</v>
      </c>
    </row>
    <row r="431" spans="1:4">
      <c r="A431" s="7" t="s">
        <v>63</v>
      </c>
      <c r="B431" t="s">
        <v>5231</v>
      </c>
    </row>
    <row r="432" spans="1:4">
      <c r="A432" s="12" t="s">
        <v>74</v>
      </c>
      <c r="B432" s="127">
        <v>45054</v>
      </c>
      <c r="C432" s="136" t="s">
        <v>1987</v>
      </c>
      <c r="D432" t="s">
        <v>5120</v>
      </c>
    </row>
    <row r="433" spans="1:2">
      <c r="A433" s="10" t="s">
        <v>1616</v>
      </c>
      <c r="B433" s="5"/>
    </row>
    <row r="434" spans="1:2">
      <c r="A434" s="7" t="s">
        <v>1618</v>
      </c>
      <c r="B434" t="s">
        <v>5121</v>
      </c>
    </row>
    <row r="435" spans="1:2">
      <c r="A435" s="8" t="s">
        <v>1662</v>
      </c>
      <c r="B435" s="5"/>
    </row>
    <row r="436" spans="1:2">
      <c r="A436" s="9" t="s">
        <v>63</v>
      </c>
      <c r="B436" t="s">
        <v>5172</v>
      </c>
    </row>
    <row r="437" spans="1:2">
      <c r="A437" s="9" t="s">
        <v>63</v>
      </c>
      <c r="B437" s="5" t="s">
        <v>5171</v>
      </c>
    </row>
    <row r="438" spans="1:2">
      <c r="A438" s="9" t="s">
        <v>63</v>
      </c>
      <c r="B438" s="5" t="s">
        <v>5170</v>
      </c>
    </row>
    <row r="439" spans="1:2">
      <c r="A439" s="10" t="s">
        <v>4927</v>
      </c>
      <c r="B439" s="5"/>
    </row>
    <row r="440" spans="1:2">
      <c r="A440" s="9" t="s">
        <v>63</v>
      </c>
      <c r="B440" s="5" t="s">
        <v>5173</v>
      </c>
    </row>
    <row r="441" spans="1:2">
      <c r="A441" s="8" t="s">
        <v>1588</v>
      </c>
      <c r="B441" s="5"/>
    </row>
    <row r="442" spans="1:2">
      <c r="A442" s="9" t="s">
        <v>63</v>
      </c>
      <c r="B442" s="5" t="s">
        <v>5174</v>
      </c>
    </row>
    <row r="443" spans="1:2">
      <c r="A443" s="10" t="s">
        <v>1615</v>
      </c>
      <c r="B443" s="5"/>
    </row>
    <row r="444" spans="1:2">
      <c r="A444" s="7" t="s">
        <v>1618</v>
      </c>
      <c r="B444" t="s">
        <v>5175</v>
      </c>
    </row>
    <row r="445" spans="1:2">
      <c r="A445" s="10" t="s">
        <v>1659</v>
      </c>
      <c r="B445" s="5"/>
    </row>
    <row r="446" spans="1:2">
      <c r="A446" s="7" t="s">
        <v>1618</v>
      </c>
      <c r="B446" t="s">
        <v>5176</v>
      </c>
    </row>
    <row r="447" spans="1:2">
      <c r="A447" s="5" t="s">
        <v>1806</v>
      </c>
    </row>
    <row r="448" spans="1:2">
      <c r="A448" s="7" t="s">
        <v>63</v>
      </c>
      <c r="B448" t="s">
        <v>5179</v>
      </c>
    </row>
    <row r="449" spans="1:4">
      <c r="A449" s="5" t="s">
        <v>2051</v>
      </c>
    </row>
    <row r="450" spans="1:4">
      <c r="A450" s="7" t="s">
        <v>63</v>
      </c>
      <c r="B450" t="s">
        <v>5180</v>
      </c>
    </row>
    <row r="451" spans="1:4">
      <c r="A451" s="12" t="s">
        <v>74</v>
      </c>
      <c r="B451" s="127">
        <v>45053</v>
      </c>
      <c r="C451" s="136" t="s">
        <v>1987</v>
      </c>
      <c r="D451" t="s">
        <v>5093</v>
      </c>
    </row>
    <row r="452" spans="1:4">
      <c r="A452" s="10" t="s">
        <v>1616</v>
      </c>
      <c r="B452" s="5"/>
    </row>
    <row r="453" spans="1:4">
      <c r="A453" s="7" t="s">
        <v>1618</v>
      </c>
      <c r="B453" t="s">
        <v>5094</v>
      </c>
    </row>
    <row r="454" spans="1:4">
      <c r="A454" s="8" t="s">
        <v>1662</v>
      </c>
      <c r="B454" s="5"/>
    </row>
    <row r="455" spans="1:4">
      <c r="A455" s="9" t="s">
        <v>63</v>
      </c>
      <c r="B455" t="s">
        <v>5111</v>
      </c>
    </row>
    <row r="456" spans="1:4">
      <c r="A456" s="9" t="s">
        <v>63</v>
      </c>
      <c r="B456" s="5" t="s">
        <v>5112</v>
      </c>
    </row>
    <row r="457" spans="1:4">
      <c r="A457" s="9" t="s">
        <v>63</v>
      </c>
      <c r="B457" s="5" t="s">
        <v>5113</v>
      </c>
    </row>
    <row r="458" spans="1:4">
      <c r="A458" s="10" t="s">
        <v>4927</v>
      </c>
      <c r="B458" s="5"/>
    </row>
    <row r="459" spans="1:4">
      <c r="A459" s="9" t="s">
        <v>63</v>
      </c>
      <c r="B459" s="5" t="s">
        <v>5114</v>
      </c>
    </row>
    <row r="460" spans="1:4">
      <c r="A460" s="8" t="s">
        <v>1588</v>
      </c>
      <c r="B460" s="5"/>
    </row>
    <row r="461" spans="1:4">
      <c r="A461" s="9" t="s">
        <v>63</v>
      </c>
      <c r="B461" s="5" t="s">
        <v>5115</v>
      </c>
    </row>
    <row r="462" spans="1:4">
      <c r="A462" s="10" t="s">
        <v>1615</v>
      </c>
      <c r="B462" s="5"/>
    </row>
    <row r="463" spans="1:4">
      <c r="A463" s="7" t="s">
        <v>1618</v>
      </c>
      <c r="B463" t="s">
        <v>5116</v>
      </c>
    </row>
    <row r="464" spans="1:4">
      <c r="A464" s="10" t="s">
        <v>1659</v>
      </c>
      <c r="B464" s="5"/>
    </row>
    <row r="465" spans="1:4">
      <c r="A465" s="7" t="s">
        <v>1618</v>
      </c>
      <c r="B465" t="s">
        <v>5117</v>
      </c>
    </row>
    <row r="466" spans="1:4">
      <c r="A466" s="5" t="s">
        <v>1806</v>
      </c>
    </row>
    <row r="467" spans="1:4">
      <c r="A467" s="7" t="s">
        <v>63</v>
      </c>
      <c r="B467" t="s">
        <v>5123</v>
      </c>
    </row>
    <row r="468" spans="1:4">
      <c r="A468" s="5" t="s">
        <v>2051</v>
      </c>
    </row>
    <row r="469" spans="1:4">
      <c r="A469" s="7" t="s">
        <v>63</v>
      </c>
      <c r="B469" t="s">
        <v>5124</v>
      </c>
    </row>
    <row r="470" spans="1:4">
      <c r="A470" s="12" t="s">
        <v>74</v>
      </c>
      <c r="B470" s="127">
        <v>45050</v>
      </c>
      <c r="C470" s="136" t="s">
        <v>1987</v>
      </c>
      <c r="D470" t="s">
        <v>5034</v>
      </c>
    </row>
    <row r="471" spans="1:4">
      <c r="A471" s="10" t="s">
        <v>1616</v>
      </c>
      <c r="B471" s="5"/>
    </row>
    <row r="472" spans="1:4">
      <c r="A472" s="7" t="s">
        <v>1618</v>
      </c>
      <c r="B472" t="s">
        <v>5035</v>
      </c>
    </row>
    <row r="473" spans="1:4">
      <c r="A473" s="8" t="s">
        <v>1662</v>
      </c>
      <c r="B473" s="5"/>
    </row>
    <row r="474" spans="1:4">
      <c r="A474" s="9" t="s">
        <v>63</v>
      </c>
      <c r="B474" t="s">
        <v>5082</v>
      </c>
    </row>
    <row r="475" spans="1:4">
      <c r="A475" s="9" t="s">
        <v>63</v>
      </c>
      <c r="B475" s="5" t="s">
        <v>5083</v>
      </c>
    </row>
    <row r="476" spans="1:4">
      <c r="A476" s="9" t="s">
        <v>63</v>
      </c>
      <c r="B476" s="5" t="s">
        <v>5084</v>
      </c>
    </row>
    <row r="477" spans="1:4">
      <c r="A477" s="10" t="s">
        <v>4927</v>
      </c>
      <c r="B477" s="5"/>
    </row>
    <row r="478" spans="1:4">
      <c r="A478" s="9" t="s">
        <v>63</v>
      </c>
      <c r="B478" s="5" t="s">
        <v>5085</v>
      </c>
    </row>
    <row r="479" spans="1:4">
      <c r="A479" s="8" t="s">
        <v>1588</v>
      </c>
      <c r="B479" s="5"/>
    </row>
    <row r="480" spans="1:4">
      <c r="A480" s="9" t="s">
        <v>63</v>
      </c>
      <c r="B480" s="5" t="s">
        <v>5086</v>
      </c>
    </row>
    <row r="481" spans="1:4">
      <c r="A481" s="10" t="s">
        <v>1615</v>
      </c>
      <c r="B481" s="5"/>
    </row>
    <row r="482" spans="1:4">
      <c r="A482" s="7" t="s">
        <v>1618</v>
      </c>
      <c r="B482" t="s">
        <v>5087</v>
      </c>
    </row>
    <row r="483" spans="1:4">
      <c r="A483" s="10" t="s">
        <v>1659</v>
      </c>
      <c r="B483" s="5"/>
    </row>
    <row r="484" spans="1:4">
      <c r="A484" s="7" t="s">
        <v>1618</v>
      </c>
      <c r="B484" t="s">
        <v>5088</v>
      </c>
    </row>
    <row r="485" spans="1:4">
      <c r="A485" s="5" t="s">
        <v>1806</v>
      </c>
    </row>
    <row r="486" spans="1:4">
      <c r="A486" s="7" t="s">
        <v>63</v>
      </c>
      <c r="B486" t="s">
        <v>5091</v>
      </c>
    </row>
    <row r="487" spans="1:4">
      <c r="A487" s="5" t="s">
        <v>2051</v>
      </c>
    </row>
    <row r="488" spans="1:4">
      <c r="A488" s="7" t="s">
        <v>63</v>
      </c>
      <c r="B488" t="s">
        <v>5092</v>
      </c>
    </row>
    <row r="489" spans="1:4">
      <c r="A489" s="12" t="s">
        <v>74</v>
      </c>
      <c r="B489" s="127">
        <v>45049</v>
      </c>
      <c r="C489" s="136" t="s">
        <v>1987</v>
      </c>
      <c r="D489" t="s">
        <v>4974</v>
      </c>
    </row>
    <row r="490" spans="1:4">
      <c r="A490" s="10" t="s">
        <v>1616</v>
      </c>
      <c r="B490" s="5"/>
    </row>
    <row r="491" spans="1:4">
      <c r="A491" s="7" t="s">
        <v>1618</v>
      </c>
      <c r="B491" t="s">
        <v>4975</v>
      </c>
    </row>
    <row r="492" spans="1:4">
      <c r="A492" s="8" t="s">
        <v>1662</v>
      </c>
      <c r="B492" s="5"/>
    </row>
    <row r="493" spans="1:4">
      <c r="A493" s="9" t="s">
        <v>63</v>
      </c>
      <c r="B493" t="s">
        <v>5025</v>
      </c>
    </row>
    <row r="494" spans="1:4">
      <c r="A494" s="9" t="s">
        <v>63</v>
      </c>
      <c r="B494" s="5" t="s">
        <v>5026</v>
      </c>
    </row>
    <row r="495" spans="1:4">
      <c r="A495" s="9" t="s">
        <v>63</v>
      </c>
      <c r="B495" s="5" t="s">
        <v>5027</v>
      </c>
    </row>
    <row r="496" spans="1:4">
      <c r="A496" s="10" t="s">
        <v>4927</v>
      </c>
      <c r="B496" s="5"/>
    </row>
    <row r="497" spans="1:4">
      <c r="A497" s="9" t="s">
        <v>63</v>
      </c>
      <c r="B497" s="5" t="s">
        <v>5028</v>
      </c>
    </row>
    <row r="498" spans="1:4">
      <c r="A498" s="8" t="s">
        <v>1588</v>
      </c>
      <c r="B498" s="5"/>
    </row>
    <row r="499" spans="1:4">
      <c r="A499" s="9" t="s">
        <v>63</v>
      </c>
      <c r="B499" s="5" t="s">
        <v>5029</v>
      </c>
    </row>
    <row r="500" spans="1:4">
      <c r="A500" s="10" t="s">
        <v>1615</v>
      </c>
      <c r="B500" s="5"/>
    </row>
    <row r="501" spans="1:4">
      <c r="A501" s="7" t="s">
        <v>1618</v>
      </c>
      <c r="B501" t="s">
        <v>5030</v>
      </c>
    </row>
    <row r="502" spans="1:4">
      <c r="A502" s="10" t="s">
        <v>1659</v>
      </c>
      <c r="B502" s="5"/>
    </row>
    <row r="503" spans="1:4">
      <c r="A503" s="7" t="s">
        <v>1618</v>
      </c>
      <c r="B503" t="s">
        <v>5031</v>
      </c>
    </row>
    <row r="504" spans="1:4">
      <c r="A504" s="5" t="s">
        <v>1806</v>
      </c>
    </row>
    <row r="505" spans="1:4">
      <c r="A505" s="7" t="s">
        <v>63</v>
      </c>
      <c r="B505" t="s">
        <v>5032</v>
      </c>
    </row>
    <row r="506" spans="1:4">
      <c r="A506" s="5" t="s">
        <v>2051</v>
      </c>
    </row>
    <row r="507" spans="1:4">
      <c r="A507" s="7" t="s">
        <v>63</v>
      </c>
      <c r="B507" t="s">
        <v>5033</v>
      </c>
    </row>
    <row r="508" spans="1:4">
      <c r="A508" s="12" t="s">
        <v>74</v>
      </c>
      <c r="B508" s="127">
        <v>45048</v>
      </c>
      <c r="C508" s="136" t="s">
        <v>1987</v>
      </c>
      <c r="D508" t="s">
        <v>4935</v>
      </c>
    </row>
    <row r="509" spans="1:4">
      <c r="A509" s="10" t="s">
        <v>1616</v>
      </c>
      <c r="B509" s="5"/>
    </row>
    <row r="510" spans="1:4">
      <c r="A510" s="7" t="s">
        <v>1618</v>
      </c>
      <c r="B510" t="s">
        <v>4936</v>
      </c>
    </row>
    <row r="511" spans="1:4">
      <c r="A511" s="8" t="s">
        <v>1662</v>
      </c>
      <c r="B511" s="5"/>
    </row>
    <row r="512" spans="1:4">
      <c r="A512" s="9" t="s">
        <v>63</v>
      </c>
      <c r="B512" t="s">
        <v>4966</v>
      </c>
    </row>
    <row r="513" spans="1:4">
      <c r="A513" s="9" t="s">
        <v>63</v>
      </c>
      <c r="B513" s="5" t="s">
        <v>4967</v>
      </c>
    </row>
    <row r="514" spans="1:4">
      <c r="A514" s="9" t="s">
        <v>63</v>
      </c>
      <c r="B514" s="5" t="s">
        <v>4968</v>
      </c>
    </row>
    <row r="515" spans="1:4">
      <c r="A515" s="10" t="s">
        <v>4927</v>
      </c>
      <c r="B515" s="5"/>
    </row>
    <row r="516" spans="1:4">
      <c r="A516" s="9" t="s">
        <v>63</v>
      </c>
      <c r="B516" s="5" t="s">
        <v>4969</v>
      </c>
    </row>
    <row r="517" spans="1:4">
      <c r="A517" s="8" t="s">
        <v>1588</v>
      </c>
      <c r="B517" s="5"/>
    </row>
    <row r="518" spans="1:4">
      <c r="A518" s="9" t="s">
        <v>63</v>
      </c>
      <c r="B518" s="5" t="s">
        <v>4970</v>
      </c>
    </row>
    <row r="519" spans="1:4">
      <c r="A519" s="10" t="s">
        <v>1615</v>
      </c>
      <c r="B519" s="5"/>
    </row>
    <row r="520" spans="1:4">
      <c r="A520" s="7" t="s">
        <v>1618</v>
      </c>
      <c r="B520" t="s">
        <v>4971</v>
      </c>
    </row>
    <row r="521" spans="1:4">
      <c r="A521" s="10" t="s">
        <v>1659</v>
      </c>
      <c r="B521" s="5"/>
    </row>
    <row r="522" spans="1:4">
      <c r="A522" s="7" t="s">
        <v>1618</v>
      </c>
      <c r="B522" t="s">
        <v>4972</v>
      </c>
    </row>
    <row r="523" spans="1:4">
      <c r="A523" s="5" t="s">
        <v>1806</v>
      </c>
    </row>
    <row r="524" spans="1:4">
      <c r="A524" s="7" t="s">
        <v>63</v>
      </c>
      <c r="B524" t="s">
        <v>4976</v>
      </c>
    </row>
    <row r="525" spans="1:4">
      <c r="A525" s="5" t="s">
        <v>2051</v>
      </c>
    </row>
    <row r="526" spans="1:4">
      <c r="A526" s="7" t="s">
        <v>63</v>
      </c>
      <c r="B526" t="s">
        <v>4977</v>
      </c>
    </row>
    <row r="527" spans="1:4">
      <c r="A527" s="12" t="s">
        <v>74</v>
      </c>
      <c r="B527" s="127">
        <v>45047</v>
      </c>
      <c r="C527" s="136" t="s">
        <v>1987</v>
      </c>
      <c r="D527" t="s">
        <v>4899</v>
      </c>
    </row>
    <row r="528" spans="1:4">
      <c r="A528" s="10" t="s">
        <v>1616</v>
      </c>
      <c r="B528" s="5"/>
    </row>
    <row r="529" spans="1:2">
      <c r="A529" s="7" t="s">
        <v>1618</v>
      </c>
      <c r="B529" t="s">
        <v>4900</v>
      </c>
    </row>
    <row r="530" spans="1:2">
      <c r="A530" s="8" t="s">
        <v>1662</v>
      </c>
      <c r="B530" s="5"/>
    </row>
    <row r="531" spans="1:2">
      <c r="A531" s="9" t="s">
        <v>63</v>
      </c>
      <c r="B531" t="s">
        <v>2177</v>
      </c>
    </row>
    <row r="532" spans="1:2">
      <c r="A532" s="9" t="s">
        <v>63</v>
      </c>
      <c r="B532" s="5" t="s">
        <v>4924</v>
      </c>
    </row>
    <row r="533" spans="1:2">
      <c r="A533" s="9" t="s">
        <v>63</v>
      </c>
      <c r="B533" s="5" t="s">
        <v>4925</v>
      </c>
    </row>
    <row r="534" spans="1:2">
      <c r="A534" s="10" t="s">
        <v>4927</v>
      </c>
      <c r="B534" s="5"/>
    </row>
    <row r="535" spans="1:2">
      <c r="A535" s="9" t="s">
        <v>63</v>
      </c>
      <c r="B535" s="5" t="s">
        <v>4926</v>
      </c>
    </row>
    <row r="536" spans="1:2">
      <c r="A536" s="8" t="s">
        <v>1588</v>
      </c>
      <c r="B536" s="5"/>
    </row>
    <row r="537" spans="1:2">
      <c r="A537" s="9" t="s">
        <v>63</v>
      </c>
      <c r="B537" s="5" t="s">
        <v>4928</v>
      </c>
    </row>
    <row r="538" spans="1:2">
      <c r="A538" s="10" t="s">
        <v>1615</v>
      </c>
      <c r="B538" s="5"/>
    </row>
    <row r="539" spans="1:2">
      <c r="A539" s="7" t="s">
        <v>1618</v>
      </c>
      <c r="B539" t="s">
        <v>4929</v>
      </c>
    </row>
    <row r="540" spans="1:2">
      <c r="A540" s="10" t="s">
        <v>1659</v>
      </c>
      <c r="B540" s="5"/>
    </row>
    <row r="541" spans="1:2">
      <c r="A541" s="7" t="s">
        <v>1618</v>
      </c>
      <c r="B541" t="s">
        <v>4932</v>
      </c>
    </row>
    <row r="542" spans="1:2">
      <c r="A542" s="5" t="s">
        <v>1806</v>
      </c>
    </row>
    <row r="543" spans="1:2">
      <c r="A543" s="7" t="s">
        <v>63</v>
      </c>
      <c r="B543" t="s">
        <v>4933</v>
      </c>
    </row>
    <row r="544" spans="1:2">
      <c r="A544" s="5" t="s">
        <v>2051</v>
      </c>
    </row>
    <row r="545" spans="1:4">
      <c r="A545" s="7" t="s">
        <v>63</v>
      </c>
      <c r="B545" t="s">
        <v>4934</v>
      </c>
    </row>
    <row r="546" spans="1:4">
      <c r="A546" s="12" t="s">
        <v>74</v>
      </c>
      <c r="B546" s="127">
        <v>45046</v>
      </c>
      <c r="C546" s="136" t="s">
        <v>1987</v>
      </c>
      <c r="D546" t="s">
        <v>4738</v>
      </c>
    </row>
    <row r="547" spans="1:4">
      <c r="A547" s="10" t="s">
        <v>1616</v>
      </c>
      <c r="B547" s="5"/>
    </row>
    <row r="548" spans="1:4">
      <c r="A548" s="7" t="s">
        <v>1618</v>
      </c>
      <c r="B548" t="s">
        <v>4739</v>
      </c>
    </row>
    <row r="549" spans="1:4">
      <c r="A549" s="8" t="s">
        <v>1662</v>
      </c>
      <c r="B549" s="5"/>
    </row>
    <row r="550" spans="1:4">
      <c r="A550" s="9" t="s">
        <v>63</v>
      </c>
      <c r="B550" t="s">
        <v>4889</v>
      </c>
    </row>
    <row r="551" spans="1:4">
      <c r="A551" s="9" t="s">
        <v>63</v>
      </c>
      <c r="B551" s="5" t="s">
        <v>4890</v>
      </c>
    </row>
    <row r="552" spans="1:4">
      <c r="A552" s="9" t="s">
        <v>63</v>
      </c>
      <c r="B552" s="5" t="s">
        <v>4891</v>
      </c>
    </row>
    <row r="553" spans="1:4">
      <c r="A553" s="10" t="s">
        <v>1661</v>
      </c>
      <c r="B553" s="5"/>
    </row>
    <row r="554" spans="1:4">
      <c r="A554" s="9" t="s">
        <v>63</v>
      </c>
      <c r="B554" s="5" t="s">
        <v>4892</v>
      </c>
    </row>
    <row r="555" spans="1:4">
      <c r="A555" s="8" t="s">
        <v>1660</v>
      </c>
      <c r="B555" s="5"/>
    </row>
    <row r="556" spans="1:4">
      <c r="A556" s="9" t="s">
        <v>63</v>
      </c>
      <c r="B556" s="5" t="s">
        <v>4893</v>
      </c>
    </row>
    <row r="557" spans="1:4">
      <c r="A557" s="8" t="s">
        <v>1588</v>
      </c>
      <c r="B557" s="5"/>
    </row>
    <row r="558" spans="1:4">
      <c r="A558" s="9" t="s">
        <v>63</v>
      </c>
      <c r="B558" s="5" t="s">
        <v>4894</v>
      </c>
    </row>
    <row r="559" spans="1:4">
      <c r="A559" s="10" t="s">
        <v>1615</v>
      </c>
      <c r="B559" s="5"/>
    </row>
    <row r="560" spans="1:4">
      <c r="A560" s="7" t="s">
        <v>1618</v>
      </c>
      <c r="B560" t="s">
        <v>4895</v>
      </c>
    </row>
    <row r="561" spans="1:4">
      <c r="A561" s="10" t="s">
        <v>1659</v>
      </c>
      <c r="B561" s="5"/>
    </row>
    <row r="562" spans="1:4">
      <c r="A562" s="7" t="s">
        <v>1618</v>
      </c>
      <c r="B562" t="s">
        <v>4897</v>
      </c>
    </row>
    <row r="563" spans="1:4">
      <c r="A563" s="5" t="s">
        <v>1806</v>
      </c>
    </row>
    <row r="564" spans="1:4">
      <c r="A564" s="7" t="s">
        <v>63</v>
      </c>
      <c r="B564" t="s">
        <v>4902</v>
      </c>
    </row>
    <row r="565" spans="1:4">
      <c r="A565" s="5" t="s">
        <v>2051</v>
      </c>
    </row>
    <row r="566" spans="1:4">
      <c r="A566" s="7" t="s">
        <v>63</v>
      </c>
      <c r="B566" t="s">
        <v>4903</v>
      </c>
    </row>
    <row r="567" spans="1:4">
      <c r="A567" s="12" t="s">
        <v>74</v>
      </c>
      <c r="B567" s="127">
        <v>45045</v>
      </c>
      <c r="C567" s="136" t="s">
        <v>1987</v>
      </c>
      <c r="D567" t="s">
        <v>4723</v>
      </c>
    </row>
    <row r="568" spans="1:4">
      <c r="A568" s="10" t="s">
        <v>1616</v>
      </c>
      <c r="B568" s="5"/>
    </row>
    <row r="569" spans="1:4">
      <c r="A569" s="7" t="s">
        <v>1618</v>
      </c>
      <c r="B569" t="s">
        <v>4722</v>
      </c>
    </row>
    <row r="570" spans="1:4">
      <c r="A570" s="8" t="s">
        <v>1662</v>
      </c>
      <c r="B570" s="5"/>
    </row>
    <row r="571" spans="1:4">
      <c r="A571" s="9" t="s">
        <v>63</v>
      </c>
      <c r="B571" t="s">
        <v>4729</v>
      </c>
    </row>
    <row r="572" spans="1:4">
      <c r="A572" s="9" t="s">
        <v>63</v>
      </c>
      <c r="B572" s="5" t="s">
        <v>4730</v>
      </c>
    </row>
    <row r="573" spans="1:4">
      <c r="A573" s="9" t="s">
        <v>63</v>
      </c>
      <c r="B573" s="5" t="s">
        <v>4731</v>
      </c>
    </row>
    <row r="574" spans="1:4">
      <c r="A574" s="10" t="s">
        <v>1661</v>
      </c>
      <c r="B574" s="5"/>
    </row>
    <row r="575" spans="1:4">
      <c r="A575" s="9" t="s">
        <v>63</v>
      </c>
      <c r="B575" s="5" t="s">
        <v>2143</v>
      </c>
    </row>
    <row r="576" spans="1:4">
      <c r="A576" s="8" t="s">
        <v>1660</v>
      </c>
      <c r="B576" s="5"/>
    </row>
    <row r="577" spans="1:4">
      <c r="A577" s="9" t="s">
        <v>63</v>
      </c>
      <c r="B577" s="5" t="s">
        <v>4732</v>
      </c>
    </row>
    <row r="578" spans="1:4">
      <c r="A578" s="8" t="s">
        <v>1588</v>
      </c>
      <c r="B578" s="5"/>
    </row>
    <row r="579" spans="1:4">
      <c r="A579" s="9" t="s">
        <v>63</v>
      </c>
      <c r="B579" s="5" t="s">
        <v>4733</v>
      </c>
    </row>
    <row r="580" spans="1:4">
      <c r="A580" s="10" t="s">
        <v>1615</v>
      </c>
      <c r="B580" s="5"/>
    </row>
    <row r="581" spans="1:4">
      <c r="A581" s="7" t="s">
        <v>1618</v>
      </c>
      <c r="B581" t="s">
        <v>4734</v>
      </c>
    </row>
    <row r="582" spans="1:4">
      <c r="A582" s="10" t="s">
        <v>1659</v>
      </c>
      <c r="B582" s="5"/>
    </row>
    <row r="583" spans="1:4">
      <c r="A583" s="7" t="s">
        <v>1618</v>
      </c>
      <c r="B583" t="s">
        <v>4735</v>
      </c>
    </row>
    <row r="584" spans="1:4">
      <c r="A584" s="5" t="s">
        <v>1806</v>
      </c>
    </row>
    <row r="585" spans="1:4">
      <c r="A585" s="7" t="s">
        <v>63</v>
      </c>
      <c r="B585" t="s">
        <v>4736</v>
      </c>
    </row>
    <row r="586" spans="1:4">
      <c r="A586" s="5" t="s">
        <v>2051</v>
      </c>
    </row>
    <row r="587" spans="1:4">
      <c r="A587" s="7" t="s">
        <v>63</v>
      </c>
      <c r="B587" t="s">
        <v>4737</v>
      </c>
    </row>
    <row r="588" spans="1:4">
      <c r="A588" s="12" t="s">
        <v>74</v>
      </c>
      <c r="B588" s="127">
        <v>44677</v>
      </c>
      <c r="C588" s="136" t="s">
        <v>1987</v>
      </c>
      <c r="D588" t="s">
        <v>4657</v>
      </c>
    </row>
    <row r="589" spans="1:4">
      <c r="A589" s="10" t="s">
        <v>1616</v>
      </c>
      <c r="B589" s="5"/>
    </row>
    <row r="590" spans="1:4">
      <c r="A590" s="7" t="s">
        <v>1618</v>
      </c>
      <c r="B590" t="s">
        <v>4658</v>
      </c>
    </row>
    <row r="591" spans="1:4">
      <c r="A591" s="8" t="s">
        <v>1662</v>
      </c>
      <c r="B591" s="5"/>
    </row>
    <row r="592" spans="1:4">
      <c r="A592" s="9" t="s">
        <v>63</v>
      </c>
      <c r="B592" t="s">
        <v>4696</v>
      </c>
    </row>
    <row r="593" spans="1:2">
      <c r="A593" s="9" t="s">
        <v>63</v>
      </c>
      <c r="B593" s="5" t="s">
        <v>4697</v>
      </c>
    </row>
    <row r="594" spans="1:2">
      <c r="A594" s="9" t="s">
        <v>63</v>
      </c>
      <c r="B594" s="5" t="s">
        <v>4698</v>
      </c>
    </row>
    <row r="595" spans="1:2">
      <c r="A595" s="10" t="s">
        <v>1661</v>
      </c>
      <c r="B595" s="5"/>
    </row>
    <row r="596" spans="1:2">
      <c r="A596" s="9" t="s">
        <v>63</v>
      </c>
      <c r="B596" s="5" t="s">
        <v>1438</v>
      </c>
    </row>
    <row r="597" spans="1:2">
      <c r="A597" s="8" t="s">
        <v>1660</v>
      </c>
      <c r="B597" s="5"/>
    </row>
    <row r="598" spans="1:2">
      <c r="A598" s="9" t="s">
        <v>63</v>
      </c>
      <c r="B598" s="5" t="s">
        <v>1462</v>
      </c>
    </row>
    <row r="599" spans="1:2">
      <c r="A599" s="8" t="s">
        <v>1588</v>
      </c>
      <c r="B599" s="5"/>
    </row>
    <row r="600" spans="1:2">
      <c r="A600" s="9" t="s">
        <v>63</v>
      </c>
      <c r="B600" s="5" t="s">
        <v>4699</v>
      </c>
    </row>
    <row r="601" spans="1:2">
      <c r="A601" s="10" t="s">
        <v>1615</v>
      </c>
      <c r="B601" s="5"/>
    </row>
    <row r="602" spans="1:2">
      <c r="A602" s="7" t="s">
        <v>1618</v>
      </c>
      <c r="B602" t="s">
        <v>4700</v>
      </c>
    </row>
    <row r="603" spans="1:2">
      <c r="A603" s="10" t="s">
        <v>1659</v>
      </c>
      <c r="B603" s="5"/>
    </row>
    <row r="604" spans="1:2">
      <c r="A604" s="7" t="s">
        <v>1618</v>
      </c>
      <c r="B604" t="s">
        <v>4702</v>
      </c>
    </row>
    <row r="605" spans="1:2">
      <c r="A605" s="5" t="s">
        <v>1806</v>
      </c>
    </row>
    <row r="606" spans="1:2">
      <c r="A606" s="7" t="s">
        <v>63</v>
      </c>
      <c r="B606" t="s">
        <v>4703</v>
      </c>
    </row>
    <row r="607" spans="1:2">
      <c r="A607" s="5" t="s">
        <v>2051</v>
      </c>
    </row>
    <row r="608" spans="1:2">
      <c r="A608" s="7" t="s">
        <v>63</v>
      </c>
      <c r="B608" t="s">
        <v>4704</v>
      </c>
    </row>
    <row r="609" spans="1:4">
      <c r="A609" s="12" t="s">
        <v>74</v>
      </c>
      <c r="B609" s="127">
        <v>45041</v>
      </c>
      <c r="C609" s="136" t="s">
        <v>1987</v>
      </c>
      <c r="D609" t="s">
        <v>4028</v>
      </c>
    </row>
    <row r="610" spans="1:4">
      <c r="A610" s="10" t="s">
        <v>1616</v>
      </c>
      <c r="B610" s="5"/>
    </row>
    <row r="611" spans="1:4">
      <c r="A611" s="7" t="s">
        <v>1618</v>
      </c>
      <c r="B611" t="s">
        <v>4029</v>
      </c>
    </row>
    <row r="612" spans="1:4">
      <c r="A612" s="8" t="s">
        <v>1662</v>
      </c>
      <c r="B612" s="5"/>
    </row>
    <row r="613" spans="1:4">
      <c r="A613" s="9" t="s">
        <v>63</v>
      </c>
      <c r="B613" t="s">
        <v>4647</v>
      </c>
    </row>
    <row r="614" spans="1:4">
      <c r="A614" s="9" t="s">
        <v>63</v>
      </c>
      <c r="B614" s="5" t="s">
        <v>4648</v>
      </c>
    </row>
    <row r="615" spans="1:4">
      <c r="A615" s="9" t="s">
        <v>63</v>
      </c>
      <c r="B615" s="5" t="s">
        <v>4649</v>
      </c>
    </row>
    <row r="616" spans="1:4">
      <c r="A616" s="10" t="s">
        <v>1661</v>
      </c>
      <c r="B616" s="5"/>
    </row>
    <row r="617" spans="1:4">
      <c r="A617" s="9" t="s">
        <v>63</v>
      </c>
      <c r="B617" s="5" t="s">
        <v>4650</v>
      </c>
    </row>
    <row r="618" spans="1:4">
      <c r="A618" s="8" t="s">
        <v>1660</v>
      </c>
      <c r="B618" s="5"/>
    </row>
    <row r="619" spans="1:4">
      <c r="A619" s="9" t="s">
        <v>63</v>
      </c>
      <c r="B619" s="5" t="s">
        <v>4651</v>
      </c>
    </row>
    <row r="620" spans="1:4">
      <c r="A620" s="8" t="s">
        <v>1588</v>
      </c>
      <c r="B620" s="5"/>
    </row>
    <row r="621" spans="1:4">
      <c r="A621" s="9" t="s">
        <v>63</v>
      </c>
      <c r="B621" s="5" t="s">
        <v>4652</v>
      </c>
    </row>
    <row r="622" spans="1:4">
      <c r="A622" s="10" t="s">
        <v>1615</v>
      </c>
      <c r="B622" s="5"/>
    </row>
    <row r="623" spans="1:4">
      <c r="A623" s="7" t="s">
        <v>1618</v>
      </c>
      <c r="B623" t="s">
        <v>4653</v>
      </c>
    </row>
    <row r="624" spans="1:4">
      <c r="A624" s="10" t="s">
        <v>1659</v>
      </c>
      <c r="B624" s="5"/>
    </row>
    <row r="625" spans="1:4">
      <c r="A625" s="7" t="s">
        <v>1618</v>
      </c>
      <c r="B625" t="s">
        <v>4654</v>
      </c>
    </row>
    <row r="626" spans="1:4">
      <c r="A626" s="5" t="s">
        <v>1806</v>
      </c>
    </row>
    <row r="627" spans="1:4">
      <c r="A627" s="7" t="s">
        <v>63</v>
      </c>
      <c r="B627" t="s">
        <v>4660</v>
      </c>
    </row>
    <row r="628" spans="1:4">
      <c r="A628" s="5" t="s">
        <v>2051</v>
      </c>
    </row>
    <row r="629" spans="1:4">
      <c r="A629" s="7" t="s">
        <v>63</v>
      </c>
      <c r="B629" t="s">
        <v>4661</v>
      </c>
    </row>
    <row r="630" spans="1:4">
      <c r="A630" s="12" t="s">
        <v>74</v>
      </c>
      <c r="B630" s="127">
        <v>45040</v>
      </c>
      <c r="C630" s="136" t="s">
        <v>1987</v>
      </c>
      <c r="D630" t="s">
        <v>4013</v>
      </c>
    </row>
    <row r="631" spans="1:4">
      <c r="A631" s="10" t="s">
        <v>1616</v>
      </c>
      <c r="B631" s="5"/>
    </row>
    <row r="632" spans="1:4">
      <c r="A632" s="7" t="s">
        <v>1618</v>
      </c>
      <c r="B632" t="s">
        <v>4014</v>
      </c>
    </row>
    <row r="633" spans="1:4">
      <c r="A633" s="5" t="s">
        <v>1806</v>
      </c>
    </row>
    <row r="634" spans="1:4">
      <c r="A634" s="7" t="s">
        <v>63</v>
      </c>
      <c r="B634" t="s">
        <v>4031</v>
      </c>
    </row>
    <row r="635" spans="1:4">
      <c r="A635" s="5" t="s">
        <v>2051</v>
      </c>
    </row>
    <row r="636" spans="1:4">
      <c r="A636" s="7" t="s">
        <v>63</v>
      </c>
      <c r="B636" t="s">
        <v>4032</v>
      </c>
    </row>
    <row r="637" spans="1:4">
      <c r="A637" s="8" t="s">
        <v>1662</v>
      </c>
      <c r="B637" s="5"/>
    </row>
    <row r="638" spans="1:4">
      <c r="A638" s="9" t="s">
        <v>63</v>
      </c>
      <c r="B638" t="s">
        <v>4034</v>
      </c>
    </row>
    <row r="639" spans="1:4">
      <c r="A639" s="9" t="s">
        <v>63</v>
      </c>
      <c r="B639" s="5" t="s">
        <v>4033</v>
      </c>
    </row>
    <row r="640" spans="1:4">
      <c r="A640" s="9" t="s">
        <v>63</v>
      </c>
      <c r="B640" s="5" t="s">
        <v>4035</v>
      </c>
    </row>
    <row r="641" spans="1:4">
      <c r="A641" s="10" t="s">
        <v>1661</v>
      </c>
      <c r="B641" s="5"/>
    </row>
    <row r="642" spans="1:4">
      <c r="A642" s="9" t="s">
        <v>63</v>
      </c>
      <c r="B642" s="5" t="s">
        <v>1019</v>
      </c>
    </row>
    <row r="643" spans="1:4">
      <c r="A643" s="8" t="s">
        <v>1660</v>
      </c>
      <c r="B643" s="5"/>
    </row>
    <row r="644" spans="1:4">
      <c r="A644" s="9" t="s">
        <v>63</v>
      </c>
      <c r="B644" s="5" t="s">
        <v>1019</v>
      </c>
    </row>
    <row r="645" spans="1:4">
      <c r="A645" s="8" t="s">
        <v>1588</v>
      </c>
      <c r="B645" s="5"/>
    </row>
    <row r="646" spans="1:4">
      <c r="A646" s="9" t="s">
        <v>63</v>
      </c>
      <c r="B646" s="5" t="s">
        <v>4036</v>
      </c>
    </row>
    <row r="647" spans="1:4">
      <c r="A647" s="10" t="s">
        <v>1615</v>
      </c>
      <c r="B647" s="5"/>
    </row>
    <row r="648" spans="1:4">
      <c r="A648" s="7" t="s">
        <v>1618</v>
      </c>
      <c r="B648" t="s">
        <v>4037</v>
      </c>
    </row>
    <row r="649" spans="1:4">
      <c r="A649" s="10" t="s">
        <v>1659</v>
      </c>
      <c r="B649" s="5"/>
    </row>
    <row r="650" spans="1:4">
      <c r="A650" s="7" t="s">
        <v>1618</v>
      </c>
      <c r="B650" t="s">
        <v>4038</v>
      </c>
    </row>
    <row r="651" spans="1:4">
      <c r="A651" s="12" t="s">
        <v>74</v>
      </c>
      <c r="B651" s="127">
        <v>45036</v>
      </c>
      <c r="C651" s="136" t="s">
        <v>1987</v>
      </c>
      <c r="D651" t="s">
        <v>3982</v>
      </c>
    </row>
    <row r="652" spans="1:4">
      <c r="A652" s="10" t="s">
        <v>1616</v>
      </c>
      <c r="B652" s="5"/>
    </row>
    <row r="653" spans="1:4">
      <c r="A653" s="7" t="s">
        <v>1618</v>
      </c>
      <c r="B653" t="s">
        <v>3984</v>
      </c>
    </row>
    <row r="654" spans="1:4">
      <c r="A654" s="5" t="s">
        <v>1806</v>
      </c>
    </row>
    <row r="655" spans="1:4">
      <c r="A655" s="7" t="s">
        <v>63</v>
      </c>
      <c r="B655" t="s">
        <v>4002</v>
      </c>
    </row>
    <row r="656" spans="1:4">
      <c r="A656" s="5" t="s">
        <v>2051</v>
      </c>
    </row>
    <row r="657" spans="1:4">
      <c r="A657" s="7" t="s">
        <v>63</v>
      </c>
      <c r="B657" t="s">
        <v>4003</v>
      </c>
    </row>
    <row r="658" spans="1:4">
      <c r="A658" s="8" t="s">
        <v>1662</v>
      </c>
      <c r="B658" s="5"/>
    </row>
    <row r="659" spans="1:4">
      <c r="A659" s="9" t="s">
        <v>63</v>
      </c>
      <c r="B659" t="s">
        <v>4004</v>
      </c>
    </row>
    <row r="660" spans="1:4">
      <c r="A660" s="9" t="s">
        <v>63</v>
      </c>
      <c r="B660" s="5" t="s">
        <v>4005</v>
      </c>
    </row>
    <row r="661" spans="1:4">
      <c r="A661" s="9" t="s">
        <v>63</v>
      </c>
      <c r="B661" s="5" t="s">
        <v>3684</v>
      </c>
    </row>
    <row r="662" spans="1:4">
      <c r="A662" s="10" t="s">
        <v>1661</v>
      </c>
      <c r="B662" s="5"/>
    </row>
    <row r="663" spans="1:4">
      <c r="A663" s="9" t="s">
        <v>63</v>
      </c>
      <c r="B663" s="5" t="s">
        <v>4006</v>
      </c>
    </row>
    <row r="664" spans="1:4">
      <c r="A664" s="8" t="s">
        <v>1660</v>
      </c>
      <c r="B664" s="5"/>
    </row>
    <row r="665" spans="1:4">
      <c r="A665" s="9" t="s">
        <v>63</v>
      </c>
      <c r="B665" s="5" t="s">
        <v>4007</v>
      </c>
    </row>
    <row r="666" spans="1:4">
      <c r="A666" s="8" t="s">
        <v>1588</v>
      </c>
      <c r="B666" s="5"/>
    </row>
    <row r="667" spans="1:4">
      <c r="A667" s="9" t="s">
        <v>63</v>
      </c>
      <c r="B667" s="5" t="s">
        <v>4008</v>
      </c>
    </row>
    <row r="668" spans="1:4">
      <c r="A668" s="10" t="s">
        <v>1615</v>
      </c>
      <c r="B668" s="5"/>
    </row>
    <row r="669" spans="1:4">
      <c r="A669" s="7" t="s">
        <v>1618</v>
      </c>
      <c r="B669" t="s">
        <v>4009</v>
      </c>
    </row>
    <row r="670" spans="1:4">
      <c r="A670" s="10" t="s">
        <v>1659</v>
      </c>
      <c r="B670" s="5"/>
    </row>
    <row r="671" spans="1:4">
      <c r="A671" s="7" t="s">
        <v>1618</v>
      </c>
      <c r="B671" t="s">
        <v>4011</v>
      </c>
    </row>
    <row r="672" spans="1:4">
      <c r="A672" s="12" t="s">
        <v>74</v>
      </c>
      <c r="B672" s="127">
        <v>45035</v>
      </c>
      <c r="C672" s="136" t="s">
        <v>1987</v>
      </c>
      <c r="D672" t="s">
        <v>3933</v>
      </c>
    </row>
    <row r="673" spans="1:2">
      <c r="A673" s="10" t="s">
        <v>1616</v>
      </c>
      <c r="B673" s="5"/>
    </row>
    <row r="674" spans="1:2">
      <c r="A674" s="7" t="s">
        <v>1618</v>
      </c>
      <c r="B674" t="s">
        <v>3934</v>
      </c>
    </row>
    <row r="675" spans="1:2">
      <c r="A675" s="5" t="s">
        <v>1806</v>
      </c>
    </row>
    <row r="676" spans="1:2">
      <c r="A676" s="7" t="s">
        <v>63</v>
      </c>
      <c r="B676" t="s">
        <v>3980</v>
      </c>
    </row>
    <row r="677" spans="1:2">
      <c r="A677" s="5" t="s">
        <v>2051</v>
      </c>
    </row>
    <row r="678" spans="1:2">
      <c r="A678" s="7" t="s">
        <v>63</v>
      </c>
      <c r="B678" t="s">
        <v>3981</v>
      </c>
    </row>
    <row r="679" spans="1:2">
      <c r="A679" s="8" t="s">
        <v>1662</v>
      </c>
      <c r="B679" s="5"/>
    </row>
    <row r="680" spans="1:2">
      <c r="A680" s="9" t="s">
        <v>63</v>
      </c>
      <c r="B680" t="s">
        <v>3970</v>
      </c>
    </row>
    <row r="681" spans="1:2">
      <c r="A681" s="9" t="s">
        <v>63</v>
      </c>
      <c r="B681" s="5" t="s">
        <v>3971</v>
      </c>
    </row>
    <row r="682" spans="1:2">
      <c r="A682" s="9" t="s">
        <v>63</v>
      </c>
      <c r="B682" s="5" t="s">
        <v>3972</v>
      </c>
    </row>
    <row r="683" spans="1:2">
      <c r="A683" s="10" t="s">
        <v>1661</v>
      </c>
      <c r="B683" s="5"/>
    </row>
    <row r="684" spans="1:2">
      <c r="A684" s="9" t="s">
        <v>63</v>
      </c>
      <c r="B684" s="5" t="s">
        <v>3973</v>
      </c>
    </row>
    <row r="685" spans="1:2">
      <c r="A685" s="8" t="s">
        <v>1660</v>
      </c>
      <c r="B685" s="5"/>
    </row>
    <row r="686" spans="1:2">
      <c r="A686" s="9" t="s">
        <v>63</v>
      </c>
      <c r="B686" s="5" t="s">
        <v>3974</v>
      </c>
    </row>
    <row r="687" spans="1:2">
      <c r="A687" s="8" t="s">
        <v>1588</v>
      </c>
      <c r="B687" s="5"/>
    </row>
    <row r="688" spans="1:2">
      <c r="A688" s="9" t="s">
        <v>63</v>
      </c>
      <c r="B688" s="5" t="s">
        <v>3975</v>
      </c>
    </row>
    <row r="689" spans="1:4">
      <c r="A689" s="10" t="s">
        <v>1615</v>
      </c>
      <c r="B689" s="5"/>
    </row>
    <row r="690" spans="1:4">
      <c r="A690" s="7" t="s">
        <v>1618</v>
      </c>
      <c r="B690" t="s">
        <v>3976</v>
      </c>
    </row>
    <row r="691" spans="1:4">
      <c r="A691" s="10" t="s">
        <v>1659</v>
      </c>
      <c r="B691" s="5"/>
    </row>
    <row r="692" spans="1:4">
      <c r="A692" s="7" t="s">
        <v>1618</v>
      </c>
      <c r="B692" t="s">
        <v>3977</v>
      </c>
    </row>
    <row r="693" spans="1:4">
      <c r="A693" s="12" t="s">
        <v>74</v>
      </c>
      <c r="B693" s="127">
        <v>45034</v>
      </c>
      <c r="C693" s="136" t="s">
        <v>1987</v>
      </c>
      <c r="D693" t="s">
        <v>3886</v>
      </c>
    </row>
    <row r="694" spans="1:4">
      <c r="A694" s="10" t="s">
        <v>1616</v>
      </c>
      <c r="B694" s="5"/>
    </row>
    <row r="695" spans="1:4">
      <c r="A695" s="7" t="s">
        <v>1618</v>
      </c>
      <c r="B695" t="s">
        <v>3887</v>
      </c>
    </row>
    <row r="696" spans="1:4">
      <c r="A696" s="5" t="s">
        <v>1806</v>
      </c>
    </row>
    <row r="697" spans="1:4">
      <c r="A697" s="7" t="s">
        <v>63</v>
      </c>
      <c r="B697" t="s">
        <v>3936</v>
      </c>
    </row>
    <row r="698" spans="1:4">
      <c r="A698" s="5" t="s">
        <v>2051</v>
      </c>
    </row>
    <row r="699" spans="1:4">
      <c r="A699" s="7" t="s">
        <v>63</v>
      </c>
      <c r="B699" t="s">
        <v>3937</v>
      </c>
    </row>
    <row r="700" spans="1:4">
      <c r="A700" s="8" t="s">
        <v>1662</v>
      </c>
      <c r="B700" s="5"/>
    </row>
    <row r="701" spans="1:4">
      <c r="A701" s="9" t="s">
        <v>63</v>
      </c>
      <c r="B701" t="s">
        <v>3938</v>
      </c>
    </row>
    <row r="702" spans="1:4">
      <c r="A702" s="9" t="s">
        <v>63</v>
      </c>
      <c r="B702" s="5" t="s">
        <v>3939</v>
      </c>
    </row>
    <row r="703" spans="1:4">
      <c r="A703" s="9" t="s">
        <v>63</v>
      </c>
      <c r="B703" s="5" t="s">
        <v>3940</v>
      </c>
    </row>
    <row r="704" spans="1:4">
      <c r="A704" s="10" t="s">
        <v>1661</v>
      </c>
      <c r="B704" s="5"/>
    </row>
    <row r="705" spans="1:4">
      <c r="A705" s="9" t="s">
        <v>63</v>
      </c>
      <c r="B705" s="5" t="s">
        <v>3941</v>
      </c>
    </row>
    <row r="706" spans="1:4">
      <c r="A706" s="8" t="s">
        <v>1660</v>
      </c>
      <c r="B706" s="5"/>
    </row>
    <row r="707" spans="1:4">
      <c r="A707" s="9" t="s">
        <v>63</v>
      </c>
      <c r="B707" s="5" t="s">
        <v>1403</v>
      </c>
    </row>
    <row r="708" spans="1:4">
      <c r="A708" s="8" t="s">
        <v>1588</v>
      </c>
      <c r="B708" s="5"/>
    </row>
    <row r="709" spans="1:4">
      <c r="A709" s="9" t="s">
        <v>63</v>
      </c>
      <c r="B709" s="5" t="s">
        <v>3942</v>
      </c>
    </row>
    <row r="710" spans="1:4">
      <c r="A710" s="10" t="s">
        <v>1615</v>
      </c>
      <c r="B710" s="5"/>
    </row>
    <row r="711" spans="1:4">
      <c r="A711" s="7" t="s">
        <v>1618</v>
      </c>
      <c r="B711" t="s">
        <v>3943</v>
      </c>
    </row>
    <row r="712" spans="1:4">
      <c r="A712" s="10" t="s">
        <v>1659</v>
      </c>
      <c r="B712" s="5"/>
    </row>
    <row r="713" spans="1:4">
      <c r="A713" s="7" t="s">
        <v>1618</v>
      </c>
      <c r="B713" t="s">
        <v>3945</v>
      </c>
    </row>
    <row r="714" spans="1:4">
      <c r="A714" s="12" t="s">
        <v>74</v>
      </c>
      <c r="B714" s="127">
        <v>45033</v>
      </c>
      <c r="C714" s="136" t="s">
        <v>1987</v>
      </c>
      <c r="D714" t="s">
        <v>3874</v>
      </c>
    </row>
    <row r="715" spans="1:4">
      <c r="A715" s="10" t="s">
        <v>1616</v>
      </c>
      <c r="B715" s="5"/>
    </row>
    <row r="716" spans="1:4">
      <c r="A716" s="7" t="s">
        <v>1618</v>
      </c>
      <c r="B716" t="s">
        <v>3875</v>
      </c>
    </row>
    <row r="717" spans="1:4">
      <c r="A717" s="5" t="s">
        <v>1806</v>
      </c>
    </row>
    <row r="718" spans="1:4">
      <c r="A718" s="7" t="s">
        <v>63</v>
      </c>
      <c r="B718" t="s">
        <v>3889</v>
      </c>
    </row>
    <row r="719" spans="1:4">
      <c r="A719" s="5" t="s">
        <v>2051</v>
      </c>
    </row>
    <row r="720" spans="1:4">
      <c r="A720" s="7" t="s">
        <v>63</v>
      </c>
      <c r="B720" t="s">
        <v>3890</v>
      </c>
    </row>
    <row r="721" spans="1:4">
      <c r="A721" s="8" t="s">
        <v>1662</v>
      </c>
      <c r="B721" s="5"/>
    </row>
    <row r="722" spans="1:4">
      <c r="A722" s="9" t="s">
        <v>63</v>
      </c>
      <c r="B722" t="s">
        <v>3891</v>
      </c>
    </row>
    <row r="723" spans="1:4">
      <c r="A723" s="9" t="s">
        <v>63</v>
      </c>
      <c r="B723" s="5" t="s">
        <v>3892</v>
      </c>
    </row>
    <row r="724" spans="1:4">
      <c r="A724" s="9" t="s">
        <v>63</v>
      </c>
      <c r="B724" s="5" t="s">
        <v>3893</v>
      </c>
    </row>
    <row r="725" spans="1:4">
      <c r="A725" s="10" t="s">
        <v>1661</v>
      </c>
      <c r="B725" s="5"/>
    </row>
    <row r="726" spans="1:4">
      <c r="A726" s="9" t="s">
        <v>63</v>
      </c>
      <c r="B726" s="5" t="s">
        <v>1019</v>
      </c>
    </row>
    <row r="727" spans="1:4">
      <c r="A727" s="8" t="s">
        <v>1660</v>
      </c>
      <c r="B727" s="5"/>
    </row>
    <row r="728" spans="1:4">
      <c r="A728" s="9" t="s">
        <v>63</v>
      </c>
      <c r="B728" s="5" t="s">
        <v>1019</v>
      </c>
    </row>
    <row r="729" spans="1:4">
      <c r="A729" s="8" t="s">
        <v>1588</v>
      </c>
      <c r="B729" s="5"/>
    </row>
    <row r="730" spans="1:4">
      <c r="A730" s="9" t="s">
        <v>63</v>
      </c>
      <c r="B730" s="5" t="s">
        <v>3894</v>
      </c>
    </row>
    <row r="731" spans="1:4">
      <c r="A731" s="10" t="s">
        <v>1615</v>
      </c>
      <c r="B731" s="5"/>
    </row>
    <row r="732" spans="1:4">
      <c r="A732" s="7" t="s">
        <v>1618</v>
      </c>
      <c r="B732" t="s">
        <v>3895</v>
      </c>
    </row>
    <row r="733" spans="1:4">
      <c r="A733" s="10" t="s">
        <v>1659</v>
      </c>
    </row>
    <row r="734" spans="1:4">
      <c r="A734" s="7" t="s">
        <v>1618</v>
      </c>
      <c r="B734" s="5" t="s">
        <v>3896</v>
      </c>
    </row>
    <row r="735" spans="1:4">
      <c r="A735" s="12" t="s">
        <v>74</v>
      </c>
      <c r="B735" s="127">
        <v>45030</v>
      </c>
      <c r="C735" s="136" t="s">
        <v>1987</v>
      </c>
      <c r="D735" t="s">
        <v>3854</v>
      </c>
    </row>
    <row r="736" spans="1:4">
      <c r="A736" s="10" t="s">
        <v>1616</v>
      </c>
      <c r="B736" s="5"/>
    </row>
    <row r="737" spans="1:2">
      <c r="A737" s="7" t="s">
        <v>1618</v>
      </c>
      <c r="B737" t="s">
        <v>3848</v>
      </c>
    </row>
    <row r="738" spans="1:2">
      <c r="A738" s="5" t="s">
        <v>1806</v>
      </c>
    </row>
    <row r="739" spans="1:2">
      <c r="A739" s="7" t="s">
        <v>63</v>
      </c>
      <c r="B739" t="s">
        <v>3856</v>
      </c>
    </row>
    <row r="740" spans="1:2">
      <c r="A740" s="5" t="s">
        <v>2051</v>
      </c>
    </row>
    <row r="741" spans="1:2">
      <c r="A741" s="7" t="s">
        <v>63</v>
      </c>
      <c r="B741" t="s">
        <v>3857</v>
      </c>
    </row>
    <row r="742" spans="1:2">
      <c r="A742" s="8" t="s">
        <v>1662</v>
      </c>
      <c r="B742" s="5"/>
    </row>
    <row r="743" spans="1:2">
      <c r="A743" s="9" t="s">
        <v>63</v>
      </c>
      <c r="B743" t="s">
        <v>2177</v>
      </c>
    </row>
    <row r="744" spans="1:2">
      <c r="A744" s="9" t="s">
        <v>63</v>
      </c>
      <c r="B744" s="5" t="s">
        <v>3858</v>
      </c>
    </row>
    <row r="745" spans="1:2">
      <c r="A745" s="9" t="s">
        <v>63</v>
      </c>
      <c r="B745" s="5" t="s">
        <v>3859</v>
      </c>
    </row>
    <row r="746" spans="1:2">
      <c r="A746" s="10" t="s">
        <v>1661</v>
      </c>
      <c r="B746" s="5"/>
    </row>
    <row r="747" spans="1:2">
      <c r="A747" s="9" t="s">
        <v>63</v>
      </c>
      <c r="B747" s="5" t="s">
        <v>3860</v>
      </c>
    </row>
    <row r="748" spans="1:2">
      <c r="A748" s="8" t="s">
        <v>1660</v>
      </c>
      <c r="B748" s="5"/>
    </row>
    <row r="749" spans="1:2">
      <c r="A749" s="9" t="s">
        <v>63</v>
      </c>
      <c r="B749" s="5" t="s">
        <v>1462</v>
      </c>
    </row>
    <row r="750" spans="1:2">
      <c r="A750" s="8" t="s">
        <v>1588</v>
      </c>
      <c r="B750" s="5"/>
    </row>
    <row r="751" spans="1:2">
      <c r="A751" s="9" t="s">
        <v>63</v>
      </c>
      <c r="B751" s="5" t="s">
        <v>3861</v>
      </c>
    </row>
    <row r="752" spans="1:2">
      <c r="A752" s="10" t="s">
        <v>1615</v>
      </c>
      <c r="B752" s="5"/>
    </row>
    <row r="753" spans="1:4">
      <c r="A753" s="7" t="s">
        <v>1618</v>
      </c>
      <c r="B753" t="s">
        <v>3862</v>
      </c>
    </row>
    <row r="754" spans="1:4">
      <c r="A754" s="10" t="s">
        <v>1659</v>
      </c>
      <c r="B754" s="5"/>
    </row>
    <row r="755" spans="1:4">
      <c r="A755" s="7" t="s">
        <v>1618</v>
      </c>
      <c r="B755" t="s">
        <v>3863</v>
      </c>
    </row>
    <row r="756" spans="1:4">
      <c r="A756" s="12" t="s">
        <v>74</v>
      </c>
      <c r="B756" s="127">
        <v>45029</v>
      </c>
      <c r="C756" s="136" t="s">
        <v>1987</v>
      </c>
      <c r="D756" t="s">
        <v>3815</v>
      </c>
    </row>
    <row r="757" spans="1:4">
      <c r="A757" s="10" t="s">
        <v>1616</v>
      </c>
      <c r="B757" s="5"/>
    </row>
    <row r="758" spans="1:4">
      <c r="A758" s="7" t="s">
        <v>1618</v>
      </c>
      <c r="B758" t="s">
        <v>3825</v>
      </c>
    </row>
    <row r="759" spans="1:4">
      <c r="A759" s="5" t="s">
        <v>1806</v>
      </c>
    </row>
    <row r="760" spans="1:4">
      <c r="A760" s="7" t="s">
        <v>63</v>
      </c>
      <c r="B760" t="s">
        <v>3837</v>
      </c>
    </row>
    <row r="761" spans="1:4">
      <c r="A761" s="5" t="s">
        <v>2051</v>
      </c>
    </row>
    <row r="762" spans="1:4">
      <c r="A762" s="7" t="s">
        <v>63</v>
      </c>
      <c r="B762" t="s">
        <v>3838</v>
      </c>
    </row>
    <row r="763" spans="1:4">
      <c r="A763" s="8" t="s">
        <v>1662</v>
      </c>
      <c r="B763" s="5"/>
    </row>
    <row r="764" spans="1:4">
      <c r="A764" s="9" t="s">
        <v>63</v>
      </c>
      <c r="B764" t="s">
        <v>3839</v>
      </c>
    </row>
    <row r="765" spans="1:4">
      <c r="A765" s="9" t="s">
        <v>63</v>
      </c>
      <c r="B765" s="5" t="s">
        <v>3840</v>
      </c>
    </row>
    <row r="766" spans="1:4">
      <c r="A766" s="9" t="s">
        <v>63</v>
      </c>
      <c r="B766" s="5" t="s">
        <v>3841</v>
      </c>
    </row>
    <row r="767" spans="1:4">
      <c r="A767" s="10" t="s">
        <v>1661</v>
      </c>
      <c r="B767" s="5"/>
    </row>
    <row r="768" spans="1:4">
      <c r="A768" s="9" t="s">
        <v>63</v>
      </c>
      <c r="B768" s="5" t="s">
        <v>3842</v>
      </c>
    </row>
    <row r="769" spans="1:4">
      <c r="A769" s="8" t="s">
        <v>1660</v>
      </c>
      <c r="B769" s="5"/>
    </row>
    <row r="770" spans="1:4">
      <c r="A770" s="9" t="s">
        <v>63</v>
      </c>
      <c r="B770" s="5" t="s">
        <v>1403</v>
      </c>
    </row>
    <row r="771" spans="1:4">
      <c r="A771" s="8" t="s">
        <v>1588</v>
      </c>
      <c r="B771" s="5"/>
    </row>
    <row r="772" spans="1:4">
      <c r="A772" s="9" t="s">
        <v>63</v>
      </c>
      <c r="B772" s="5" t="s">
        <v>3843</v>
      </c>
    </row>
    <row r="773" spans="1:4">
      <c r="A773" s="10" t="s">
        <v>1615</v>
      </c>
      <c r="B773" s="5"/>
    </row>
    <row r="774" spans="1:4">
      <c r="A774" s="7" t="s">
        <v>1618</v>
      </c>
      <c r="B774" t="s">
        <v>3844</v>
      </c>
    </row>
    <row r="775" spans="1:4">
      <c r="A775" s="10" t="s">
        <v>1659</v>
      </c>
      <c r="B775" s="5"/>
    </row>
    <row r="776" spans="1:4">
      <c r="A776" s="7" t="s">
        <v>1618</v>
      </c>
      <c r="B776" t="s">
        <v>3846</v>
      </c>
    </row>
    <row r="777" spans="1:4">
      <c r="A777" s="12" t="s">
        <v>74</v>
      </c>
      <c r="B777" s="127">
        <v>45028</v>
      </c>
      <c r="C777" s="136" t="s">
        <v>1987</v>
      </c>
      <c r="D777" t="s">
        <v>2561</v>
      </c>
    </row>
    <row r="778" spans="1:4">
      <c r="A778" s="10" t="s">
        <v>1616</v>
      </c>
      <c r="B778" s="5"/>
    </row>
    <row r="779" spans="1:4">
      <c r="A779" s="7" t="s">
        <v>1618</v>
      </c>
      <c r="B779" t="s">
        <v>2573</v>
      </c>
    </row>
    <row r="780" spans="1:4">
      <c r="A780" s="5" t="s">
        <v>1806</v>
      </c>
    </row>
    <row r="781" spans="1:4">
      <c r="A781" s="7" t="s">
        <v>63</v>
      </c>
      <c r="B781" t="s">
        <v>3816</v>
      </c>
    </row>
    <row r="782" spans="1:4">
      <c r="A782" s="5" t="s">
        <v>2051</v>
      </c>
    </row>
    <row r="783" spans="1:4">
      <c r="A783" s="7" t="s">
        <v>63</v>
      </c>
      <c r="B783" t="s">
        <v>3817</v>
      </c>
    </row>
    <row r="784" spans="1:4">
      <c r="A784" s="8" t="s">
        <v>1662</v>
      </c>
      <c r="B784" s="5"/>
    </row>
    <row r="785" spans="1:4">
      <c r="A785" s="9" t="s">
        <v>63</v>
      </c>
      <c r="B785" t="s">
        <v>3818</v>
      </c>
    </row>
    <row r="786" spans="1:4">
      <c r="A786" s="9" t="s">
        <v>63</v>
      </c>
      <c r="B786" s="5" t="s">
        <v>3819</v>
      </c>
    </row>
    <row r="787" spans="1:4">
      <c r="A787" s="9" t="s">
        <v>63</v>
      </c>
      <c r="B787" s="5" t="s">
        <v>2501</v>
      </c>
    </row>
    <row r="788" spans="1:4">
      <c r="A788" s="10" t="s">
        <v>1661</v>
      </c>
      <c r="B788" s="5"/>
    </row>
    <row r="789" spans="1:4">
      <c r="A789" s="9" t="s">
        <v>63</v>
      </c>
      <c r="B789" s="5" t="s">
        <v>3820</v>
      </c>
    </row>
    <row r="790" spans="1:4">
      <c r="A790" s="8" t="s">
        <v>1660</v>
      </c>
      <c r="B790" s="5"/>
    </row>
    <row r="791" spans="1:4">
      <c r="A791" s="9" t="s">
        <v>63</v>
      </c>
      <c r="B791" s="5" t="s">
        <v>1462</v>
      </c>
    </row>
    <row r="792" spans="1:4">
      <c r="A792" s="8" t="s">
        <v>1588</v>
      </c>
      <c r="B792" s="5"/>
    </row>
    <row r="793" spans="1:4">
      <c r="A793" s="9" t="s">
        <v>63</v>
      </c>
      <c r="B793" s="5" t="s">
        <v>3821</v>
      </c>
    </row>
    <row r="794" spans="1:4">
      <c r="A794" s="10" t="s">
        <v>1615</v>
      </c>
      <c r="B794" s="5"/>
    </row>
    <row r="795" spans="1:4">
      <c r="A795" s="7" t="s">
        <v>1618</v>
      </c>
      <c r="B795" t="s">
        <v>3822</v>
      </c>
    </row>
    <row r="796" spans="1:4">
      <c r="A796" s="10" t="s">
        <v>1659</v>
      </c>
      <c r="B796" s="5"/>
    </row>
    <row r="797" spans="1:4">
      <c r="A797" s="7" t="s">
        <v>1618</v>
      </c>
      <c r="B797" t="s">
        <v>3823</v>
      </c>
    </row>
    <row r="798" spans="1:4">
      <c r="A798" s="12" t="s">
        <v>74</v>
      </c>
      <c r="B798" s="127">
        <v>45027</v>
      </c>
      <c r="C798" s="136" t="s">
        <v>1987</v>
      </c>
      <c r="D798" t="s">
        <v>2547</v>
      </c>
    </row>
    <row r="799" spans="1:4">
      <c r="A799" s="10" t="s">
        <v>1616</v>
      </c>
      <c r="B799" s="5"/>
    </row>
    <row r="800" spans="1:4">
      <c r="A800" s="7" t="s">
        <v>1618</v>
      </c>
      <c r="B800" t="s">
        <v>2548</v>
      </c>
    </row>
    <row r="801" spans="1:2">
      <c r="A801" s="5" t="s">
        <v>1806</v>
      </c>
    </row>
    <row r="802" spans="1:2">
      <c r="A802" s="7" t="s">
        <v>63</v>
      </c>
      <c r="B802" t="s">
        <v>2562</v>
      </c>
    </row>
    <row r="803" spans="1:2">
      <c r="A803" s="5" t="s">
        <v>2051</v>
      </c>
    </row>
    <row r="804" spans="1:2">
      <c r="A804" s="7" t="s">
        <v>63</v>
      </c>
      <c r="B804" t="s">
        <v>2563</v>
      </c>
    </row>
    <row r="805" spans="1:2">
      <c r="A805" s="8" t="s">
        <v>1662</v>
      </c>
      <c r="B805" s="5"/>
    </row>
    <row r="806" spans="1:2">
      <c r="A806" s="9" t="s">
        <v>63</v>
      </c>
      <c r="B806" t="s">
        <v>2501</v>
      </c>
    </row>
    <row r="807" spans="1:2">
      <c r="A807" s="9" t="s">
        <v>63</v>
      </c>
      <c r="B807" s="5" t="s">
        <v>2564</v>
      </c>
    </row>
    <row r="808" spans="1:2">
      <c r="A808" s="9" t="s">
        <v>63</v>
      </c>
      <c r="B808" s="5" t="s">
        <v>2565</v>
      </c>
    </row>
    <row r="809" spans="1:2">
      <c r="A809" s="10" t="s">
        <v>1661</v>
      </c>
      <c r="B809" s="5"/>
    </row>
    <row r="810" spans="1:2">
      <c r="A810" s="9" t="s">
        <v>63</v>
      </c>
      <c r="B810" s="5" t="s">
        <v>2566</v>
      </c>
    </row>
    <row r="811" spans="1:2">
      <c r="A811" s="8" t="s">
        <v>1660</v>
      </c>
      <c r="B811" s="5"/>
    </row>
    <row r="812" spans="1:2">
      <c r="A812" s="9" t="s">
        <v>63</v>
      </c>
      <c r="B812" s="5" t="s">
        <v>2567</v>
      </c>
    </row>
    <row r="813" spans="1:2">
      <c r="A813" s="8" t="s">
        <v>1588</v>
      </c>
      <c r="B813" s="5"/>
    </row>
    <row r="814" spans="1:2">
      <c r="A814" s="9" t="s">
        <v>63</v>
      </c>
      <c r="B814" s="5" t="s">
        <v>2568</v>
      </c>
    </row>
    <row r="815" spans="1:2">
      <c r="A815" s="10" t="s">
        <v>1615</v>
      </c>
      <c r="B815" s="5"/>
    </row>
    <row r="816" spans="1:2">
      <c r="A816" s="7" t="s">
        <v>1618</v>
      </c>
      <c r="B816" t="s">
        <v>2569</v>
      </c>
    </row>
    <row r="817" spans="1:4">
      <c r="A817" s="10" t="s">
        <v>1659</v>
      </c>
      <c r="B817" s="5"/>
    </row>
    <row r="818" spans="1:4">
      <c r="A818" s="7" t="s">
        <v>1618</v>
      </c>
      <c r="B818" t="s">
        <v>2570</v>
      </c>
    </row>
    <row r="819" spans="1:4">
      <c r="A819" s="12" t="s">
        <v>74</v>
      </c>
      <c r="B819" s="127">
        <v>45026</v>
      </c>
      <c r="C819" s="136" t="s">
        <v>1987</v>
      </c>
      <c r="D819" t="s">
        <v>2510</v>
      </c>
    </row>
    <row r="820" spans="1:4">
      <c r="A820" s="10" t="s">
        <v>1616</v>
      </c>
      <c r="B820" s="5"/>
    </row>
    <row r="821" spans="1:4">
      <c r="A821" s="7" t="s">
        <v>1618</v>
      </c>
      <c r="B821" t="s">
        <v>2512</v>
      </c>
    </row>
    <row r="822" spans="1:4">
      <c r="A822" s="5" t="s">
        <v>1806</v>
      </c>
    </row>
    <row r="823" spans="1:4">
      <c r="A823" s="7" t="s">
        <v>63</v>
      </c>
      <c r="B823" t="s">
        <v>2538</v>
      </c>
    </row>
    <row r="824" spans="1:4">
      <c r="A824" s="5" t="s">
        <v>2051</v>
      </c>
    </row>
    <row r="825" spans="1:4">
      <c r="A825" s="7" t="s">
        <v>63</v>
      </c>
      <c r="B825" t="s">
        <v>2539</v>
      </c>
    </row>
    <row r="826" spans="1:4">
      <c r="A826" s="8" t="s">
        <v>1662</v>
      </c>
      <c r="B826" s="5"/>
    </row>
    <row r="827" spans="1:4">
      <c r="A827" s="9" t="s">
        <v>63</v>
      </c>
      <c r="B827" t="s">
        <v>2501</v>
      </c>
    </row>
    <row r="828" spans="1:4">
      <c r="A828" s="9" t="s">
        <v>63</v>
      </c>
      <c r="B828" s="5" t="s">
        <v>2540</v>
      </c>
    </row>
    <row r="829" spans="1:4">
      <c r="A829" s="9" t="s">
        <v>63</v>
      </c>
      <c r="B829" s="5" t="s">
        <v>2541</v>
      </c>
    </row>
    <row r="830" spans="1:4">
      <c r="A830" s="10" t="s">
        <v>1661</v>
      </c>
      <c r="B830" s="5"/>
    </row>
    <row r="831" spans="1:4">
      <c r="A831" s="9" t="s">
        <v>63</v>
      </c>
      <c r="B831" s="5" t="s">
        <v>2143</v>
      </c>
    </row>
    <row r="832" spans="1:4">
      <c r="A832" s="8" t="s">
        <v>1660</v>
      </c>
      <c r="B832" s="5"/>
    </row>
    <row r="833" spans="1:4">
      <c r="A833" s="9" t="s">
        <v>63</v>
      </c>
      <c r="B833" s="5" t="s">
        <v>1462</v>
      </c>
    </row>
    <row r="834" spans="1:4">
      <c r="A834" s="8" t="s">
        <v>1588</v>
      </c>
      <c r="B834" s="5"/>
    </row>
    <row r="835" spans="1:4">
      <c r="A835" s="9" t="s">
        <v>63</v>
      </c>
      <c r="B835" s="5" t="s">
        <v>2542</v>
      </c>
    </row>
    <row r="836" spans="1:4">
      <c r="A836" s="10" t="s">
        <v>1615</v>
      </c>
      <c r="B836" s="5"/>
    </row>
    <row r="837" spans="1:4">
      <c r="A837" s="7" t="s">
        <v>1618</v>
      </c>
      <c r="B837" t="s">
        <v>2543</v>
      </c>
    </row>
    <row r="838" spans="1:4">
      <c r="A838" s="10" t="s">
        <v>1659</v>
      </c>
      <c r="B838" s="5"/>
    </row>
    <row r="839" spans="1:4">
      <c r="A839" s="7" t="s">
        <v>1618</v>
      </c>
      <c r="B839" t="s">
        <v>2544</v>
      </c>
    </row>
    <row r="840" spans="1:4">
      <c r="A840" s="12" t="s">
        <v>74</v>
      </c>
      <c r="B840" s="127">
        <v>45022</v>
      </c>
      <c r="C840" s="136" t="s">
        <v>1987</v>
      </c>
      <c r="D840" t="s">
        <v>2474</v>
      </c>
    </row>
    <row r="841" spans="1:4">
      <c r="A841" s="10" t="s">
        <v>1616</v>
      </c>
      <c r="B841" s="5"/>
    </row>
    <row r="842" spans="1:4">
      <c r="A842" s="7" t="s">
        <v>1618</v>
      </c>
      <c r="B842" t="s">
        <v>2475</v>
      </c>
    </row>
    <row r="843" spans="1:4">
      <c r="A843" s="5" t="s">
        <v>1806</v>
      </c>
    </row>
    <row r="844" spans="1:4">
      <c r="A844" s="7" t="s">
        <v>63</v>
      </c>
      <c r="B844" t="s">
        <v>2499</v>
      </c>
    </row>
    <row r="845" spans="1:4">
      <c r="A845" s="5" t="s">
        <v>2051</v>
      </c>
    </row>
    <row r="846" spans="1:4">
      <c r="A846" s="7" t="s">
        <v>63</v>
      </c>
      <c r="B846" t="s">
        <v>2500</v>
      </c>
    </row>
    <row r="847" spans="1:4">
      <c r="A847" s="8" t="s">
        <v>1662</v>
      </c>
      <c r="B847" s="5"/>
    </row>
    <row r="848" spans="1:4">
      <c r="A848" s="9" t="s">
        <v>63</v>
      </c>
      <c r="B848" s="5" t="s">
        <v>2501</v>
      </c>
    </row>
    <row r="849" spans="1:4">
      <c r="A849" s="9" t="s">
        <v>63</v>
      </c>
      <c r="B849" t="s">
        <v>2502</v>
      </c>
    </row>
    <row r="850" spans="1:4">
      <c r="A850" s="9" t="s">
        <v>63</v>
      </c>
      <c r="B850" s="5" t="s">
        <v>2503</v>
      </c>
    </row>
    <row r="851" spans="1:4">
      <c r="A851" s="10" t="s">
        <v>1661</v>
      </c>
      <c r="B851" s="5"/>
    </row>
    <row r="852" spans="1:4">
      <c r="A852" s="9" t="s">
        <v>63</v>
      </c>
      <c r="B852" s="5" t="s">
        <v>2504</v>
      </c>
    </row>
    <row r="853" spans="1:4">
      <c r="A853" s="8" t="s">
        <v>1660</v>
      </c>
      <c r="B853" s="5"/>
    </row>
    <row r="854" spans="1:4">
      <c r="A854" s="9" t="s">
        <v>63</v>
      </c>
      <c r="B854" s="5" t="s">
        <v>1403</v>
      </c>
    </row>
    <row r="855" spans="1:4">
      <c r="A855" s="8" t="s">
        <v>1588</v>
      </c>
      <c r="B855" s="5"/>
    </row>
    <row r="856" spans="1:4">
      <c r="A856" s="9" t="s">
        <v>63</v>
      </c>
      <c r="B856" s="5" t="s">
        <v>2505</v>
      </c>
    </row>
    <row r="857" spans="1:4">
      <c r="A857" s="10" t="s">
        <v>1615</v>
      </c>
      <c r="B857" s="5"/>
    </row>
    <row r="858" spans="1:4">
      <c r="A858" s="7" t="s">
        <v>1618</v>
      </c>
      <c r="B858" t="s">
        <v>2506</v>
      </c>
    </row>
    <row r="859" spans="1:4">
      <c r="A859" s="10" t="s">
        <v>1659</v>
      </c>
      <c r="B859" s="5"/>
    </row>
    <row r="860" spans="1:4">
      <c r="A860" s="7" t="s">
        <v>1618</v>
      </c>
      <c r="B860" t="s">
        <v>2507</v>
      </c>
    </row>
    <row r="861" spans="1:4">
      <c r="A861" s="12" t="s">
        <v>74</v>
      </c>
      <c r="B861" s="127">
        <v>45021</v>
      </c>
      <c r="C861" s="136" t="s">
        <v>1987</v>
      </c>
      <c r="D861" t="s">
        <v>2448</v>
      </c>
    </row>
    <row r="862" spans="1:4">
      <c r="A862" s="10" t="s">
        <v>1616</v>
      </c>
      <c r="B862" s="5"/>
    </row>
    <row r="863" spans="1:4">
      <c r="A863" s="7" t="s">
        <v>1618</v>
      </c>
      <c r="B863" t="s">
        <v>2449</v>
      </c>
    </row>
    <row r="864" spans="1:4">
      <c r="A864" s="5" t="s">
        <v>1806</v>
      </c>
    </row>
    <row r="865" spans="1:2">
      <c r="A865" s="7" t="s">
        <v>63</v>
      </c>
      <c r="B865" t="s">
        <v>2463</v>
      </c>
    </row>
    <row r="866" spans="1:2">
      <c r="A866" s="5" t="s">
        <v>2051</v>
      </c>
    </row>
    <row r="867" spans="1:2">
      <c r="A867" s="7" t="s">
        <v>63</v>
      </c>
      <c r="B867" t="s">
        <v>2464</v>
      </c>
    </row>
    <row r="868" spans="1:2">
      <c r="A868" s="8" t="s">
        <v>1662</v>
      </c>
      <c r="B868" s="5"/>
    </row>
    <row r="869" spans="1:2">
      <c r="A869" s="9" t="s">
        <v>63</v>
      </c>
      <c r="B869" t="s">
        <v>2466</v>
      </c>
    </row>
    <row r="870" spans="1:2">
      <c r="A870" s="9" t="s">
        <v>63</v>
      </c>
      <c r="B870" s="5" t="s">
        <v>2465</v>
      </c>
    </row>
    <row r="871" spans="1:2">
      <c r="A871" s="9" t="s">
        <v>63</v>
      </c>
      <c r="B871" s="5" t="s">
        <v>2467</v>
      </c>
    </row>
    <row r="872" spans="1:2">
      <c r="A872" s="10" t="s">
        <v>1661</v>
      </c>
      <c r="B872" s="5"/>
    </row>
    <row r="873" spans="1:2">
      <c r="A873" s="9" t="s">
        <v>63</v>
      </c>
      <c r="B873" s="5" t="s">
        <v>2468</v>
      </c>
    </row>
    <row r="874" spans="1:2">
      <c r="A874" s="8" t="s">
        <v>1660</v>
      </c>
      <c r="B874" s="5"/>
    </row>
    <row r="875" spans="1:2">
      <c r="A875" s="9" t="s">
        <v>63</v>
      </c>
      <c r="B875" s="5" t="s">
        <v>1462</v>
      </c>
    </row>
    <row r="876" spans="1:2">
      <c r="A876" s="8" t="s">
        <v>1588</v>
      </c>
      <c r="B876" s="5"/>
    </row>
    <row r="877" spans="1:2">
      <c r="A877" s="9" t="s">
        <v>63</v>
      </c>
      <c r="B877" s="5" t="s">
        <v>2469</v>
      </c>
    </row>
    <row r="878" spans="1:2">
      <c r="A878" s="10" t="s">
        <v>1615</v>
      </c>
      <c r="B878" s="5"/>
    </row>
    <row r="879" spans="1:2">
      <c r="A879" s="7" t="s">
        <v>1618</v>
      </c>
      <c r="B879" t="s">
        <v>2470</v>
      </c>
    </row>
    <row r="880" spans="1:2">
      <c r="A880" s="10" t="s">
        <v>1659</v>
      </c>
      <c r="B880" s="5"/>
    </row>
    <row r="881" spans="1:4">
      <c r="A881" s="7" t="s">
        <v>1618</v>
      </c>
      <c r="B881" t="s">
        <v>2472</v>
      </c>
    </row>
    <row r="882" spans="1:4">
      <c r="A882" s="12" t="s">
        <v>74</v>
      </c>
      <c r="B882" s="127">
        <v>45020</v>
      </c>
      <c r="C882" s="136" t="s">
        <v>1987</v>
      </c>
      <c r="D882" t="s">
        <v>2430</v>
      </c>
    </row>
    <row r="883" spans="1:4">
      <c r="A883" s="10" t="s">
        <v>1616</v>
      </c>
      <c r="B883" s="5"/>
    </row>
    <row r="884" spans="1:4">
      <c r="A884" s="7" t="s">
        <v>1618</v>
      </c>
      <c r="B884" t="s">
        <v>2431</v>
      </c>
    </row>
    <row r="885" spans="1:4">
      <c r="A885" s="5" t="s">
        <v>1806</v>
      </c>
    </row>
    <row r="886" spans="1:4">
      <c r="A886" s="7" t="s">
        <v>63</v>
      </c>
      <c r="B886" t="s">
        <v>2438</v>
      </c>
    </row>
    <row r="887" spans="1:4">
      <c r="A887" s="5" t="s">
        <v>2051</v>
      </c>
    </row>
    <row r="888" spans="1:4">
      <c r="A888" s="7" t="s">
        <v>63</v>
      </c>
      <c r="B888" t="s">
        <v>2439</v>
      </c>
    </row>
    <row r="889" spans="1:4">
      <c r="A889" s="8" t="s">
        <v>1662</v>
      </c>
      <c r="B889" s="5"/>
    </row>
    <row r="890" spans="1:4">
      <c r="A890" s="9" t="s">
        <v>63</v>
      </c>
      <c r="B890" t="s">
        <v>2440</v>
      </c>
    </row>
    <row r="891" spans="1:4">
      <c r="A891" s="9" t="s">
        <v>63</v>
      </c>
      <c r="B891" s="5" t="s">
        <v>2441</v>
      </c>
    </row>
    <row r="892" spans="1:4">
      <c r="A892" s="9" t="s">
        <v>63</v>
      </c>
      <c r="B892" s="5" t="s">
        <v>2442</v>
      </c>
    </row>
    <row r="893" spans="1:4">
      <c r="A893" s="10" t="s">
        <v>1661</v>
      </c>
      <c r="B893" s="5"/>
    </row>
    <row r="894" spans="1:4">
      <c r="A894" s="9" t="s">
        <v>63</v>
      </c>
      <c r="B894" s="5" t="s">
        <v>2443</v>
      </c>
    </row>
    <row r="895" spans="1:4">
      <c r="A895" s="8" t="s">
        <v>1660</v>
      </c>
      <c r="B895" s="5"/>
    </row>
    <row r="896" spans="1:4">
      <c r="A896" s="9" t="s">
        <v>63</v>
      </c>
      <c r="B896" s="5" t="s">
        <v>2444</v>
      </c>
    </row>
    <row r="897" spans="1:4">
      <c r="A897" s="8" t="s">
        <v>1588</v>
      </c>
      <c r="B897" s="5"/>
    </row>
    <row r="898" spans="1:4">
      <c r="A898" s="9" t="s">
        <v>63</v>
      </c>
      <c r="B898" s="5" t="s">
        <v>2445</v>
      </c>
    </row>
    <row r="899" spans="1:4">
      <c r="A899" s="10" t="s">
        <v>1615</v>
      </c>
      <c r="B899" s="5"/>
    </row>
    <row r="900" spans="1:4">
      <c r="A900" s="7" t="s">
        <v>1618</v>
      </c>
      <c r="B900" t="s">
        <v>2446</v>
      </c>
    </row>
    <row r="901" spans="1:4">
      <c r="A901" s="10" t="s">
        <v>1659</v>
      </c>
      <c r="B901" s="5"/>
    </row>
    <row r="902" spans="1:4">
      <c r="A902" s="7" t="s">
        <v>1618</v>
      </c>
      <c r="B902" t="s">
        <v>2447</v>
      </c>
    </row>
    <row r="903" spans="1:4">
      <c r="A903" s="12" t="s">
        <v>74</v>
      </c>
      <c r="B903" s="127">
        <v>45019</v>
      </c>
      <c r="C903" s="136" t="s">
        <v>1987</v>
      </c>
      <c r="D903" t="s">
        <v>2403</v>
      </c>
    </row>
    <row r="904" spans="1:4">
      <c r="A904" s="10" t="s">
        <v>1616</v>
      </c>
      <c r="B904" s="5"/>
    </row>
    <row r="905" spans="1:4">
      <c r="A905" s="7" t="s">
        <v>1618</v>
      </c>
      <c r="B905" t="s">
        <v>2404</v>
      </c>
    </row>
    <row r="906" spans="1:4">
      <c r="A906" s="5" t="s">
        <v>1806</v>
      </c>
    </row>
    <row r="907" spans="1:4">
      <c r="A907" s="7" t="s">
        <v>63</v>
      </c>
      <c r="B907" t="s">
        <v>2420</v>
      </c>
    </row>
    <row r="908" spans="1:4">
      <c r="A908" s="5" t="s">
        <v>2051</v>
      </c>
    </row>
    <row r="909" spans="1:4">
      <c r="A909" s="7" t="s">
        <v>63</v>
      </c>
      <c r="B909" t="s">
        <v>2421</v>
      </c>
    </row>
    <row r="910" spans="1:4">
      <c r="A910" s="8" t="s">
        <v>1662</v>
      </c>
      <c r="B910" s="5"/>
    </row>
    <row r="911" spans="1:4">
      <c r="A911" s="9" t="s">
        <v>63</v>
      </c>
      <c r="B911" t="s">
        <v>2422</v>
      </c>
    </row>
    <row r="912" spans="1:4">
      <c r="A912" s="9" t="s">
        <v>63</v>
      </c>
      <c r="B912" s="5" t="s">
        <v>2423</v>
      </c>
    </row>
    <row r="913" spans="1:4">
      <c r="A913" s="9" t="s">
        <v>63</v>
      </c>
      <c r="B913" s="5" t="s">
        <v>2424</v>
      </c>
    </row>
    <row r="914" spans="1:4">
      <c r="A914" s="10" t="s">
        <v>1661</v>
      </c>
      <c r="B914" s="5"/>
    </row>
    <row r="915" spans="1:4">
      <c r="A915" s="9" t="s">
        <v>63</v>
      </c>
      <c r="B915" s="5" t="s">
        <v>2425</v>
      </c>
    </row>
    <row r="916" spans="1:4">
      <c r="A916" s="8" t="s">
        <v>1660</v>
      </c>
      <c r="B916" s="5"/>
    </row>
    <row r="917" spans="1:4">
      <c r="A917" s="9" t="s">
        <v>63</v>
      </c>
      <c r="B917" s="5" t="s">
        <v>1462</v>
      </c>
    </row>
    <row r="918" spans="1:4">
      <c r="A918" s="8" t="s">
        <v>1588</v>
      </c>
      <c r="B918" s="5"/>
    </row>
    <row r="919" spans="1:4">
      <c r="A919" s="9" t="s">
        <v>63</v>
      </c>
      <c r="B919" s="5" t="s">
        <v>2426</v>
      </c>
    </row>
    <row r="920" spans="1:4">
      <c r="A920" s="10" t="s">
        <v>1615</v>
      </c>
      <c r="B920" s="5"/>
    </row>
    <row r="921" spans="1:4">
      <c r="A921" s="7" t="s">
        <v>1618</v>
      </c>
      <c r="B921" t="s">
        <v>2427</v>
      </c>
    </row>
    <row r="922" spans="1:4">
      <c r="A922" s="10" t="s">
        <v>1659</v>
      </c>
      <c r="B922" s="5"/>
    </row>
    <row r="923" spans="1:4">
      <c r="A923" s="7" t="s">
        <v>1618</v>
      </c>
      <c r="B923" t="s">
        <v>2428</v>
      </c>
    </row>
    <row r="924" spans="1:4">
      <c r="A924" s="12" t="s">
        <v>74</v>
      </c>
      <c r="B924" s="127">
        <v>45012</v>
      </c>
      <c r="C924" s="136" t="s">
        <v>1987</v>
      </c>
      <c r="D924" t="s">
        <v>2346</v>
      </c>
    </row>
    <row r="925" spans="1:4">
      <c r="A925" s="10" t="s">
        <v>1616</v>
      </c>
      <c r="B925" s="5"/>
    </row>
    <row r="926" spans="1:4">
      <c r="A926" s="7" t="s">
        <v>1618</v>
      </c>
      <c r="B926" t="s">
        <v>2345</v>
      </c>
    </row>
    <row r="927" spans="1:4">
      <c r="A927" s="5" t="s">
        <v>1806</v>
      </c>
    </row>
    <row r="928" spans="1:4">
      <c r="A928" s="7" t="s">
        <v>63</v>
      </c>
      <c r="B928" t="s">
        <v>2364</v>
      </c>
    </row>
    <row r="929" spans="1:2">
      <c r="A929" s="5" t="s">
        <v>2051</v>
      </c>
    </row>
    <row r="930" spans="1:2">
      <c r="A930" s="7" t="s">
        <v>63</v>
      </c>
      <c r="B930" t="s">
        <v>2365</v>
      </c>
    </row>
    <row r="931" spans="1:2">
      <c r="A931" s="8" t="s">
        <v>1662</v>
      </c>
      <c r="B931" s="5"/>
    </row>
    <row r="932" spans="1:2">
      <c r="A932" s="9" t="s">
        <v>63</v>
      </c>
      <c r="B932" t="s">
        <v>2366</v>
      </c>
    </row>
    <row r="933" spans="1:2">
      <c r="A933" s="9" t="s">
        <v>63</v>
      </c>
      <c r="B933" s="5" t="s">
        <v>2367</v>
      </c>
    </row>
    <row r="934" spans="1:2">
      <c r="A934" s="9" t="s">
        <v>63</v>
      </c>
      <c r="B934" s="5" t="s">
        <v>2368</v>
      </c>
    </row>
    <row r="935" spans="1:2">
      <c r="A935" s="10" t="s">
        <v>1661</v>
      </c>
      <c r="B935" s="5"/>
    </row>
    <row r="936" spans="1:2">
      <c r="A936" s="9" t="s">
        <v>63</v>
      </c>
      <c r="B936" s="5" t="s">
        <v>2369</v>
      </c>
    </row>
    <row r="937" spans="1:2">
      <c r="A937" s="8" t="s">
        <v>1660</v>
      </c>
      <c r="B937" s="5"/>
    </row>
    <row r="938" spans="1:2">
      <c r="A938" s="9" t="s">
        <v>63</v>
      </c>
      <c r="B938" s="5" t="s">
        <v>1403</v>
      </c>
    </row>
    <row r="939" spans="1:2">
      <c r="A939" s="8" t="s">
        <v>1588</v>
      </c>
      <c r="B939" s="5"/>
    </row>
    <row r="940" spans="1:2">
      <c r="A940" s="9" t="s">
        <v>63</v>
      </c>
      <c r="B940" s="5" t="s">
        <v>2370</v>
      </c>
    </row>
    <row r="941" spans="1:2">
      <c r="A941" s="10" t="s">
        <v>1615</v>
      </c>
      <c r="B941" s="5"/>
    </row>
    <row r="942" spans="1:2">
      <c r="A942" s="7" t="s">
        <v>1618</v>
      </c>
      <c r="B942" t="s">
        <v>2371</v>
      </c>
    </row>
    <row r="943" spans="1:2">
      <c r="A943" s="10" t="s">
        <v>1659</v>
      </c>
      <c r="B943" s="5"/>
    </row>
    <row r="944" spans="1:2">
      <c r="A944" s="7" t="s">
        <v>1618</v>
      </c>
      <c r="B944" t="s">
        <v>2373</v>
      </c>
    </row>
    <row r="945" spans="1:4">
      <c r="A945" s="12" t="s">
        <v>74</v>
      </c>
      <c r="B945" s="127">
        <v>45011</v>
      </c>
      <c r="C945" s="136" t="s">
        <v>1987</v>
      </c>
      <c r="D945" t="s">
        <v>2333</v>
      </c>
    </row>
    <row r="946" spans="1:4">
      <c r="A946" s="10" t="s">
        <v>1616</v>
      </c>
      <c r="B946" s="5"/>
    </row>
    <row r="947" spans="1:4">
      <c r="A947" s="7" t="s">
        <v>1618</v>
      </c>
      <c r="B947" t="s">
        <v>2331</v>
      </c>
    </row>
    <row r="948" spans="1:4">
      <c r="A948" s="5" t="s">
        <v>1806</v>
      </c>
    </row>
    <row r="949" spans="1:4">
      <c r="A949" s="7" t="s">
        <v>63</v>
      </c>
      <c r="B949" t="s">
        <v>2334</v>
      </c>
    </row>
    <row r="950" spans="1:4">
      <c r="A950" s="5" t="s">
        <v>2051</v>
      </c>
    </row>
    <row r="951" spans="1:4">
      <c r="A951" s="7" t="s">
        <v>63</v>
      </c>
      <c r="B951" t="s">
        <v>2335</v>
      </c>
    </row>
    <row r="952" spans="1:4">
      <c r="A952" s="8" t="s">
        <v>1662</v>
      </c>
      <c r="B952" s="5"/>
    </row>
    <row r="953" spans="1:4">
      <c r="A953" s="9" t="s">
        <v>63</v>
      </c>
      <c r="B953" t="s">
        <v>2336</v>
      </c>
    </row>
    <row r="954" spans="1:4">
      <c r="A954" s="9" t="s">
        <v>63</v>
      </c>
      <c r="B954" s="5" t="s">
        <v>2337</v>
      </c>
    </row>
    <row r="955" spans="1:4">
      <c r="A955" s="9" t="s">
        <v>63</v>
      </c>
      <c r="B955" s="5" t="s">
        <v>2338</v>
      </c>
    </row>
    <row r="956" spans="1:4">
      <c r="A956" s="10" t="s">
        <v>1661</v>
      </c>
      <c r="B956" s="5"/>
    </row>
    <row r="957" spans="1:4">
      <c r="A957" s="9" t="s">
        <v>63</v>
      </c>
      <c r="B957" s="5" t="s">
        <v>2143</v>
      </c>
    </row>
    <row r="958" spans="1:4">
      <c r="A958" s="8" t="s">
        <v>1660</v>
      </c>
      <c r="B958" s="5"/>
    </row>
    <row r="959" spans="1:4">
      <c r="A959" s="9" t="s">
        <v>63</v>
      </c>
      <c r="B959" s="5" t="s">
        <v>1462</v>
      </c>
    </row>
    <row r="960" spans="1:4">
      <c r="A960" s="8" t="s">
        <v>1588</v>
      </c>
      <c r="B960" s="5"/>
    </row>
    <row r="961" spans="1:4">
      <c r="A961" s="9" t="s">
        <v>63</v>
      </c>
      <c r="B961" s="5" t="s">
        <v>2339</v>
      </c>
    </row>
    <row r="962" spans="1:4">
      <c r="A962" s="10" t="s">
        <v>1615</v>
      </c>
      <c r="B962" s="5"/>
    </row>
    <row r="963" spans="1:4">
      <c r="A963" s="7" t="s">
        <v>1618</v>
      </c>
      <c r="B963" t="s">
        <v>2340</v>
      </c>
    </row>
    <row r="964" spans="1:4">
      <c r="A964" s="10" t="s">
        <v>1659</v>
      </c>
      <c r="B964" s="5"/>
    </row>
    <row r="965" spans="1:4">
      <c r="A965" s="7" t="s">
        <v>1618</v>
      </c>
      <c r="B965" t="s">
        <v>2342</v>
      </c>
    </row>
    <row r="966" spans="1:4">
      <c r="A966" s="12" t="s">
        <v>74</v>
      </c>
      <c r="B966" s="127">
        <v>45010</v>
      </c>
      <c r="C966" s="136" t="s">
        <v>1987</v>
      </c>
      <c r="D966" t="s">
        <v>2314</v>
      </c>
    </row>
    <row r="967" spans="1:4">
      <c r="A967" s="10" t="s">
        <v>1616</v>
      </c>
      <c r="B967" s="5"/>
    </row>
    <row r="968" spans="1:4">
      <c r="A968" s="7" t="s">
        <v>1618</v>
      </c>
      <c r="B968" t="s">
        <v>2315</v>
      </c>
    </row>
    <row r="969" spans="1:4">
      <c r="A969" s="5" t="s">
        <v>1806</v>
      </c>
    </row>
    <row r="970" spans="1:4">
      <c r="A970" s="7" t="s">
        <v>63</v>
      </c>
      <c r="B970" t="s">
        <v>2321</v>
      </c>
    </row>
    <row r="971" spans="1:4">
      <c r="A971" s="5" t="s">
        <v>2051</v>
      </c>
    </row>
    <row r="972" spans="1:4">
      <c r="A972" s="7" t="s">
        <v>63</v>
      </c>
      <c r="B972" t="s">
        <v>2322</v>
      </c>
    </row>
    <row r="973" spans="1:4">
      <c r="A973" s="8" t="s">
        <v>1662</v>
      </c>
      <c r="B973" s="5"/>
    </row>
    <row r="974" spans="1:4">
      <c r="A974" s="9" t="s">
        <v>63</v>
      </c>
      <c r="B974" t="s">
        <v>2323</v>
      </c>
    </row>
    <row r="975" spans="1:4">
      <c r="A975" s="9" t="s">
        <v>63</v>
      </c>
      <c r="B975" s="5" t="s">
        <v>2324</v>
      </c>
    </row>
    <row r="976" spans="1:4">
      <c r="A976" s="9" t="s">
        <v>63</v>
      </c>
      <c r="B976" s="5" t="s">
        <v>2325</v>
      </c>
    </row>
    <row r="977" spans="1:4">
      <c r="A977" s="10" t="s">
        <v>1661</v>
      </c>
      <c r="B977" s="5"/>
    </row>
    <row r="978" spans="1:4">
      <c r="A978" s="9" t="s">
        <v>63</v>
      </c>
      <c r="B978" s="5" t="s">
        <v>2143</v>
      </c>
    </row>
    <row r="979" spans="1:4">
      <c r="A979" s="8" t="s">
        <v>1660</v>
      </c>
      <c r="B979" s="5"/>
    </row>
    <row r="980" spans="1:4">
      <c r="A980" s="9" t="s">
        <v>63</v>
      </c>
      <c r="B980" s="5" t="s">
        <v>1462</v>
      </c>
    </row>
    <row r="981" spans="1:4">
      <c r="A981" s="8" t="s">
        <v>1588</v>
      </c>
      <c r="B981" s="5"/>
    </row>
    <row r="982" spans="1:4">
      <c r="A982" s="9" t="s">
        <v>63</v>
      </c>
      <c r="B982" s="5" t="s">
        <v>2326</v>
      </c>
    </row>
    <row r="983" spans="1:4">
      <c r="A983" s="10" t="s">
        <v>1615</v>
      </c>
      <c r="B983" s="5"/>
    </row>
    <row r="984" spans="1:4">
      <c r="A984" s="7" t="s">
        <v>1618</v>
      </c>
      <c r="B984" t="s">
        <v>2327</v>
      </c>
    </row>
    <row r="985" spans="1:4">
      <c r="A985" s="10" t="s">
        <v>1659</v>
      </c>
      <c r="B985" s="5"/>
    </row>
    <row r="986" spans="1:4">
      <c r="A986" s="7" t="s">
        <v>1618</v>
      </c>
      <c r="B986" t="s">
        <v>2329</v>
      </c>
    </row>
    <row r="987" spans="1:4">
      <c r="A987" s="12" t="s">
        <v>74</v>
      </c>
      <c r="B987" s="127">
        <v>45009</v>
      </c>
      <c r="C987" s="136" t="s">
        <v>1987</v>
      </c>
      <c r="D987" t="s">
        <v>2286</v>
      </c>
    </row>
    <row r="988" spans="1:4">
      <c r="A988" s="10" t="s">
        <v>1616</v>
      </c>
      <c r="B988" s="5"/>
    </row>
    <row r="989" spans="1:4">
      <c r="A989" s="7" t="s">
        <v>1618</v>
      </c>
      <c r="B989" t="s">
        <v>2287</v>
      </c>
    </row>
    <row r="990" spans="1:4">
      <c r="A990" s="5" t="s">
        <v>1806</v>
      </c>
    </row>
    <row r="991" spans="1:4">
      <c r="A991" s="7" t="s">
        <v>63</v>
      </c>
      <c r="B991" t="s">
        <v>2305</v>
      </c>
    </row>
    <row r="992" spans="1:4">
      <c r="A992" s="5" t="s">
        <v>2051</v>
      </c>
    </row>
    <row r="993" spans="1:4">
      <c r="A993" s="7" t="s">
        <v>63</v>
      </c>
      <c r="B993" t="s">
        <v>2306</v>
      </c>
    </row>
    <row r="994" spans="1:4">
      <c r="A994" s="8" t="s">
        <v>1662</v>
      </c>
      <c r="B994" s="5"/>
    </row>
    <row r="995" spans="1:4">
      <c r="A995" s="9" t="s">
        <v>63</v>
      </c>
      <c r="B995" t="s">
        <v>2307</v>
      </c>
    </row>
    <row r="996" spans="1:4">
      <c r="A996" s="9" t="s">
        <v>63</v>
      </c>
      <c r="B996" s="5" t="s">
        <v>2308</v>
      </c>
    </row>
    <row r="997" spans="1:4">
      <c r="A997" s="9" t="s">
        <v>63</v>
      </c>
      <c r="B997" s="5" t="s">
        <v>2309</v>
      </c>
    </row>
    <row r="998" spans="1:4">
      <c r="A998" s="10" t="s">
        <v>1661</v>
      </c>
      <c r="B998" s="5"/>
    </row>
    <row r="999" spans="1:4">
      <c r="A999" s="9" t="s">
        <v>63</v>
      </c>
      <c r="B999" s="5" t="s">
        <v>2310</v>
      </c>
    </row>
    <row r="1000" spans="1:4">
      <c r="A1000" s="8" t="s">
        <v>1660</v>
      </c>
      <c r="B1000" s="5"/>
    </row>
    <row r="1001" spans="1:4">
      <c r="A1001" s="9" t="s">
        <v>63</v>
      </c>
      <c r="B1001" s="5" t="s">
        <v>1462</v>
      </c>
    </row>
    <row r="1002" spans="1:4">
      <c r="A1002" s="8" t="s">
        <v>1588</v>
      </c>
      <c r="B1002" s="5"/>
    </row>
    <row r="1003" spans="1:4">
      <c r="A1003" s="9" t="s">
        <v>63</v>
      </c>
      <c r="B1003" s="5" t="s">
        <v>2311</v>
      </c>
    </row>
    <row r="1004" spans="1:4">
      <c r="A1004" s="10" t="s">
        <v>1615</v>
      </c>
      <c r="B1004" s="5"/>
    </row>
    <row r="1005" spans="1:4">
      <c r="A1005" s="7" t="s">
        <v>1618</v>
      </c>
      <c r="B1005" t="s">
        <v>2312</v>
      </c>
    </row>
    <row r="1006" spans="1:4">
      <c r="A1006" s="10" t="s">
        <v>1659</v>
      </c>
      <c r="B1006" s="5"/>
    </row>
    <row r="1007" spans="1:4">
      <c r="A1007" s="7" t="s">
        <v>1618</v>
      </c>
      <c r="B1007" t="s">
        <v>2313</v>
      </c>
    </row>
    <row r="1008" spans="1:4">
      <c r="A1008" s="12" t="s">
        <v>74</v>
      </c>
      <c r="B1008" s="127">
        <v>45008</v>
      </c>
      <c r="C1008" s="136" t="s">
        <v>1987</v>
      </c>
      <c r="D1008" t="s">
        <v>2273</v>
      </c>
    </row>
    <row r="1009" spans="1:2">
      <c r="A1009" s="10" t="s">
        <v>1616</v>
      </c>
      <c r="B1009" s="5"/>
    </row>
    <row r="1010" spans="1:2">
      <c r="A1010" s="7" t="s">
        <v>1618</v>
      </c>
      <c r="B1010" t="s">
        <v>2271</v>
      </c>
    </row>
    <row r="1011" spans="1:2">
      <c r="A1011" s="5" t="s">
        <v>1806</v>
      </c>
    </row>
    <row r="1012" spans="1:2">
      <c r="A1012" s="7" t="s">
        <v>63</v>
      </c>
      <c r="B1012" t="s">
        <v>2276</v>
      </c>
    </row>
    <row r="1013" spans="1:2">
      <c r="A1013" s="5" t="s">
        <v>2051</v>
      </c>
    </row>
    <row r="1014" spans="1:2">
      <c r="A1014" s="7" t="s">
        <v>63</v>
      </c>
      <c r="B1014" t="s">
        <v>2277</v>
      </c>
    </row>
    <row r="1015" spans="1:2">
      <c r="A1015" s="8" t="s">
        <v>1662</v>
      </c>
      <c r="B1015" s="5"/>
    </row>
    <row r="1016" spans="1:2">
      <c r="A1016" s="9" t="s">
        <v>63</v>
      </c>
      <c r="B1016" t="s">
        <v>2278</v>
      </c>
    </row>
    <row r="1017" spans="1:2">
      <c r="A1017" s="9" t="s">
        <v>63</v>
      </c>
      <c r="B1017" s="5" t="s">
        <v>2279</v>
      </c>
    </row>
    <row r="1018" spans="1:2">
      <c r="A1018" s="9" t="s">
        <v>63</v>
      </c>
      <c r="B1018" s="5" t="s">
        <v>2280</v>
      </c>
    </row>
    <row r="1019" spans="1:2">
      <c r="A1019" s="10" t="s">
        <v>1661</v>
      </c>
      <c r="B1019" s="5"/>
    </row>
    <row r="1020" spans="1:2">
      <c r="A1020" s="9" t="s">
        <v>63</v>
      </c>
      <c r="B1020" s="5" t="s">
        <v>2281</v>
      </c>
    </row>
    <row r="1021" spans="1:2">
      <c r="A1021" s="8" t="s">
        <v>1660</v>
      </c>
      <c r="B1021" s="5"/>
    </row>
    <row r="1022" spans="1:2">
      <c r="A1022" s="9" t="s">
        <v>63</v>
      </c>
      <c r="B1022" s="5" t="s">
        <v>1462</v>
      </c>
    </row>
    <row r="1023" spans="1:2">
      <c r="A1023" s="8" t="s">
        <v>1588</v>
      </c>
      <c r="B1023" s="5"/>
    </row>
    <row r="1024" spans="1:2">
      <c r="A1024" s="9" t="s">
        <v>63</v>
      </c>
      <c r="B1024" s="5" t="s">
        <v>2282</v>
      </c>
    </row>
    <row r="1025" spans="1:4">
      <c r="A1025" s="10" t="s">
        <v>1615</v>
      </c>
      <c r="B1025" s="5"/>
    </row>
    <row r="1026" spans="1:4">
      <c r="A1026" s="7" t="s">
        <v>1618</v>
      </c>
      <c r="B1026" t="s">
        <v>2283</v>
      </c>
    </row>
    <row r="1027" spans="1:4">
      <c r="A1027" s="10" t="s">
        <v>1659</v>
      </c>
    </row>
    <row r="1028" spans="1:4">
      <c r="A1028" s="7" t="s">
        <v>1618</v>
      </c>
      <c r="B1028" s="5" t="s">
        <v>2284</v>
      </c>
    </row>
    <row r="1029" spans="1:4">
      <c r="A1029" s="12" t="s">
        <v>74</v>
      </c>
      <c r="B1029" s="127">
        <v>45007</v>
      </c>
      <c r="C1029" s="136" t="s">
        <v>1987</v>
      </c>
      <c r="D1029" t="s">
        <v>2247</v>
      </c>
    </row>
    <row r="1030" spans="1:4">
      <c r="A1030" s="10" t="s">
        <v>2255</v>
      </c>
      <c r="B1030" s="5"/>
    </row>
    <row r="1031" spans="1:4">
      <c r="A1031" s="7" t="s">
        <v>1618</v>
      </c>
      <c r="B1031" t="s">
        <v>2248</v>
      </c>
    </row>
    <row r="1032" spans="1:4">
      <c r="A1032" s="5" t="s">
        <v>1806</v>
      </c>
    </row>
    <row r="1033" spans="1:4">
      <c r="A1033" s="7" t="s">
        <v>63</v>
      </c>
      <c r="B1033" t="s">
        <v>2261</v>
      </c>
    </row>
    <row r="1034" spans="1:4">
      <c r="A1034" s="5" t="s">
        <v>2051</v>
      </c>
    </row>
    <row r="1035" spans="1:4">
      <c r="A1035" s="7" t="s">
        <v>63</v>
      </c>
      <c r="B1035" t="s">
        <v>2262</v>
      </c>
    </row>
    <row r="1036" spans="1:4">
      <c r="A1036" s="8" t="s">
        <v>1662</v>
      </c>
      <c r="B1036" s="5"/>
    </row>
    <row r="1037" spans="1:4">
      <c r="A1037" s="9" t="s">
        <v>63</v>
      </c>
      <c r="B1037" t="s">
        <v>2265</v>
      </c>
    </row>
    <row r="1038" spans="1:4">
      <c r="A1038" s="9" t="s">
        <v>63</v>
      </c>
      <c r="B1038" s="5" t="s">
        <v>2264</v>
      </c>
    </row>
    <row r="1039" spans="1:4">
      <c r="A1039" s="9" t="s">
        <v>63</v>
      </c>
      <c r="B1039" s="5" t="s">
        <v>2263</v>
      </c>
    </row>
    <row r="1040" spans="1:4">
      <c r="A1040" s="10" t="s">
        <v>1661</v>
      </c>
      <c r="B1040" s="5"/>
    </row>
    <row r="1041" spans="1:4">
      <c r="A1041" s="9" t="s">
        <v>63</v>
      </c>
      <c r="B1041" s="5" t="s">
        <v>2266</v>
      </c>
    </row>
    <row r="1042" spans="1:4">
      <c r="A1042" s="8" t="s">
        <v>1660</v>
      </c>
      <c r="B1042" s="5"/>
    </row>
    <row r="1043" spans="1:4">
      <c r="A1043" s="9" t="s">
        <v>63</v>
      </c>
      <c r="B1043" s="5" t="s">
        <v>1403</v>
      </c>
    </row>
    <row r="1044" spans="1:4">
      <c r="A1044" s="8" t="s">
        <v>1588</v>
      </c>
      <c r="B1044" s="5"/>
    </row>
    <row r="1045" spans="1:4">
      <c r="A1045" s="9" t="s">
        <v>63</v>
      </c>
      <c r="B1045" s="5" t="s">
        <v>2267</v>
      </c>
    </row>
    <row r="1046" spans="1:4">
      <c r="A1046" s="10" t="s">
        <v>1615</v>
      </c>
      <c r="B1046" s="5"/>
    </row>
    <row r="1047" spans="1:4">
      <c r="A1047" s="7" t="s">
        <v>1618</v>
      </c>
      <c r="B1047" t="s">
        <v>2268</v>
      </c>
    </row>
    <row r="1048" spans="1:4">
      <c r="A1048" s="10" t="s">
        <v>1659</v>
      </c>
      <c r="B1048" s="5"/>
    </row>
    <row r="1049" spans="1:4">
      <c r="A1049" s="7" t="s">
        <v>1618</v>
      </c>
      <c r="B1049" t="s">
        <v>2269</v>
      </c>
    </row>
    <row r="1050" spans="1:4">
      <c r="A1050" s="12" t="s">
        <v>74</v>
      </c>
      <c r="B1050" s="127">
        <v>45006</v>
      </c>
      <c r="C1050" s="136" t="s">
        <v>1987</v>
      </c>
      <c r="D1050" t="s">
        <v>2223</v>
      </c>
    </row>
    <row r="1051" spans="1:4">
      <c r="A1051" s="10" t="s">
        <v>1616</v>
      </c>
      <c r="B1051" s="5"/>
    </row>
    <row r="1052" spans="1:4">
      <c r="A1052" s="7" t="s">
        <v>1618</v>
      </c>
      <c r="B1052" t="s">
        <v>2224</v>
      </c>
    </row>
    <row r="1053" spans="1:4">
      <c r="A1053" s="5" t="s">
        <v>1806</v>
      </c>
    </row>
    <row r="1054" spans="1:4">
      <c r="A1054" s="7" t="s">
        <v>63</v>
      </c>
      <c r="B1054" t="s">
        <v>2234</v>
      </c>
    </row>
    <row r="1055" spans="1:4">
      <c r="A1055" s="5" t="s">
        <v>2051</v>
      </c>
    </row>
    <row r="1056" spans="1:4">
      <c r="A1056" s="7" t="s">
        <v>63</v>
      </c>
      <c r="B1056" t="s">
        <v>2235</v>
      </c>
    </row>
    <row r="1057" spans="1:4">
      <c r="A1057" s="8" t="s">
        <v>1662</v>
      </c>
      <c r="B1057" s="5"/>
    </row>
    <row r="1058" spans="1:4">
      <c r="A1058" s="9" t="s">
        <v>63</v>
      </c>
      <c r="B1058" t="s">
        <v>2236</v>
      </c>
    </row>
    <row r="1059" spans="1:4">
      <c r="A1059" s="9" t="s">
        <v>63</v>
      </c>
      <c r="B1059" s="5" t="s">
        <v>2237</v>
      </c>
    </row>
    <row r="1060" spans="1:4">
      <c r="A1060" s="9" t="s">
        <v>63</v>
      </c>
      <c r="B1060" s="5" t="s">
        <v>2238</v>
      </c>
    </row>
    <row r="1061" spans="1:4">
      <c r="A1061" s="10" t="s">
        <v>1661</v>
      </c>
      <c r="B1061" s="5"/>
    </row>
    <row r="1062" spans="1:4">
      <c r="A1062" s="9" t="s">
        <v>63</v>
      </c>
      <c r="B1062" s="5" t="s">
        <v>2239</v>
      </c>
    </row>
    <row r="1063" spans="1:4">
      <c r="A1063" s="8" t="s">
        <v>1660</v>
      </c>
      <c r="B1063" s="5"/>
    </row>
    <row r="1064" spans="1:4">
      <c r="A1064" s="9" t="s">
        <v>63</v>
      </c>
      <c r="B1064" s="5" t="s">
        <v>2240</v>
      </c>
    </row>
    <row r="1065" spans="1:4">
      <c r="A1065" s="8" t="s">
        <v>1588</v>
      </c>
      <c r="B1065" s="5"/>
    </row>
    <row r="1066" spans="1:4">
      <c r="A1066" s="9" t="s">
        <v>63</v>
      </c>
      <c r="B1066" s="5" t="s">
        <v>2241</v>
      </c>
    </row>
    <row r="1067" spans="1:4">
      <c r="A1067" s="10" t="s">
        <v>1615</v>
      </c>
      <c r="B1067" s="5"/>
    </row>
    <row r="1068" spans="1:4">
      <c r="A1068" s="7" t="s">
        <v>1618</v>
      </c>
      <c r="B1068" t="s">
        <v>2243</v>
      </c>
    </row>
    <row r="1069" spans="1:4">
      <c r="A1069" s="10" t="s">
        <v>1659</v>
      </c>
      <c r="B1069" s="5"/>
    </row>
    <row r="1070" spans="1:4">
      <c r="A1070" s="7" t="s">
        <v>1618</v>
      </c>
      <c r="B1070" t="s">
        <v>2244</v>
      </c>
    </row>
    <row r="1071" spans="1:4">
      <c r="A1071" s="12" t="s">
        <v>74</v>
      </c>
      <c r="B1071" s="127">
        <v>45005</v>
      </c>
      <c r="C1071" s="136" t="s">
        <v>1987</v>
      </c>
      <c r="D1071" t="s">
        <v>2197</v>
      </c>
    </row>
    <row r="1072" spans="1:4">
      <c r="A1072" s="10" t="s">
        <v>1616</v>
      </c>
      <c r="B1072" s="5"/>
    </row>
    <row r="1073" spans="1:2">
      <c r="A1073" s="7" t="s">
        <v>1618</v>
      </c>
      <c r="B1073" t="s">
        <v>2198</v>
      </c>
    </row>
    <row r="1074" spans="1:2">
      <c r="A1074" s="5" t="s">
        <v>1806</v>
      </c>
    </row>
    <row r="1075" spans="1:2">
      <c r="A1075" s="7" t="s">
        <v>63</v>
      </c>
      <c r="B1075" t="s">
        <v>2212</v>
      </c>
    </row>
    <row r="1076" spans="1:2">
      <c r="A1076" s="5" t="s">
        <v>2051</v>
      </c>
    </row>
    <row r="1077" spans="1:2">
      <c r="A1077" s="7" t="s">
        <v>63</v>
      </c>
      <c r="B1077" t="s">
        <v>2213</v>
      </c>
    </row>
    <row r="1078" spans="1:2">
      <c r="A1078" s="8" t="s">
        <v>1662</v>
      </c>
      <c r="B1078" s="5"/>
    </row>
    <row r="1079" spans="1:2">
      <c r="A1079" s="9" t="s">
        <v>63</v>
      </c>
      <c r="B1079" t="s">
        <v>2214</v>
      </c>
    </row>
    <row r="1080" spans="1:2">
      <c r="A1080" s="9" t="s">
        <v>63</v>
      </c>
      <c r="B1080" s="5" t="s">
        <v>2215</v>
      </c>
    </row>
    <row r="1081" spans="1:2">
      <c r="A1081" s="9" t="s">
        <v>63</v>
      </c>
      <c r="B1081" s="5" t="s">
        <v>2216</v>
      </c>
    </row>
    <row r="1082" spans="1:2">
      <c r="A1082" s="10" t="s">
        <v>1661</v>
      </c>
      <c r="B1082" s="5"/>
    </row>
    <row r="1083" spans="1:2">
      <c r="A1083" s="9" t="s">
        <v>63</v>
      </c>
      <c r="B1083" s="5" t="s">
        <v>2217</v>
      </c>
    </row>
    <row r="1084" spans="1:2">
      <c r="A1084" s="8" t="s">
        <v>1660</v>
      </c>
      <c r="B1084" s="5"/>
    </row>
    <row r="1085" spans="1:2">
      <c r="A1085" s="9" t="s">
        <v>63</v>
      </c>
      <c r="B1085" s="5" t="s">
        <v>1403</v>
      </c>
    </row>
    <row r="1086" spans="1:2">
      <c r="A1086" s="8" t="s">
        <v>1588</v>
      </c>
      <c r="B1086" s="5"/>
    </row>
    <row r="1087" spans="1:2">
      <c r="A1087" s="9" t="s">
        <v>63</v>
      </c>
      <c r="B1087" s="5" t="s">
        <v>2218</v>
      </c>
    </row>
    <row r="1088" spans="1:2">
      <c r="A1088" s="10" t="s">
        <v>1615</v>
      </c>
      <c r="B1088" s="5"/>
    </row>
    <row r="1089" spans="1:5">
      <c r="A1089" s="7" t="s">
        <v>1618</v>
      </c>
      <c r="B1089" t="s">
        <v>2219</v>
      </c>
    </row>
    <row r="1090" spans="1:5">
      <c r="A1090" s="10" t="s">
        <v>1659</v>
      </c>
      <c r="B1090" s="5"/>
    </row>
    <row r="1091" spans="1:5" s="152" customFormat="1">
      <c r="A1091" s="151" t="s">
        <v>1618</v>
      </c>
      <c r="B1091" s="152" t="s">
        <v>2222</v>
      </c>
    </row>
    <row r="1092" spans="1:5">
      <c r="A1092" s="12" t="s">
        <v>76</v>
      </c>
      <c r="C1092" s="11" t="s">
        <v>2045</v>
      </c>
      <c r="D1092" s="136" t="s">
        <v>1553</v>
      </c>
      <c r="E1092" t="s">
        <v>2200</v>
      </c>
    </row>
    <row r="1093" spans="1:5">
      <c r="A1093" s="15" t="s">
        <v>1413</v>
      </c>
      <c r="D1093" s="11"/>
    </row>
    <row r="1094" spans="1:5">
      <c r="A1094" s="13" t="s">
        <v>63</v>
      </c>
      <c r="B1094" t="s">
        <v>2176</v>
      </c>
      <c r="D1094" s="11"/>
    </row>
    <row r="1095" spans="1:5">
      <c r="A1095" s="13" t="s">
        <v>63</v>
      </c>
      <c r="B1095" s="5" t="s">
        <v>2164</v>
      </c>
      <c r="D1095" s="11"/>
    </row>
    <row r="1096" spans="1:5">
      <c r="A1096" s="13" t="s">
        <v>63</v>
      </c>
      <c r="B1096" t="s">
        <v>2191</v>
      </c>
      <c r="D1096" s="11"/>
    </row>
    <row r="1097" spans="1:5">
      <c r="A1097" s="15" t="s">
        <v>1552</v>
      </c>
      <c r="D1097" s="11"/>
    </row>
    <row r="1098" spans="1:5">
      <c r="A1098" s="13" t="s">
        <v>63</v>
      </c>
      <c r="B1098" t="s">
        <v>2101</v>
      </c>
      <c r="D1098" s="11"/>
    </row>
    <row r="1099" spans="1:5">
      <c r="A1099" s="13" t="s">
        <v>63</v>
      </c>
      <c r="B1099" t="s">
        <v>2160</v>
      </c>
      <c r="D1099" s="11"/>
    </row>
    <row r="1100" spans="1:5">
      <c r="A1100" s="13" t="s">
        <v>63</v>
      </c>
      <c r="B1100" t="s">
        <v>2174</v>
      </c>
      <c r="D1100" s="11"/>
    </row>
    <row r="1101" spans="1:5">
      <c r="A1101" s="15" t="s">
        <v>2201</v>
      </c>
      <c r="D1101" s="11"/>
    </row>
    <row r="1102" spans="1:5">
      <c r="A1102" s="13" t="s">
        <v>63</v>
      </c>
      <c r="B1102" t="s">
        <v>2161</v>
      </c>
      <c r="D1102" s="11"/>
    </row>
    <row r="1103" spans="1:5">
      <c r="A1103" s="15" t="s">
        <v>2202</v>
      </c>
      <c r="D1103" s="11"/>
    </row>
    <row r="1104" spans="1:5">
      <c r="A1104" s="13" t="s">
        <v>63</v>
      </c>
      <c r="B1104" t="s">
        <v>2205</v>
      </c>
      <c r="D1104" s="11"/>
    </row>
    <row r="1105" spans="1:4">
      <c r="A1105" s="13" t="s">
        <v>63</v>
      </c>
      <c r="B1105" t="s">
        <v>2204</v>
      </c>
      <c r="D1105" s="11"/>
    </row>
    <row r="1106" spans="1:4">
      <c r="A1106" s="13" t="s">
        <v>63</v>
      </c>
      <c r="B1106" t="s">
        <v>1019</v>
      </c>
      <c r="D1106" s="11"/>
    </row>
    <row r="1107" spans="1:4">
      <c r="A1107" s="15" t="s">
        <v>2203</v>
      </c>
      <c r="D1107" s="11"/>
    </row>
    <row r="1108" spans="1:4">
      <c r="A1108" s="13" t="s">
        <v>63</v>
      </c>
      <c r="B1108" t="s">
        <v>2206</v>
      </c>
      <c r="D1108" s="11"/>
    </row>
    <row r="1109" spans="1:4">
      <c r="A1109" s="12" t="s">
        <v>74</v>
      </c>
      <c r="B1109" s="127">
        <v>45004</v>
      </c>
      <c r="C1109" s="136" t="s">
        <v>1987</v>
      </c>
      <c r="D1109" t="s">
        <v>2183</v>
      </c>
    </row>
    <row r="1110" spans="1:4">
      <c r="A1110" s="10" t="s">
        <v>1616</v>
      </c>
      <c r="B1110" s="5"/>
    </row>
    <row r="1111" spans="1:4">
      <c r="A1111" s="7" t="s">
        <v>1618</v>
      </c>
      <c r="B1111" t="s">
        <v>2184</v>
      </c>
    </row>
    <row r="1112" spans="1:4">
      <c r="A1112" s="5" t="s">
        <v>1806</v>
      </c>
    </row>
    <row r="1113" spans="1:4">
      <c r="A1113" s="7" t="s">
        <v>63</v>
      </c>
      <c r="B1113" t="s">
        <v>2187</v>
      </c>
    </row>
    <row r="1114" spans="1:4">
      <c r="A1114" s="5" t="s">
        <v>2051</v>
      </c>
    </row>
    <row r="1115" spans="1:4">
      <c r="A1115" s="7" t="s">
        <v>63</v>
      </c>
      <c r="B1115" t="s">
        <v>2188</v>
      </c>
    </row>
    <row r="1116" spans="1:4">
      <c r="A1116" s="8" t="s">
        <v>1662</v>
      </c>
      <c r="B1116" s="5"/>
    </row>
    <row r="1117" spans="1:4">
      <c r="A1117" s="9" t="s">
        <v>63</v>
      </c>
      <c r="B1117" t="s">
        <v>2191</v>
      </c>
    </row>
    <row r="1118" spans="1:4">
      <c r="A1118" s="9" t="s">
        <v>63</v>
      </c>
      <c r="B1118" t="s">
        <v>2189</v>
      </c>
    </row>
    <row r="1119" spans="1:4">
      <c r="A1119" s="9" t="s">
        <v>63</v>
      </c>
      <c r="B1119" s="5" t="s">
        <v>2190</v>
      </c>
    </row>
    <row r="1120" spans="1:4">
      <c r="A1120" s="10" t="s">
        <v>1661</v>
      </c>
      <c r="B1120" s="5"/>
    </row>
    <row r="1121" spans="1:4">
      <c r="A1121" s="9" t="s">
        <v>63</v>
      </c>
      <c r="B1121" s="5" t="s">
        <v>2192</v>
      </c>
    </row>
    <row r="1122" spans="1:4">
      <c r="A1122" s="8" t="s">
        <v>1660</v>
      </c>
      <c r="B1122" s="5"/>
    </row>
    <row r="1123" spans="1:4">
      <c r="A1123" s="9" t="s">
        <v>63</v>
      </c>
      <c r="B1123" s="5" t="s">
        <v>1462</v>
      </c>
    </row>
    <row r="1124" spans="1:4">
      <c r="A1124" s="8" t="s">
        <v>1588</v>
      </c>
      <c r="B1124" s="5"/>
    </row>
    <row r="1125" spans="1:4">
      <c r="A1125" s="9" t="s">
        <v>63</v>
      </c>
      <c r="B1125" s="5" t="s">
        <v>2193</v>
      </c>
    </row>
    <row r="1126" spans="1:4">
      <c r="A1126" s="10" t="s">
        <v>1615</v>
      </c>
      <c r="B1126" s="5"/>
    </row>
    <row r="1127" spans="1:4">
      <c r="A1127" s="7" t="s">
        <v>1618</v>
      </c>
      <c r="B1127" t="s">
        <v>2194</v>
      </c>
    </row>
    <row r="1128" spans="1:4">
      <c r="A1128" s="10" t="s">
        <v>1659</v>
      </c>
      <c r="B1128" s="5"/>
    </row>
    <row r="1129" spans="1:4">
      <c r="A1129" s="7" t="s">
        <v>1618</v>
      </c>
      <c r="B1129" t="s">
        <v>2196</v>
      </c>
    </row>
    <row r="1130" spans="1:4">
      <c r="A1130" s="12" t="s">
        <v>74</v>
      </c>
      <c r="B1130" s="127">
        <v>45003</v>
      </c>
      <c r="C1130" s="136" t="s">
        <v>1987</v>
      </c>
      <c r="D1130" t="s">
        <v>2170</v>
      </c>
    </row>
    <row r="1131" spans="1:4">
      <c r="A1131" s="10" t="s">
        <v>1616</v>
      </c>
      <c r="B1131" s="5"/>
    </row>
    <row r="1132" spans="1:4">
      <c r="A1132" s="7" t="s">
        <v>1618</v>
      </c>
      <c r="B1132" t="s">
        <v>2171</v>
      </c>
    </row>
    <row r="1133" spans="1:4">
      <c r="A1133" s="5" t="s">
        <v>1806</v>
      </c>
    </row>
    <row r="1134" spans="1:4">
      <c r="A1134" s="7" t="s">
        <v>63</v>
      </c>
      <c r="B1134" t="s">
        <v>2174</v>
      </c>
    </row>
    <row r="1135" spans="1:4">
      <c r="A1135" s="5" t="s">
        <v>2051</v>
      </c>
    </row>
    <row r="1136" spans="1:4">
      <c r="A1136" s="7" t="s">
        <v>63</v>
      </c>
      <c r="B1136" t="s">
        <v>2175</v>
      </c>
    </row>
    <row r="1137" spans="1:4">
      <c r="A1137" s="8" t="s">
        <v>1662</v>
      </c>
      <c r="B1137" s="5"/>
    </row>
    <row r="1138" spans="1:4">
      <c r="A1138" s="9" t="s">
        <v>63</v>
      </c>
      <c r="B1138" t="s">
        <v>2176</v>
      </c>
    </row>
    <row r="1139" spans="1:4">
      <c r="A1139" s="9" t="s">
        <v>63</v>
      </c>
      <c r="B1139" s="5" t="s">
        <v>2177</v>
      </c>
    </row>
    <row r="1140" spans="1:4">
      <c r="A1140" s="9" t="s">
        <v>63</v>
      </c>
      <c r="B1140" s="5" t="s">
        <v>2178</v>
      </c>
    </row>
    <row r="1141" spans="1:4">
      <c r="A1141" s="10" t="s">
        <v>1661</v>
      </c>
      <c r="B1141" s="5"/>
    </row>
    <row r="1142" spans="1:4">
      <c r="A1142" s="9" t="s">
        <v>63</v>
      </c>
      <c r="B1142" s="5" t="s">
        <v>2143</v>
      </c>
    </row>
    <row r="1143" spans="1:4">
      <c r="A1143" s="8" t="s">
        <v>1660</v>
      </c>
      <c r="B1143" s="5"/>
    </row>
    <row r="1144" spans="1:4">
      <c r="A1144" s="9" t="s">
        <v>63</v>
      </c>
      <c r="B1144" s="5" t="s">
        <v>1462</v>
      </c>
    </row>
    <row r="1145" spans="1:4">
      <c r="A1145" s="8" t="s">
        <v>1588</v>
      </c>
      <c r="B1145" s="5"/>
    </row>
    <row r="1146" spans="1:4">
      <c r="A1146" s="9" t="s">
        <v>63</v>
      </c>
      <c r="B1146" s="5" t="s">
        <v>2179</v>
      </c>
    </row>
    <row r="1147" spans="1:4">
      <c r="A1147" s="10" t="s">
        <v>1615</v>
      </c>
      <c r="B1147" s="5"/>
    </row>
    <row r="1148" spans="1:4">
      <c r="A1148" s="7" t="s">
        <v>1618</v>
      </c>
      <c r="B1148" t="s">
        <v>2180</v>
      </c>
    </row>
    <row r="1149" spans="1:4">
      <c r="A1149" s="10" t="s">
        <v>1659</v>
      </c>
      <c r="B1149" s="5"/>
    </row>
    <row r="1150" spans="1:4">
      <c r="A1150" s="7" t="s">
        <v>1618</v>
      </c>
      <c r="B1150" t="s">
        <v>2182</v>
      </c>
    </row>
    <row r="1151" spans="1:4">
      <c r="A1151" s="12" t="s">
        <v>74</v>
      </c>
      <c r="B1151" s="127">
        <v>45002</v>
      </c>
      <c r="C1151" s="136" t="s">
        <v>1987</v>
      </c>
      <c r="D1151" t="s">
        <v>2148</v>
      </c>
    </row>
    <row r="1152" spans="1:4">
      <c r="A1152" s="10" t="s">
        <v>1616</v>
      </c>
      <c r="B1152" s="5"/>
    </row>
    <row r="1153" spans="1:2">
      <c r="A1153" s="7" t="s">
        <v>1618</v>
      </c>
      <c r="B1153" t="s">
        <v>2149</v>
      </c>
    </row>
    <row r="1154" spans="1:2">
      <c r="A1154" s="5" t="s">
        <v>1806</v>
      </c>
    </row>
    <row r="1155" spans="1:2">
      <c r="A1155" s="7" t="s">
        <v>63</v>
      </c>
      <c r="B1155" t="s">
        <v>2160</v>
      </c>
    </row>
    <row r="1156" spans="1:2">
      <c r="A1156" s="5" t="s">
        <v>2051</v>
      </c>
    </row>
    <row r="1157" spans="1:2">
      <c r="A1157" s="7" t="s">
        <v>63</v>
      </c>
      <c r="B1157" t="s">
        <v>2161</v>
      </c>
    </row>
    <row r="1158" spans="1:2">
      <c r="A1158" s="8" t="s">
        <v>1662</v>
      </c>
      <c r="B1158" s="5"/>
    </row>
    <row r="1159" spans="1:2">
      <c r="A1159" s="9" t="s">
        <v>63</v>
      </c>
      <c r="B1159" t="s">
        <v>2162</v>
      </c>
    </row>
    <row r="1160" spans="1:2">
      <c r="A1160" s="9" t="s">
        <v>63</v>
      </c>
      <c r="B1160" s="5" t="s">
        <v>2163</v>
      </c>
    </row>
    <row r="1161" spans="1:2">
      <c r="A1161" s="9" t="s">
        <v>63</v>
      </c>
      <c r="B1161" s="5" t="s">
        <v>2164</v>
      </c>
    </row>
    <row r="1162" spans="1:2">
      <c r="A1162" s="10" t="s">
        <v>1661</v>
      </c>
      <c r="B1162" s="5"/>
    </row>
    <row r="1163" spans="1:2">
      <c r="A1163" s="9" t="s">
        <v>63</v>
      </c>
      <c r="B1163" s="5" t="s">
        <v>2143</v>
      </c>
    </row>
    <row r="1164" spans="1:2">
      <c r="A1164" s="8" t="s">
        <v>1660</v>
      </c>
      <c r="B1164" s="5"/>
    </row>
    <row r="1165" spans="1:2">
      <c r="A1165" s="9" t="s">
        <v>63</v>
      </c>
      <c r="B1165" s="5" t="s">
        <v>1462</v>
      </c>
    </row>
    <row r="1166" spans="1:2">
      <c r="A1166" s="8" t="s">
        <v>1588</v>
      </c>
      <c r="B1166" s="5"/>
    </row>
    <row r="1167" spans="1:2">
      <c r="A1167" s="9" t="s">
        <v>63</v>
      </c>
      <c r="B1167" s="5" t="s">
        <v>2165</v>
      </c>
    </row>
    <row r="1168" spans="1:2">
      <c r="A1168" s="10" t="s">
        <v>1615</v>
      </c>
      <c r="B1168" s="5"/>
    </row>
    <row r="1169" spans="1:4">
      <c r="A1169" s="7" t="s">
        <v>1618</v>
      </c>
      <c r="B1169" t="s">
        <v>2166</v>
      </c>
    </row>
    <row r="1170" spans="1:4">
      <c r="A1170" s="10" t="s">
        <v>1659</v>
      </c>
      <c r="B1170" s="5"/>
    </row>
    <row r="1171" spans="1:4">
      <c r="A1171" s="7" t="s">
        <v>1618</v>
      </c>
      <c r="B1171" t="s">
        <v>2168</v>
      </c>
    </row>
    <row r="1172" spans="1:4">
      <c r="A1172" s="12" t="s">
        <v>74</v>
      </c>
      <c r="B1172" s="127">
        <v>45001</v>
      </c>
      <c r="C1172" s="136" t="s">
        <v>1987</v>
      </c>
      <c r="D1172" t="s">
        <v>2113</v>
      </c>
    </row>
    <row r="1173" spans="1:4">
      <c r="A1173" s="10" t="s">
        <v>1616</v>
      </c>
      <c r="B1173" s="5"/>
    </row>
    <row r="1174" spans="1:4">
      <c r="A1174" s="7" t="s">
        <v>1618</v>
      </c>
      <c r="B1174" t="s">
        <v>2114</v>
      </c>
    </row>
    <row r="1175" spans="1:4">
      <c r="A1175" s="5" t="s">
        <v>1806</v>
      </c>
    </row>
    <row r="1176" spans="1:4">
      <c r="A1176" s="7" t="s">
        <v>63</v>
      </c>
      <c r="B1176" t="s">
        <v>2139</v>
      </c>
    </row>
    <row r="1177" spans="1:4">
      <c r="A1177" s="5" t="s">
        <v>2051</v>
      </c>
    </row>
    <row r="1178" spans="1:4">
      <c r="A1178" s="7" t="s">
        <v>63</v>
      </c>
      <c r="B1178" t="s">
        <v>2140</v>
      </c>
    </row>
    <row r="1179" spans="1:4">
      <c r="A1179" s="8" t="s">
        <v>1662</v>
      </c>
      <c r="B1179" s="5"/>
    </row>
    <row r="1180" spans="1:4">
      <c r="A1180" s="9" t="s">
        <v>63</v>
      </c>
      <c r="B1180" t="s">
        <v>2141</v>
      </c>
    </row>
    <row r="1181" spans="1:4">
      <c r="A1181" s="9" t="s">
        <v>63</v>
      </c>
      <c r="B1181" s="5" t="s">
        <v>2142</v>
      </c>
    </row>
    <row r="1182" spans="1:4">
      <c r="A1182" s="9" t="s">
        <v>63</v>
      </c>
      <c r="B1182" s="5" t="s">
        <v>1121</v>
      </c>
    </row>
    <row r="1183" spans="1:4">
      <c r="A1183" s="10" t="s">
        <v>1661</v>
      </c>
      <c r="B1183" s="5"/>
    </row>
    <row r="1184" spans="1:4">
      <c r="A1184" s="9" t="s">
        <v>63</v>
      </c>
      <c r="B1184" s="5" t="s">
        <v>2143</v>
      </c>
    </row>
    <row r="1185" spans="1:4">
      <c r="A1185" s="8" t="s">
        <v>1660</v>
      </c>
      <c r="B1185" s="5"/>
    </row>
    <row r="1186" spans="1:4">
      <c r="A1186" s="9" t="s">
        <v>63</v>
      </c>
      <c r="B1186" s="5" t="s">
        <v>1462</v>
      </c>
    </row>
    <row r="1187" spans="1:4">
      <c r="A1187" s="8" t="s">
        <v>1588</v>
      </c>
      <c r="B1187" s="5"/>
    </row>
    <row r="1188" spans="1:4">
      <c r="A1188" s="9" t="s">
        <v>63</v>
      </c>
      <c r="B1188" s="5" t="s">
        <v>2144</v>
      </c>
    </row>
    <row r="1189" spans="1:4">
      <c r="A1189" s="10" t="s">
        <v>1615</v>
      </c>
      <c r="B1189" s="5"/>
    </row>
    <row r="1190" spans="1:4">
      <c r="A1190" s="7" t="s">
        <v>1618</v>
      </c>
      <c r="B1190" t="s">
        <v>2145</v>
      </c>
    </row>
    <row r="1191" spans="1:4">
      <c r="A1191" s="10" t="s">
        <v>1659</v>
      </c>
      <c r="B1191" s="5"/>
    </row>
    <row r="1192" spans="1:4">
      <c r="A1192" s="7" t="s">
        <v>1618</v>
      </c>
      <c r="B1192" t="s">
        <v>2147</v>
      </c>
    </row>
    <row r="1193" spans="1:4">
      <c r="A1193" s="12" t="s">
        <v>74</v>
      </c>
      <c r="B1193" s="127">
        <v>45000</v>
      </c>
      <c r="C1193" s="136" t="s">
        <v>1987</v>
      </c>
      <c r="D1193" t="s">
        <v>2094</v>
      </c>
    </row>
    <row r="1194" spans="1:4">
      <c r="A1194" s="10" t="s">
        <v>1616</v>
      </c>
      <c r="B1194" s="5"/>
    </row>
    <row r="1195" spans="1:4">
      <c r="A1195" s="7" t="s">
        <v>1618</v>
      </c>
      <c r="B1195" t="s">
        <v>2096</v>
      </c>
    </row>
    <row r="1196" spans="1:4">
      <c r="A1196" s="5" t="s">
        <v>1806</v>
      </c>
    </row>
    <row r="1197" spans="1:4">
      <c r="A1197" s="7" t="s">
        <v>63</v>
      </c>
      <c r="B1197" t="s">
        <v>2101</v>
      </c>
    </row>
    <row r="1198" spans="1:4">
      <c r="A1198" s="5" t="s">
        <v>2051</v>
      </c>
    </row>
    <row r="1199" spans="1:4">
      <c r="A1199" s="7" t="s">
        <v>63</v>
      </c>
      <c r="B1199" t="s">
        <v>2102</v>
      </c>
    </row>
    <row r="1200" spans="1:4">
      <c r="A1200" s="8" t="s">
        <v>1662</v>
      </c>
      <c r="B1200" s="5"/>
    </row>
    <row r="1201" spans="1:4">
      <c r="A1201" s="9" t="s">
        <v>63</v>
      </c>
      <c r="B1201" t="s">
        <v>2103</v>
      </c>
    </row>
    <row r="1202" spans="1:4">
      <c r="A1202" s="9" t="s">
        <v>63</v>
      </c>
      <c r="B1202" s="5" t="s">
        <v>2104</v>
      </c>
    </row>
    <row r="1203" spans="1:4">
      <c r="A1203" s="9" t="s">
        <v>63</v>
      </c>
      <c r="B1203" s="5" t="s">
        <v>2105</v>
      </c>
    </row>
    <row r="1204" spans="1:4">
      <c r="A1204" s="10" t="s">
        <v>1661</v>
      </c>
      <c r="B1204" s="5"/>
    </row>
    <row r="1205" spans="1:4">
      <c r="A1205" s="9" t="s">
        <v>63</v>
      </c>
      <c r="B1205" s="5" t="s">
        <v>2106</v>
      </c>
    </row>
    <row r="1206" spans="1:4">
      <c r="A1206" s="8" t="s">
        <v>1660</v>
      </c>
      <c r="B1206" s="5"/>
    </row>
    <row r="1207" spans="1:4">
      <c r="A1207" s="9" t="s">
        <v>63</v>
      </c>
      <c r="B1207" s="5" t="s">
        <v>1403</v>
      </c>
    </row>
    <row r="1208" spans="1:4">
      <c r="A1208" s="8" t="s">
        <v>1588</v>
      </c>
      <c r="B1208" s="5"/>
    </row>
    <row r="1209" spans="1:4">
      <c r="A1209" s="9" t="s">
        <v>63</v>
      </c>
      <c r="B1209" s="5" t="s">
        <v>2107</v>
      </c>
    </row>
    <row r="1210" spans="1:4">
      <c r="A1210" s="10" t="s">
        <v>1615</v>
      </c>
      <c r="B1210" s="5"/>
    </row>
    <row r="1211" spans="1:4">
      <c r="A1211" s="7" t="s">
        <v>1618</v>
      </c>
      <c r="B1211" t="s">
        <v>2108</v>
      </c>
    </row>
    <row r="1212" spans="1:4">
      <c r="A1212" s="10" t="s">
        <v>1659</v>
      </c>
      <c r="B1212" s="5"/>
    </row>
    <row r="1213" spans="1:4">
      <c r="A1213" s="7" t="s">
        <v>1618</v>
      </c>
      <c r="B1213" t="s">
        <v>2110</v>
      </c>
    </row>
    <row r="1214" spans="1:4">
      <c r="A1214" s="12" t="s">
        <v>74</v>
      </c>
      <c r="B1214" s="127">
        <v>44999</v>
      </c>
      <c r="C1214" s="136" t="s">
        <v>1987</v>
      </c>
      <c r="D1214" t="s">
        <v>2070</v>
      </c>
    </row>
    <row r="1215" spans="1:4">
      <c r="A1215" s="10" t="s">
        <v>1616</v>
      </c>
      <c r="B1215" s="5"/>
    </row>
    <row r="1216" spans="1:4">
      <c r="A1216" s="7" t="s">
        <v>1618</v>
      </c>
      <c r="B1216" t="s">
        <v>2071</v>
      </c>
    </row>
    <row r="1217" spans="1:2">
      <c r="A1217" s="5" t="s">
        <v>1806</v>
      </c>
    </row>
    <row r="1218" spans="1:2">
      <c r="A1218" s="7" t="s">
        <v>63</v>
      </c>
      <c r="B1218" t="s">
        <v>2083</v>
      </c>
    </row>
    <row r="1219" spans="1:2">
      <c r="A1219" s="5" t="s">
        <v>2051</v>
      </c>
    </row>
    <row r="1220" spans="1:2">
      <c r="A1220" s="7" t="s">
        <v>63</v>
      </c>
      <c r="B1220" t="s">
        <v>2084</v>
      </c>
    </row>
    <row r="1221" spans="1:2">
      <c r="A1221" s="8" t="s">
        <v>1662</v>
      </c>
      <c r="B1221" s="5"/>
    </row>
    <row r="1222" spans="1:2">
      <c r="A1222" s="9" t="s">
        <v>63</v>
      </c>
      <c r="B1222" t="s">
        <v>2086</v>
      </c>
    </row>
    <row r="1223" spans="1:2">
      <c r="A1223" s="9" t="s">
        <v>63</v>
      </c>
      <c r="B1223" s="5" t="s">
        <v>2087</v>
      </c>
    </row>
    <row r="1224" spans="1:2">
      <c r="A1224" s="9" t="s">
        <v>63</v>
      </c>
      <c r="B1224" s="5" t="s">
        <v>2085</v>
      </c>
    </row>
    <row r="1225" spans="1:2">
      <c r="A1225" s="10" t="s">
        <v>1661</v>
      </c>
      <c r="B1225" s="5"/>
    </row>
    <row r="1226" spans="1:2">
      <c r="A1226" s="9" t="s">
        <v>63</v>
      </c>
      <c r="B1226" s="5" t="s">
        <v>2088</v>
      </c>
    </row>
    <row r="1227" spans="1:2">
      <c r="A1227" s="8" t="s">
        <v>1660</v>
      </c>
      <c r="B1227" s="5"/>
    </row>
    <row r="1228" spans="1:2">
      <c r="A1228" s="9" t="s">
        <v>63</v>
      </c>
      <c r="B1228" s="5" t="s">
        <v>2089</v>
      </c>
    </row>
    <row r="1229" spans="1:2">
      <c r="A1229" s="8" t="s">
        <v>1588</v>
      </c>
      <c r="B1229" s="5"/>
    </row>
    <row r="1230" spans="1:2">
      <c r="A1230" s="9" t="s">
        <v>63</v>
      </c>
      <c r="B1230" s="5" t="s">
        <v>2090</v>
      </c>
    </row>
    <row r="1231" spans="1:2">
      <c r="A1231" s="10" t="s">
        <v>1615</v>
      </c>
      <c r="B1231" s="5"/>
    </row>
    <row r="1232" spans="1:2">
      <c r="A1232" s="7" t="s">
        <v>1618</v>
      </c>
      <c r="B1232" t="s">
        <v>2091</v>
      </c>
    </row>
    <row r="1233" spans="1:4">
      <c r="A1233" s="10" t="s">
        <v>1659</v>
      </c>
      <c r="B1233" s="5"/>
    </row>
    <row r="1234" spans="1:4">
      <c r="A1234" s="7" t="s">
        <v>1618</v>
      </c>
      <c r="B1234" t="s">
        <v>2093</v>
      </c>
    </row>
    <row r="1235" spans="1:4">
      <c r="A1235" s="12" t="s">
        <v>74</v>
      </c>
      <c r="B1235" s="127">
        <v>44998</v>
      </c>
      <c r="C1235" s="136" t="s">
        <v>1987</v>
      </c>
      <c r="D1235" t="s">
        <v>2040</v>
      </c>
    </row>
    <row r="1236" spans="1:4">
      <c r="A1236" s="10" t="s">
        <v>1616</v>
      </c>
      <c r="B1236" s="5"/>
    </row>
    <row r="1237" spans="1:4">
      <c r="A1237" s="7" t="s">
        <v>1618</v>
      </c>
      <c r="B1237" t="s">
        <v>2041</v>
      </c>
    </row>
    <row r="1238" spans="1:4">
      <c r="A1238" s="5" t="s">
        <v>1806</v>
      </c>
    </row>
    <row r="1239" spans="1:4">
      <c r="A1239" s="7" t="s">
        <v>63</v>
      </c>
      <c r="B1239" t="s">
        <v>2059</v>
      </c>
    </row>
    <row r="1240" spans="1:4">
      <c r="A1240" s="5" t="s">
        <v>2051</v>
      </c>
    </row>
    <row r="1241" spans="1:4">
      <c r="A1241" s="7" t="s">
        <v>63</v>
      </c>
      <c r="B1241" t="s">
        <v>2060</v>
      </c>
    </row>
    <row r="1242" spans="1:4">
      <c r="A1242" s="8" t="s">
        <v>1662</v>
      </c>
      <c r="B1242" s="5"/>
    </row>
    <row r="1243" spans="1:4">
      <c r="A1243" s="9" t="s">
        <v>63</v>
      </c>
      <c r="B1243" t="s">
        <v>2061</v>
      </c>
    </row>
    <row r="1244" spans="1:4">
      <c r="A1244" s="9" t="s">
        <v>63</v>
      </c>
      <c r="B1244" s="5" t="s">
        <v>2062</v>
      </c>
    </row>
    <row r="1245" spans="1:4">
      <c r="A1245" s="9" t="s">
        <v>63</v>
      </c>
      <c r="B1245" s="5" t="s">
        <v>2063</v>
      </c>
    </row>
    <row r="1246" spans="1:4">
      <c r="A1246" s="10" t="s">
        <v>1661</v>
      </c>
      <c r="B1246" s="5"/>
    </row>
    <row r="1247" spans="1:4">
      <c r="A1247" s="9" t="s">
        <v>63</v>
      </c>
      <c r="B1247" s="5" t="s">
        <v>2064</v>
      </c>
    </row>
    <row r="1248" spans="1:4">
      <c r="A1248" s="8" t="s">
        <v>1660</v>
      </c>
      <c r="B1248" s="5"/>
    </row>
    <row r="1249" spans="1:5">
      <c r="A1249" s="9" t="s">
        <v>63</v>
      </c>
      <c r="B1249" s="5" t="s">
        <v>1403</v>
      </c>
    </row>
    <row r="1250" spans="1:5">
      <c r="A1250" s="8" t="s">
        <v>1588</v>
      </c>
      <c r="B1250" s="5"/>
    </row>
    <row r="1251" spans="1:5">
      <c r="A1251" s="9" t="s">
        <v>63</v>
      </c>
      <c r="B1251" s="5" t="s">
        <v>2065</v>
      </c>
    </row>
    <row r="1252" spans="1:5">
      <c r="A1252" s="10" t="s">
        <v>1615</v>
      </c>
      <c r="B1252" s="5"/>
    </row>
    <row r="1253" spans="1:5">
      <c r="A1253" s="7" t="s">
        <v>1618</v>
      </c>
      <c r="B1253" t="s">
        <v>2066</v>
      </c>
    </row>
    <row r="1254" spans="1:5">
      <c r="A1254" s="10" t="s">
        <v>1659</v>
      </c>
      <c r="B1254" s="5"/>
    </row>
    <row r="1255" spans="1:5">
      <c r="A1255" s="7" t="s">
        <v>1618</v>
      </c>
      <c r="B1255" t="s">
        <v>2068</v>
      </c>
    </row>
    <row r="1256" spans="1:5">
      <c r="A1256" s="12" t="s">
        <v>76</v>
      </c>
      <c r="C1256" s="11" t="s">
        <v>2045</v>
      </c>
      <c r="D1256" s="136" t="s">
        <v>1553</v>
      </c>
      <c r="E1256" t="s">
        <v>2046</v>
      </c>
    </row>
    <row r="1257" spans="1:5">
      <c r="A1257" s="15" t="s">
        <v>1413</v>
      </c>
      <c r="D1257" s="11"/>
    </row>
    <row r="1258" spans="1:5">
      <c r="A1258" s="13" t="s">
        <v>63</v>
      </c>
      <c r="B1258" t="s">
        <v>2047</v>
      </c>
      <c r="D1258" s="11"/>
    </row>
    <row r="1259" spans="1:5">
      <c r="A1259" s="13" t="s">
        <v>63</v>
      </c>
      <c r="B1259" t="s">
        <v>1925</v>
      </c>
      <c r="D1259" s="11"/>
    </row>
    <row r="1260" spans="1:5">
      <c r="A1260" s="13" t="s">
        <v>63</v>
      </c>
      <c r="B1260" t="s">
        <v>2003</v>
      </c>
      <c r="D1260" s="11"/>
    </row>
    <row r="1261" spans="1:5">
      <c r="A1261" s="15" t="s">
        <v>1552</v>
      </c>
      <c r="D1261" s="11"/>
    </row>
    <row r="1262" spans="1:5">
      <c r="A1262" s="13" t="s">
        <v>63</v>
      </c>
      <c r="B1262" t="s">
        <v>1988</v>
      </c>
      <c r="D1262" s="11"/>
    </row>
    <row r="1263" spans="1:5">
      <c r="A1263" s="13" t="s">
        <v>63</v>
      </c>
      <c r="B1263" t="s">
        <v>1891</v>
      </c>
      <c r="D1263" s="11"/>
    </row>
    <row r="1264" spans="1:5">
      <c r="A1264" s="13" t="s">
        <v>63</v>
      </c>
      <c r="B1264" t="s">
        <v>2048</v>
      </c>
      <c r="D1264" s="11"/>
    </row>
    <row r="1265" spans="1:4">
      <c r="A1265" s="15" t="s">
        <v>2050</v>
      </c>
      <c r="D1265" s="11"/>
    </row>
    <row r="1266" spans="1:4">
      <c r="A1266" s="13" t="s">
        <v>63</v>
      </c>
      <c r="B1266" t="s">
        <v>2049</v>
      </c>
      <c r="D1266" s="11"/>
    </row>
    <row r="1267" spans="1:4">
      <c r="A1267" s="13" t="s">
        <v>63</v>
      </c>
      <c r="B1267" t="s">
        <v>2052</v>
      </c>
      <c r="D1267" s="11"/>
    </row>
    <row r="1268" spans="1:4">
      <c r="A1268" s="13" t="s">
        <v>63</v>
      </c>
      <c r="B1268" t="s">
        <v>2053</v>
      </c>
      <c r="D1268" s="11"/>
    </row>
    <row r="1269" spans="1:4">
      <c r="A1269" s="12" t="s">
        <v>74</v>
      </c>
      <c r="B1269" s="127">
        <v>44997</v>
      </c>
      <c r="C1269" s="7" t="s">
        <v>1987</v>
      </c>
      <c r="D1269" t="s">
        <v>2010</v>
      </c>
    </row>
    <row r="1270" spans="1:4">
      <c r="A1270" s="10" t="s">
        <v>1616</v>
      </c>
      <c r="B1270" s="5"/>
    </row>
    <row r="1271" spans="1:4">
      <c r="A1271" s="7" t="s">
        <v>1618</v>
      </c>
      <c r="B1271" t="s">
        <v>2012</v>
      </c>
    </row>
    <row r="1272" spans="1:4">
      <c r="A1272" s="5" t="s">
        <v>1806</v>
      </c>
    </row>
    <row r="1273" spans="1:4">
      <c r="A1273" s="7" t="s">
        <v>63</v>
      </c>
      <c r="B1273" t="s">
        <v>2029</v>
      </c>
    </row>
    <row r="1274" spans="1:4">
      <c r="A1274" s="8" t="s">
        <v>1662</v>
      </c>
      <c r="B1274" s="5"/>
    </row>
    <row r="1275" spans="1:4">
      <c r="A1275" s="9" t="s">
        <v>63</v>
      </c>
      <c r="B1275" t="s">
        <v>2030</v>
      </c>
    </row>
    <row r="1276" spans="1:4">
      <c r="A1276" s="9" t="s">
        <v>63</v>
      </c>
      <c r="B1276" s="5" t="s">
        <v>2031</v>
      </c>
    </row>
    <row r="1277" spans="1:4">
      <c r="A1277" s="9" t="s">
        <v>63</v>
      </c>
      <c r="B1277" s="5" t="s">
        <v>2032</v>
      </c>
    </row>
    <row r="1278" spans="1:4">
      <c r="A1278" s="10" t="s">
        <v>1661</v>
      </c>
      <c r="B1278" s="5"/>
    </row>
    <row r="1279" spans="1:4">
      <c r="A1279" s="9" t="s">
        <v>63</v>
      </c>
      <c r="B1279" s="5" t="s">
        <v>2033</v>
      </c>
    </row>
    <row r="1280" spans="1:4">
      <c r="A1280" s="8" t="s">
        <v>1660</v>
      </c>
      <c r="B1280" s="5"/>
    </row>
    <row r="1281" spans="1:4">
      <c r="A1281" s="9" t="s">
        <v>63</v>
      </c>
      <c r="B1281" s="5" t="s">
        <v>2034</v>
      </c>
    </row>
    <row r="1282" spans="1:4">
      <c r="A1282" s="8" t="s">
        <v>1588</v>
      </c>
      <c r="B1282" s="5"/>
    </row>
    <row r="1283" spans="1:4">
      <c r="A1283" s="9" t="s">
        <v>63</v>
      </c>
      <c r="B1283" s="5" t="s">
        <v>2035</v>
      </c>
    </row>
    <row r="1284" spans="1:4">
      <c r="A1284" s="10" t="s">
        <v>1615</v>
      </c>
      <c r="B1284" s="5"/>
    </row>
    <row r="1285" spans="1:4">
      <c r="A1285" s="7" t="s">
        <v>1618</v>
      </c>
      <c r="B1285" t="s">
        <v>2036</v>
      </c>
    </row>
    <row r="1286" spans="1:4">
      <c r="A1286" s="10" t="s">
        <v>1659</v>
      </c>
      <c r="B1286" s="5"/>
    </row>
    <row r="1287" spans="1:4">
      <c r="A1287" s="7" t="s">
        <v>1618</v>
      </c>
      <c r="B1287" t="s">
        <v>2038</v>
      </c>
    </row>
    <row r="1288" spans="1:4">
      <c r="A1288" s="12" t="s">
        <v>74</v>
      </c>
      <c r="B1288" s="127">
        <v>44996</v>
      </c>
      <c r="C1288" s="7" t="s">
        <v>1987</v>
      </c>
      <c r="D1288" t="s">
        <v>1998</v>
      </c>
    </row>
    <row r="1289" spans="1:4">
      <c r="A1289" s="10" t="s">
        <v>1616</v>
      </c>
      <c r="B1289" s="5"/>
    </row>
    <row r="1290" spans="1:4">
      <c r="A1290" s="7" t="s">
        <v>1618</v>
      </c>
      <c r="B1290" t="s">
        <v>1999</v>
      </c>
    </row>
    <row r="1291" spans="1:4">
      <c r="A1291" s="5" t="s">
        <v>1806</v>
      </c>
    </row>
    <row r="1292" spans="1:4">
      <c r="A1292" s="7" t="s">
        <v>63</v>
      </c>
      <c r="B1292" t="s">
        <v>2002</v>
      </c>
    </row>
    <row r="1293" spans="1:4">
      <c r="A1293" s="8" t="s">
        <v>1662</v>
      </c>
      <c r="B1293" s="5"/>
    </row>
    <row r="1294" spans="1:4">
      <c r="A1294" s="9" t="s">
        <v>63</v>
      </c>
      <c r="B1294" t="s">
        <v>2003</v>
      </c>
    </row>
    <row r="1295" spans="1:4">
      <c r="A1295" s="9" t="s">
        <v>63</v>
      </c>
      <c r="B1295" s="5" t="s">
        <v>578</v>
      </c>
    </row>
    <row r="1296" spans="1:4">
      <c r="A1296" s="9" t="s">
        <v>63</v>
      </c>
      <c r="B1296" s="5" t="s">
        <v>2004</v>
      </c>
    </row>
    <row r="1297" spans="1:4">
      <c r="A1297" s="10" t="s">
        <v>1661</v>
      </c>
      <c r="B1297" s="5"/>
    </row>
    <row r="1298" spans="1:4">
      <c r="A1298" s="9" t="s">
        <v>63</v>
      </c>
      <c r="B1298" s="5" t="s">
        <v>2005</v>
      </c>
    </row>
    <row r="1299" spans="1:4">
      <c r="A1299" s="8" t="s">
        <v>1660</v>
      </c>
      <c r="B1299" s="5"/>
    </row>
    <row r="1300" spans="1:4">
      <c r="A1300" s="9" t="s">
        <v>63</v>
      </c>
      <c r="B1300" s="5" t="s">
        <v>1403</v>
      </c>
    </row>
    <row r="1301" spans="1:4">
      <c r="A1301" s="8" t="s">
        <v>1588</v>
      </c>
      <c r="B1301" s="5"/>
    </row>
    <row r="1302" spans="1:4">
      <c r="A1302" s="9" t="s">
        <v>63</v>
      </c>
      <c r="B1302" s="5" t="s">
        <v>2006</v>
      </c>
    </row>
    <row r="1303" spans="1:4">
      <c r="A1303" s="10" t="s">
        <v>1615</v>
      </c>
      <c r="B1303" s="5"/>
    </row>
    <row r="1304" spans="1:4">
      <c r="A1304" s="7" t="s">
        <v>1618</v>
      </c>
      <c r="B1304" t="s">
        <v>2007</v>
      </c>
    </row>
    <row r="1305" spans="1:4">
      <c r="A1305" s="10" t="s">
        <v>1659</v>
      </c>
      <c r="B1305" s="5"/>
    </row>
    <row r="1306" spans="1:4">
      <c r="A1306" s="7" t="s">
        <v>1618</v>
      </c>
      <c r="B1306" t="s">
        <v>2008</v>
      </c>
    </row>
    <row r="1307" spans="1:4">
      <c r="A1307" s="12" t="s">
        <v>74</v>
      </c>
      <c r="D1307" s="11">
        <v>44995</v>
      </c>
    </row>
    <row r="1308" spans="1:4">
      <c r="A1308" s="10" t="s">
        <v>1616</v>
      </c>
      <c r="B1308" s="5"/>
    </row>
    <row r="1309" spans="1:4">
      <c r="A1309" s="7" t="s">
        <v>1618</v>
      </c>
      <c r="B1309" t="s">
        <v>1966</v>
      </c>
    </row>
    <row r="1310" spans="1:4">
      <c r="A1310" s="5" t="s">
        <v>1806</v>
      </c>
    </row>
    <row r="1311" spans="1:4">
      <c r="A1311" s="7" t="s">
        <v>63</v>
      </c>
      <c r="B1311" t="s">
        <v>1988</v>
      </c>
    </row>
    <row r="1312" spans="1:4">
      <c r="A1312" s="8" t="s">
        <v>1662</v>
      </c>
    </row>
    <row r="1313" spans="1:4">
      <c r="A1313" s="9" t="s">
        <v>63</v>
      </c>
      <c r="B1313" s="5" t="s">
        <v>1991</v>
      </c>
    </row>
    <row r="1314" spans="1:4">
      <c r="A1314" s="9" t="s">
        <v>63</v>
      </c>
      <c r="B1314" s="5" t="s">
        <v>1990</v>
      </c>
    </row>
    <row r="1315" spans="1:4">
      <c r="A1315" s="9" t="s">
        <v>63</v>
      </c>
      <c r="B1315" s="5" t="s">
        <v>1989</v>
      </c>
    </row>
    <row r="1316" spans="1:4">
      <c r="A1316" s="10" t="s">
        <v>1661</v>
      </c>
      <c r="B1316" s="5"/>
    </row>
    <row r="1317" spans="1:4">
      <c r="A1317" s="9" t="s">
        <v>63</v>
      </c>
      <c r="B1317" s="5" t="s">
        <v>1992</v>
      </c>
    </row>
    <row r="1318" spans="1:4">
      <c r="A1318" s="8" t="s">
        <v>1660</v>
      </c>
      <c r="B1318" s="5"/>
    </row>
    <row r="1319" spans="1:4">
      <c r="A1319" s="9" t="s">
        <v>63</v>
      </c>
      <c r="B1319" s="5" t="s">
        <v>1403</v>
      </c>
    </row>
    <row r="1320" spans="1:4">
      <c r="A1320" s="8" t="s">
        <v>1588</v>
      </c>
      <c r="B1320" s="5"/>
    </row>
    <row r="1321" spans="1:4">
      <c r="A1321" s="9" t="s">
        <v>63</v>
      </c>
      <c r="B1321" s="5" t="s">
        <v>1993</v>
      </c>
    </row>
    <row r="1322" spans="1:4">
      <c r="A1322" s="10" t="s">
        <v>1615</v>
      </c>
      <c r="B1322" s="5"/>
    </row>
    <row r="1323" spans="1:4">
      <c r="A1323" s="7" t="s">
        <v>1618</v>
      </c>
      <c r="B1323" t="s">
        <v>1994</v>
      </c>
    </row>
    <row r="1324" spans="1:4">
      <c r="A1324" s="10" t="s">
        <v>1659</v>
      </c>
      <c r="B1324" s="5"/>
    </row>
    <row r="1325" spans="1:4">
      <c r="A1325" s="7" t="s">
        <v>1618</v>
      </c>
      <c r="B1325" t="s">
        <v>1996</v>
      </c>
    </row>
    <row r="1326" spans="1:4">
      <c r="A1326" s="12" t="s">
        <v>74</v>
      </c>
      <c r="D1326" s="11">
        <v>44994</v>
      </c>
    </row>
    <row r="1327" spans="1:4">
      <c r="A1327" s="10" t="s">
        <v>1616</v>
      </c>
      <c r="B1327" s="5"/>
    </row>
    <row r="1328" spans="1:4">
      <c r="A1328" s="7" t="s">
        <v>1618</v>
      </c>
      <c r="B1328" t="s">
        <v>1951</v>
      </c>
    </row>
    <row r="1329" spans="1:2">
      <c r="A1329" s="5" t="s">
        <v>1806</v>
      </c>
    </row>
    <row r="1330" spans="1:2">
      <c r="A1330" s="7" t="s">
        <v>63</v>
      </c>
      <c r="B1330" t="s">
        <v>1955</v>
      </c>
    </row>
    <row r="1331" spans="1:2">
      <c r="A1331" s="8" t="s">
        <v>1662</v>
      </c>
      <c r="B1331" s="5"/>
    </row>
    <row r="1332" spans="1:2">
      <c r="A1332" s="9" t="s">
        <v>63</v>
      </c>
      <c r="B1332" t="s">
        <v>1956</v>
      </c>
    </row>
    <row r="1333" spans="1:2">
      <c r="A1333" s="9" t="s">
        <v>63</v>
      </c>
      <c r="B1333" s="5" t="s">
        <v>1957</v>
      </c>
    </row>
    <row r="1334" spans="1:2">
      <c r="A1334" s="9" t="s">
        <v>63</v>
      </c>
      <c r="B1334" s="5" t="s">
        <v>1958</v>
      </c>
    </row>
    <row r="1335" spans="1:2">
      <c r="A1335" s="10" t="s">
        <v>1661</v>
      </c>
      <c r="B1335" s="5"/>
    </row>
    <row r="1336" spans="1:2">
      <c r="A1336" s="9" t="s">
        <v>63</v>
      </c>
      <c r="B1336" s="5" t="s">
        <v>1959</v>
      </c>
    </row>
    <row r="1337" spans="1:2">
      <c r="A1337" s="8" t="s">
        <v>1660</v>
      </c>
      <c r="B1337" s="5"/>
    </row>
    <row r="1338" spans="1:2">
      <c r="A1338" s="9" t="s">
        <v>63</v>
      </c>
      <c r="B1338" s="5" t="s">
        <v>1403</v>
      </c>
    </row>
    <row r="1339" spans="1:2">
      <c r="A1339" s="8" t="s">
        <v>1588</v>
      </c>
      <c r="B1339" s="5"/>
    </row>
    <row r="1340" spans="1:2">
      <c r="A1340" s="9" t="s">
        <v>63</v>
      </c>
      <c r="B1340" s="5" t="s">
        <v>1960</v>
      </c>
    </row>
    <row r="1341" spans="1:2">
      <c r="A1341" s="10" t="s">
        <v>1615</v>
      </c>
      <c r="B1341" s="5"/>
    </row>
    <row r="1342" spans="1:2">
      <c r="A1342" s="7" t="s">
        <v>1618</v>
      </c>
      <c r="B1342" t="s">
        <v>1963</v>
      </c>
    </row>
    <row r="1343" spans="1:2">
      <c r="A1343" s="10" t="s">
        <v>1659</v>
      </c>
      <c r="B1343" s="5"/>
    </row>
    <row r="1344" spans="1:2">
      <c r="A1344" s="7" t="s">
        <v>1618</v>
      </c>
      <c r="B1344" t="s">
        <v>1964</v>
      </c>
    </row>
    <row r="1345" spans="1:4">
      <c r="A1345" s="12" t="s">
        <v>74</v>
      </c>
      <c r="D1345" s="11">
        <v>44993</v>
      </c>
    </row>
    <row r="1346" spans="1:4">
      <c r="A1346" s="10" t="s">
        <v>1616</v>
      </c>
      <c r="B1346" s="5"/>
    </row>
    <row r="1347" spans="1:4">
      <c r="A1347" s="7" t="s">
        <v>1618</v>
      </c>
      <c r="B1347" t="s">
        <v>1933</v>
      </c>
    </row>
    <row r="1348" spans="1:4">
      <c r="A1348" s="5" t="s">
        <v>1806</v>
      </c>
    </row>
    <row r="1349" spans="1:4">
      <c r="A1349" s="7" t="s">
        <v>63</v>
      </c>
      <c r="B1349" t="s">
        <v>1941</v>
      </c>
    </row>
    <row r="1350" spans="1:4">
      <c r="A1350" s="8" t="s">
        <v>1662</v>
      </c>
      <c r="B1350" s="5"/>
    </row>
    <row r="1351" spans="1:4">
      <c r="A1351" s="9" t="s">
        <v>63</v>
      </c>
      <c r="B1351" t="s">
        <v>1942</v>
      </c>
    </row>
    <row r="1352" spans="1:4">
      <c r="A1352" s="9" t="s">
        <v>63</v>
      </c>
      <c r="B1352" s="5" t="s">
        <v>1943</v>
      </c>
    </row>
    <row r="1353" spans="1:4">
      <c r="A1353" s="9" t="s">
        <v>63</v>
      </c>
      <c r="B1353" s="5" t="s">
        <v>1944</v>
      </c>
    </row>
    <row r="1354" spans="1:4">
      <c r="A1354" s="10" t="s">
        <v>1661</v>
      </c>
      <c r="B1354" s="5"/>
    </row>
    <row r="1355" spans="1:4">
      <c r="A1355" s="9" t="s">
        <v>63</v>
      </c>
      <c r="B1355" s="5" t="s">
        <v>1945</v>
      </c>
    </row>
    <row r="1356" spans="1:4">
      <c r="A1356" s="8" t="s">
        <v>1660</v>
      </c>
      <c r="B1356" s="5"/>
    </row>
    <row r="1357" spans="1:4">
      <c r="A1357" s="9" t="s">
        <v>63</v>
      </c>
      <c r="B1357" s="5" t="s">
        <v>1403</v>
      </c>
    </row>
    <row r="1358" spans="1:4">
      <c r="A1358" s="8" t="s">
        <v>1588</v>
      </c>
      <c r="B1358" s="5"/>
    </row>
    <row r="1359" spans="1:4">
      <c r="A1359" s="9" t="s">
        <v>63</v>
      </c>
      <c r="B1359" s="5" t="s">
        <v>1946</v>
      </c>
    </row>
    <row r="1360" spans="1:4">
      <c r="A1360" s="10" t="s">
        <v>1615</v>
      </c>
      <c r="B1360" s="5"/>
    </row>
    <row r="1361" spans="1:4">
      <c r="A1361" s="7" t="s">
        <v>1618</v>
      </c>
      <c r="B1361" t="s">
        <v>1947</v>
      </c>
    </row>
    <row r="1362" spans="1:4">
      <c r="A1362" s="10" t="s">
        <v>1659</v>
      </c>
      <c r="B1362" s="5"/>
    </row>
    <row r="1363" spans="1:4">
      <c r="A1363" s="7" t="s">
        <v>1618</v>
      </c>
      <c r="B1363" t="s">
        <v>1949</v>
      </c>
    </row>
    <row r="1364" spans="1:4">
      <c r="A1364" s="12" t="s">
        <v>74</v>
      </c>
      <c r="D1364" s="11">
        <v>44992</v>
      </c>
    </row>
    <row r="1365" spans="1:4">
      <c r="A1365" s="10" t="s">
        <v>1616</v>
      </c>
      <c r="B1365" s="5"/>
    </row>
    <row r="1366" spans="1:4">
      <c r="A1366" s="7" t="s">
        <v>1618</v>
      </c>
      <c r="B1366" t="s">
        <v>1902</v>
      </c>
    </row>
    <row r="1367" spans="1:4">
      <c r="A1367" s="5" t="s">
        <v>1806</v>
      </c>
    </row>
    <row r="1368" spans="1:4">
      <c r="A1368" s="7" t="s">
        <v>63</v>
      </c>
      <c r="B1368" t="s">
        <v>1923</v>
      </c>
    </row>
    <row r="1369" spans="1:4">
      <c r="A1369" s="8" t="s">
        <v>1662</v>
      </c>
      <c r="B1369" s="5"/>
    </row>
    <row r="1370" spans="1:4">
      <c r="A1370" s="9" t="s">
        <v>63</v>
      </c>
      <c r="B1370" t="s">
        <v>1925</v>
      </c>
    </row>
    <row r="1371" spans="1:4">
      <c r="A1371" s="9" t="s">
        <v>63</v>
      </c>
      <c r="B1371" s="5" t="s">
        <v>1924</v>
      </c>
    </row>
    <row r="1372" spans="1:4">
      <c r="A1372" s="9" t="s">
        <v>63</v>
      </c>
      <c r="B1372" s="5" t="s">
        <v>1926</v>
      </c>
    </row>
    <row r="1373" spans="1:4">
      <c r="A1373" s="10" t="s">
        <v>1661</v>
      </c>
      <c r="B1373" s="5"/>
    </row>
    <row r="1374" spans="1:4">
      <c r="A1374" s="9" t="s">
        <v>63</v>
      </c>
      <c r="B1374" s="5" t="s">
        <v>1927</v>
      </c>
    </row>
    <row r="1375" spans="1:4">
      <c r="A1375" s="8" t="s">
        <v>1660</v>
      </c>
      <c r="B1375" s="5"/>
    </row>
    <row r="1376" spans="1:4">
      <c r="A1376" s="9" t="s">
        <v>63</v>
      </c>
      <c r="B1376" s="5" t="s">
        <v>1928</v>
      </c>
    </row>
    <row r="1377" spans="1:4">
      <c r="A1377" s="8" t="s">
        <v>1588</v>
      </c>
      <c r="B1377" s="5"/>
    </row>
    <row r="1378" spans="1:4">
      <c r="A1378" s="9" t="s">
        <v>63</v>
      </c>
      <c r="B1378" s="5" t="s">
        <v>1929</v>
      </c>
    </row>
    <row r="1379" spans="1:4">
      <c r="A1379" s="10" t="s">
        <v>1615</v>
      </c>
      <c r="B1379" s="5"/>
    </row>
    <row r="1380" spans="1:4">
      <c r="A1380" s="7" t="s">
        <v>1618</v>
      </c>
      <c r="B1380" t="s">
        <v>1930</v>
      </c>
    </row>
    <row r="1381" spans="1:4">
      <c r="A1381" s="10" t="s">
        <v>1659</v>
      </c>
      <c r="B1381" s="5"/>
    </row>
    <row r="1382" spans="1:4">
      <c r="A1382" s="7" t="s">
        <v>1618</v>
      </c>
      <c r="B1382" t="s">
        <v>1932</v>
      </c>
    </row>
    <row r="1383" spans="1:4">
      <c r="A1383" s="12" t="s">
        <v>74</v>
      </c>
      <c r="D1383" s="11">
        <v>44991</v>
      </c>
    </row>
    <row r="1384" spans="1:4">
      <c r="A1384" s="10" t="s">
        <v>1616</v>
      </c>
      <c r="B1384" s="5"/>
    </row>
    <row r="1385" spans="1:4">
      <c r="A1385" s="7" t="s">
        <v>1618</v>
      </c>
      <c r="B1385" t="s">
        <v>1872</v>
      </c>
    </row>
    <row r="1386" spans="1:4">
      <c r="A1386" s="5" t="s">
        <v>1806</v>
      </c>
    </row>
    <row r="1387" spans="1:4">
      <c r="A1387" s="7" t="s">
        <v>63</v>
      </c>
      <c r="B1387" t="s">
        <v>1891</v>
      </c>
    </row>
    <row r="1388" spans="1:4">
      <c r="A1388" s="8" t="s">
        <v>1662</v>
      </c>
      <c r="B1388" s="5"/>
    </row>
    <row r="1389" spans="1:4">
      <c r="A1389" s="9" t="s">
        <v>63</v>
      </c>
      <c r="B1389" t="s">
        <v>1892</v>
      </c>
    </row>
    <row r="1390" spans="1:4">
      <c r="A1390" s="9" t="s">
        <v>63</v>
      </c>
      <c r="B1390" s="5" t="s">
        <v>1896</v>
      </c>
    </row>
    <row r="1391" spans="1:4">
      <c r="A1391" s="9" t="s">
        <v>63</v>
      </c>
      <c r="B1391" s="5" t="s">
        <v>1897</v>
      </c>
    </row>
    <row r="1392" spans="1:4">
      <c r="A1392" s="10" t="s">
        <v>1661</v>
      </c>
      <c r="B1392" s="5"/>
    </row>
    <row r="1393" spans="1:6">
      <c r="A1393" s="9" t="s">
        <v>63</v>
      </c>
      <c r="B1393" s="5" t="s">
        <v>1893</v>
      </c>
    </row>
    <row r="1394" spans="1:6">
      <c r="A1394" s="8" t="s">
        <v>1660</v>
      </c>
      <c r="B1394" s="5"/>
    </row>
    <row r="1395" spans="1:6">
      <c r="A1395" s="9" t="s">
        <v>63</v>
      </c>
      <c r="B1395" s="5" t="s">
        <v>1894</v>
      </c>
    </row>
    <row r="1396" spans="1:6">
      <c r="A1396" s="8" t="s">
        <v>1588</v>
      </c>
      <c r="B1396" s="5"/>
    </row>
    <row r="1397" spans="1:6">
      <c r="A1397" s="9" t="s">
        <v>63</v>
      </c>
      <c r="B1397" s="5" t="s">
        <v>1895</v>
      </c>
    </row>
    <row r="1398" spans="1:6">
      <c r="A1398" s="10" t="s">
        <v>1615</v>
      </c>
      <c r="B1398" s="5"/>
    </row>
    <row r="1399" spans="1:6">
      <c r="A1399" s="7" t="s">
        <v>1618</v>
      </c>
      <c r="B1399" t="s">
        <v>1898</v>
      </c>
    </row>
    <row r="1400" spans="1:6">
      <c r="A1400" s="10" t="s">
        <v>1659</v>
      </c>
      <c r="B1400" s="5"/>
    </row>
    <row r="1401" spans="1:6">
      <c r="A1401" s="7" t="s">
        <v>1618</v>
      </c>
      <c r="B1401" t="s">
        <v>1900</v>
      </c>
    </row>
    <row r="1402" spans="1:6">
      <c r="A1402" s="12" t="s">
        <v>76</v>
      </c>
      <c r="D1402" s="11" t="s">
        <v>1890</v>
      </c>
      <c r="F1402" t="s">
        <v>1881</v>
      </c>
    </row>
    <row r="1403" spans="1:6">
      <c r="A1403" s="15" t="s">
        <v>1413</v>
      </c>
      <c r="D1403" s="11"/>
    </row>
    <row r="1404" spans="1:6">
      <c r="A1404" s="13" t="s">
        <v>63</v>
      </c>
      <c r="B1404" t="s">
        <v>1874</v>
      </c>
      <c r="D1404" s="11"/>
    </row>
    <row r="1405" spans="1:6">
      <c r="A1405" s="13" t="s">
        <v>63</v>
      </c>
      <c r="B1405" t="s">
        <v>1875</v>
      </c>
      <c r="D1405" s="11"/>
    </row>
    <row r="1406" spans="1:6">
      <c r="A1406" s="13" t="s">
        <v>63</v>
      </c>
      <c r="B1406" t="s">
        <v>1876</v>
      </c>
      <c r="D1406" s="11"/>
    </row>
    <row r="1407" spans="1:6">
      <c r="A1407" s="15" t="s">
        <v>1552</v>
      </c>
      <c r="D1407" s="11"/>
    </row>
    <row r="1408" spans="1:6">
      <c r="A1408" s="13" t="s">
        <v>63</v>
      </c>
      <c r="B1408" t="s">
        <v>1877</v>
      </c>
      <c r="D1408" s="11"/>
    </row>
    <row r="1409" spans="1:4">
      <c r="A1409" s="13" t="s">
        <v>63</v>
      </c>
      <c r="B1409" t="s">
        <v>1878</v>
      </c>
      <c r="D1409" s="11"/>
    </row>
    <row r="1410" spans="1:4">
      <c r="A1410" s="13" t="s">
        <v>63</v>
      </c>
      <c r="B1410" t="s">
        <v>1879</v>
      </c>
      <c r="D1410" s="11"/>
    </row>
    <row r="1411" spans="1:4">
      <c r="A1411" s="15" t="s">
        <v>1807</v>
      </c>
      <c r="D1411" s="11"/>
    </row>
    <row r="1412" spans="1:4">
      <c r="A1412" s="13" t="s">
        <v>63</v>
      </c>
      <c r="B1412" t="s">
        <v>1880</v>
      </c>
      <c r="D1412" s="11"/>
    </row>
    <row r="1413" spans="1:4">
      <c r="A1413" s="12" t="s">
        <v>74</v>
      </c>
      <c r="D1413" s="11">
        <v>44990</v>
      </c>
    </row>
    <row r="1414" spans="1:4">
      <c r="A1414" s="10" t="s">
        <v>1616</v>
      </c>
      <c r="B1414" s="5"/>
    </row>
    <row r="1415" spans="1:4">
      <c r="A1415" s="7" t="s">
        <v>1618</v>
      </c>
      <c r="B1415" t="s">
        <v>1849</v>
      </c>
    </row>
    <row r="1416" spans="1:4">
      <c r="A1416" s="5" t="s">
        <v>1806</v>
      </c>
    </row>
    <row r="1417" spans="1:4">
      <c r="A1417" s="7" t="s">
        <v>63</v>
      </c>
      <c r="B1417" t="s">
        <v>1019</v>
      </c>
    </row>
    <row r="1418" spans="1:4">
      <c r="A1418" s="8" t="s">
        <v>1662</v>
      </c>
      <c r="B1418" s="5"/>
    </row>
    <row r="1419" spans="1:4">
      <c r="A1419" s="9" t="s">
        <v>63</v>
      </c>
      <c r="B1419" t="s">
        <v>1862</v>
      </c>
    </row>
    <row r="1420" spans="1:4">
      <c r="A1420" s="9" t="s">
        <v>63</v>
      </c>
      <c r="B1420" s="5" t="s">
        <v>1863</v>
      </c>
    </row>
    <row r="1421" spans="1:4">
      <c r="A1421" s="9" t="s">
        <v>63</v>
      </c>
      <c r="B1421" s="5" t="s">
        <v>1864</v>
      </c>
    </row>
    <row r="1422" spans="1:4">
      <c r="A1422" s="10" t="s">
        <v>1661</v>
      </c>
      <c r="B1422" s="5"/>
    </row>
    <row r="1423" spans="1:4">
      <c r="A1423" s="9" t="s">
        <v>63</v>
      </c>
      <c r="B1423" s="5" t="s">
        <v>1865</v>
      </c>
    </row>
    <row r="1424" spans="1:4">
      <c r="A1424" s="8" t="s">
        <v>1660</v>
      </c>
      <c r="B1424" s="5"/>
    </row>
    <row r="1425" spans="1:4">
      <c r="A1425" s="9" t="s">
        <v>63</v>
      </c>
      <c r="B1425" s="5" t="s">
        <v>1866</v>
      </c>
    </row>
    <row r="1426" spans="1:4">
      <c r="A1426" s="8" t="s">
        <v>1588</v>
      </c>
      <c r="B1426" s="5"/>
    </row>
    <row r="1427" spans="1:4">
      <c r="A1427" s="9" t="s">
        <v>63</v>
      </c>
      <c r="B1427" s="5" t="s">
        <v>1867</v>
      </c>
    </row>
    <row r="1428" spans="1:4">
      <c r="A1428" s="10" t="s">
        <v>1615</v>
      </c>
      <c r="B1428" s="5"/>
    </row>
    <row r="1429" spans="1:4">
      <c r="A1429" s="7" t="s">
        <v>1618</v>
      </c>
      <c r="B1429" t="s">
        <v>1868</v>
      </c>
    </row>
    <row r="1430" spans="1:4">
      <c r="A1430" s="10" t="s">
        <v>1659</v>
      </c>
      <c r="B1430" s="5"/>
    </row>
    <row r="1431" spans="1:4">
      <c r="A1431" s="7" t="s">
        <v>1618</v>
      </c>
      <c r="B1431" t="s">
        <v>1870</v>
      </c>
    </row>
    <row r="1432" spans="1:4">
      <c r="A1432" s="12" t="s">
        <v>74</v>
      </c>
      <c r="D1432" s="11">
        <v>44989</v>
      </c>
    </row>
    <row r="1433" spans="1:4">
      <c r="A1433" s="10" t="s">
        <v>1616</v>
      </c>
      <c r="B1433" s="5"/>
    </row>
    <row r="1434" spans="1:4">
      <c r="A1434" s="7" t="s">
        <v>1618</v>
      </c>
      <c r="B1434" t="s">
        <v>1838</v>
      </c>
    </row>
    <row r="1435" spans="1:4">
      <c r="A1435" s="5" t="s">
        <v>1806</v>
      </c>
    </row>
    <row r="1436" spans="1:4">
      <c r="A1436" s="7" t="s">
        <v>63</v>
      </c>
      <c r="B1436" t="s">
        <v>1019</v>
      </c>
    </row>
    <row r="1437" spans="1:4">
      <c r="A1437" s="8" t="s">
        <v>1662</v>
      </c>
      <c r="B1437" s="5"/>
    </row>
    <row r="1438" spans="1:4">
      <c r="A1438" s="9" t="s">
        <v>63</v>
      </c>
      <c r="B1438" t="s">
        <v>1840</v>
      </c>
    </row>
    <row r="1439" spans="1:4">
      <c r="A1439" s="9" t="s">
        <v>63</v>
      </c>
      <c r="B1439" t="s">
        <v>1828</v>
      </c>
    </row>
    <row r="1440" spans="1:4">
      <c r="A1440" s="9" t="s">
        <v>63</v>
      </c>
      <c r="B1440" s="5" t="s">
        <v>1839</v>
      </c>
    </row>
    <row r="1441" spans="1:4">
      <c r="A1441" s="10" t="s">
        <v>1661</v>
      </c>
      <c r="B1441" s="5"/>
    </row>
    <row r="1442" spans="1:4">
      <c r="A1442" s="9" t="s">
        <v>63</v>
      </c>
      <c r="B1442" s="5" t="s">
        <v>1841</v>
      </c>
    </row>
    <row r="1443" spans="1:4">
      <c r="A1443" s="8" t="s">
        <v>1660</v>
      </c>
      <c r="B1443" s="5"/>
    </row>
    <row r="1444" spans="1:4">
      <c r="A1444" s="9" t="s">
        <v>63</v>
      </c>
      <c r="B1444" s="5" t="s">
        <v>1842</v>
      </c>
    </row>
    <row r="1445" spans="1:4">
      <c r="A1445" s="8" t="s">
        <v>1588</v>
      </c>
      <c r="B1445" s="5"/>
    </row>
    <row r="1446" spans="1:4">
      <c r="A1446" s="9" t="s">
        <v>63</v>
      </c>
      <c r="B1446" s="5" t="s">
        <v>1843</v>
      </c>
    </row>
    <row r="1447" spans="1:4">
      <c r="A1447" s="10" t="s">
        <v>1615</v>
      </c>
      <c r="B1447" s="5"/>
    </row>
    <row r="1448" spans="1:4">
      <c r="A1448" s="7" t="s">
        <v>1618</v>
      </c>
      <c r="B1448" t="s">
        <v>1844</v>
      </c>
    </row>
    <row r="1449" spans="1:4">
      <c r="A1449" s="10" t="s">
        <v>1659</v>
      </c>
      <c r="B1449" s="5"/>
    </row>
    <row r="1450" spans="1:4">
      <c r="A1450" s="7" t="s">
        <v>1618</v>
      </c>
      <c r="B1450" t="s">
        <v>1847</v>
      </c>
    </row>
    <row r="1451" spans="1:4">
      <c r="A1451" s="12" t="s">
        <v>74</v>
      </c>
      <c r="D1451" s="11">
        <v>44988</v>
      </c>
    </row>
    <row r="1452" spans="1:4">
      <c r="A1452" s="10" t="s">
        <v>1616</v>
      </c>
      <c r="B1452" s="5"/>
    </row>
    <row r="1453" spans="1:4">
      <c r="A1453" s="7" t="s">
        <v>1618</v>
      </c>
      <c r="B1453" t="s">
        <v>1818</v>
      </c>
    </row>
    <row r="1454" spans="1:4">
      <c r="A1454" s="5" t="s">
        <v>1806</v>
      </c>
    </row>
    <row r="1455" spans="1:4">
      <c r="A1455" s="7" t="s">
        <v>63</v>
      </c>
      <c r="B1455" t="s">
        <v>1019</v>
      </c>
    </row>
    <row r="1456" spans="1:4">
      <c r="A1456" s="8" t="s">
        <v>1662</v>
      </c>
      <c r="B1456" s="5"/>
    </row>
    <row r="1457" spans="1:4">
      <c r="A1457" s="9" t="s">
        <v>63</v>
      </c>
      <c r="B1457" t="s">
        <v>1829</v>
      </c>
    </row>
    <row r="1458" spans="1:4">
      <c r="A1458" s="9" t="s">
        <v>63</v>
      </c>
      <c r="B1458" t="s">
        <v>1827</v>
      </c>
    </row>
    <row r="1459" spans="1:4">
      <c r="A1459" s="9" t="s">
        <v>63</v>
      </c>
      <c r="B1459" s="5" t="s">
        <v>1828</v>
      </c>
    </row>
    <row r="1460" spans="1:4">
      <c r="A1460" s="10" t="s">
        <v>1661</v>
      </c>
      <c r="B1460" s="5"/>
    </row>
    <row r="1461" spans="1:4">
      <c r="A1461" s="9" t="s">
        <v>63</v>
      </c>
      <c r="B1461" s="5" t="s">
        <v>1830</v>
      </c>
    </row>
    <row r="1462" spans="1:4">
      <c r="A1462" s="8" t="s">
        <v>1660</v>
      </c>
      <c r="B1462" s="5"/>
    </row>
    <row r="1463" spans="1:4">
      <c r="A1463" s="9" t="s">
        <v>63</v>
      </c>
      <c r="B1463" s="5" t="s">
        <v>1831</v>
      </c>
    </row>
    <row r="1464" spans="1:4">
      <c r="A1464" s="8" t="s">
        <v>1588</v>
      </c>
      <c r="B1464" s="5"/>
    </row>
    <row r="1465" spans="1:4">
      <c r="A1465" s="9" t="s">
        <v>63</v>
      </c>
      <c r="B1465" s="5" t="s">
        <v>1832</v>
      </c>
    </row>
    <row r="1466" spans="1:4">
      <c r="A1466" s="10" t="s">
        <v>1615</v>
      </c>
      <c r="B1466" s="5"/>
    </row>
    <row r="1467" spans="1:4">
      <c r="A1467" s="7" t="s">
        <v>1618</v>
      </c>
      <c r="B1467" t="s">
        <v>1833</v>
      </c>
    </row>
    <row r="1468" spans="1:4">
      <c r="A1468" s="10" t="s">
        <v>1659</v>
      </c>
      <c r="B1468" s="5"/>
    </row>
    <row r="1469" spans="1:4">
      <c r="A1469" s="7" t="s">
        <v>1618</v>
      </c>
      <c r="B1469" t="s">
        <v>1835</v>
      </c>
    </row>
    <row r="1470" spans="1:4">
      <c r="A1470" s="12" t="s">
        <v>74</v>
      </c>
      <c r="D1470" s="11">
        <v>44987</v>
      </c>
    </row>
    <row r="1471" spans="1:4">
      <c r="A1471" s="10" t="s">
        <v>1616</v>
      </c>
      <c r="B1471" s="5"/>
    </row>
    <row r="1472" spans="1:4">
      <c r="A1472" s="7" t="s">
        <v>1618</v>
      </c>
      <c r="B1472" t="s">
        <v>1785</v>
      </c>
    </row>
    <row r="1473" spans="1:4">
      <c r="A1473" s="8" t="s">
        <v>1662</v>
      </c>
      <c r="B1473" s="5"/>
    </row>
    <row r="1474" spans="1:4">
      <c r="A1474" s="9" t="s">
        <v>63</v>
      </c>
      <c r="B1474" s="5" t="s">
        <v>1809</v>
      </c>
    </row>
    <row r="1475" spans="1:4">
      <c r="A1475" s="9" t="s">
        <v>63</v>
      </c>
      <c r="B1475" t="s">
        <v>1810</v>
      </c>
    </row>
    <row r="1476" spans="1:4">
      <c r="A1476" s="9" t="s">
        <v>63</v>
      </c>
      <c r="B1476" s="5" t="s">
        <v>1808</v>
      </c>
    </row>
    <row r="1477" spans="1:4">
      <c r="A1477" s="10" t="s">
        <v>1661</v>
      </c>
      <c r="B1477" s="5"/>
    </row>
    <row r="1478" spans="1:4">
      <c r="A1478" s="9" t="s">
        <v>63</v>
      </c>
      <c r="B1478" s="5" t="s">
        <v>1811</v>
      </c>
    </row>
    <row r="1479" spans="1:4">
      <c r="A1479" s="8" t="s">
        <v>1660</v>
      </c>
      <c r="B1479" s="5"/>
    </row>
    <row r="1480" spans="1:4">
      <c r="A1480" s="9" t="s">
        <v>63</v>
      </c>
      <c r="B1480" s="5" t="s">
        <v>1812</v>
      </c>
    </row>
    <row r="1481" spans="1:4">
      <c r="A1481" s="8" t="s">
        <v>1588</v>
      </c>
      <c r="B1481" s="5"/>
    </row>
    <row r="1482" spans="1:4">
      <c r="A1482" s="9" t="s">
        <v>63</v>
      </c>
      <c r="B1482" s="5" t="s">
        <v>1813</v>
      </c>
    </row>
    <row r="1483" spans="1:4">
      <c r="A1483" s="10" t="s">
        <v>1615</v>
      </c>
      <c r="B1483" s="5"/>
    </row>
    <row r="1484" spans="1:4">
      <c r="A1484" s="7" t="s">
        <v>1618</v>
      </c>
      <c r="B1484" t="s">
        <v>1814</v>
      </c>
    </row>
    <row r="1485" spans="1:4">
      <c r="A1485" s="10" t="s">
        <v>1659</v>
      </c>
      <c r="B1485" s="5"/>
    </row>
    <row r="1486" spans="1:4">
      <c r="A1486" s="7" t="s">
        <v>1618</v>
      </c>
      <c r="B1486" t="s">
        <v>1816</v>
      </c>
    </row>
    <row r="1487" spans="1:4">
      <c r="A1487" s="12" t="s">
        <v>74</v>
      </c>
      <c r="D1487" s="11">
        <v>44986</v>
      </c>
    </row>
    <row r="1488" spans="1:4">
      <c r="A1488" s="10" t="s">
        <v>1616</v>
      </c>
      <c r="B1488" s="5"/>
    </row>
    <row r="1489" spans="1:4">
      <c r="A1489" s="7" t="s">
        <v>1618</v>
      </c>
      <c r="B1489" t="s">
        <v>1763</v>
      </c>
    </row>
    <row r="1490" spans="1:4">
      <c r="A1490" s="8" t="s">
        <v>1662</v>
      </c>
      <c r="B1490" s="5"/>
    </row>
    <row r="1491" spans="1:4">
      <c r="A1491" s="9" t="s">
        <v>63</v>
      </c>
      <c r="B1491" t="s">
        <v>1775</v>
      </c>
    </row>
    <row r="1492" spans="1:4">
      <c r="A1492" s="9" t="s">
        <v>63</v>
      </c>
      <c r="B1492" s="5" t="s">
        <v>1776</v>
      </c>
    </row>
    <row r="1493" spans="1:4">
      <c r="A1493" s="9" t="s">
        <v>63</v>
      </c>
      <c r="B1493" s="5" t="s">
        <v>1777</v>
      </c>
    </row>
    <row r="1494" spans="1:4">
      <c r="A1494" s="10" t="s">
        <v>1661</v>
      </c>
      <c r="B1494" s="5"/>
    </row>
    <row r="1495" spans="1:4">
      <c r="A1495" s="9" t="s">
        <v>63</v>
      </c>
      <c r="B1495" s="5" t="s">
        <v>1778</v>
      </c>
    </row>
    <row r="1496" spans="1:4">
      <c r="A1496" s="8" t="s">
        <v>1660</v>
      </c>
      <c r="B1496" s="5"/>
    </row>
    <row r="1497" spans="1:4">
      <c r="A1497" s="9" t="s">
        <v>63</v>
      </c>
      <c r="B1497" s="5" t="s">
        <v>1779</v>
      </c>
    </row>
    <row r="1498" spans="1:4">
      <c r="A1498" s="8" t="s">
        <v>1588</v>
      </c>
      <c r="B1498" s="5"/>
    </row>
    <row r="1499" spans="1:4">
      <c r="A1499" s="9" t="s">
        <v>63</v>
      </c>
      <c r="B1499" s="5" t="s">
        <v>1780</v>
      </c>
    </row>
    <row r="1500" spans="1:4">
      <c r="A1500" s="10" t="s">
        <v>1615</v>
      </c>
      <c r="B1500" s="5"/>
    </row>
    <row r="1501" spans="1:4">
      <c r="A1501" s="7" t="s">
        <v>1618</v>
      </c>
      <c r="B1501" t="s">
        <v>1782</v>
      </c>
    </row>
    <row r="1502" spans="1:4">
      <c r="A1502" s="10" t="s">
        <v>1659</v>
      </c>
      <c r="B1502" s="5"/>
    </row>
    <row r="1503" spans="1:4">
      <c r="A1503" s="7" t="s">
        <v>1618</v>
      </c>
      <c r="B1503" t="s">
        <v>1783</v>
      </c>
    </row>
    <row r="1504" spans="1:4">
      <c r="A1504" s="12" t="s">
        <v>74</v>
      </c>
      <c r="D1504" s="11">
        <v>44985</v>
      </c>
    </row>
    <row r="1505" spans="1:2">
      <c r="A1505" s="10" t="s">
        <v>1616</v>
      </c>
      <c r="B1505" s="5"/>
    </row>
    <row r="1506" spans="1:2">
      <c r="A1506" s="7" t="s">
        <v>1618</v>
      </c>
      <c r="B1506" t="s">
        <v>1728</v>
      </c>
    </row>
    <row r="1507" spans="1:2">
      <c r="A1507" s="8" t="s">
        <v>1662</v>
      </c>
      <c r="B1507" s="5"/>
    </row>
    <row r="1508" spans="1:2">
      <c r="A1508" s="9" t="s">
        <v>63</v>
      </c>
      <c r="B1508" t="s">
        <v>1754</v>
      </c>
    </row>
    <row r="1509" spans="1:2">
      <c r="A1509" s="9" t="s">
        <v>63</v>
      </c>
      <c r="B1509" s="5" t="s">
        <v>1755</v>
      </c>
    </row>
    <row r="1510" spans="1:2">
      <c r="A1510" s="9" t="s">
        <v>63</v>
      </c>
      <c r="B1510" s="5" t="s">
        <v>1756</v>
      </c>
    </row>
    <row r="1511" spans="1:2">
      <c r="A1511" s="10" t="s">
        <v>1661</v>
      </c>
      <c r="B1511" s="5"/>
    </row>
    <row r="1512" spans="1:2">
      <c r="A1512" s="9" t="s">
        <v>63</v>
      </c>
      <c r="B1512" s="5" t="s">
        <v>1757</v>
      </c>
    </row>
    <row r="1513" spans="1:2">
      <c r="A1513" s="8" t="s">
        <v>1660</v>
      </c>
      <c r="B1513" s="5"/>
    </row>
    <row r="1514" spans="1:2">
      <c r="A1514" s="9" t="s">
        <v>63</v>
      </c>
      <c r="B1514" s="5" t="s">
        <v>1403</v>
      </c>
    </row>
    <row r="1515" spans="1:2">
      <c r="A1515" s="8" t="s">
        <v>1588</v>
      </c>
      <c r="B1515" s="5"/>
    </row>
    <row r="1516" spans="1:2">
      <c r="A1516" s="9" t="s">
        <v>63</v>
      </c>
      <c r="B1516" s="5" t="s">
        <v>1758</v>
      </c>
    </row>
    <row r="1517" spans="1:2">
      <c r="A1517" s="10" t="s">
        <v>1615</v>
      </c>
      <c r="B1517" s="5"/>
    </row>
    <row r="1518" spans="1:2">
      <c r="A1518" s="7" t="s">
        <v>1618</v>
      </c>
      <c r="B1518" t="s">
        <v>1759</v>
      </c>
    </row>
    <row r="1519" spans="1:2">
      <c r="A1519" s="10" t="s">
        <v>1659</v>
      </c>
      <c r="B1519" s="5"/>
    </row>
    <row r="1520" spans="1:2">
      <c r="A1520" s="7" t="s">
        <v>1618</v>
      </c>
      <c r="B1520" t="s">
        <v>1760</v>
      </c>
    </row>
    <row r="1521" spans="1:4">
      <c r="A1521" s="12" t="s">
        <v>74</v>
      </c>
      <c r="D1521" s="11">
        <v>44984</v>
      </c>
    </row>
    <row r="1522" spans="1:4">
      <c r="A1522" s="10" t="s">
        <v>1616</v>
      </c>
      <c r="B1522" s="5"/>
    </row>
    <row r="1523" spans="1:4">
      <c r="A1523" s="7" t="s">
        <v>1618</v>
      </c>
      <c r="B1523" t="s">
        <v>1686</v>
      </c>
    </row>
    <row r="1524" spans="1:4">
      <c r="A1524" s="8" t="s">
        <v>1662</v>
      </c>
      <c r="B1524" s="5"/>
    </row>
    <row r="1525" spans="1:4">
      <c r="A1525" s="9" t="s">
        <v>63</v>
      </c>
      <c r="B1525" t="s">
        <v>1720</v>
      </c>
    </row>
    <row r="1526" spans="1:4">
      <c r="A1526" s="9" t="s">
        <v>63</v>
      </c>
      <c r="B1526" s="5" t="s">
        <v>578</v>
      </c>
    </row>
    <row r="1527" spans="1:4">
      <c r="A1527" s="9" t="s">
        <v>63</v>
      </c>
      <c r="B1527" s="5" t="s">
        <v>635</v>
      </c>
    </row>
    <row r="1528" spans="1:4">
      <c r="A1528" s="10" t="s">
        <v>1661</v>
      </c>
      <c r="B1528" s="5"/>
    </row>
    <row r="1529" spans="1:4">
      <c r="A1529" s="9" t="s">
        <v>63</v>
      </c>
      <c r="B1529" s="5" t="s">
        <v>1721</v>
      </c>
    </row>
    <row r="1530" spans="1:4">
      <c r="A1530" s="8" t="s">
        <v>1660</v>
      </c>
      <c r="B1530" s="5"/>
    </row>
    <row r="1531" spans="1:4">
      <c r="A1531" s="9" t="s">
        <v>63</v>
      </c>
      <c r="B1531" s="5" t="s">
        <v>1722</v>
      </c>
    </row>
    <row r="1532" spans="1:4">
      <c r="A1532" s="8" t="s">
        <v>1588</v>
      </c>
      <c r="B1532" s="5"/>
    </row>
    <row r="1533" spans="1:4">
      <c r="A1533" s="9" t="s">
        <v>63</v>
      </c>
      <c r="B1533" s="5" t="s">
        <v>1723</v>
      </c>
    </row>
    <row r="1534" spans="1:4">
      <c r="A1534" s="10" t="s">
        <v>1615</v>
      </c>
      <c r="B1534" s="5"/>
    </row>
    <row r="1535" spans="1:4">
      <c r="A1535" s="7" t="s">
        <v>1618</v>
      </c>
      <c r="B1535" t="s">
        <v>1724</v>
      </c>
    </row>
    <row r="1536" spans="1:4">
      <c r="A1536" s="10" t="s">
        <v>1659</v>
      </c>
      <c r="B1536" s="5"/>
    </row>
    <row r="1537" spans="1:7">
      <c r="A1537" s="7" t="s">
        <v>1618</v>
      </c>
      <c r="B1537" t="s">
        <v>1726</v>
      </c>
    </row>
    <row r="1538" spans="1:7">
      <c r="A1538" s="12" t="s">
        <v>76</v>
      </c>
      <c r="D1538" s="11" t="s">
        <v>1496</v>
      </c>
      <c r="F1538" t="s">
        <v>1553</v>
      </c>
      <c r="G1538" t="s">
        <v>1694</v>
      </c>
    </row>
    <row r="1539" spans="1:7">
      <c r="A1539" s="15" t="s">
        <v>1413</v>
      </c>
      <c r="D1539" s="11"/>
    </row>
    <row r="1540" spans="1:7">
      <c r="A1540" s="13" t="s">
        <v>63</v>
      </c>
      <c r="B1540" t="s">
        <v>1672</v>
      </c>
      <c r="D1540" s="11"/>
    </row>
    <row r="1541" spans="1:7">
      <c r="A1541" s="13" t="s">
        <v>63</v>
      </c>
      <c r="B1541" t="s">
        <v>1695</v>
      </c>
      <c r="D1541" s="11"/>
    </row>
    <row r="1542" spans="1:7">
      <c r="A1542" s="13" t="s">
        <v>63</v>
      </c>
      <c r="B1542" t="s">
        <v>1696</v>
      </c>
      <c r="D1542" s="11"/>
    </row>
    <row r="1543" spans="1:7">
      <c r="A1543" s="15" t="s">
        <v>1552</v>
      </c>
      <c r="D1543" s="11"/>
    </row>
    <row r="1544" spans="1:7">
      <c r="A1544" s="13" t="s">
        <v>63</v>
      </c>
      <c r="B1544" t="s">
        <v>1697</v>
      </c>
      <c r="D1544" s="11"/>
    </row>
    <row r="1545" spans="1:7">
      <c r="A1545" s="13" t="s">
        <v>63</v>
      </c>
      <c r="B1545" t="s">
        <v>1698</v>
      </c>
      <c r="D1545" s="11"/>
    </row>
    <row r="1546" spans="1:7">
      <c r="A1546" s="13" t="s">
        <v>63</v>
      </c>
      <c r="B1546" t="s">
        <v>1699</v>
      </c>
      <c r="D1546" s="11"/>
    </row>
    <row r="1547" spans="1:7">
      <c r="A1547" s="15" t="s">
        <v>1499</v>
      </c>
      <c r="D1547" s="11"/>
    </row>
    <row r="1548" spans="1:7">
      <c r="A1548" s="13" t="s">
        <v>63</v>
      </c>
      <c r="B1548" s="5" t="s">
        <v>1693</v>
      </c>
      <c r="D1548" s="11"/>
    </row>
    <row r="1549" spans="1:7">
      <c r="A1549" s="12" t="s">
        <v>74</v>
      </c>
      <c r="D1549" s="11">
        <v>44984</v>
      </c>
    </row>
    <row r="1550" spans="1:7">
      <c r="A1550" s="10" t="s">
        <v>1616</v>
      </c>
      <c r="B1550" s="5"/>
    </row>
    <row r="1551" spans="1:7">
      <c r="A1551" s="7" t="s">
        <v>1618</v>
      </c>
      <c r="B1551" t="s">
        <v>1675</v>
      </c>
    </row>
    <row r="1552" spans="1:7">
      <c r="A1552" s="8" t="s">
        <v>1662</v>
      </c>
      <c r="B1552" s="5"/>
    </row>
    <row r="1553" spans="1:4">
      <c r="A1553" s="9" t="s">
        <v>63</v>
      </c>
      <c r="B1553" t="s">
        <v>1677</v>
      </c>
    </row>
    <row r="1554" spans="1:4">
      <c r="A1554" s="9" t="s">
        <v>63</v>
      </c>
      <c r="B1554" s="5" t="s">
        <v>1447</v>
      </c>
    </row>
    <row r="1555" spans="1:4">
      <c r="A1555" s="9" t="s">
        <v>63</v>
      </c>
      <c r="B1555" s="5" t="s">
        <v>1678</v>
      </c>
    </row>
    <row r="1556" spans="1:4">
      <c r="A1556" s="10" t="s">
        <v>1661</v>
      </c>
      <c r="B1556" s="5"/>
    </row>
    <row r="1557" spans="1:4">
      <c r="A1557" s="9" t="s">
        <v>63</v>
      </c>
      <c r="B1557" s="5" t="s">
        <v>1679</v>
      </c>
    </row>
    <row r="1558" spans="1:4">
      <c r="A1558" s="8" t="s">
        <v>1660</v>
      </c>
      <c r="B1558" s="5"/>
    </row>
    <row r="1559" spans="1:4">
      <c r="A1559" s="9" t="s">
        <v>63</v>
      </c>
      <c r="B1559" s="5" t="s">
        <v>1680</v>
      </c>
    </row>
    <row r="1560" spans="1:4">
      <c r="A1560" s="8" t="s">
        <v>1588</v>
      </c>
      <c r="B1560" s="5"/>
    </row>
    <row r="1561" spans="1:4">
      <c r="A1561" s="9" t="s">
        <v>63</v>
      </c>
      <c r="B1561" s="5" t="s">
        <v>1681</v>
      </c>
    </row>
    <row r="1562" spans="1:4">
      <c r="A1562" s="10" t="s">
        <v>1615</v>
      </c>
      <c r="B1562" s="5"/>
    </row>
    <row r="1563" spans="1:4">
      <c r="A1563" s="7" t="s">
        <v>1618</v>
      </c>
      <c r="B1563" t="s">
        <v>1682</v>
      </c>
    </row>
    <row r="1564" spans="1:4">
      <c r="A1564" s="10" t="s">
        <v>1659</v>
      </c>
      <c r="B1564" s="5"/>
    </row>
    <row r="1565" spans="1:4">
      <c r="A1565" s="7" t="s">
        <v>1618</v>
      </c>
      <c r="B1565" t="s">
        <v>1683</v>
      </c>
    </row>
    <row r="1566" spans="1:4">
      <c r="A1566" s="12" t="s">
        <v>74</v>
      </c>
      <c r="D1566" s="11">
        <v>44982</v>
      </c>
    </row>
    <row r="1567" spans="1:4">
      <c r="A1567" s="10" t="s">
        <v>1616</v>
      </c>
      <c r="B1567" s="5"/>
    </row>
    <row r="1568" spans="1:4">
      <c r="A1568" s="7" t="s">
        <v>1618</v>
      </c>
      <c r="B1568" t="s">
        <v>1664</v>
      </c>
    </row>
    <row r="1569" spans="1:4">
      <c r="A1569" s="8" t="s">
        <v>1415</v>
      </c>
      <c r="B1569" s="5"/>
    </row>
    <row r="1570" spans="1:4">
      <c r="A1570" s="9" t="s">
        <v>63</v>
      </c>
      <c r="B1570" t="s">
        <v>1672</v>
      </c>
    </row>
    <row r="1571" spans="1:4">
      <c r="A1571" s="9" t="s">
        <v>63</v>
      </c>
      <c r="B1571" s="5" t="s">
        <v>1673</v>
      </c>
    </row>
    <row r="1572" spans="1:4">
      <c r="A1572" s="9" t="s">
        <v>63</v>
      </c>
      <c r="B1572" s="5" t="s">
        <v>1674</v>
      </c>
    </row>
    <row r="1573" spans="1:4">
      <c r="A1573" s="10" t="s">
        <v>1587</v>
      </c>
      <c r="B1573" s="5"/>
    </row>
    <row r="1574" spans="1:4">
      <c r="A1574" s="9" t="s">
        <v>63</v>
      </c>
      <c r="B1574" s="5" t="s">
        <v>1667</v>
      </c>
    </row>
    <row r="1575" spans="1:4">
      <c r="A1575" s="8" t="s">
        <v>1414</v>
      </c>
      <c r="B1575" s="5"/>
    </row>
    <row r="1576" spans="1:4">
      <c r="A1576" s="9" t="s">
        <v>63</v>
      </c>
      <c r="B1576" s="5" t="s">
        <v>1403</v>
      </c>
    </row>
    <row r="1577" spans="1:4">
      <c r="A1577" s="8" t="s">
        <v>1588</v>
      </c>
      <c r="B1577" s="5"/>
    </row>
    <row r="1578" spans="1:4">
      <c r="A1578" s="9" t="s">
        <v>63</v>
      </c>
      <c r="B1578" s="5" t="s">
        <v>1668</v>
      </c>
    </row>
    <row r="1579" spans="1:4">
      <c r="A1579" s="10" t="s">
        <v>1656</v>
      </c>
      <c r="B1579" s="5"/>
    </row>
    <row r="1580" spans="1:4">
      <c r="A1580" s="7" t="s">
        <v>1618</v>
      </c>
      <c r="B1580" t="s">
        <v>1669</v>
      </c>
    </row>
    <row r="1581" spans="1:4">
      <c r="A1581" s="10" t="s">
        <v>1617</v>
      </c>
      <c r="B1581" s="5"/>
    </row>
    <row r="1582" spans="1:4">
      <c r="A1582" s="7" t="s">
        <v>1618</v>
      </c>
      <c r="B1582" t="s">
        <v>1670</v>
      </c>
    </row>
    <row r="1583" spans="1:4">
      <c r="A1583" s="12" t="s">
        <v>74</v>
      </c>
      <c r="D1583" s="11">
        <v>44981</v>
      </c>
    </row>
    <row r="1584" spans="1:4">
      <c r="A1584" s="10" t="s">
        <v>1616</v>
      </c>
      <c r="B1584" s="5"/>
    </row>
    <row r="1585" spans="1:4">
      <c r="A1585" s="7" t="s">
        <v>1618</v>
      </c>
      <c r="B1585" t="s">
        <v>1628</v>
      </c>
    </row>
    <row r="1586" spans="1:4">
      <c r="A1586" s="8" t="s">
        <v>1415</v>
      </c>
      <c r="B1586" s="5"/>
    </row>
    <row r="1587" spans="1:4">
      <c r="A1587" s="9" t="s">
        <v>63</v>
      </c>
      <c r="B1587" t="s">
        <v>1651</v>
      </c>
    </row>
    <row r="1588" spans="1:4">
      <c r="A1588" s="9" t="s">
        <v>63</v>
      </c>
      <c r="B1588" s="5" t="s">
        <v>1652</v>
      </c>
    </row>
    <row r="1589" spans="1:4">
      <c r="A1589" s="9" t="s">
        <v>63</v>
      </c>
      <c r="B1589" s="5" t="s">
        <v>1653</v>
      </c>
    </row>
    <row r="1590" spans="1:4">
      <c r="A1590" s="10" t="s">
        <v>1587</v>
      </c>
      <c r="B1590" s="5"/>
    </row>
    <row r="1591" spans="1:4">
      <c r="A1591" s="9" t="s">
        <v>63</v>
      </c>
      <c r="B1591" s="5" t="s">
        <v>1438</v>
      </c>
    </row>
    <row r="1592" spans="1:4">
      <c r="A1592" s="8" t="s">
        <v>1414</v>
      </c>
      <c r="B1592" s="5"/>
    </row>
    <row r="1593" spans="1:4">
      <c r="A1593" s="9" t="s">
        <v>63</v>
      </c>
      <c r="B1593" s="5" t="s">
        <v>1654</v>
      </c>
    </row>
    <row r="1594" spans="1:4">
      <c r="A1594" s="8" t="s">
        <v>1588</v>
      </c>
      <c r="B1594" s="5"/>
    </row>
    <row r="1595" spans="1:4">
      <c r="A1595" s="9" t="s">
        <v>63</v>
      </c>
      <c r="B1595" s="5" t="s">
        <v>1655</v>
      </c>
    </row>
    <row r="1596" spans="1:4">
      <c r="A1596" s="10" t="s">
        <v>1615</v>
      </c>
      <c r="B1596" s="5"/>
    </row>
    <row r="1597" spans="1:4">
      <c r="A1597" s="7" t="s">
        <v>1618</v>
      </c>
      <c r="B1597" t="s">
        <v>1658</v>
      </c>
    </row>
    <row r="1598" spans="1:4">
      <c r="A1598" s="10" t="s">
        <v>1617</v>
      </c>
      <c r="B1598" s="5"/>
    </row>
    <row r="1599" spans="1:4">
      <c r="A1599" s="7" t="s">
        <v>1618</v>
      </c>
      <c r="B1599" t="s">
        <v>1663</v>
      </c>
    </row>
    <row r="1600" spans="1:4">
      <c r="A1600" s="12" t="s">
        <v>74</v>
      </c>
      <c r="D1600" s="11">
        <v>44980</v>
      </c>
    </row>
    <row r="1601" spans="1:2">
      <c r="A1601" s="10" t="s">
        <v>957</v>
      </c>
      <c r="B1601" s="5"/>
    </row>
    <row r="1602" spans="1:2">
      <c r="A1602" s="9" t="s">
        <v>63</v>
      </c>
      <c r="B1602" s="5" t="s">
        <v>1599</v>
      </c>
    </row>
    <row r="1603" spans="1:2">
      <c r="A1603" s="8" t="s">
        <v>1415</v>
      </c>
      <c r="B1603" s="5"/>
    </row>
    <row r="1604" spans="1:2">
      <c r="A1604" s="9" t="s">
        <v>63</v>
      </c>
      <c r="B1604" t="s">
        <v>1622</v>
      </c>
    </row>
    <row r="1605" spans="1:2">
      <c r="A1605" s="9" t="s">
        <v>63</v>
      </c>
      <c r="B1605" s="5" t="s">
        <v>1623</v>
      </c>
    </row>
    <row r="1606" spans="1:2">
      <c r="A1606" s="9" t="s">
        <v>63</v>
      </c>
      <c r="B1606" s="5" t="s">
        <v>1624</v>
      </c>
    </row>
    <row r="1607" spans="1:2">
      <c r="A1607" s="10" t="s">
        <v>1587</v>
      </c>
      <c r="B1607" s="5"/>
    </row>
    <row r="1608" spans="1:2">
      <c r="A1608" s="9" t="s">
        <v>63</v>
      </c>
      <c r="B1608" s="5" t="s">
        <v>1625</v>
      </c>
    </row>
    <row r="1609" spans="1:2">
      <c r="A1609" s="8" t="s">
        <v>1414</v>
      </c>
      <c r="B1609" s="5"/>
    </row>
    <row r="1610" spans="1:2">
      <c r="A1610" s="9" t="s">
        <v>63</v>
      </c>
      <c r="B1610" s="5" t="s">
        <v>1403</v>
      </c>
    </row>
    <row r="1611" spans="1:2">
      <c r="A1611" s="8" t="s">
        <v>1588</v>
      </c>
      <c r="B1611" s="5"/>
    </row>
    <row r="1612" spans="1:2">
      <c r="A1612" s="9" t="s">
        <v>63</v>
      </c>
      <c r="B1612" s="5" t="s">
        <v>1626</v>
      </c>
    </row>
    <row r="1613" spans="1:2">
      <c r="A1613" s="10" t="s">
        <v>1281</v>
      </c>
      <c r="B1613" s="5"/>
    </row>
    <row r="1614" spans="1:2">
      <c r="A1614" s="9" t="s">
        <v>63</v>
      </c>
      <c r="B1614" s="5" t="s">
        <v>1596</v>
      </c>
    </row>
    <row r="1615" spans="1:2">
      <c r="A1615" s="10" t="s">
        <v>1589</v>
      </c>
      <c r="B1615" s="5"/>
    </row>
    <row r="1616" spans="1:2">
      <c r="A1616" s="9" t="s">
        <v>63</v>
      </c>
      <c r="B1616" s="5" t="s">
        <v>1627</v>
      </c>
    </row>
    <row r="1617" spans="1:4">
      <c r="A1617" s="12" t="s">
        <v>74</v>
      </c>
      <c r="D1617" s="11">
        <v>44979</v>
      </c>
    </row>
    <row r="1618" spans="1:4">
      <c r="A1618" s="8" t="s">
        <v>1415</v>
      </c>
      <c r="B1618" s="5"/>
    </row>
    <row r="1619" spans="1:4">
      <c r="A1619" s="9" t="s">
        <v>63</v>
      </c>
      <c r="B1619" t="s">
        <v>1590</v>
      </c>
    </row>
    <row r="1620" spans="1:4">
      <c r="A1620" s="9" t="s">
        <v>63</v>
      </c>
      <c r="B1620" s="5" t="s">
        <v>1592</v>
      </c>
    </row>
    <row r="1621" spans="1:4">
      <c r="A1621" s="9" t="s">
        <v>63</v>
      </c>
      <c r="B1621" s="5" t="s">
        <v>1591</v>
      </c>
    </row>
    <row r="1622" spans="1:4">
      <c r="A1622" s="10" t="s">
        <v>77</v>
      </c>
      <c r="B1622" s="5"/>
    </row>
    <row r="1623" spans="1:4">
      <c r="A1623" s="9" t="s">
        <v>63</v>
      </c>
      <c r="B1623" s="5" t="s">
        <v>1593</v>
      </c>
    </row>
    <row r="1624" spans="1:4">
      <c r="A1624" s="8" t="s">
        <v>1414</v>
      </c>
      <c r="B1624" s="5"/>
    </row>
    <row r="1625" spans="1:4">
      <c r="A1625" s="9" t="s">
        <v>63</v>
      </c>
      <c r="B1625" s="5" t="s">
        <v>1594</v>
      </c>
    </row>
    <row r="1626" spans="1:4">
      <c r="A1626" s="8" t="s">
        <v>75</v>
      </c>
      <c r="B1626" s="5"/>
    </row>
    <row r="1627" spans="1:4">
      <c r="A1627" s="9" t="s">
        <v>63</v>
      </c>
      <c r="B1627" s="5" t="s">
        <v>1595</v>
      </c>
    </row>
    <row r="1628" spans="1:4">
      <c r="A1628" s="10" t="s">
        <v>1281</v>
      </c>
      <c r="B1628" s="5"/>
    </row>
    <row r="1629" spans="1:4">
      <c r="A1629" s="9" t="s">
        <v>63</v>
      </c>
      <c r="B1629" s="5" t="s">
        <v>1596</v>
      </c>
    </row>
    <row r="1630" spans="1:4">
      <c r="A1630" s="10" t="s">
        <v>70</v>
      </c>
      <c r="B1630" s="5"/>
    </row>
    <row r="1631" spans="1:4">
      <c r="A1631" s="9" t="s">
        <v>63</v>
      </c>
      <c r="B1631" s="5" t="s">
        <v>1597</v>
      </c>
    </row>
    <row r="1632" spans="1:4">
      <c r="A1632" s="10" t="s">
        <v>957</v>
      </c>
      <c r="B1632" s="5"/>
    </row>
    <row r="1633" spans="1:4">
      <c r="A1633" s="9" t="s">
        <v>63</v>
      </c>
      <c r="B1633" s="5" t="s">
        <v>1598</v>
      </c>
    </row>
    <row r="1634" spans="1:4">
      <c r="A1634" s="12" t="s">
        <v>74</v>
      </c>
      <c r="D1634" s="11">
        <v>44979</v>
      </c>
    </row>
    <row r="1635" spans="1:4">
      <c r="A1635" s="8" t="s">
        <v>1415</v>
      </c>
      <c r="B1635" s="5"/>
    </row>
    <row r="1636" spans="1:4">
      <c r="A1636" s="9" t="s">
        <v>63</v>
      </c>
      <c r="B1636" t="s">
        <v>1556</v>
      </c>
    </row>
    <row r="1637" spans="1:4">
      <c r="A1637" s="9" t="s">
        <v>63</v>
      </c>
      <c r="B1637" s="5" t="s">
        <v>1557</v>
      </c>
    </row>
    <row r="1638" spans="1:4">
      <c r="A1638" s="9" t="s">
        <v>63</v>
      </c>
      <c r="B1638" s="5" t="s">
        <v>1558</v>
      </c>
    </row>
    <row r="1639" spans="1:4">
      <c r="A1639" s="10" t="s">
        <v>77</v>
      </c>
      <c r="B1639" s="5"/>
    </row>
    <row r="1640" spans="1:4">
      <c r="A1640" s="9" t="s">
        <v>63</v>
      </c>
      <c r="B1640" s="5" t="s">
        <v>1559</v>
      </c>
    </row>
    <row r="1641" spans="1:4">
      <c r="A1641" s="8" t="s">
        <v>1414</v>
      </c>
      <c r="B1641" s="5"/>
    </row>
    <row r="1642" spans="1:4">
      <c r="A1642" s="9" t="s">
        <v>63</v>
      </c>
      <c r="B1642" s="5" t="s">
        <v>1462</v>
      </c>
    </row>
    <row r="1643" spans="1:4">
      <c r="A1643" s="8" t="s">
        <v>75</v>
      </c>
      <c r="B1643" s="5"/>
    </row>
    <row r="1644" spans="1:4">
      <c r="A1644" s="9" t="s">
        <v>63</v>
      </c>
      <c r="B1644" s="5" t="s">
        <v>1560</v>
      </c>
    </row>
    <row r="1645" spans="1:4">
      <c r="A1645" s="10" t="s">
        <v>1281</v>
      </c>
      <c r="B1645" s="5"/>
    </row>
    <row r="1646" spans="1:4">
      <c r="A1646" s="9" t="s">
        <v>63</v>
      </c>
      <c r="B1646" s="5" t="s">
        <v>1561</v>
      </c>
    </row>
    <row r="1647" spans="1:4">
      <c r="A1647" s="10" t="s">
        <v>70</v>
      </c>
      <c r="B1647" s="5"/>
    </row>
    <row r="1648" spans="1:4">
      <c r="A1648" s="9" t="s">
        <v>63</v>
      </c>
      <c r="B1648" s="5" t="s">
        <v>1562</v>
      </c>
    </row>
    <row r="1649" spans="1:4">
      <c r="A1649" s="10" t="s">
        <v>957</v>
      </c>
      <c r="B1649" s="5"/>
    </row>
    <row r="1650" spans="1:4">
      <c r="A1650" s="9" t="s">
        <v>63</v>
      </c>
      <c r="B1650" s="5" t="s">
        <v>1563</v>
      </c>
    </row>
    <row r="1651" spans="1:4">
      <c r="A1651" s="12" t="s">
        <v>74</v>
      </c>
      <c r="D1651" s="11">
        <v>44978</v>
      </c>
    </row>
    <row r="1652" spans="1:4">
      <c r="A1652" s="8" t="s">
        <v>1415</v>
      </c>
      <c r="B1652" s="5"/>
    </row>
    <row r="1653" spans="1:4">
      <c r="A1653" s="9" t="s">
        <v>63</v>
      </c>
      <c r="B1653" t="s">
        <v>1523</v>
      </c>
    </row>
    <row r="1654" spans="1:4">
      <c r="A1654" s="9" t="s">
        <v>63</v>
      </c>
      <c r="B1654" s="5" t="s">
        <v>1524</v>
      </c>
    </row>
    <row r="1655" spans="1:4">
      <c r="A1655" s="9" t="s">
        <v>63</v>
      </c>
      <c r="B1655" s="5" t="s">
        <v>1525</v>
      </c>
    </row>
    <row r="1656" spans="1:4">
      <c r="A1656" s="10" t="s">
        <v>77</v>
      </c>
      <c r="B1656" s="5"/>
    </row>
    <row r="1657" spans="1:4">
      <c r="A1657" s="9" t="s">
        <v>63</v>
      </c>
      <c r="B1657" s="5" t="s">
        <v>1522</v>
      </c>
    </row>
    <row r="1658" spans="1:4">
      <c r="A1658" s="8" t="s">
        <v>1414</v>
      </c>
      <c r="B1658" s="5"/>
    </row>
    <row r="1659" spans="1:4">
      <c r="A1659" s="9" t="s">
        <v>63</v>
      </c>
      <c r="B1659" s="5" t="s">
        <v>1403</v>
      </c>
    </row>
    <row r="1660" spans="1:4">
      <c r="A1660" s="8" t="s">
        <v>75</v>
      </c>
      <c r="B1660" s="5"/>
    </row>
    <row r="1661" spans="1:4">
      <c r="A1661" s="9" t="s">
        <v>63</v>
      </c>
      <c r="B1661" s="5" t="s">
        <v>1526</v>
      </c>
    </row>
    <row r="1662" spans="1:4">
      <c r="A1662" s="10" t="s">
        <v>1281</v>
      </c>
      <c r="B1662" s="5"/>
    </row>
    <row r="1663" spans="1:4">
      <c r="A1663" s="9" t="s">
        <v>63</v>
      </c>
      <c r="B1663" s="5" t="s">
        <v>1527</v>
      </c>
    </row>
    <row r="1664" spans="1:4">
      <c r="A1664" s="10" t="s">
        <v>70</v>
      </c>
      <c r="B1664" s="5"/>
    </row>
    <row r="1665" spans="1:6">
      <c r="A1665" s="9" t="s">
        <v>63</v>
      </c>
      <c r="B1665" s="5" t="s">
        <v>1528</v>
      </c>
    </row>
    <row r="1666" spans="1:6">
      <c r="A1666" s="10" t="s">
        <v>957</v>
      </c>
      <c r="B1666" s="5"/>
    </row>
    <row r="1667" spans="1:6">
      <c r="A1667" s="9" t="s">
        <v>63</v>
      </c>
      <c r="B1667" s="5" t="s">
        <v>1529</v>
      </c>
    </row>
    <row r="1668" spans="1:6">
      <c r="A1668" s="12" t="s">
        <v>76</v>
      </c>
      <c r="D1668" s="11" t="s">
        <v>1496</v>
      </c>
    </row>
    <row r="1669" spans="1:6">
      <c r="A1669" s="15" t="s">
        <v>1413</v>
      </c>
      <c r="D1669" s="11"/>
    </row>
    <row r="1670" spans="1:6">
      <c r="A1670" s="13" t="s">
        <v>63</v>
      </c>
      <c r="B1670" t="s">
        <v>1386</v>
      </c>
      <c r="D1670" s="11"/>
    </row>
    <row r="1671" spans="1:6">
      <c r="A1671" s="13" t="s">
        <v>63</v>
      </c>
      <c r="B1671" t="s">
        <v>1497</v>
      </c>
      <c r="D1671" s="11"/>
    </row>
    <row r="1672" spans="1:6">
      <c r="A1672" s="13" t="s">
        <v>63</v>
      </c>
      <c r="B1672" t="s">
        <v>1498</v>
      </c>
      <c r="D1672" s="11"/>
    </row>
    <row r="1673" spans="1:6">
      <c r="A1673" s="15" t="s">
        <v>1499</v>
      </c>
      <c r="D1673" s="11"/>
    </row>
    <row r="1674" spans="1:6">
      <c r="A1674" s="13" t="s">
        <v>63</v>
      </c>
      <c r="B1674">
        <v>4</v>
      </c>
      <c r="D1674" s="11"/>
    </row>
    <row r="1675" spans="1:6">
      <c r="A1675" s="15" t="s">
        <v>483</v>
      </c>
      <c r="D1675" s="11"/>
    </row>
    <row r="1676" spans="1:6">
      <c r="A1676" s="13" t="s">
        <v>63</v>
      </c>
      <c r="B1676" s="7">
        <v>260.60000000000002</v>
      </c>
    </row>
    <row r="1677" spans="1:6">
      <c r="A1677" s="15" t="s">
        <v>105</v>
      </c>
      <c r="D1677" s="11"/>
    </row>
    <row r="1678" spans="1:6">
      <c r="A1678" s="13" t="s">
        <v>63</v>
      </c>
      <c r="B1678" s="7" t="s">
        <v>1500</v>
      </c>
      <c r="D1678" s="11"/>
    </row>
    <row r="1679" spans="1:6">
      <c r="A1679" s="15" t="s">
        <v>567</v>
      </c>
      <c r="D1679" s="11"/>
    </row>
    <row r="1680" spans="1:6">
      <c r="A1680" s="13" t="s">
        <v>63</v>
      </c>
      <c r="B1680" s="7" t="s">
        <v>1501</v>
      </c>
      <c r="C1680" s="7" t="s">
        <v>1502</v>
      </c>
      <c r="D1680" s="109" t="s">
        <v>1503</v>
      </c>
      <c r="E1680" s="7" t="s">
        <v>1504</v>
      </c>
      <c r="F1680" s="7" t="s">
        <v>1505</v>
      </c>
    </row>
    <row r="1681" spans="1:9">
      <c r="A1681" s="15" t="s">
        <v>505</v>
      </c>
      <c r="D1681" s="11"/>
    </row>
    <row r="1682" spans="1:9">
      <c r="A1682" s="13" t="s">
        <v>63</v>
      </c>
      <c r="B1682" s="7">
        <v>35.299999999999997</v>
      </c>
      <c r="D1682" s="11"/>
    </row>
    <row r="1683" spans="1:9">
      <c r="A1683" s="15" t="s">
        <v>506</v>
      </c>
      <c r="D1683" s="11"/>
    </row>
    <row r="1684" spans="1:9">
      <c r="A1684" s="13" t="s">
        <v>63</v>
      </c>
      <c r="B1684" s="110">
        <f>AVERAGE(C1684:I1684)</f>
        <v>64.285714285714292</v>
      </c>
      <c r="C1684">
        <v>63</v>
      </c>
      <c r="D1684">
        <v>63</v>
      </c>
      <c r="E1684">
        <v>65</v>
      </c>
      <c r="F1684">
        <v>64</v>
      </c>
      <c r="G1684">
        <v>66</v>
      </c>
      <c r="H1684">
        <v>65</v>
      </c>
      <c r="I1684">
        <v>64</v>
      </c>
    </row>
    <row r="1685" spans="1:9">
      <c r="A1685" s="15" t="s">
        <v>1506</v>
      </c>
      <c r="B1685" s="110"/>
    </row>
    <row r="1686" spans="1:9">
      <c r="A1686" s="13" t="s">
        <v>63</v>
      </c>
      <c r="B1686" s="111">
        <v>0.27</v>
      </c>
      <c r="C1686" s="110">
        <f>SUM(D1686:F1686)</f>
        <v>90</v>
      </c>
      <c r="D1686">
        <v>21</v>
      </c>
      <c r="E1686">
        <v>36</v>
      </c>
      <c r="F1686">
        <v>33</v>
      </c>
    </row>
    <row r="1687" spans="1:9">
      <c r="A1687" s="15" t="s">
        <v>1507</v>
      </c>
      <c r="D1687" s="11"/>
    </row>
    <row r="1688" spans="1:9">
      <c r="A1688" s="13" t="s">
        <v>63</v>
      </c>
      <c r="B1688" s="7"/>
      <c r="D1688" s="11"/>
    </row>
    <row r="1689" spans="1:9">
      <c r="A1689" s="12" t="s">
        <v>74</v>
      </c>
      <c r="D1689" s="11">
        <v>44977</v>
      </c>
    </row>
    <row r="1690" spans="1:9">
      <c r="A1690" s="8" t="s">
        <v>1415</v>
      </c>
      <c r="B1690" s="5"/>
    </row>
    <row r="1691" spans="1:9">
      <c r="A1691" s="9" t="s">
        <v>63</v>
      </c>
      <c r="B1691" t="s">
        <v>1489</v>
      </c>
    </row>
    <row r="1692" spans="1:9">
      <c r="A1692" s="9" t="s">
        <v>63</v>
      </c>
      <c r="B1692" s="5" t="s">
        <v>1490</v>
      </c>
    </row>
    <row r="1693" spans="1:9">
      <c r="A1693" s="9" t="s">
        <v>63</v>
      </c>
      <c r="B1693" s="5" t="s">
        <v>1491</v>
      </c>
    </row>
    <row r="1694" spans="1:9">
      <c r="A1694" s="10" t="s">
        <v>77</v>
      </c>
      <c r="B1694" s="5"/>
    </row>
    <row r="1695" spans="1:9">
      <c r="A1695" s="9" t="s">
        <v>63</v>
      </c>
      <c r="B1695" s="5" t="s">
        <v>1492</v>
      </c>
    </row>
    <row r="1696" spans="1:9">
      <c r="A1696" s="8" t="s">
        <v>1414</v>
      </c>
      <c r="B1696" s="5"/>
    </row>
    <row r="1697" spans="1:4">
      <c r="A1697" s="9" t="s">
        <v>63</v>
      </c>
      <c r="B1697" s="5" t="s">
        <v>1403</v>
      </c>
    </row>
    <row r="1698" spans="1:4">
      <c r="A1698" s="8" t="s">
        <v>75</v>
      </c>
      <c r="B1698" s="5"/>
    </row>
    <row r="1699" spans="1:4">
      <c r="A1699" s="9" t="s">
        <v>63</v>
      </c>
      <c r="B1699" s="5" t="s">
        <v>1493</v>
      </c>
    </row>
    <row r="1700" spans="1:4">
      <c r="A1700" s="10" t="s">
        <v>1281</v>
      </c>
      <c r="B1700" s="5"/>
    </row>
    <row r="1701" spans="1:4">
      <c r="A1701" s="9" t="s">
        <v>63</v>
      </c>
      <c r="B1701" s="5" t="s">
        <v>1494</v>
      </c>
    </row>
    <row r="1702" spans="1:4">
      <c r="A1702" s="10" t="s">
        <v>70</v>
      </c>
      <c r="B1702" s="5"/>
    </row>
    <row r="1703" spans="1:4">
      <c r="A1703" s="9" t="s">
        <v>63</v>
      </c>
      <c r="B1703" s="5" t="s">
        <v>1495</v>
      </c>
    </row>
    <row r="1704" spans="1:4">
      <c r="A1704" s="10" t="s">
        <v>957</v>
      </c>
      <c r="B1704" s="5"/>
    </row>
    <row r="1705" spans="1:4">
      <c r="A1705" s="9" t="s">
        <v>63</v>
      </c>
      <c r="B1705" s="5" t="s">
        <v>101</v>
      </c>
    </row>
    <row r="1706" spans="1:4">
      <c r="A1706" s="12" t="s">
        <v>74</v>
      </c>
      <c r="D1706" s="11">
        <v>44976</v>
      </c>
    </row>
    <row r="1707" spans="1:4">
      <c r="A1707" s="8" t="s">
        <v>1415</v>
      </c>
      <c r="B1707" s="5"/>
    </row>
    <row r="1708" spans="1:4">
      <c r="A1708" s="9" t="s">
        <v>63</v>
      </c>
      <c r="B1708" t="s">
        <v>1468</v>
      </c>
    </row>
    <row r="1709" spans="1:4">
      <c r="A1709" s="9" t="s">
        <v>63</v>
      </c>
      <c r="B1709" s="5" t="s">
        <v>1469</v>
      </c>
    </row>
    <row r="1710" spans="1:4">
      <c r="A1710" s="9" t="s">
        <v>63</v>
      </c>
      <c r="B1710" s="5" t="s">
        <v>1470</v>
      </c>
    </row>
    <row r="1711" spans="1:4">
      <c r="A1711" s="10" t="s">
        <v>77</v>
      </c>
      <c r="B1711" s="5"/>
    </row>
    <row r="1712" spans="1:4">
      <c r="A1712" s="9" t="s">
        <v>63</v>
      </c>
      <c r="B1712" s="5" t="s">
        <v>1471</v>
      </c>
    </row>
    <row r="1713" spans="1:4">
      <c r="A1713" s="8" t="s">
        <v>1414</v>
      </c>
      <c r="B1713" s="5"/>
    </row>
    <row r="1714" spans="1:4">
      <c r="A1714" s="9" t="s">
        <v>63</v>
      </c>
      <c r="B1714" s="5" t="s">
        <v>1403</v>
      </c>
    </row>
    <row r="1715" spans="1:4">
      <c r="A1715" s="8" t="s">
        <v>75</v>
      </c>
      <c r="B1715" s="5"/>
    </row>
    <row r="1716" spans="1:4">
      <c r="A1716" s="9" t="s">
        <v>63</v>
      </c>
      <c r="B1716" s="5" t="s">
        <v>1472</v>
      </c>
    </row>
    <row r="1717" spans="1:4">
      <c r="A1717" s="10" t="s">
        <v>1281</v>
      </c>
      <c r="B1717" s="5"/>
    </row>
    <row r="1718" spans="1:4">
      <c r="A1718" s="9" t="s">
        <v>63</v>
      </c>
      <c r="B1718" s="5" t="s">
        <v>1473</v>
      </c>
    </row>
    <row r="1719" spans="1:4">
      <c r="A1719" s="10" t="s">
        <v>70</v>
      </c>
      <c r="B1719" s="5"/>
    </row>
    <row r="1720" spans="1:4">
      <c r="A1720" s="9" t="s">
        <v>63</v>
      </c>
      <c r="B1720" s="5" t="s">
        <v>1474</v>
      </c>
    </row>
    <row r="1721" spans="1:4">
      <c r="A1721" s="10" t="s">
        <v>957</v>
      </c>
      <c r="B1721" s="5"/>
    </row>
    <row r="1722" spans="1:4">
      <c r="A1722" s="9" t="s">
        <v>63</v>
      </c>
      <c r="B1722" s="5" t="s">
        <v>1475</v>
      </c>
    </row>
    <row r="1723" spans="1:4">
      <c r="A1723" s="12" t="s">
        <v>74</v>
      </c>
      <c r="D1723" s="11">
        <v>44975</v>
      </c>
    </row>
    <row r="1724" spans="1:4">
      <c r="A1724" s="8" t="s">
        <v>1415</v>
      </c>
      <c r="B1724" s="5"/>
    </row>
    <row r="1725" spans="1:4">
      <c r="A1725" s="9" t="s">
        <v>63</v>
      </c>
      <c r="B1725" t="s">
        <v>578</v>
      </c>
    </row>
    <row r="1726" spans="1:4">
      <c r="A1726" s="9" t="s">
        <v>63</v>
      </c>
      <c r="B1726" s="5" t="s">
        <v>1459</v>
      </c>
    </row>
    <row r="1727" spans="1:4">
      <c r="A1727" s="9" t="s">
        <v>63</v>
      </c>
      <c r="B1727" s="5" t="s">
        <v>1460</v>
      </c>
    </row>
    <row r="1728" spans="1:4">
      <c r="A1728" s="10" t="s">
        <v>77</v>
      </c>
      <c r="B1728" s="5"/>
    </row>
    <row r="1729" spans="1:4">
      <c r="A1729" s="9" t="s">
        <v>63</v>
      </c>
      <c r="B1729" s="5" t="s">
        <v>1461</v>
      </c>
    </row>
    <row r="1730" spans="1:4">
      <c r="A1730" s="8" t="s">
        <v>1414</v>
      </c>
      <c r="B1730" s="5"/>
    </row>
    <row r="1731" spans="1:4">
      <c r="A1731" s="9" t="s">
        <v>63</v>
      </c>
      <c r="B1731" s="5" t="s">
        <v>1463</v>
      </c>
    </row>
    <row r="1732" spans="1:4">
      <c r="A1732" s="8" t="s">
        <v>75</v>
      </c>
      <c r="B1732" s="5"/>
    </row>
    <row r="1733" spans="1:4">
      <c r="A1733" s="9" t="s">
        <v>63</v>
      </c>
      <c r="B1733" s="5" t="s">
        <v>1464</v>
      </c>
    </row>
    <row r="1734" spans="1:4">
      <c r="A1734" s="10" t="s">
        <v>1281</v>
      </c>
      <c r="B1734" s="5"/>
    </row>
    <row r="1735" spans="1:4">
      <c r="A1735" s="9" t="s">
        <v>63</v>
      </c>
      <c r="B1735" s="5" t="s">
        <v>1465</v>
      </c>
    </row>
    <row r="1736" spans="1:4">
      <c r="A1736" s="10" t="s">
        <v>70</v>
      </c>
      <c r="B1736" s="5"/>
    </row>
    <row r="1737" spans="1:4">
      <c r="A1737" s="9" t="s">
        <v>63</v>
      </c>
      <c r="B1737" s="5" t="s">
        <v>1466</v>
      </c>
    </row>
    <row r="1738" spans="1:4">
      <c r="A1738" s="10" t="s">
        <v>957</v>
      </c>
      <c r="B1738" s="5"/>
    </row>
    <row r="1739" spans="1:4">
      <c r="A1739" s="9" t="s">
        <v>63</v>
      </c>
      <c r="B1739" s="5" t="s">
        <v>1467</v>
      </c>
    </row>
    <row r="1740" spans="1:4">
      <c r="A1740" s="12" t="s">
        <v>74</v>
      </c>
      <c r="D1740" s="11">
        <v>44973</v>
      </c>
    </row>
    <row r="1741" spans="1:4">
      <c r="A1741" s="8" t="s">
        <v>1415</v>
      </c>
      <c r="B1741" s="5"/>
    </row>
    <row r="1742" spans="1:4">
      <c r="A1742" s="9" t="s">
        <v>63</v>
      </c>
      <c r="B1742" t="s">
        <v>1446</v>
      </c>
    </row>
    <row r="1743" spans="1:4">
      <c r="A1743" s="9" t="s">
        <v>63</v>
      </c>
      <c r="B1743" s="5" t="s">
        <v>1447</v>
      </c>
    </row>
    <row r="1744" spans="1:4">
      <c r="A1744" s="9" t="s">
        <v>63</v>
      </c>
      <c r="B1744" s="5" t="s">
        <v>1448</v>
      </c>
    </row>
    <row r="1745" spans="1:4">
      <c r="A1745" s="10" t="s">
        <v>77</v>
      </c>
      <c r="B1745" s="5"/>
    </row>
    <row r="1746" spans="1:4">
      <c r="A1746" s="9" t="s">
        <v>63</v>
      </c>
      <c r="B1746" s="5" t="s">
        <v>1449</v>
      </c>
    </row>
    <row r="1747" spans="1:4">
      <c r="A1747" s="8" t="s">
        <v>1414</v>
      </c>
      <c r="B1747" s="5"/>
    </row>
    <row r="1748" spans="1:4">
      <c r="A1748" s="9" t="s">
        <v>63</v>
      </c>
      <c r="B1748" s="5" t="s">
        <v>1450</v>
      </c>
    </row>
    <row r="1749" spans="1:4">
      <c r="A1749" s="8" t="s">
        <v>75</v>
      </c>
      <c r="B1749" s="5"/>
    </row>
    <row r="1750" spans="1:4">
      <c r="A1750" s="9" t="s">
        <v>63</v>
      </c>
      <c r="B1750" s="5" t="s">
        <v>1451</v>
      </c>
    </row>
    <row r="1751" spans="1:4">
      <c r="A1751" s="10" t="s">
        <v>1281</v>
      </c>
      <c r="B1751" s="5"/>
    </row>
    <row r="1752" spans="1:4">
      <c r="A1752" s="9" t="s">
        <v>63</v>
      </c>
      <c r="B1752" s="5" t="s">
        <v>1452</v>
      </c>
    </row>
    <row r="1753" spans="1:4">
      <c r="A1753" s="10" t="s">
        <v>70</v>
      </c>
      <c r="B1753" s="5"/>
    </row>
    <row r="1754" spans="1:4">
      <c r="A1754" s="9" t="s">
        <v>63</v>
      </c>
      <c r="B1754" s="5" t="s">
        <v>1453</v>
      </c>
    </row>
    <row r="1755" spans="1:4">
      <c r="A1755" s="10" t="s">
        <v>957</v>
      </c>
      <c r="B1755" s="5"/>
    </row>
    <row r="1756" spans="1:4">
      <c r="A1756" s="9" t="s">
        <v>63</v>
      </c>
      <c r="B1756" s="5" t="s">
        <v>1454</v>
      </c>
    </row>
    <row r="1757" spans="1:4">
      <c r="A1757" s="12" t="s">
        <v>74</v>
      </c>
      <c r="D1757" s="11">
        <v>44972</v>
      </c>
    </row>
    <row r="1758" spans="1:4">
      <c r="A1758" s="8" t="s">
        <v>1415</v>
      </c>
      <c r="B1758" s="5"/>
    </row>
    <row r="1759" spans="1:4">
      <c r="A1759" s="9" t="s">
        <v>63</v>
      </c>
      <c r="B1759" t="s">
        <v>1435</v>
      </c>
    </row>
    <row r="1760" spans="1:4">
      <c r="A1760" s="9" t="s">
        <v>63</v>
      </c>
      <c r="B1760" s="5" t="s">
        <v>1436</v>
      </c>
    </row>
    <row r="1761" spans="1:4">
      <c r="A1761" s="9" t="s">
        <v>63</v>
      </c>
      <c r="B1761" s="5" t="s">
        <v>1437</v>
      </c>
    </row>
    <row r="1762" spans="1:4">
      <c r="A1762" s="10" t="s">
        <v>77</v>
      </c>
      <c r="B1762" s="5"/>
    </row>
    <row r="1763" spans="1:4">
      <c r="A1763" s="9" t="s">
        <v>63</v>
      </c>
      <c r="B1763" s="5" t="s">
        <v>1438</v>
      </c>
    </row>
    <row r="1764" spans="1:4">
      <c r="A1764" s="8" t="s">
        <v>1414</v>
      </c>
      <c r="B1764" s="5"/>
    </row>
    <row r="1765" spans="1:4">
      <c r="A1765" s="9" t="s">
        <v>63</v>
      </c>
      <c r="B1765" s="5" t="s">
        <v>1439</v>
      </c>
    </row>
    <row r="1766" spans="1:4">
      <c r="A1766" s="8" t="s">
        <v>75</v>
      </c>
      <c r="B1766" s="5"/>
    </row>
    <row r="1767" spans="1:4">
      <c r="A1767" s="9" t="s">
        <v>63</v>
      </c>
      <c r="B1767" s="5" t="s">
        <v>1440</v>
      </c>
    </row>
    <row r="1768" spans="1:4">
      <c r="A1768" s="10" t="s">
        <v>1281</v>
      </c>
      <c r="B1768" s="5"/>
    </row>
    <row r="1769" spans="1:4">
      <c r="A1769" s="9" t="s">
        <v>63</v>
      </c>
      <c r="B1769" s="5" t="s">
        <v>1441</v>
      </c>
    </row>
    <row r="1770" spans="1:4">
      <c r="A1770" s="10" t="s">
        <v>70</v>
      </c>
      <c r="B1770" s="5"/>
    </row>
    <row r="1771" spans="1:4">
      <c r="A1771" s="9" t="s">
        <v>63</v>
      </c>
      <c r="B1771" s="5" t="s">
        <v>1442</v>
      </c>
    </row>
    <row r="1772" spans="1:4">
      <c r="A1772" s="10" t="s">
        <v>957</v>
      </c>
      <c r="B1772" s="5"/>
    </row>
    <row r="1773" spans="1:4">
      <c r="A1773" s="9" t="s">
        <v>63</v>
      </c>
      <c r="B1773" s="5" t="s">
        <v>1443</v>
      </c>
    </row>
    <row r="1774" spans="1:4">
      <c r="A1774" s="12" t="s">
        <v>74</v>
      </c>
      <c r="D1774" s="11">
        <v>44972</v>
      </c>
    </row>
    <row r="1775" spans="1:4">
      <c r="A1775" s="8" t="s">
        <v>71</v>
      </c>
      <c r="B1775" s="5"/>
    </row>
    <row r="1776" spans="1:4">
      <c r="A1776" s="9" t="s">
        <v>63</v>
      </c>
      <c r="B1776" t="s">
        <v>1405</v>
      </c>
    </row>
    <row r="1777" spans="1:4">
      <c r="A1777" s="9" t="s">
        <v>63</v>
      </c>
      <c r="B1777" s="5" t="s">
        <v>1406</v>
      </c>
    </row>
    <row r="1778" spans="1:4">
      <c r="A1778" s="9" t="s">
        <v>63</v>
      </c>
      <c r="B1778" s="5" t="s">
        <v>1407</v>
      </c>
    </row>
    <row r="1779" spans="1:4">
      <c r="A1779" s="10" t="s">
        <v>1280</v>
      </c>
      <c r="B1779" s="5"/>
    </row>
    <row r="1780" spans="1:4">
      <c r="A1780" s="9" t="s">
        <v>63</v>
      </c>
      <c r="B1780" s="5" t="s">
        <v>1408</v>
      </c>
    </row>
    <row r="1781" spans="1:4">
      <c r="A1781" s="8" t="s">
        <v>72</v>
      </c>
      <c r="B1781" s="5"/>
    </row>
    <row r="1782" spans="1:4">
      <c r="A1782" s="9" t="s">
        <v>63</v>
      </c>
      <c r="B1782" s="5" t="s">
        <v>964</v>
      </c>
    </row>
    <row r="1783" spans="1:4">
      <c r="A1783" s="8" t="s">
        <v>75</v>
      </c>
      <c r="B1783" s="5"/>
    </row>
    <row r="1784" spans="1:4">
      <c r="A1784" s="9" t="s">
        <v>63</v>
      </c>
      <c r="B1784" s="5" t="s">
        <v>1409</v>
      </c>
    </row>
    <row r="1785" spans="1:4">
      <c r="A1785" s="10" t="s">
        <v>1281</v>
      </c>
      <c r="B1785" s="5"/>
    </row>
    <row r="1786" spans="1:4">
      <c r="A1786" s="9" t="s">
        <v>63</v>
      </c>
      <c r="B1786" s="5" t="s">
        <v>1410</v>
      </c>
    </row>
    <row r="1787" spans="1:4">
      <c r="A1787" s="10" t="s">
        <v>70</v>
      </c>
      <c r="B1787" s="5"/>
    </row>
    <row r="1788" spans="1:4">
      <c r="A1788" s="9" t="s">
        <v>63</v>
      </c>
      <c r="B1788" s="5" t="s">
        <v>1411</v>
      </c>
    </row>
    <row r="1789" spans="1:4">
      <c r="A1789" s="10" t="s">
        <v>957</v>
      </c>
      <c r="B1789" s="5"/>
    </row>
    <row r="1790" spans="1:4">
      <c r="A1790" s="9" t="s">
        <v>63</v>
      </c>
      <c r="B1790" s="5" t="s">
        <v>1412</v>
      </c>
    </row>
    <row r="1791" spans="1:4">
      <c r="A1791" s="12" t="s">
        <v>74</v>
      </c>
      <c r="D1791" s="11">
        <v>44971</v>
      </c>
    </row>
    <row r="1792" spans="1:4">
      <c r="A1792" s="8" t="s">
        <v>71</v>
      </c>
      <c r="B1792" s="5"/>
    </row>
    <row r="1793" spans="1:4">
      <c r="A1793" s="9" t="s">
        <v>63</v>
      </c>
      <c r="B1793" t="s">
        <v>1386</v>
      </c>
    </row>
    <row r="1794" spans="1:4">
      <c r="A1794" s="9" t="s">
        <v>63</v>
      </c>
      <c r="B1794" s="5" t="s">
        <v>1387</v>
      </c>
    </row>
    <row r="1795" spans="1:4">
      <c r="A1795" s="9" t="s">
        <v>63</v>
      </c>
      <c r="B1795" s="5" t="s">
        <v>1388</v>
      </c>
    </row>
    <row r="1796" spans="1:4">
      <c r="A1796" s="10" t="s">
        <v>1280</v>
      </c>
      <c r="B1796" s="5"/>
    </row>
    <row r="1797" spans="1:4">
      <c r="A1797" s="9" t="s">
        <v>63</v>
      </c>
      <c r="B1797" s="5" t="s">
        <v>1389</v>
      </c>
    </row>
    <row r="1798" spans="1:4">
      <c r="A1798" s="8" t="s">
        <v>72</v>
      </c>
      <c r="B1798" s="5"/>
    </row>
    <row r="1799" spans="1:4">
      <c r="A1799" s="9" t="s">
        <v>63</v>
      </c>
      <c r="B1799" s="5" t="s">
        <v>1147</v>
      </c>
    </row>
    <row r="1800" spans="1:4">
      <c r="A1800" s="8" t="s">
        <v>75</v>
      </c>
      <c r="B1800" s="5"/>
    </row>
    <row r="1801" spans="1:4">
      <c r="A1801" s="9" t="s">
        <v>63</v>
      </c>
      <c r="B1801" s="5" t="s">
        <v>1390</v>
      </c>
    </row>
    <row r="1802" spans="1:4">
      <c r="A1802" s="10" t="s">
        <v>1281</v>
      </c>
      <c r="B1802" s="5"/>
    </row>
    <row r="1803" spans="1:4">
      <c r="A1803" s="9" t="s">
        <v>63</v>
      </c>
      <c r="B1803" s="5" t="s">
        <v>1391</v>
      </c>
    </row>
    <row r="1804" spans="1:4">
      <c r="A1804" s="10" t="s">
        <v>70</v>
      </c>
      <c r="B1804" s="5"/>
    </row>
    <row r="1805" spans="1:4">
      <c r="A1805" s="9" t="s">
        <v>63</v>
      </c>
      <c r="B1805" s="5" t="s">
        <v>1392</v>
      </c>
    </row>
    <row r="1806" spans="1:4">
      <c r="A1806" s="10" t="s">
        <v>957</v>
      </c>
      <c r="B1806" s="5"/>
    </row>
    <row r="1807" spans="1:4">
      <c r="A1807" s="9" t="s">
        <v>63</v>
      </c>
      <c r="B1807" s="5" t="s">
        <v>1393</v>
      </c>
    </row>
    <row r="1808" spans="1:4">
      <c r="A1808" s="12" t="s">
        <v>76</v>
      </c>
      <c r="D1808" s="11" t="s">
        <v>1394</v>
      </c>
    </row>
    <row r="1809" spans="1:4">
      <c r="A1809" s="15" t="s">
        <v>536</v>
      </c>
      <c r="D1809" s="11"/>
    </row>
    <row r="1810" spans="1:4">
      <c r="A1810" s="13" t="s">
        <v>63</v>
      </c>
      <c r="B1810" t="s">
        <v>1384</v>
      </c>
      <c r="D1810" s="11"/>
    </row>
    <row r="1811" spans="1:4">
      <c r="A1811" s="15" t="s">
        <v>103</v>
      </c>
      <c r="D1811" s="11"/>
    </row>
    <row r="1812" spans="1:4">
      <c r="A1812" s="13" t="s">
        <v>63</v>
      </c>
      <c r="B1812" t="s">
        <v>1385</v>
      </c>
      <c r="D1812" s="11"/>
    </row>
    <row r="1813" spans="1:4">
      <c r="A1813" s="15" t="s">
        <v>483</v>
      </c>
      <c r="D1813" s="11"/>
    </row>
    <row r="1814" spans="1:4">
      <c r="A1814" s="13" t="s">
        <v>63</v>
      </c>
      <c r="B1814" s="7">
        <v>262.60000000000002</v>
      </c>
      <c r="D1814" s="11"/>
    </row>
    <row r="1815" spans="1:4">
      <c r="A1815" s="15" t="s">
        <v>105</v>
      </c>
      <c r="D1815" s="11"/>
    </row>
    <row r="1816" spans="1:4">
      <c r="A1816" s="13" t="s">
        <v>63</v>
      </c>
      <c r="B1816" s="7">
        <v>47.13</v>
      </c>
      <c r="D1816" s="11"/>
    </row>
    <row r="1817" spans="1:4">
      <c r="A1817" s="12" t="s">
        <v>74</v>
      </c>
      <c r="D1817" s="11">
        <v>44970</v>
      </c>
    </row>
    <row r="1818" spans="1:4">
      <c r="A1818" s="8" t="s">
        <v>71</v>
      </c>
      <c r="B1818" s="5"/>
    </row>
    <row r="1819" spans="1:4">
      <c r="A1819" s="9" t="s">
        <v>63</v>
      </c>
      <c r="B1819" t="s">
        <v>1367</v>
      </c>
    </row>
    <row r="1820" spans="1:4">
      <c r="A1820" s="9" t="s">
        <v>63</v>
      </c>
      <c r="B1820" s="5" t="s">
        <v>1368</v>
      </c>
    </row>
    <row r="1821" spans="1:4">
      <c r="A1821" s="9" t="s">
        <v>63</v>
      </c>
      <c r="B1821" s="5" t="s">
        <v>1369</v>
      </c>
    </row>
    <row r="1822" spans="1:4">
      <c r="A1822" s="10" t="s">
        <v>1280</v>
      </c>
      <c r="B1822" s="5"/>
    </row>
    <row r="1823" spans="1:4">
      <c r="A1823" s="9" t="s">
        <v>63</v>
      </c>
      <c r="B1823" s="5" t="s">
        <v>1370</v>
      </c>
    </row>
    <row r="1824" spans="1:4">
      <c r="A1824" s="8" t="s">
        <v>72</v>
      </c>
      <c r="B1824" s="5"/>
    </row>
    <row r="1825" spans="1:4">
      <c r="A1825" s="9" t="s">
        <v>63</v>
      </c>
      <c r="B1825" s="5" t="s">
        <v>1371</v>
      </c>
    </row>
    <row r="1826" spans="1:4">
      <c r="A1826" s="8" t="s">
        <v>75</v>
      </c>
      <c r="B1826" s="5"/>
    </row>
    <row r="1827" spans="1:4">
      <c r="A1827" s="9" t="s">
        <v>63</v>
      </c>
      <c r="B1827" s="5" t="s">
        <v>1372</v>
      </c>
    </row>
    <row r="1828" spans="1:4">
      <c r="A1828" s="10" t="s">
        <v>1281</v>
      </c>
      <c r="B1828" s="5"/>
    </row>
    <row r="1829" spans="1:4">
      <c r="A1829" s="9" t="s">
        <v>63</v>
      </c>
      <c r="B1829" s="5" t="s">
        <v>1373</v>
      </c>
    </row>
    <row r="1830" spans="1:4">
      <c r="A1830" s="10" t="s">
        <v>70</v>
      </c>
      <c r="B1830" s="5"/>
    </row>
    <row r="1831" spans="1:4">
      <c r="A1831" s="9" t="s">
        <v>63</v>
      </c>
      <c r="B1831" s="5" t="s">
        <v>1374</v>
      </c>
    </row>
    <row r="1832" spans="1:4">
      <c r="A1832" s="10" t="s">
        <v>957</v>
      </c>
      <c r="B1832" s="5"/>
    </row>
    <row r="1833" spans="1:4">
      <c r="A1833" s="9" t="s">
        <v>63</v>
      </c>
      <c r="B1833" s="5" t="s">
        <v>1375</v>
      </c>
    </row>
    <row r="1834" spans="1:4">
      <c r="A1834" s="12" t="s">
        <v>74</v>
      </c>
      <c r="D1834" s="11">
        <v>44969</v>
      </c>
    </row>
    <row r="1835" spans="1:4">
      <c r="A1835" s="8" t="s">
        <v>71</v>
      </c>
      <c r="B1835" s="5"/>
    </row>
    <row r="1836" spans="1:4">
      <c r="A1836" s="9" t="s">
        <v>63</v>
      </c>
      <c r="B1836" t="s">
        <v>1358</v>
      </c>
    </row>
    <row r="1837" spans="1:4">
      <c r="A1837" s="9" t="s">
        <v>63</v>
      </c>
      <c r="B1837" s="5" t="s">
        <v>1359</v>
      </c>
    </row>
    <row r="1838" spans="1:4">
      <c r="A1838" s="9" t="s">
        <v>63</v>
      </c>
      <c r="B1838" s="5" t="s">
        <v>1360</v>
      </c>
    </row>
    <row r="1839" spans="1:4">
      <c r="A1839" s="10" t="s">
        <v>1280</v>
      </c>
      <c r="B1839" s="5"/>
    </row>
    <row r="1840" spans="1:4">
      <c r="A1840" s="9" t="s">
        <v>63</v>
      </c>
      <c r="B1840" s="5" t="s">
        <v>1361</v>
      </c>
    </row>
    <row r="1841" spans="1:4">
      <c r="A1841" s="8" t="s">
        <v>72</v>
      </c>
      <c r="B1841" s="5"/>
    </row>
    <row r="1842" spans="1:4">
      <c r="A1842" s="9" t="s">
        <v>63</v>
      </c>
      <c r="B1842" s="5" t="s">
        <v>1347</v>
      </c>
    </row>
    <row r="1843" spans="1:4">
      <c r="A1843" s="8" t="s">
        <v>75</v>
      </c>
      <c r="B1843" s="5"/>
    </row>
    <row r="1844" spans="1:4">
      <c r="A1844" s="9" t="s">
        <v>63</v>
      </c>
      <c r="B1844" s="5" t="s">
        <v>1362</v>
      </c>
    </row>
    <row r="1845" spans="1:4">
      <c r="A1845" s="10" t="s">
        <v>1281</v>
      </c>
      <c r="B1845" s="5"/>
    </row>
    <row r="1846" spans="1:4">
      <c r="A1846" s="9" t="s">
        <v>63</v>
      </c>
      <c r="B1846" s="5" t="s">
        <v>1363</v>
      </c>
    </row>
    <row r="1847" spans="1:4">
      <c r="A1847" s="10" t="s">
        <v>70</v>
      </c>
      <c r="B1847" s="5"/>
    </row>
    <row r="1848" spans="1:4">
      <c r="A1848" s="9" t="s">
        <v>63</v>
      </c>
      <c r="B1848" s="5" t="s">
        <v>1364</v>
      </c>
    </row>
    <row r="1849" spans="1:4">
      <c r="A1849" s="10" t="s">
        <v>957</v>
      </c>
      <c r="B1849" s="5"/>
    </row>
    <row r="1850" spans="1:4">
      <c r="A1850" s="9" t="s">
        <v>63</v>
      </c>
      <c r="B1850" s="5" t="s">
        <v>1365</v>
      </c>
    </row>
    <row r="1851" spans="1:4">
      <c r="A1851" s="12" t="s">
        <v>74</v>
      </c>
      <c r="D1851" s="11">
        <v>44968</v>
      </c>
    </row>
    <row r="1852" spans="1:4">
      <c r="A1852" s="8" t="s">
        <v>71</v>
      </c>
      <c r="B1852" s="5"/>
    </row>
    <row r="1853" spans="1:4">
      <c r="A1853" s="9" t="s">
        <v>63</v>
      </c>
      <c r="B1853" t="s">
        <v>1344</v>
      </c>
    </row>
    <row r="1854" spans="1:4">
      <c r="A1854" s="9" t="s">
        <v>63</v>
      </c>
      <c r="B1854" s="5" t="s">
        <v>1064</v>
      </c>
    </row>
    <row r="1855" spans="1:4">
      <c r="A1855" s="9" t="s">
        <v>63</v>
      </c>
      <c r="B1855" s="5" t="s">
        <v>1345</v>
      </c>
    </row>
    <row r="1856" spans="1:4">
      <c r="A1856" s="10" t="s">
        <v>1280</v>
      </c>
      <c r="B1856" s="5"/>
    </row>
    <row r="1857" spans="1:4">
      <c r="A1857" s="9" t="s">
        <v>63</v>
      </c>
      <c r="B1857" s="5" t="s">
        <v>1346</v>
      </c>
    </row>
    <row r="1858" spans="1:4">
      <c r="A1858" s="8" t="s">
        <v>72</v>
      </c>
      <c r="B1858" s="5"/>
    </row>
    <row r="1859" spans="1:4">
      <c r="A1859" s="9" t="s">
        <v>63</v>
      </c>
      <c r="B1859" s="5" t="s">
        <v>1347</v>
      </c>
    </row>
    <row r="1860" spans="1:4">
      <c r="A1860" s="8" t="s">
        <v>75</v>
      </c>
      <c r="B1860" s="5"/>
    </row>
    <row r="1861" spans="1:4">
      <c r="A1861" s="9" t="s">
        <v>63</v>
      </c>
      <c r="B1861" s="5" t="s">
        <v>580</v>
      </c>
    </row>
    <row r="1862" spans="1:4">
      <c r="A1862" s="10" t="s">
        <v>1281</v>
      </c>
      <c r="B1862" s="5"/>
    </row>
    <row r="1863" spans="1:4">
      <c r="A1863" s="9" t="s">
        <v>63</v>
      </c>
      <c r="B1863" s="5" t="s">
        <v>1348</v>
      </c>
    </row>
    <row r="1864" spans="1:4">
      <c r="A1864" s="10" t="s">
        <v>70</v>
      </c>
      <c r="B1864" s="5"/>
    </row>
    <row r="1865" spans="1:4">
      <c r="A1865" s="9" t="s">
        <v>63</v>
      </c>
      <c r="B1865" s="5" t="s">
        <v>1349</v>
      </c>
    </row>
    <row r="1866" spans="1:4">
      <c r="A1866" s="10" t="s">
        <v>957</v>
      </c>
      <c r="B1866" s="5"/>
    </row>
    <row r="1867" spans="1:4">
      <c r="A1867" s="9" t="s">
        <v>63</v>
      </c>
      <c r="B1867" s="5" t="s">
        <v>814</v>
      </c>
    </row>
    <row r="1868" spans="1:4">
      <c r="A1868" s="12" t="s">
        <v>74</v>
      </c>
      <c r="D1868" s="11">
        <v>44967</v>
      </c>
    </row>
    <row r="1869" spans="1:4">
      <c r="A1869" s="8" t="s">
        <v>71</v>
      </c>
      <c r="B1869" s="5"/>
    </row>
    <row r="1870" spans="1:4">
      <c r="A1870" s="9" t="s">
        <v>63</v>
      </c>
      <c r="B1870" t="s">
        <v>1330</v>
      </c>
    </row>
    <row r="1871" spans="1:4">
      <c r="A1871" s="9" t="s">
        <v>63</v>
      </c>
      <c r="B1871" s="5" t="s">
        <v>1331</v>
      </c>
    </row>
    <row r="1872" spans="1:4">
      <c r="A1872" s="9" t="s">
        <v>63</v>
      </c>
      <c r="B1872" s="5" t="s">
        <v>1332</v>
      </c>
    </row>
    <row r="1873" spans="1:4">
      <c r="A1873" s="10" t="s">
        <v>1280</v>
      </c>
      <c r="B1873" s="5"/>
    </row>
    <row r="1874" spans="1:4">
      <c r="A1874" s="9" t="s">
        <v>63</v>
      </c>
      <c r="B1874" s="5" t="s">
        <v>1333</v>
      </c>
    </row>
    <row r="1875" spans="1:4">
      <c r="A1875" s="8" t="s">
        <v>72</v>
      </c>
      <c r="B1875" s="5"/>
    </row>
    <row r="1876" spans="1:4">
      <c r="A1876" s="9" t="s">
        <v>63</v>
      </c>
      <c r="B1876" s="5" t="s">
        <v>1334</v>
      </c>
    </row>
    <row r="1877" spans="1:4">
      <c r="A1877" s="8" t="s">
        <v>75</v>
      </c>
      <c r="B1877" s="5"/>
    </row>
    <row r="1878" spans="1:4">
      <c r="A1878" s="9" t="s">
        <v>63</v>
      </c>
      <c r="B1878" s="5" t="s">
        <v>1335</v>
      </c>
    </row>
    <row r="1879" spans="1:4">
      <c r="A1879" s="10" t="s">
        <v>1281</v>
      </c>
      <c r="B1879" s="5"/>
    </row>
    <row r="1880" spans="1:4">
      <c r="A1880" s="9" t="s">
        <v>63</v>
      </c>
      <c r="B1880" s="5" t="s">
        <v>1336</v>
      </c>
    </row>
    <row r="1881" spans="1:4">
      <c r="A1881" s="10" t="s">
        <v>70</v>
      </c>
      <c r="B1881" s="5"/>
    </row>
    <row r="1882" spans="1:4">
      <c r="A1882" s="9" t="s">
        <v>63</v>
      </c>
      <c r="B1882" s="5" t="s">
        <v>1337</v>
      </c>
    </row>
    <row r="1883" spans="1:4">
      <c r="A1883" s="10" t="s">
        <v>957</v>
      </c>
      <c r="B1883" s="5"/>
    </row>
    <row r="1884" spans="1:4">
      <c r="A1884" s="9" t="s">
        <v>63</v>
      </c>
      <c r="B1884" s="5" t="s">
        <v>1338</v>
      </c>
    </row>
    <row r="1885" spans="1:4">
      <c r="A1885" s="12" t="s">
        <v>74</v>
      </c>
      <c r="D1885" s="11">
        <v>44966</v>
      </c>
    </row>
    <row r="1886" spans="1:4">
      <c r="A1886" s="8" t="s">
        <v>71</v>
      </c>
      <c r="B1886" s="5"/>
    </row>
    <row r="1887" spans="1:4">
      <c r="A1887" s="9" t="s">
        <v>63</v>
      </c>
      <c r="B1887" t="s">
        <v>1286</v>
      </c>
    </row>
    <row r="1888" spans="1:4">
      <c r="A1888" s="9" t="s">
        <v>63</v>
      </c>
      <c r="B1888" s="5" t="s">
        <v>1287</v>
      </c>
    </row>
    <row r="1889" spans="1:4">
      <c r="A1889" s="9" t="s">
        <v>63</v>
      </c>
      <c r="B1889" s="5" t="s">
        <v>1288</v>
      </c>
    </row>
    <row r="1890" spans="1:4">
      <c r="A1890" s="10" t="s">
        <v>1280</v>
      </c>
      <c r="B1890" s="5"/>
    </row>
    <row r="1891" spans="1:4">
      <c r="A1891" s="9" t="s">
        <v>63</v>
      </c>
      <c r="B1891" s="5" t="s">
        <v>1289</v>
      </c>
    </row>
    <row r="1892" spans="1:4">
      <c r="A1892" s="8" t="s">
        <v>72</v>
      </c>
      <c r="B1892" s="5"/>
    </row>
    <row r="1893" spans="1:4">
      <c r="A1893" s="9" t="s">
        <v>63</v>
      </c>
      <c r="B1893" s="5" t="s">
        <v>1290</v>
      </c>
    </row>
    <row r="1894" spans="1:4">
      <c r="A1894" s="8" t="s">
        <v>75</v>
      </c>
      <c r="B1894" s="5"/>
    </row>
    <row r="1895" spans="1:4">
      <c r="A1895" s="9" t="s">
        <v>63</v>
      </c>
      <c r="B1895" s="5" t="s">
        <v>1291</v>
      </c>
    </row>
    <row r="1896" spans="1:4">
      <c r="A1896" s="10" t="s">
        <v>1281</v>
      </c>
      <c r="B1896" s="5"/>
    </row>
    <row r="1897" spans="1:4">
      <c r="A1897" s="9" t="s">
        <v>63</v>
      </c>
      <c r="B1897" s="5" t="s">
        <v>1292</v>
      </c>
    </row>
    <row r="1898" spans="1:4">
      <c r="A1898" s="10" t="s">
        <v>70</v>
      </c>
      <c r="B1898" s="5"/>
    </row>
    <row r="1899" spans="1:4">
      <c r="A1899" s="9" t="s">
        <v>63</v>
      </c>
      <c r="B1899" s="5" t="s">
        <v>1293</v>
      </c>
    </row>
    <row r="1900" spans="1:4">
      <c r="A1900" s="10" t="s">
        <v>957</v>
      </c>
      <c r="B1900" s="5"/>
    </row>
    <row r="1901" spans="1:4">
      <c r="A1901" s="9" t="s">
        <v>63</v>
      </c>
      <c r="B1901" s="5" t="s">
        <v>1294</v>
      </c>
    </row>
    <row r="1902" spans="1:4">
      <c r="A1902" s="12" t="s">
        <v>74</v>
      </c>
      <c r="D1902" s="11">
        <v>44965</v>
      </c>
    </row>
    <row r="1903" spans="1:4">
      <c r="A1903" s="8" t="s">
        <v>71</v>
      </c>
      <c r="B1903" s="5"/>
    </row>
    <row r="1904" spans="1:4">
      <c r="A1904" s="9" t="s">
        <v>63</v>
      </c>
      <c r="B1904" t="s">
        <v>1268</v>
      </c>
    </row>
    <row r="1905" spans="1:4">
      <c r="A1905" s="9" t="s">
        <v>63</v>
      </c>
      <c r="B1905" s="5" t="s">
        <v>1269</v>
      </c>
    </row>
    <row r="1906" spans="1:4">
      <c r="A1906" s="9" t="s">
        <v>63</v>
      </c>
      <c r="B1906" s="5" t="s">
        <v>1270</v>
      </c>
    </row>
    <row r="1907" spans="1:4">
      <c r="A1907" s="10" t="s">
        <v>77</v>
      </c>
      <c r="B1907" s="5"/>
    </row>
    <row r="1908" spans="1:4">
      <c r="A1908" s="9" t="s">
        <v>63</v>
      </c>
      <c r="B1908" s="5" t="s">
        <v>1267</v>
      </c>
    </row>
    <row r="1909" spans="1:4">
      <c r="A1909" s="8" t="s">
        <v>72</v>
      </c>
      <c r="B1909" s="5"/>
    </row>
    <row r="1910" spans="1:4">
      <c r="A1910" s="9" t="s">
        <v>63</v>
      </c>
      <c r="B1910" s="5" t="s">
        <v>1266</v>
      </c>
    </row>
    <row r="1911" spans="1:4">
      <c r="A1911" s="8" t="s">
        <v>75</v>
      </c>
      <c r="B1911" s="5"/>
    </row>
    <row r="1912" spans="1:4">
      <c r="A1912" s="9" t="s">
        <v>63</v>
      </c>
      <c r="B1912" s="5" t="s">
        <v>1272</v>
      </c>
    </row>
    <row r="1913" spans="1:4">
      <c r="A1913" s="10" t="s">
        <v>73</v>
      </c>
      <c r="B1913" s="5"/>
    </row>
    <row r="1914" spans="1:4">
      <c r="A1914" s="9" t="s">
        <v>63</v>
      </c>
      <c r="B1914" s="5" t="s">
        <v>1271</v>
      </c>
    </row>
    <row r="1915" spans="1:4">
      <c r="A1915" s="10" t="s">
        <v>70</v>
      </c>
      <c r="B1915" s="5"/>
    </row>
    <row r="1916" spans="1:4">
      <c r="A1916" s="9" t="s">
        <v>63</v>
      </c>
      <c r="B1916" s="5" t="s">
        <v>1273</v>
      </c>
    </row>
    <row r="1917" spans="1:4">
      <c r="A1917" s="10" t="s">
        <v>957</v>
      </c>
      <c r="B1917" s="5"/>
    </row>
    <row r="1918" spans="1:4">
      <c r="A1918" s="9" t="s">
        <v>63</v>
      </c>
      <c r="B1918" s="5" t="s">
        <v>1274</v>
      </c>
    </row>
    <row r="1919" spans="1:4">
      <c r="A1919" s="12" t="s">
        <v>74</v>
      </c>
      <c r="D1919" s="11">
        <v>44964</v>
      </c>
    </row>
    <row r="1920" spans="1:4">
      <c r="A1920" s="8" t="s">
        <v>71</v>
      </c>
      <c r="B1920" s="5"/>
    </row>
    <row r="1921" spans="1:4">
      <c r="A1921" s="9" t="s">
        <v>63</v>
      </c>
      <c r="B1921" t="s">
        <v>1218</v>
      </c>
    </row>
    <row r="1922" spans="1:4">
      <c r="A1922" s="9" t="s">
        <v>63</v>
      </c>
      <c r="B1922" s="5" t="s">
        <v>1219</v>
      </c>
    </row>
    <row r="1923" spans="1:4">
      <c r="A1923" s="9" t="s">
        <v>63</v>
      </c>
      <c r="B1923" s="5" t="s">
        <v>1220</v>
      </c>
    </row>
    <row r="1924" spans="1:4">
      <c r="A1924" s="10" t="s">
        <v>77</v>
      </c>
      <c r="B1924" s="5"/>
    </row>
    <row r="1925" spans="1:4">
      <c r="A1925" s="9" t="s">
        <v>63</v>
      </c>
      <c r="B1925" s="5" t="s">
        <v>1221</v>
      </c>
    </row>
    <row r="1926" spans="1:4">
      <c r="A1926" s="8" t="s">
        <v>72</v>
      </c>
      <c r="B1926" s="5"/>
    </row>
    <row r="1927" spans="1:4">
      <c r="A1927" s="9" t="s">
        <v>63</v>
      </c>
      <c r="B1927" s="5" t="s">
        <v>1222</v>
      </c>
    </row>
    <row r="1928" spans="1:4">
      <c r="A1928" s="8" t="s">
        <v>75</v>
      </c>
      <c r="B1928" s="5"/>
    </row>
    <row r="1929" spans="1:4">
      <c r="A1929" s="9" t="s">
        <v>63</v>
      </c>
      <c r="B1929" s="5" t="s">
        <v>1223</v>
      </c>
    </row>
    <row r="1930" spans="1:4">
      <c r="A1930" s="10" t="s">
        <v>73</v>
      </c>
      <c r="B1930" s="5"/>
    </row>
    <row r="1931" spans="1:4">
      <c r="A1931" s="9" t="s">
        <v>63</v>
      </c>
      <c r="B1931" s="5" t="s">
        <v>1224</v>
      </c>
    </row>
    <row r="1932" spans="1:4">
      <c r="A1932" s="10" t="s">
        <v>70</v>
      </c>
      <c r="B1932" s="5"/>
    </row>
    <row r="1933" spans="1:4">
      <c r="A1933" s="9" t="s">
        <v>63</v>
      </c>
      <c r="B1933" s="5" t="s">
        <v>1225</v>
      </c>
    </row>
    <row r="1934" spans="1:4">
      <c r="A1934" s="10" t="s">
        <v>957</v>
      </c>
      <c r="B1934" s="5"/>
    </row>
    <row r="1935" spans="1:4">
      <c r="A1935" s="9" t="s">
        <v>63</v>
      </c>
      <c r="B1935" s="5" t="s">
        <v>1226</v>
      </c>
    </row>
    <row r="1936" spans="1:4">
      <c r="A1936" s="12" t="s">
        <v>76</v>
      </c>
      <c r="D1936" s="11" t="s">
        <v>1142</v>
      </c>
    </row>
    <row r="1937" spans="1:4">
      <c r="A1937" s="15" t="s">
        <v>536</v>
      </c>
      <c r="D1937" s="11"/>
    </row>
    <row r="1938" spans="1:4">
      <c r="A1938" s="13" t="s">
        <v>63</v>
      </c>
      <c r="B1938" t="s">
        <v>1036</v>
      </c>
      <c r="D1938" s="11"/>
    </row>
    <row r="1939" spans="1:4">
      <c r="A1939" s="15" t="s">
        <v>103</v>
      </c>
      <c r="D1939" s="11"/>
    </row>
    <row r="1940" spans="1:4">
      <c r="A1940" s="13" t="s">
        <v>63</v>
      </c>
      <c r="B1940" t="s">
        <v>1152</v>
      </c>
      <c r="D1940" s="11"/>
    </row>
    <row r="1941" spans="1:4">
      <c r="A1941" s="15" t="s">
        <v>483</v>
      </c>
      <c r="D1941" s="11"/>
    </row>
    <row r="1942" spans="1:4">
      <c r="A1942" s="13" t="s">
        <v>63</v>
      </c>
      <c r="B1942" s="7">
        <v>260.8</v>
      </c>
      <c r="D1942" s="11"/>
    </row>
    <row r="1943" spans="1:4">
      <c r="A1943" s="15" t="s">
        <v>105</v>
      </c>
      <c r="D1943" s="11"/>
    </row>
    <row r="1944" spans="1:4">
      <c r="A1944" s="13" t="s">
        <v>63</v>
      </c>
      <c r="B1944" s="7" t="s">
        <v>484</v>
      </c>
      <c r="D1944" s="11"/>
    </row>
    <row r="1945" spans="1:4">
      <c r="A1945" s="12" t="s">
        <v>74</v>
      </c>
      <c r="D1945" s="11">
        <v>44963</v>
      </c>
    </row>
    <row r="1946" spans="1:4">
      <c r="A1946" s="8" t="s">
        <v>71</v>
      </c>
      <c r="B1946" s="5"/>
    </row>
    <row r="1947" spans="1:4">
      <c r="A1947" s="9" t="s">
        <v>63</v>
      </c>
      <c r="B1947" t="s">
        <v>1143</v>
      </c>
    </row>
    <row r="1948" spans="1:4">
      <c r="A1948" s="9" t="s">
        <v>63</v>
      </c>
      <c r="B1948" s="5" t="s">
        <v>1144</v>
      </c>
    </row>
    <row r="1949" spans="1:4">
      <c r="A1949" s="9" t="s">
        <v>63</v>
      </c>
      <c r="B1949" s="5" t="s">
        <v>1145</v>
      </c>
    </row>
    <row r="1950" spans="1:4">
      <c r="A1950" s="10" t="s">
        <v>77</v>
      </c>
      <c r="B1950" s="5"/>
    </row>
    <row r="1951" spans="1:4">
      <c r="A1951" s="9" t="s">
        <v>63</v>
      </c>
      <c r="B1951" s="5" t="s">
        <v>1146</v>
      </c>
    </row>
    <row r="1952" spans="1:4">
      <c r="A1952" s="8" t="s">
        <v>72</v>
      </c>
      <c r="B1952" s="5"/>
    </row>
    <row r="1953" spans="1:4">
      <c r="A1953" s="9" t="s">
        <v>63</v>
      </c>
      <c r="B1953" s="5" t="s">
        <v>1147</v>
      </c>
    </row>
    <row r="1954" spans="1:4">
      <c r="A1954" s="8" t="s">
        <v>75</v>
      </c>
      <c r="B1954" s="5"/>
    </row>
    <row r="1955" spans="1:4">
      <c r="A1955" s="9" t="s">
        <v>63</v>
      </c>
      <c r="B1955" s="5" t="s">
        <v>1148</v>
      </c>
    </row>
    <row r="1956" spans="1:4">
      <c r="A1956" s="10" t="s">
        <v>73</v>
      </c>
      <c r="B1956" s="5"/>
    </row>
    <row r="1957" spans="1:4">
      <c r="A1957" s="9" t="s">
        <v>63</v>
      </c>
      <c r="B1957" s="5" t="s">
        <v>1149</v>
      </c>
    </row>
    <row r="1958" spans="1:4">
      <c r="A1958" s="10" t="s">
        <v>70</v>
      </c>
      <c r="B1958" s="5"/>
    </row>
    <row r="1959" spans="1:4">
      <c r="A1959" s="9" t="s">
        <v>63</v>
      </c>
      <c r="B1959" s="5" t="s">
        <v>1150</v>
      </c>
    </row>
    <row r="1960" spans="1:4">
      <c r="A1960" s="10" t="s">
        <v>957</v>
      </c>
      <c r="B1960" s="5"/>
    </row>
    <row r="1961" spans="1:4">
      <c r="A1961" s="9" t="s">
        <v>63</v>
      </c>
      <c r="B1961" s="5" t="s">
        <v>1151</v>
      </c>
    </row>
    <row r="1962" spans="1:4">
      <c r="A1962" s="12" t="s">
        <v>74</v>
      </c>
      <c r="D1962" s="11">
        <v>44962</v>
      </c>
    </row>
    <row r="1963" spans="1:4">
      <c r="A1963" s="8" t="s">
        <v>71</v>
      </c>
      <c r="B1963" s="5"/>
    </row>
    <row r="1964" spans="1:4">
      <c r="A1964" s="9" t="s">
        <v>63</v>
      </c>
      <c r="B1964" t="s">
        <v>1133</v>
      </c>
    </row>
    <row r="1965" spans="1:4">
      <c r="A1965" s="9" t="s">
        <v>63</v>
      </c>
      <c r="B1965" s="5" t="s">
        <v>1134</v>
      </c>
    </row>
    <row r="1966" spans="1:4">
      <c r="A1966" s="9" t="s">
        <v>63</v>
      </c>
      <c r="B1966" s="5" t="s">
        <v>1135</v>
      </c>
    </row>
    <row r="1967" spans="1:4">
      <c r="A1967" s="10" t="s">
        <v>77</v>
      </c>
      <c r="B1967" s="5"/>
    </row>
    <row r="1968" spans="1:4">
      <c r="A1968" s="9" t="s">
        <v>63</v>
      </c>
      <c r="B1968" s="5" t="s">
        <v>1136</v>
      </c>
    </row>
    <row r="1969" spans="1:4">
      <c r="A1969" s="8" t="s">
        <v>72</v>
      </c>
      <c r="B1969" s="5"/>
    </row>
    <row r="1970" spans="1:4">
      <c r="A1970" s="9" t="s">
        <v>63</v>
      </c>
      <c r="B1970" s="5" t="s">
        <v>1137</v>
      </c>
    </row>
    <row r="1971" spans="1:4">
      <c r="A1971" s="8" t="s">
        <v>75</v>
      </c>
      <c r="B1971" s="5"/>
    </row>
    <row r="1972" spans="1:4">
      <c r="A1972" s="9" t="s">
        <v>63</v>
      </c>
      <c r="B1972" s="5" t="s">
        <v>1138</v>
      </c>
    </row>
    <row r="1973" spans="1:4">
      <c r="A1973" s="10" t="s">
        <v>73</v>
      </c>
      <c r="B1973" s="5"/>
    </row>
    <row r="1974" spans="1:4">
      <c r="A1974" s="9" t="s">
        <v>63</v>
      </c>
      <c r="B1974" s="5" t="s">
        <v>1139</v>
      </c>
    </row>
    <row r="1975" spans="1:4">
      <c r="A1975" s="10" t="s">
        <v>70</v>
      </c>
      <c r="B1975" s="5"/>
    </row>
    <row r="1976" spans="1:4">
      <c r="A1976" s="9" t="s">
        <v>63</v>
      </c>
      <c r="B1976" s="5" t="s">
        <v>1140</v>
      </c>
    </row>
    <row r="1977" spans="1:4">
      <c r="A1977" s="10" t="s">
        <v>957</v>
      </c>
      <c r="B1977" s="5"/>
    </row>
    <row r="1978" spans="1:4">
      <c r="A1978" s="9" t="s">
        <v>63</v>
      </c>
      <c r="B1978" s="5" t="s">
        <v>1141</v>
      </c>
    </row>
    <row r="1979" spans="1:4">
      <c r="A1979" s="12" t="s">
        <v>74</v>
      </c>
      <c r="D1979" s="11">
        <v>44961</v>
      </c>
    </row>
    <row r="1980" spans="1:4">
      <c r="A1980" s="8" t="s">
        <v>71</v>
      </c>
      <c r="B1980" s="5"/>
    </row>
    <row r="1981" spans="1:4">
      <c r="A1981" s="9" t="s">
        <v>63</v>
      </c>
      <c r="B1981" t="s">
        <v>1121</v>
      </c>
    </row>
    <row r="1982" spans="1:4">
      <c r="A1982" s="9" t="s">
        <v>63</v>
      </c>
      <c r="B1982" s="5" t="s">
        <v>1122</v>
      </c>
    </row>
    <row r="1983" spans="1:4">
      <c r="A1983" s="9" t="s">
        <v>63</v>
      </c>
      <c r="B1983" s="5" t="s">
        <v>1120</v>
      </c>
    </row>
    <row r="1984" spans="1:4">
      <c r="A1984" s="10" t="s">
        <v>77</v>
      </c>
      <c r="B1984" s="5"/>
    </row>
    <row r="1985" spans="1:4">
      <c r="A1985" s="9" t="s">
        <v>63</v>
      </c>
      <c r="B1985" s="5" t="s">
        <v>1123</v>
      </c>
    </row>
    <row r="1986" spans="1:4">
      <c r="A1986" s="8" t="s">
        <v>72</v>
      </c>
      <c r="B1986" s="5"/>
    </row>
    <row r="1987" spans="1:4">
      <c r="A1987" s="9" t="s">
        <v>63</v>
      </c>
      <c r="B1987" s="5" t="s">
        <v>1124</v>
      </c>
    </row>
    <row r="1988" spans="1:4">
      <c r="A1988" s="8" t="s">
        <v>75</v>
      </c>
      <c r="B1988" s="5"/>
    </row>
    <row r="1989" spans="1:4">
      <c r="A1989" s="9" t="s">
        <v>63</v>
      </c>
      <c r="B1989" s="5" t="s">
        <v>1125</v>
      </c>
    </row>
    <row r="1990" spans="1:4">
      <c r="A1990" s="10" t="s">
        <v>73</v>
      </c>
      <c r="B1990" s="5"/>
    </row>
    <row r="1991" spans="1:4">
      <c r="A1991" s="9" t="s">
        <v>63</v>
      </c>
      <c r="B1991" s="5" t="s">
        <v>1126</v>
      </c>
    </row>
    <row r="1992" spans="1:4">
      <c r="A1992" s="10" t="s">
        <v>70</v>
      </c>
      <c r="B1992" s="5"/>
    </row>
    <row r="1993" spans="1:4">
      <c r="A1993" s="9" t="s">
        <v>63</v>
      </c>
      <c r="B1993" s="5" t="s">
        <v>1127</v>
      </c>
    </row>
    <row r="1994" spans="1:4">
      <c r="A1994" s="10" t="s">
        <v>957</v>
      </c>
      <c r="B1994" s="5"/>
    </row>
    <row r="1995" spans="1:4">
      <c r="A1995" s="9" t="s">
        <v>63</v>
      </c>
      <c r="B1995" s="5" t="s">
        <v>1128</v>
      </c>
    </row>
    <row r="1996" spans="1:4">
      <c r="A1996" s="12" t="s">
        <v>74</v>
      </c>
      <c r="D1996" s="11">
        <v>44960</v>
      </c>
    </row>
    <row r="1997" spans="1:4">
      <c r="A1997" s="8" t="s">
        <v>71</v>
      </c>
      <c r="B1997" s="5"/>
    </row>
    <row r="1998" spans="1:4">
      <c r="A1998" s="9" t="s">
        <v>63</v>
      </c>
      <c r="B1998" t="s">
        <v>1064</v>
      </c>
    </row>
    <row r="1999" spans="1:4">
      <c r="A1999" s="9" t="s">
        <v>63</v>
      </c>
      <c r="B1999" s="5" t="s">
        <v>578</v>
      </c>
    </row>
    <row r="2000" spans="1:4">
      <c r="A2000" s="9" t="s">
        <v>63</v>
      </c>
      <c r="B2000" s="5" t="s">
        <v>1058</v>
      </c>
    </row>
    <row r="2001" spans="1:4">
      <c r="A2001" s="10" t="s">
        <v>77</v>
      </c>
      <c r="B2001" s="5"/>
    </row>
    <row r="2002" spans="1:4">
      <c r="A2002" s="9" t="s">
        <v>63</v>
      </c>
      <c r="B2002" s="5" t="s">
        <v>808</v>
      </c>
    </row>
    <row r="2003" spans="1:4">
      <c r="A2003" s="8" t="s">
        <v>72</v>
      </c>
      <c r="B2003" s="5"/>
    </row>
    <row r="2004" spans="1:4">
      <c r="A2004" s="9" t="s">
        <v>63</v>
      </c>
      <c r="B2004" s="5" t="s">
        <v>1059</v>
      </c>
    </row>
    <row r="2005" spans="1:4">
      <c r="A2005" s="8" t="s">
        <v>75</v>
      </c>
      <c r="B2005" s="5"/>
    </row>
    <row r="2006" spans="1:4">
      <c r="A2006" s="9" t="s">
        <v>63</v>
      </c>
      <c r="B2006" s="5" t="s">
        <v>1060</v>
      </c>
    </row>
    <row r="2007" spans="1:4">
      <c r="A2007" s="10" t="s">
        <v>73</v>
      </c>
      <c r="B2007" s="5"/>
    </row>
    <row r="2008" spans="1:4">
      <c r="A2008" s="9" t="s">
        <v>63</v>
      </c>
      <c r="B2008" s="5" t="s">
        <v>1061</v>
      </c>
    </row>
    <row r="2009" spans="1:4">
      <c r="A2009" s="10" t="s">
        <v>70</v>
      </c>
      <c r="B2009" s="5"/>
    </row>
    <row r="2010" spans="1:4">
      <c r="A2010" s="9" t="s">
        <v>63</v>
      </c>
      <c r="B2010" s="5" t="s">
        <v>1062</v>
      </c>
    </row>
    <row r="2011" spans="1:4">
      <c r="A2011" s="10" t="s">
        <v>957</v>
      </c>
      <c r="B2011" s="5"/>
    </row>
    <row r="2012" spans="1:4">
      <c r="A2012" s="9" t="s">
        <v>63</v>
      </c>
      <c r="B2012" s="5" t="s">
        <v>1063</v>
      </c>
    </row>
    <row r="2013" spans="1:4">
      <c r="A2013" s="12" t="s">
        <v>74</v>
      </c>
      <c r="D2013" s="11">
        <v>44958</v>
      </c>
    </row>
    <row r="2014" spans="1:4">
      <c r="A2014" s="8" t="s">
        <v>71</v>
      </c>
      <c r="B2014" s="5"/>
    </row>
    <row r="2015" spans="1:4">
      <c r="A2015" s="9" t="s">
        <v>63</v>
      </c>
      <c r="B2015" t="s">
        <v>1049</v>
      </c>
    </row>
    <row r="2016" spans="1:4">
      <c r="A2016" s="9" t="s">
        <v>63</v>
      </c>
      <c r="B2016" s="5" t="s">
        <v>1050</v>
      </c>
    </row>
    <row r="2017" spans="1:4">
      <c r="A2017" s="9" t="s">
        <v>63</v>
      </c>
      <c r="B2017" s="5" t="s">
        <v>1051</v>
      </c>
    </row>
    <row r="2018" spans="1:4">
      <c r="A2018" s="10" t="s">
        <v>77</v>
      </c>
      <c r="B2018" s="5"/>
    </row>
    <row r="2019" spans="1:4">
      <c r="A2019" s="9" t="s">
        <v>63</v>
      </c>
      <c r="B2019" s="5" t="s">
        <v>1052</v>
      </c>
    </row>
    <row r="2020" spans="1:4">
      <c r="A2020" s="8" t="s">
        <v>72</v>
      </c>
      <c r="B2020" s="5"/>
    </row>
    <row r="2021" spans="1:4">
      <c r="A2021" s="9" t="s">
        <v>63</v>
      </c>
      <c r="B2021" s="5" t="s">
        <v>1053</v>
      </c>
    </row>
    <row r="2022" spans="1:4">
      <c r="A2022" s="8" t="s">
        <v>75</v>
      </c>
      <c r="B2022" s="5"/>
    </row>
    <row r="2023" spans="1:4">
      <c r="A2023" s="9" t="s">
        <v>63</v>
      </c>
      <c r="B2023" s="5" t="s">
        <v>1054</v>
      </c>
    </row>
    <row r="2024" spans="1:4">
      <c r="A2024" s="10" t="s">
        <v>73</v>
      </c>
      <c r="B2024" s="5"/>
    </row>
    <row r="2025" spans="1:4">
      <c r="A2025" s="9" t="s">
        <v>63</v>
      </c>
      <c r="B2025" s="5" t="s">
        <v>1055</v>
      </c>
    </row>
    <row r="2026" spans="1:4">
      <c r="A2026" s="10" t="s">
        <v>70</v>
      </c>
      <c r="B2026" s="5"/>
    </row>
    <row r="2027" spans="1:4">
      <c r="A2027" s="9" t="s">
        <v>63</v>
      </c>
      <c r="B2027" s="5" t="s">
        <v>1056</v>
      </c>
    </row>
    <row r="2028" spans="1:4">
      <c r="A2028" s="10" t="s">
        <v>957</v>
      </c>
      <c r="B2028" s="5"/>
    </row>
    <row r="2029" spans="1:4">
      <c r="A2029" s="9" t="s">
        <v>63</v>
      </c>
      <c r="B2029" s="5" t="s">
        <v>1057</v>
      </c>
    </row>
    <row r="2030" spans="1:4">
      <c r="A2030" s="12" t="s">
        <v>74</v>
      </c>
      <c r="D2030" s="11">
        <v>44958</v>
      </c>
    </row>
    <row r="2031" spans="1:4">
      <c r="A2031" s="8" t="s">
        <v>71</v>
      </c>
      <c r="B2031" s="5"/>
    </row>
    <row r="2032" spans="1:4">
      <c r="A2032" s="9" t="s">
        <v>63</v>
      </c>
      <c r="B2032" t="s">
        <v>1036</v>
      </c>
    </row>
    <row r="2033" spans="1:4">
      <c r="A2033" s="9" t="s">
        <v>63</v>
      </c>
      <c r="B2033" s="5" t="s">
        <v>1037</v>
      </c>
    </row>
    <row r="2034" spans="1:4">
      <c r="A2034" s="9" t="s">
        <v>63</v>
      </c>
      <c r="B2034" s="5" t="s">
        <v>1038</v>
      </c>
    </row>
    <row r="2035" spans="1:4">
      <c r="A2035" s="10" t="s">
        <v>77</v>
      </c>
      <c r="B2035" s="5"/>
    </row>
    <row r="2036" spans="1:4">
      <c r="A2036" s="9" t="s">
        <v>63</v>
      </c>
      <c r="B2036" s="5" t="s">
        <v>1039</v>
      </c>
    </row>
    <row r="2037" spans="1:4">
      <c r="A2037" s="8" t="s">
        <v>72</v>
      </c>
      <c r="B2037" s="5"/>
    </row>
    <row r="2038" spans="1:4">
      <c r="A2038" s="9" t="s">
        <v>63</v>
      </c>
      <c r="B2038" s="5" t="s">
        <v>639</v>
      </c>
    </row>
    <row r="2039" spans="1:4">
      <c r="A2039" s="8" t="s">
        <v>75</v>
      </c>
      <c r="B2039" s="5"/>
    </row>
    <row r="2040" spans="1:4">
      <c r="A2040" s="9" t="s">
        <v>63</v>
      </c>
      <c r="B2040" s="5" t="s">
        <v>1040</v>
      </c>
    </row>
    <row r="2041" spans="1:4">
      <c r="A2041" s="10" t="s">
        <v>73</v>
      </c>
      <c r="B2041" s="5"/>
    </row>
    <row r="2042" spans="1:4">
      <c r="A2042" s="9" t="s">
        <v>63</v>
      </c>
      <c r="B2042" s="5" t="s">
        <v>1041</v>
      </c>
    </row>
    <row r="2043" spans="1:4">
      <c r="A2043" s="10" t="s">
        <v>70</v>
      </c>
      <c r="B2043" s="5"/>
    </row>
    <row r="2044" spans="1:4">
      <c r="A2044" s="9" t="s">
        <v>63</v>
      </c>
      <c r="B2044" s="5" t="s">
        <v>1042</v>
      </c>
    </row>
    <row r="2045" spans="1:4">
      <c r="A2045" s="10" t="s">
        <v>957</v>
      </c>
      <c r="B2045" s="5"/>
    </row>
    <row r="2046" spans="1:4">
      <c r="A2046" s="9" t="s">
        <v>63</v>
      </c>
      <c r="B2046" s="5" t="s">
        <v>1043</v>
      </c>
    </row>
    <row r="2047" spans="1:4">
      <c r="A2047" s="12" t="s">
        <v>74</v>
      </c>
      <c r="D2047" s="11">
        <v>44957</v>
      </c>
    </row>
    <row r="2048" spans="1:4">
      <c r="A2048" s="8" t="s">
        <v>71</v>
      </c>
      <c r="B2048" s="5"/>
    </row>
    <row r="2049" spans="1:4">
      <c r="A2049" s="9" t="s">
        <v>63</v>
      </c>
      <c r="B2049" t="s">
        <v>1020</v>
      </c>
    </row>
    <row r="2050" spans="1:4">
      <c r="A2050" s="9" t="s">
        <v>63</v>
      </c>
      <c r="B2050" s="5" t="s">
        <v>1022</v>
      </c>
    </row>
    <row r="2051" spans="1:4">
      <c r="A2051" s="9" t="s">
        <v>63</v>
      </c>
      <c r="B2051" s="5" t="s">
        <v>1023</v>
      </c>
    </row>
    <row r="2052" spans="1:4">
      <c r="A2052" s="10" t="s">
        <v>77</v>
      </c>
      <c r="B2052" s="5"/>
    </row>
    <row r="2053" spans="1:4">
      <c r="A2053" s="9" t="s">
        <v>63</v>
      </c>
      <c r="B2053" s="5" t="s">
        <v>1024</v>
      </c>
    </row>
    <row r="2054" spans="1:4">
      <c r="A2054" s="8" t="s">
        <v>72</v>
      </c>
      <c r="B2054" s="5"/>
    </row>
    <row r="2055" spans="1:4">
      <c r="A2055" s="9" t="s">
        <v>63</v>
      </c>
      <c r="B2055" s="5" t="s">
        <v>1025</v>
      </c>
    </row>
    <row r="2056" spans="1:4">
      <c r="A2056" s="8" t="s">
        <v>75</v>
      </c>
      <c r="B2056" s="5"/>
    </row>
    <row r="2057" spans="1:4">
      <c r="A2057" s="9" t="s">
        <v>63</v>
      </c>
      <c r="B2057" s="5" t="s">
        <v>1026</v>
      </c>
    </row>
    <row r="2058" spans="1:4">
      <c r="A2058" s="10" t="s">
        <v>73</v>
      </c>
      <c r="B2058" s="5"/>
    </row>
    <row r="2059" spans="1:4">
      <c r="A2059" s="9" t="s">
        <v>63</v>
      </c>
      <c r="B2059" s="5" t="s">
        <v>1027</v>
      </c>
    </row>
    <row r="2060" spans="1:4">
      <c r="A2060" s="10" t="s">
        <v>70</v>
      </c>
      <c r="B2060" s="5"/>
    </row>
    <row r="2061" spans="1:4">
      <c r="A2061" s="9" t="s">
        <v>63</v>
      </c>
      <c r="B2061" s="5" t="s">
        <v>1028</v>
      </c>
    </row>
    <row r="2062" spans="1:4">
      <c r="A2062" s="10" t="s">
        <v>957</v>
      </c>
      <c r="B2062" s="5"/>
    </row>
    <row r="2063" spans="1:4">
      <c r="A2063" s="9" t="s">
        <v>63</v>
      </c>
      <c r="B2063" s="5" t="s">
        <v>1029</v>
      </c>
    </row>
    <row r="2064" spans="1:4">
      <c r="A2064" s="12" t="s">
        <v>76</v>
      </c>
      <c r="D2064" s="11" t="s">
        <v>975</v>
      </c>
    </row>
    <row r="2065" spans="1:4">
      <c r="A2065" s="15" t="s">
        <v>536</v>
      </c>
      <c r="D2065" s="11"/>
    </row>
    <row r="2066" spans="1:4">
      <c r="A2066" s="13" t="s">
        <v>63</v>
      </c>
      <c r="B2066" t="s">
        <v>974</v>
      </c>
      <c r="D2066" s="11"/>
    </row>
    <row r="2067" spans="1:4">
      <c r="A2067" s="15" t="s">
        <v>103</v>
      </c>
      <c r="D2067" s="11"/>
    </row>
    <row r="2068" spans="1:4">
      <c r="A2068" s="13" t="s">
        <v>63</v>
      </c>
      <c r="B2068" t="s">
        <v>638</v>
      </c>
      <c r="D2068" s="11"/>
    </row>
    <row r="2069" spans="1:4">
      <c r="A2069" s="15" t="s">
        <v>483</v>
      </c>
      <c r="D2069" s="11"/>
    </row>
    <row r="2070" spans="1:4">
      <c r="A2070" s="13" t="s">
        <v>63</v>
      </c>
      <c r="B2070" s="7">
        <v>260.2</v>
      </c>
      <c r="D2070" s="11"/>
    </row>
    <row r="2071" spans="1:4">
      <c r="A2071" s="15" t="s">
        <v>105</v>
      </c>
      <c r="D2071" s="11"/>
    </row>
    <row r="2072" spans="1:4">
      <c r="A2072" s="13" t="s">
        <v>63</v>
      </c>
      <c r="B2072" s="7" t="s">
        <v>1021</v>
      </c>
      <c r="D2072" s="11"/>
    </row>
    <row r="2073" spans="1:4">
      <c r="A2073" s="12" t="s">
        <v>74</v>
      </c>
      <c r="D2073" s="11">
        <v>44956</v>
      </c>
    </row>
    <row r="2074" spans="1:4">
      <c r="A2074" s="8" t="s">
        <v>71</v>
      </c>
      <c r="B2074" s="5"/>
    </row>
    <row r="2075" spans="1:4">
      <c r="A2075" s="9" t="s">
        <v>63</v>
      </c>
      <c r="B2075" t="s">
        <v>951</v>
      </c>
    </row>
    <row r="2076" spans="1:4">
      <c r="A2076" s="9" t="s">
        <v>63</v>
      </c>
      <c r="B2076" s="5" t="s">
        <v>950</v>
      </c>
    </row>
    <row r="2077" spans="1:4">
      <c r="A2077" s="9" t="s">
        <v>63</v>
      </c>
      <c r="B2077" s="5" t="s">
        <v>949</v>
      </c>
    </row>
    <row r="2078" spans="1:4">
      <c r="A2078" s="10" t="s">
        <v>77</v>
      </c>
      <c r="B2078" s="5"/>
    </row>
    <row r="2079" spans="1:4">
      <c r="A2079" s="9" t="s">
        <v>63</v>
      </c>
      <c r="B2079" s="5" t="s">
        <v>638</v>
      </c>
    </row>
    <row r="2080" spans="1:4">
      <c r="A2080" s="8" t="s">
        <v>72</v>
      </c>
      <c r="B2080" s="5"/>
    </row>
    <row r="2081" spans="1:4">
      <c r="A2081" s="9" t="s">
        <v>63</v>
      </c>
      <c r="B2081" s="5" t="s">
        <v>952</v>
      </c>
    </row>
    <row r="2082" spans="1:4">
      <c r="A2082" s="8" t="s">
        <v>75</v>
      </c>
      <c r="B2082" s="5"/>
    </row>
    <row r="2083" spans="1:4">
      <c r="A2083" s="9" t="s">
        <v>63</v>
      </c>
      <c r="B2083" s="5" t="s">
        <v>953</v>
      </c>
    </row>
    <row r="2084" spans="1:4">
      <c r="A2084" s="10" t="s">
        <v>73</v>
      </c>
      <c r="B2084" s="5"/>
    </row>
    <row r="2085" spans="1:4">
      <c r="A2085" s="9" t="s">
        <v>63</v>
      </c>
      <c r="B2085" s="5" t="s">
        <v>958</v>
      </c>
    </row>
    <row r="2086" spans="1:4">
      <c r="A2086" s="10" t="s">
        <v>70</v>
      </c>
      <c r="B2086" s="5"/>
    </row>
    <row r="2087" spans="1:4">
      <c r="A2087" s="9" t="s">
        <v>63</v>
      </c>
      <c r="B2087" s="5" t="s">
        <v>954</v>
      </c>
    </row>
    <row r="2088" spans="1:4">
      <c r="A2088" s="10" t="s">
        <v>957</v>
      </c>
      <c r="B2088" s="5"/>
    </row>
    <row r="2089" spans="1:4">
      <c r="A2089" s="9" t="s">
        <v>63</v>
      </c>
      <c r="B2089" s="5" t="s">
        <v>955</v>
      </c>
    </row>
    <row r="2090" spans="1:4">
      <c r="A2090" s="12" t="s">
        <v>76</v>
      </c>
      <c r="D2090" s="11" t="s">
        <v>975</v>
      </c>
    </row>
    <row r="2091" spans="1:4">
      <c r="A2091" s="15" t="s">
        <v>536</v>
      </c>
      <c r="D2091" s="11"/>
    </row>
    <row r="2092" spans="1:4">
      <c r="A2092" s="13" t="s">
        <v>63</v>
      </c>
      <c r="B2092" t="s">
        <v>974</v>
      </c>
      <c r="D2092" s="11"/>
    </row>
    <row r="2093" spans="1:4">
      <c r="A2093" s="15" t="s">
        <v>103</v>
      </c>
      <c r="D2093" s="11"/>
    </row>
    <row r="2094" spans="1:4">
      <c r="A2094" s="13" t="s">
        <v>63</v>
      </c>
      <c r="B2094" t="s">
        <v>638</v>
      </c>
      <c r="D2094" s="11"/>
    </row>
    <row r="2095" spans="1:4">
      <c r="A2095" s="15" t="s">
        <v>483</v>
      </c>
      <c r="D2095" s="11"/>
    </row>
    <row r="2096" spans="1:4">
      <c r="A2096" s="13" t="s">
        <v>63</v>
      </c>
      <c r="B2096" s="7">
        <v>260.2</v>
      </c>
      <c r="D2096" s="11"/>
    </row>
    <row r="2097" spans="1:5">
      <c r="A2097" s="15" t="s">
        <v>105</v>
      </c>
      <c r="D2097" s="11"/>
    </row>
    <row r="2098" spans="1:5">
      <c r="A2098" s="13" t="s">
        <v>63</v>
      </c>
      <c r="B2098" s="7" t="s">
        <v>1021</v>
      </c>
      <c r="D2098" s="11"/>
    </row>
    <row r="2099" spans="1:5">
      <c r="A2099" s="12" t="s">
        <v>504</v>
      </c>
      <c r="D2099" s="60" t="s">
        <v>1016</v>
      </c>
      <c r="E2099" s="12">
        <v>2023</v>
      </c>
    </row>
    <row r="2100" spans="1:5">
      <c r="A2100" s="15" t="s">
        <v>569</v>
      </c>
      <c r="D2100" s="11"/>
    </row>
    <row r="2101" spans="1:5">
      <c r="A2101" s="13" t="s">
        <v>63</v>
      </c>
      <c r="B2101" t="s">
        <v>1015</v>
      </c>
      <c r="D2101" s="11"/>
    </row>
    <row r="2102" spans="1:5">
      <c r="A2102" s="15" t="s">
        <v>505</v>
      </c>
      <c r="D2102" s="11"/>
    </row>
    <row r="2103" spans="1:5">
      <c r="A2103" s="13" t="s">
        <v>63</v>
      </c>
      <c r="B2103" s="7">
        <v>36.5</v>
      </c>
      <c r="D2103" s="11"/>
    </row>
    <row r="2104" spans="1:5">
      <c r="A2104" s="15" t="s">
        <v>506</v>
      </c>
      <c r="D2104" s="11"/>
    </row>
    <row r="2105" spans="1:5">
      <c r="A2105" s="13" t="s">
        <v>63</v>
      </c>
      <c r="B2105" s="7">
        <v>64</v>
      </c>
      <c r="D2105" s="11"/>
    </row>
    <row r="2106" spans="1:5">
      <c r="A2106" s="15" t="s">
        <v>507</v>
      </c>
      <c r="D2106" s="11"/>
    </row>
    <row r="2107" spans="1:5">
      <c r="A2107" s="13" t="s">
        <v>63</v>
      </c>
      <c r="B2107" s="7" t="s">
        <v>1017</v>
      </c>
      <c r="D2107" s="11"/>
    </row>
    <row r="2108" spans="1:5">
      <c r="A2108" s="12" t="s">
        <v>74</v>
      </c>
      <c r="D2108" s="11">
        <v>44955</v>
      </c>
    </row>
    <row r="2109" spans="1:5">
      <c r="A2109" s="8" t="s">
        <v>71</v>
      </c>
      <c r="B2109" s="5"/>
    </row>
    <row r="2110" spans="1:5">
      <c r="A2110" s="9" t="s">
        <v>63</v>
      </c>
      <c r="B2110" t="s">
        <v>943</v>
      </c>
    </row>
    <row r="2111" spans="1:5">
      <c r="A2111" s="9" t="s">
        <v>63</v>
      </c>
      <c r="B2111" s="5" t="s">
        <v>941</v>
      </c>
    </row>
    <row r="2112" spans="1:5">
      <c r="A2112" s="9" t="s">
        <v>63</v>
      </c>
      <c r="B2112" s="5" t="s">
        <v>942</v>
      </c>
    </row>
    <row r="2113" spans="1:4">
      <c r="A2113" s="10" t="s">
        <v>77</v>
      </c>
      <c r="B2113" s="5"/>
    </row>
    <row r="2114" spans="1:4">
      <c r="A2114" s="9" t="s">
        <v>63</v>
      </c>
      <c r="B2114" s="5" t="s">
        <v>944</v>
      </c>
    </row>
    <row r="2115" spans="1:4">
      <c r="A2115" s="8" t="s">
        <v>72</v>
      </c>
      <c r="B2115" s="5"/>
    </row>
    <row r="2116" spans="1:4">
      <c r="A2116" s="9" t="s">
        <v>63</v>
      </c>
      <c r="B2116" s="5" t="s">
        <v>920</v>
      </c>
    </row>
    <row r="2117" spans="1:4">
      <c r="A2117" s="8" t="s">
        <v>75</v>
      </c>
      <c r="B2117" s="5"/>
    </row>
    <row r="2118" spans="1:4">
      <c r="A2118" s="9" t="s">
        <v>63</v>
      </c>
      <c r="B2118" s="5" t="s">
        <v>945</v>
      </c>
    </row>
    <row r="2119" spans="1:4">
      <c r="A2119" s="10" t="s">
        <v>73</v>
      </c>
      <c r="B2119" s="5"/>
    </row>
    <row r="2120" spans="1:4">
      <c r="A2120" s="9" t="s">
        <v>63</v>
      </c>
      <c r="B2120" s="5" t="s">
        <v>946</v>
      </c>
    </row>
    <row r="2121" spans="1:4">
      <c r="A2121" s="10" t="s">
        <v>70</v>
      </c>
      <c r="B2121" s="5"/>
    </row>
    <row r="2122" spans="1:4">
      <c r="A2122" s="9" t="s">
        <v>63</v>
      </c>
      <c r="B2122" s="5" t="s">
        <v>947</v>
      </c>
    </row>
    <row r="2123" spans="1:4">
      <c r="A2123" s="10" t="s">
        <v>957</v>
      </c>
      <c r="B2123" s="5"/>
    </row>
    <row r="2124" spans="1:4">
      <c r="A2124" s="9" t="s">
        <v>63</v>
      </c>
      <c r="B2124" s="5" t="s">
        <v>948</v>
      </c>
    </row>
    <row r="2125" spans="1:4">
      <c r="A2125" s="12" t="s">
        <v>74</v>
      </c>
      <c r="D2125" s="11">
        <v>44954</v>
      </c>
    </row>
    <row r="2126" spans="1:4">
      <c r="A2126" s="8" t="s">
        <v>71</v>
      </c>
      <c r="B2126" s="5"/>
    </row>
    <row r="2127" spans="1:4">
      <c r="A2127" s="9" t="s">
        <v>63</v>
      </c>
      <c r="B2127" s="5" t="s">
        <v>934</v>
      </c>
    </row>
    <row r="2128" spans="1:4">
      <c r="A2128" s="9" t="s">
        <v>63</v>
      </c>
      <c r="B2128" s="5" t="s">
        <v>911</v>
      </c>
    </row>
    <row r="2129" spans="1:4">
      <c r="A2129" s="9" t="s">
        <v>63</v>
      </c>
      <c r="B2129" s="5" t="s">
        <v>935</v>
      </c>
    </row>
    <row r="2130" spans="1:4">
      <c r="A2130" s="10" t="s">
        <v>77</v>
      </c>
      <c r="B2130" s="5"/>
    </row>
    <row r="2131" spans="1:4">
      <c r="A2131" s="9" t="s">
        <v>63</v>
      </c>
      <c r="B2131" s="5" t="s">
        <v>933</v>
      </c>
    </row>
    <row r="2132" spans="1:4">
      <c r="A2132" s="8" t="s">
        <v>72</v>
      </c>
      <c r="B2132" s="5"/>
    </row>
    <row r="2133" spans="1:4">
      <c r="A2133" s="9" t="s">
        <v>63</v>
      </c>
      <c r="B2133" s="5" t="s">
        <v>936</v>
      </c>
    </row>
    <row r="2134" spans="1:4">
      <c r="A2134" s="8" t="s">
        <v>75</v>
      </c>
      <c r="B2134" s="5"/>
    </row>
    <row r="2135" spans="1:4">
      <c r="A2135" s="9" t="s">
        <v>63</v>
      </c>
      <c r="B2135" s="5" t="s">
        <v>937</v>
      </c>
    </row>
    <row r="2136" spans="1:4">
      <c r="A2136" s="10" t="s">
        <v>73</v>
      </c>
      <c r="B2136" s="5"/>
    </row>
    <row r="2137" spans="1:4">
      <c r="A2137" s="9" t="s">
        <v>63</v>
      </c>
      <c r="B2137" s="5" t="s">
        <v>938</v>
      </c>
    </row>
    <row r="2138" spans="1:4">
      <c r="A2138" s="10" t="s">
        <v>70</v>
      </c>
      <c r="B2138" s="5"/>
    </row>
    <row r="2139" spans="1:4">
      <c r="A2139" s="9" t="s">
        <v>63</v>
      </c>
      <c r="B2139" s="5" t="s">
        <v>939</v>
      </c>
    </row>
    <row r="2140" spans="1:4">
      <c r="A2140" s="10" t="s">
        <v>957</v>
      </c>
      <c r="B2140" s="5"/>
    </row>
    <row r="2141" spans="1:4">
      <c r="A2141" s="9" t="s">
        <v>63</v>
      </c>
      <c r="B2141" s="5" t="s">
        <v>940</v>
      </c>
    </row>
    <row r="2142" spans="1:4">
      <c r="A2142" s="12" t="s">
        <v>74</v>
      </c>
      <c r="D2142" s="11">
        <v>44953</v>
      </c>
    </row>
    <row r="2143" spans="1:4">
      <c r="A2143" s="8" t="s">
        <v>71</v>
      </c>
      <c r="B2143" s="5"/>
    </row>
    <row r="2144" spans="1:4">
      <c r="A2144" s="9" t="s">
        <v>63</v>
      </c>
      <c r="B2144" s="5" t="s">
        <v>917</v>
      </c>
    </row>
    <row r="2145" spans="1:4">
      <c r="A2145" s="9" t="s">
        <v>63</v>
      </c>
      <c r="B2145" s="5" t="s">
        <v>918</v>
      </c>
    </row>
    <row r="2146" spans="1:4">
      <c r="A2146" s="9" t="s">
        <v>63</v>
      </c>
      <c r="B2146" s="5" t="s">
        <v>924</v>
      </c>
    </row>
    <row r="2147" spans="1:4">
      <c r="A2147" s="10" t="s">
        <v>77</v>
      </c>
      <c r="B2147" s="5"/>
    </row>
    <row r="2148" spans="1:4">
      <c r="A2148" s="9" t="s">
        <v>63</v>
      </c>
      <c r="B2148" s="5" t="s">
        <v>919</v>
      </c>
    </row>
    <row r="2149" spans="1:4">
      <c r="A2149" s="8" t="s">
        <v>72</v>
      </c>
      <c r="B2149" s="5"/>
    </row>
    <row r="2150" spans="1:4">
      <c r="A2150" s="9" t="s">
        <v>63</v>
      </c>
      <c r="B2150" s="5" t="s">
        <v>920</v>
      </c>
    </row>
    <row r="2151" spans="1:4">
      <c r="A2151" s="8" t="s">
        <v>75</v>
      </c>
      <c r="B2151" s="5"/>
    </row>
    <row r="2152" spans="1:4">
      <c r="A2152" s="9" t="s">
        <v>63</v>
      </c>
      <c r="B2152" s="5" t="s">
        <v>921</v>
      </c>
    </row>
    <row r="2153" spans="1:4">
      <c r="A2153" s="10" t="s">
        <v>73</v>
      </c>
      <c r="B2153" s="5"/>
    </row>
    <row r="2154" spans="1:4">
      <c r="A2154" s="9" t="s">
        <v>63</v>
      </c>
      <c r="B2154" s="5" t="s">
        <v>922</v>
      </c>
    </row>
    <row r="2155" spans="1:4">
      <c r="A2155" s="10" t="s">
        <v>70</v>
      </c>
      <c r="B2155" s="5"/>
    </row>
    <row r="2156" spans="1:4">
      <c r="A2156" s="9" t="s">
        <v>63</v>
      </c>
      <c r="B2156" s="5" t="s">
        <v>923</v>
      </c>
    </row>
    <row r="2157" spans="1:4">
      <c r="A2157" s="10" t="s">
        <v>957</v>
      </c>
      <c r="B2157" s="5"/>
    </row>
    <row r="2158" spans="1:4">
      <c r="A2158" s="9" t="s">
        <v>63</v>
      </c>
      <c r="B2158" s="5" t="s">
        <v>905</v>
      </c>
    </row>
    <row r="2159" spans="1:4">
      <c r="A2159" s="12" t="s">
        <v>74</v>
      </c>
      <c r="D2159" s="11">
        <v>44952</v>
      </c>
    </row>
    <row r="2160" spans="1:4">
      <c r="A2160" s="8" t="s">
        <v>71</v>
      </c>
      <c r="B2160" s="5"/>
    </row>
    <row r="2161" spans="1:4">
      <c r="A2161" s="9" t="s">
        <v>63</v>
      </c>
      <c r="B2161" s="5" t="s">
        <v>910</v>
      </c>
    </row>
    <row r="2162" spans="1:4">
      <c r="A2162" s="9" t="s">
        <v>63</v>
      </c>
      <c r="B2162" s="5" t="s">
        <v>911</v>
      </c>
    </row>
    <row r="2163" spans="1:4">
      <c r="A2163" s="9" t="s">
        <v>63</v>
      </c>
      <c r="B2163" s="5" t="s">
        <v>909</v>
      </c>
    </row>
    <row r="2164" spans="1:4">
      <c r="A2164" s="10" t="s">
        <v>77</v>
      </c>
      <c r="B2164" s="5"/>
    </row>
    <row r="2165" spans="1:4">
      <c r="A2165" s="9" t="s">
        <v>63</v>
      </c>
      <c r="B2165" s="5" t="s">
        <v>912</v>
      </c>
    </row>
    <row r="2166" spans="1:4">
      <c r="A2166" s="8" t="s">
        <v>72</v>
      </c>
      <c r="B2166" s="5"/>
    </row>
    <row r="2167" spans="1:4">
      <c r="A2167" s="9" t="s">
        <v>63</v>
      </c>
      <c r="B2167" s="5" t="s">
        <v>901</v>
      </c>
    </row>
    <row r="2168" spans="1:4">
      <c r="A2168" s="8" t="s">
        <v>75</v>
      </c>
      <c r="B2168" s="5"/>
    </row>
    <row r="2169" spans="1:4">
      <c r="A2169" s="9" t="s">
        <v>63</v>
      </c>
      <c r="B2169" s="5" t="s">
        <v>913</v>
      </c>
    </row>
    <row r="2170" spans="1:4">
      <c r="A2170" s="10" t="s">
        <v>73</v>
      </c>
      <c r="B2170" s="5"/>
    </row>
    <row r="2171" spans="1:4">
      <c r="A2171" s="9" t="s">
        <v>63</v>
      </c>
      <c r="B2171" s="5" t="s">
        <v>914</v>
      </c>
    </row>
    <row r="2172" spans="1:4">
      <c r="A2172" s="10" t="s">
        <v>70</v>
      </c>
      <c r="B2172" s="5"/>
    </row>
    <row r="2173" spans="1:4">
      <c r="A2173" s="9" t="s">
        <v>63</v>
      </c>
      <c r="B2173" s="5" t="s">
        <v>915</v>
      </c>
    </row>
    <row r="2174" spans="1:4">
      <c r="A2174" s="10" t="s">
        <v>957</v>
      </c>
      <c r="B2174" s="5"/>
    </row>
    <row r="2175" spans="1:4">
      <c r="A2175" s="9" t="s">
        <v>63</v>
      </c>
      <c r="B2175" s="5" t="s">
        <v>916</v>
      </c>
    </row>
    <row r="2176" spans="1:4">
      <c r="A2176" s="12" t="s">
        <v>74</v>
      </c>
      <c r="D2176" s="11">
        <v>44951</v>
      </c>
    </row>
    <row r="2177" spans="1:2">
      <c r="A2177" s="8" t="s">
        <v>71</v>
      </c>
      <c r="B2177" s="5"/>
    </row>
    <row r="2178" spans="1:2">
      <c r="A2178" s="9" t="s">
        <v>63</v>
      </c>
      <c r="B2178" s="5" t="s">
        <v>897</v>
      </c>
    </row>
    <row r="2179" spans="1:2">
      <c r="A2179" s="9" t="s">
        <v>63</v>
      </c>
      <c r="B2179" s="5" t="s">
        <v>898</v>
      </c>
    </row>
    <row r="2180" spans="1:2">
      <c r="A2180" s="9" t="s">
        <v>63</v>
      </c>
      <c r="B2180" s="5" t="s">
        <v>899</v>
      </c>
    </row>
    <row r="2181" spans="1:2">
      <c r="A2181" s="10" t="s">
        <v>77</v>
      </c>
      <c r="B2181" s="5"/>
    </row>
    <row r="2182" spans="1:2">
      <c r="A2182" s="9" t="s">
        <v>63</v>
      </c>
      <c r="B2182" s="5" t="s">
        <v>900</v>
      </c>
    </row>
    <row r="2183" spans="1:2">
      <c r="A2183" s="8" t="s">
        <v>72</v>
      </c>
      <c r="B2183" s="5"/>
    </row>
    <row r="2184" spans="1:2">
      <c r="A2184" s="9" t="s">
        <v>63</v>
      </c>
      <c r="B2184" s="5" t="s">
        <v>901</v>
      </c>
    </row>
    <row r="2185" spans="1:2">
      <c r="A2185" s="8" t="s">
        <v>75</v>
      </c>
      <c r="B2185" s="5"/>
    </row>
    <row r="2186" spans="1:2">
      <c r="A2186" s="9" t="s">
        <v>63</v>
      </c>
      <c r="B2186" s="5" t="s">
        <v>902</v>
      </c>
    </row>
    <row r="2187" spans="1:2">
      <c r="A2187" s="10" t="s">
        <v>73</v>
      </c>
      <c r="B2187" s="5"/>
    </row>
    <row r="2188" spans="1:2">
      <c r="A2188" s="9" t="s">
        <v>63</v>
      </c>
      <c r="B2188" s="5" t="s">
        <v>903</v>
      </c>
    </row>
    <row r="2189" spans="1:2">
      <c r="A2189" s="10" t="s">
        <v>70</v>
      </c>
      <c r="B2189" s="5"/>
    </row>
    <row r="2190" spans="1:2">
      <c r="A2190" s="9" t="s">
        <v>63</v>
      </c>
      <c r="B2190" s="5" t="s">
        <v>904</v>
      </c>
    </row>
    <row r="2191" spans="1:2">
      <c r="A2191" s="10" t="s">
        <v>957</v>
      </c>
      <c r="B2191" s="5"/>
    </row>
    <row r="2192" spans="1:2">
      <c r="A2192" s="9" t="s">
        <v>63</v>
      </c>
      <c r="B2192" s="5" t="s">
        <v>905</v>
      </c>
    </row>
    <row r="2193" spans="1:4">
      <c r="A2193" s="12" t="s">
        <v>74</v>
      </c>
      <c r="D2193" s="11">
        <v>44950</v>
      </c>
    </row>
    <row r="2194" spans="1:4">
      <c r="A2194" s="8" t="s">
        <v>71</v>
      </c>
      <c r="B2194" s="5"/>
    </row>
    <row r="2195" spans="1:4">
      <c r="A2195" s="9" t="s">
        <v>63</v>
      </c>
      <c r="B2195" s="5" t="s">
        <v>879</v>
      </c>
    </row>
    <row r="2196" spans="1:4">
      <c r="A2196" s="9" t="s">
        <v>63</v>
      </c>
      <c r="B2196" s="5" t="s">
        <v>880</v>
      </c>
    </row>
    <row r="2197" spans="1:4">
      <c r="A2197" s="9" t="s">
        <v>63</v>
      </c>
      <c r="B2197" s="5" t="s">
        <v>881</v>
      </c>
    </row>
    <row r="2198" spans="1:4">
      <c r="A2198" s="10" t="s">
        <v>77</v>
      </c>
      <c r="B2198" s="5"/>
    </row>
    <row r="2199" spans="1:4">
      <c r="A2199" s="9" t="s">
        <v>63</v>
      </c>
      <c r="B2199" s="5" t="s">
        <v>638</v>
      </c>
    </row>
    <row r="2200" spans="1:4">
      <c r="A2200" s="8" t="s">
        <v>72</v>
      </c>
      <c r="B2200" s="5"/>
    </row>
    <row r="2201" spans="1:4">
      <c r="A2201" s="9" t="s">
        <v>63</v>
      </c>
      <c r="B2201" s="5" t="s">
        <v>587</v>
      </c>
    </row>
    <row r="2202" spans="1:4">
      <c r="A2202" s="8" t="s">
        <v>75</v>
      </c>
      <c r="B2202" s="5"/>
    </row>
    <row r="2203" spans="1:4">
      <c r="A2203" s="9" t="s">
        <v>63</v>
      </c>
      <c r="B2203" s="5" t="s">
        <v>959</v>
      </c>
    </row>
    <row r="2204" spans="1:4">
      <c r="A2204" s="10" t="s">
        <v>73</v>
      </c>
      <c r="B2204" s="5"/>
    </row>
    <row r="2205" spans="1:4">
      <c r="A2205" s="9" t="s">
        <v>63</v>
      </c>
      <c r="B2205" s="5" t="s">
        <v>882</v>
      </c>
    </row>
    <row r="2206" spans="1:4">
      <c r="A2206" s="10" t="s">
        <v>70</v>
      </c>
      <c r="B2206" s="5"/>
    </row>
    <row r="2207" spans="1:4">
      <c r="A2207" s="9" t="s">
        <v>63</v>
      </c>
      <c r="B2207" s="5" t="s">
        <v>883</v>
      </c>
    </row>
    <row r="2208" spans="1:4">
      <c r="A2208" s="10" t="s">
        <v>957</v>
      </c>
      <c r="B2208" s="5"/>
    </row>
    <row r="2209" spans="1:4">
      <c r="A2209" s="9" t="s">
        <v>63</v>
      </c>
      <c r="B2209" s="5" t="s">
        <v>884</v>
      </c>
    </row>
    <row r="2210" spans="1:4">
      <c r="A2210" s="12" t="s">
        <v>74</v>
      </c>
      <c r="D2210" s="11">
        <v>44949</v>
      </c>
    </row>
    <row r="2211" spans="1:4">
      <c r="A2211" s="8" t="s">
        <v>71</v>
      </c>
      <c r="B2211" s="5"/>
    </row>
    <row r="2212" spans="1:4">
      <c r="A2212" s="9" t="s">
        <v>63</v>
      </c>
      <c r="B2212" s="5" t="s">
        <v>835</v>
      </c>
    </row>
    <row r="2213" spans="1:4">
      <c r="A2213" s="9" t="s">
        <v>63</v>
      </c>
      <c r="B2213" s="5" t="s">
        <v>960</v>
      </c>
    </row>
    <row r="2214" spans="1:4">
      <c r="A2214" s="9" t="s">
        <v>63</v>
      </c>
      <c r="B2214" s="5" t="s">
        <v>836</v>
      </c>
    </row>
    <row r="2215" spans="1:4">
      <c r="A2215" s="10" t="s">
        <v>77</v>
      </c>
      <c r="B2215" s="5"/>
    </row>
    <row r="2216" spans="1:4">
      <c r="A2216" s="9" t="s">
        <v>63</v>
      </c>
      <c r="B2216" s="5" t="s">
        <v>837</v>
      </c>
    </row>
    <row r="2217" spans="1:4">
      <c r="A2217" s="8" t="s">
        <v>72</v>
      </c>
      <c r="B2217" s="5"/>
    </row>
    <row r="2218" spans="1:4">
      <c r="A2218" s="9" t="s">
        <v>63</v>
      </c>
      <c r="B2218" s="5" t="s">
        <v>810</v>
      </c>
    </row>
    <row r="2219" spans="1:4">
      <c r="A2219" s="8" t="s">
        <v>75</v>
      </c>
      <c r="B2219" s="5"/>
    </row>
    <row r="2220" spans="1:4">
      <c r="A2220" s="9" t="s">
        <v>63</v>
      </c>
      <c r="B2220" s="5" t="s">
        <v>838</v>
      </c>
    </row>
    <row r="2221" spans="1:4">
      <c r="A2221" s="10" t="s">
        <v>73</v>
      </c>
      <c r="B2221" s="5"/>
    </row>
    <row r="2222" spans="1:4">
      <c r="A2222" s="9" t="s">
        <v>63</v>
      </c>
      <c r="B2222" s="5" t="s">
        <v>839</v>
      </c>
    </row>
    <row r="2223" spans="1:4">
      <c r="A2223" s="10" t="s">
        <v>70</v>
      </c>
      <c r="B2223" s="5"/>
    </row>
    <row r="2224" spans="1:4">
      <c r="A2224" s="9" t="s">
        <v>63</v>
      </c>
      <c r="B2224" s="5" t="s">
        <v>840</v>
      </c>
    </row>
    <row r="2225" spans="1:4">
      <c r="A2225" s="10" t="s">
        <v>957</v>
      </c>
      <c r="B2225" s="5"/>
    </row>
    <row r="2226" spans="1:4">
      <c r="A2226" s="9" t="s">
        <v>63</v>
      </c>
      <c r="B2226" s="5" t="s">
        <v>841</v>
      </c>
    </row>
    <row r="2227" spans="1:4">
      <c r="A2227" s="12" t="s">
        <v>76</v>
      </c>
      <c r="D2227" s="11" t="s">
        <v>843</v>
      </c>
    </row>
    <row r="2228" spans="1:4">
      <c r="A2228" s="15" t="s">
        <v>536</v>
      </c>
      <c r="D2228" s="11"/>
    </row>
    <row r="2229" spans="1:4">
      <c r="A2229" s="13" t="s">
        <v>63</v>
      </c>
      <c r="B2229" t="s">
        <v>658</v>
      </c>
      <c r="D2229" s="11"/>
    </row>
    <row r="2230" spans="1:4">
      <c r="A2230" s="15" t="s">
        <v>103</v>
      </c>
      <c r="D2230" s="11"/>
    </row>
    <row r="2231" spans="1:4">
      <c r="A2231" s="13" t="s">
        <v>63</v>
      </c>
      <c r="B2231" t="s">
        <v>842</v>
      </c>
      <c r="D2231" s="11"/>
    </row>
    <row r="2232" spans="1:4">
      <c r="A2232" s="15" t="s">
        <v>483</v>
      </c>
      <c r="D2232" s="11"/>
    </row>
    <row r="2233" spans="1:4">
      <c r="A2233" s="13" t="s">
        <v>63</v>
      </c>
      <c r="B2233" s="7">
        <v>263.39999999999998</v>
      </c>
      <c r="D2233" s="11"/>
    </row>
    <row r="2234" spans="1:4">
      <c r="A2234" s="15" t="s">
        <v>105</v>
      </c>
      <c r="D2234" s="11"/>
    </row>
    <row r="2235" spans="1:4">
      <c r="A2235" s="13" t="s">
        <v>63</v>
      </c>
      <c r="B2235" s="7" t="s">
        <v>873</v>
      </c>
      <c r="D2235" s="11"/>
    </row>
    <row r="2236" spans="1:4">
      <c r="A2236" s="12" t="s">
        <v>74</v>
      </c>
      <c r="D2236" s="11">
        <v>44948</v>
      </c>
    </row>
    <row r="2237" spans="1:4">
      <c r="A2237" s="8" t="s">
        <v>71</v>
      </c>
      <c r="B2237" s="5"/>
    </row>
    <row r="2238" spans="1:4">
      <c r="A2238" s="9" t="s">
        <v>63</v>
      </c>
      <c r="B2238" s="5" t="s">
        <v>807</v>
      </c>
    </row>
    <row r="2239" spans="1:4">
      <c r="A2239" s="9" t="s">
        <v>63</v>
      </c>
      <c r="B2239" s="5" t="s">
        <v>808</v>
      </c>
    </row>
    <row r="2240" spans="1:4">
      <c r="A2240" s="9" t="s">
        <v>63</v>
      </c>
      <c r="B2240" s="5" t="s">
        <v>809</v>
      </c>
    </row>
    <row r="2241" spans="1:4">
      <c r="A2241" s="10" t="s">
        <v>77</v>
      </c>
      <c r="B2241" s="5"/>
    </row>
    <row r="2242" spans="1:4">
      <c r="A2242" s="9" t="s">
        <v>63</v>
      </c>
      <c r="B2242" s="5" t="s">
        <v>808</v>
      </c>
    </row>
    <row r="2243" spans="1:4">
      <c r="A2243" s="8" t="s">
        <v>72</v>
      </c>
      <c r="B2243" s="5"/>
    </row>
    <row r="2244" spans="1:4">
      <c r="A2244" s="9" t="s">
        <v>63</v>
      </c>
      <c r="B2244" s="5" t="s">
        <v>810</v>
      </c>
    </row>
    <row r="2245" spans="1:4">
      <c r="A2245" s="8" t="s">
        <v>75</v>
      </c>
      <c r="B2245" s="5"/>
    </row>
    <row r="2246" spans="1:4">
      <c r="A2246" s="9" t="s">
        <v>63</v>
      </c>
      <c r="B2246" s="5" t="s">
        <v>811</v>
      </c>
    </row>
    <row r="2247" spans="1:4">
      <c r="A2247" s="10" t="s">
        <v>73</v>
      </c>
      <c r="B2247" s="5"/>
    </row>
    <row r="2248" spans="1:4">
      <c r="A2248" s="9" t="s">
        <v>63</v>
      </c>
      <c r="B2248" s="5" t="s">
        <v>812</v>
      </c>
    </row>
    <row r="2249" spans="1:4">
      <c r="A2249" s="10" t="s">
        <v>70</v>
      </c>
      <c r="B2249" s="5"/>
    </row>
    <row r="2250" spans="1:4">
      <c r="A2250" s="9" t="s">
        <v>63</v>
      </c>
      <c r="B2250" s="5" t="s">
        <v>813</v>
      </c>
    </row>
    <row r="2251" spans="1:4">
      <c r="A2251" s="10" t="s">
        <v>957</v>
      </c>
      <c r="B2251" s="5"/>
    </row>
    <row r="2252" spans="1:4">
      <c r="A2252" s="9" t="s">
        <v>63</v>
      </c>
      <c r="B2252" s="5" t="s">
        <v>814</v>
      </c>
    </row>
    <row r="2253" spans="1:4">
      <c r="A2253" s="12" t="s">
        <v>74</v>
      </c>
      <c r="D2253" s="11">
        <v>44947</v>
      </c>
    </row>
    <row r="2254" spans="1:4">
      <c r="A2254" s="8" t="s">
        <v>71</v>
      </c>
      <c r="B2254" s="5"/>
    </row>
    <row r="2255" spans="1:4">
      <c r="A2255" s="9" t="s">
        <v>63</v>
      </c>
      <c r="B2255" s="5" t="s">
        <v>799</v>
      </c>
    </row>
    <row r="2256" spans="1:4">
      <c r="A2256" s="9" t="s">
        <v>63</v>
      </c>
      <c r="B2256" s="5" t="s">
        <v>800</v>
      </c>
    </row>
    <row r="2257" spans="1:4">
      <c r="A2257" s="9" t="s">
        <v>63</v>
      </c>
      <c r="B2257" s="5" t="s">
        <v>801</v>
      </c>
    </row>
    <row r="2258" spans="1:4">
      <c r="A2258" s="10" t="s">
        <v>77</v>
      </c>
      <c r="B2258" s="5"/>
    </row>
    <row r="2259" spans="1:4">
      <c r="A2259" s="9" t="s">
        <v>63</v>
      </c>
      <c r="B2259" s="5" t="s">
        <v>802</v>
      </c>
    </row>
    <row r="2260" spans="1:4">
      <c r="A2260" s="8" t="s">
        <v>72</v>
      </c>
      <c r="B2260" s="5"/>
    </row>
    <row r="2261" spans="1:4">
      <c r="A2261" s="9" t="s">
        <v>63</v>
      </c>
      <c r="B2261" s="5" t="s">
        <v>803</v>
      </c>
    </row>
    <row r="2262" spans="1:4">
      <c r="A2262" s="8" t="s">
        <v>75</v>
      </c>
      <c r="B2262" s="5"/>
    </row>
    <row r="2263" spans="1:4">
      <c r="A2263" s="9" t="s">
        <v>63</v>
      </c>
      <c r="B2263" s="5" t="s">
        <v>804</v>
      </c>
    </row>
    <row r="2264" spans="1:4">
      <c r="A2264" s="10" t="s">
        <v>73</v>
      </c>
      <c r="B2264" s="5"/>
    </row>
    <row r="2265" spans="1:4">
      <c r="A2265" s="9" t="s">
        <v>63</v>
      </c>
      <c r="B2265" s="5" t="s">
        <v>961</v>
      </c>
    </row>
    <row r="2266" spans="1:4">
      <c r="A2266" s="10" t="s">
        <v>70</v>
      </c>
      <c r="B2266" s="5"/>
    </row>
    <row r="2267" spans="1:4">
      <c r="A2267" s="9" t="s">
        <v>63</v>
      </c>
      <c r="B2267" s="5" t="s">
        <v>805</v>
      </c>
    </row>
    <row r="2268" spans="1:4">
      <c r="A2268" s="10" t="s">
        <v>957</v>
      </c>
      <c r="B2268" s="5"/>
    </row>
    <row r="2269" spans="1:4">
      <c r="A2269" s="9" t="s">
        <v>63</v>
      </c>
      <c r="B2269" s="5" t="s">
        <v>806</v>
      </c>
    </row>
    <row r="2270" spans="1:4">
      <c r="A2270" s="12" t="s">
        <v>74</v>
      </c>
      <c r="D2270" s="11">
        <v>44946</v>
      </c>
    </row>
    <row r="2271" spans="1:4">
      <c r="A2271" s="8" t="s">
        <v>71</v>
      </c>
      <c r="B2271" s="5"/>
    </row>
    <row r="2272" spans="1:4">
      <c r="A2272" s="9" t="s">
        <v>63</v>
      </c>
      <c r="B2272" s="5" t="s">
        <v>792</v>
      </c>
    </row>
    <row r="2273" spans="1:4">
      <c r="A2273" s="9" t="s">
        <v>63</v>
      </c>
      <c r="B2273" s="5" t="s">
        <v>791</v>
      </c>
    </row>
    <row r="2274" spans="1:4">
      <c r="A2274" s="9" t="s">
        <v>63</v>
      </c>
      <c r="B2274" s="5" t="s">
        <v>793</v>
      </c>
    </row>
    <row r="2275" spans="1:4">
      <c r="A2275" s="10" t="s">
        <v>77</v>
      </c>
      <c r="B2275" s="5"/>
    </row>
    <row r="2276" spans="1:4">
      <c r="A2276" s="9" t="s">
        <v>63</v>
      </c>
      <c r="B2276" s="5" t="s">
        <v>794</v>
      </c>
    </row>
    <row r="2277" spans="1:4">
      <c r="A2277" s="8" t="s">
        <v>72</v>
      </c>
      <c r="B2277" s="5"/>
    </row>
    <row r="2278" spans="1:4">
      <c r="A2278" s="9" t="s">
        <v>63</v>
      </c>
      <c r="B2278" s="5" t="s">
        <v>489</v>
      </c>
    </row>
    <row r="2279" spans="1:4">
      <c r="A2279" s="8" t="s">
        <v>75</v>
      </c>
      <c r="B2279" s="5"/>
    </row>
    <row r="2280" spans="1:4">
      <c r="A2280" s="9" t="s">
        <v>63</v>
      </c>
      <c r="B2280" s="5" t="s">
        <v>795</v>
      </c>
    </row>
    <row r="2281" spans="1:4">
      <c r="A2281" s="10" t="s">
        <v>73</v>
      </c>
      <c r="B2281" s="5"/>
    </row>
    <row r="2282" spans="1:4">
      <c r="A2282" s="9" t="s">
        <v>63</v>
      </c>
      <c r="B2282" s="5" t="s">
        <v>796</v>
      </c>
    </row>
    <row r="2283" spans="1:4">
      <c r="A2283" s="10" t="s">
        <v>70</v>
      </c>
      <c r="B2283" s="5"/>
    </row>
    <row r="2284" spans="1:4">
      <c r="A2284" s="9" t="s">
        <v>63</v>
      </c>
      <c r="B2284" s="5" t="s">
        <v>797</v>
      </c>
    </row>
    <row r="2285" spans="1:4">
      <c r="A2285" s="10" t="s">
        <v>957</v>
      </c>
      <c r="B2285" s="5"/>
    </row>
    <row r="2286" spans="1:4">
      <c r="A2286" s="9" t="s">
        <v>63</v>
      </c>
      <c r="B2286" s="5" t="s">
        <v>798</v>
      </c>
    </row>
    <row r="2287" spans="1:4">
      <c r="A2287" s="12" t="s">
        <v>74</v>
      </c>
      <c r="D2287" s="11">
        <v>44945</v>
      </c>
    </row>
    <row r="2288" spans="1:4">
      <c r="A2288" s="8" t="s">
        <v>71</v>
      </c>
      <c r="B2288" s="5"/>
    </row>
    <row r="2289" spans="1:4">
      <c r="A2289" s="9" t="s">
        <v>63</v>
      </c>
      <c r="B2289" s="5" t="s">
        <v>658</v>
      </c>
    </row>
    <row r="2290" spans="1:4">
      <c r="A2290" s="9" t="s">
        <v>63</v>
      </c>
      <c r="B2290" s="5" t="s">
        <v>659</v>
      </c>
    </row>
    <row r="2291" spans="1:4">
      <c r="A2291" s="9" t="s">
        <v>63</v>
      </c>
      <c r="B2291" s="5" t="s">
        <v>660</v>
      </c>
    </row>
    <row r="2292" spans="1:4">
      <c r="A2292" s="10" t="s">
        <v>77</v>
      </c>
      <c r="B2292" s="5"/>
    </row>
    <row r="2293" spans="1:4">
      <c r="A2293" s="9" t="s">
        <v>63</v>
      </c>
      <c r="B2293" s="5" t="s">
        <v>661</v>
      </c>
    </row>
    <row r="2294" spans="1:4">
      <c r="A2294" s="8" t="s">
        <v>72</v>
      </c>
      <c r="B2294" s="5"/>
    </row>
    <row r="2295" spans="1:4">
      <c r="A2295" s="9" t="s">
        <v>63</v>
      </c>
      <c r="B2295" s="5" t="s">
        <v>662</v>
      </c>
    </row>
    <row r="2296" spans="1:4">
      <c r="A2296" s="8" t="s">
        <v>75</v>
      </c>
      <c r="B2296" s="5"/>
    </row>
    <row r="2297" spans="1:4">
      <c r="A2297" s="9" t="s">
        <v>63</v>
      </c>
      <c r="B2297" s="5" t="s">
        <v>663</v>
      </c>
    </row>
    <row r="2298" spans="1:4">
      <c r="A2298" s="10" t="s">
        <v>73</v>
      </c>
      <c r="B2298" s="5"/>
    </row>
    <row r="2299" spans="1:4">
      <c r="A2299" s="9" t="s">
        <v>63</v>
      </c>
      <c r="B2299" s="5" t="s">
        <v>664</v>
      </c>
    </row>
    <row r="2300" spans="1:4">
      <c r="A2300" s="10" t="s">
        <v>70</v>
      </c>
      <c r="B2300" s="5"/>
    </row>
    <row r="2301" spans="1:4">
      <c r="A2301" s="9" t="s">
        <v>63</v>
      </c>
      <c r="B2301" s="5" t="s">
        <v>665</v>
      </c>
    </row>
    <row r="2302" spans="1:4">
      <c r="A2302" s="10" t="s">
        <v>957</v>
      </c>
      <c r="B2302" s="5"/>
    </row>
    <row r="2303" spans="1:4">
      <c r="A2303" s="9" t="s">
        <v>63</v>
      </c>
      <c r="B2303" s="5" t="s">
        <v>666</v>
      </c>
    </row>
    <row r="2304" spans="1:4">
      <c r="A2304" s="12" t="s">
        <v>74</v>
      </c>
      <c r="D2304" s="11">
        <v>44944</v>
      </c>
    </row>
    <row r="2305" spans="1:2">
      <c r="A2305" s="8" t="s">
        <v>71</v>
      </c>
      <c r="B2305" s="5"/>
    </row>
    <row r="2306" spans="1:2">
      <c r="A2306" s="9" t="s">
        <v>63</v>
      </c>
      <c r="B2306" s="5" t="s">
        <v>646</v>
      </c>
    </row>
    <row r="2307" spans="1:2">
      <c r="A2307" s="9" t="s">
        <v>63</v>
      </c>
      <c r="B2307" s="5" t="s">
        <v>645</v>
      </c>
    </row>
    <row r="2308" spans="1:2">
      <c r="A2308" s="9" t="s">
        <v>63</v>
      </c>
      <c r="B2308" s="5" t="s">
        <v>647</v>
      </c>
    </row>
    <row r="2309" spans="1:2">
      <c r="A2309" s="10" t="s">
        <v>77</v>
      </c>
      <c r="B2309" s="5"/>
    </row>
    <row r="2310" spans="1:2">
      <c r="A2310" s="9" t="s">
        <v>63</v>
      </c>
      <c r="B2310" s="5" t="s">
        <v>648</v>
      </c>
    </row>
    <row r="2311" spans="1:2">
      <c r="A2311" s="8" t="s">
        <v>72</v>
      </c>
      <c r="B2311" s="5"/>
    </row>
    <row r="2312" spans="1:2">
      <c r="A2312" s="9" t="s">
        <v>63</v>
      </c>
      <c r="B2312" s="5" t="s">
        <v>649</v>
      </c>
    </row>
    <row r="2313" spans="1:2">
      <c r="A2313" s="8" t="s">
        <v>75</v>
      </c>
      <c r="B2313" s="5"/>
    </row>
    <row r="2314" spans="1:2">
      <c r="A2314" s="9" t="s">
        <v>63</v>
      </c>
      <c r="B2314" s="5" t="s">
        <v>650</v>
      </c>
    </row>
    <row r="2315" spans="1:2">
      <c r="A2315" s="10" t="s">
        <v>73</v>
      </c>
      <c r="B2315" s="5"/>
    </row>
    <row r="2316" spans="1:2">
      <c r="A2316" s="9" t="s">
        <v>63</v>
      </c>
      <c r="B2316" s="5" t="s">
        <v>651</v>
      </c>
    </row>
    <row r="2317" spans="1:2">
      <c r="A2317" s="10" t="s">
        <v>70</v>
      </c>
      <c r="B2317" s="5"/>
    </row>
    <row r="2318" spans="1:2">
      <c r="A2318" s="9" t="s">
        <v>63</v>
      </c>
      <c r="B2318" s="5" t="s">
        <v>652</v>
      </c>
    </row>
    <row r="2319" spans="1:2">
      <c r="A2319" s="10" t="s">
        <v>957</v>
      </c>
      <c r="B2319" s="5"/>
    </row>
    <row r="2320" spans="1:2">
      <c r="A2320" s="9" t="s">
        <v>63</v>
      </c>
      <c r="B2320" s="5" t="s">
        <v>653</v>
      </c>
    </row>
    <row r="2321" spans="1:4">
      <c r="A2321" s="12" t="s">
        <v>74</v>
      </c>
      <c r="D2321" s="11">
        <v>44943</v>
      </c>
    </row>
    <row r="2322" spans="1:4">
      <c r="A2322" s="8" t="s">
        <v>71</v>
      </c>
      <c r="B2322" s="5"/>
    </row>
    <row r="2323" spans="1:4">
      <c r="A2323" s="9" t="s">
        <v>63</v>
      </c>
      <c r="B2323" s="5" t="s">
        <v>636</v>
      </c>
    </row>
    <row r="2324" spans="1:4">
      <c r="A2324" s="9" t="s">
        <v>63</v>
      </c>
      <c r="B2324" s="5" t="s">
        <v>635</v>
      </c>
    </row>
    <row r="2325" spans="1:4">
      <c r="A2325" s="9" t="s">
        <v>63</v>
      </c>
      <c r="B2325" s="5" t="s">
        <v>637</v>
      </c>
    </row>
    <row r="2326" spans="1:4">
      <c r="A2326" s="10" t="s">
        <v>77</v>
      </c>
      <c r="B2326" s="5"/>
    </row>
    <row r="2327" spans="1:4">
      <c r="A2327" s="9" t="s">
        <v>63</v>
      </c>
      <c r="B2327" s="5" t="s">
        <v>638</v>
      </c>
    </row>
    <row r="2328" spans="1:4">
      <c r="A2328" s="8" t="s">
        <v>72</v>
      </c>
      <c r="B2328" s="5"/>
    </row>
    <row r="2329" spans="1:4">
      <c r="A2329" s="9" t="s">
        <v>63</v>
      </c>
      <c r="B2329" s="5" t="s">
        <v>639</v>
      </c>
    </row>
    <row r="2330" spans="1:4">
      <c r="A2330" s="8" t="s">
        <v>75</v>
      </c>
      <c r="B2330" s="5"/>
    </row>
    <row r="2331" spans="1:4">
      <c r="A2331" s="9" t="s">
        <v>63</v>
      </c>
      <c r="B2331" s="5" t="s">
        <v>640</v>
      </c>
    </row>
    <row r="2332" spans="1:4">
      <c r="A2332" s="10" t="s">
        <v>73</v>
      </c>
      <c r="B2332" s="5"/>
    </row>
    <row r="2333" spans="1:4">
      <c r="A2333" s="9" t="s">
        <v>63</v>
      </c>
      <c r="B2333" s="5" t="s">
        <v>641</v>
      </c>
    </row>
    <row r="2334" spans="1:4">
      <c r="A2334" s="10" t="s">
        <v>70</v>
      </c>
      <c r="B2334" s="5"/>
    </row>
    <row r="2335" spans="1:4">
      <c r="A2335" s="9" t="s">
        <v>63</v>
      </c>
      <c r="B2335" s="5" t="s">
        <v>642</v>
      </c>
    </row>
    <row r="2336" spans="1:4">
      <c r="A2336" s="10" t="s">
        <v>957</v>
      </c>
      <c r="B2336" s="5"/>
    </row>
    <row r="2337" spans="1:4">
      <c r="A2337" s="9" t="s">
        <v>63</v>
      </c>
      <c r="B2337" s="5" t="s">
        <v>643</v>
      </c>
    </row>
    <row r="2338" spans="1:4">
      <c r="A2338" s="12" t="s">
        <v>76</v>
      </c>
      <c r="D2338" s="11" t="s">
        <v>601</v>
      </c>
    </row>
    <row r="2339" spans="1:4">
      <c r="A2339" s="15" t="s">
        <v>536</v>
      </c>
      <c r="D2339" s="11"/>
    </row>
    <row r="2340" spans="1:4">
      <c r="A2340" s="13" t="s">
        <v>63</v>
      </c>
      <c r="B2340" t="s">
        <v>602</v>
      </c>
      <c r="D2340" s="11"/>
    </row>
    <row r="2341" spans="1:4">
      <c r="A2341" s="15" t="s">
        <v>103</v>
      </c>
      <c r="D2341" s="11"/>
    </row>
    <row r="2342" spans="1:4">
      <c r="A2342" s="13" t="s">
        <v>63</v>
      </c>
      <c r="B2342" t="s">
        <v>603</v>
      </c>
      <c r="D2342" s="11"/>
    </row>
    <row r="2343" spans="1:4">
      <c r="A2343" s="15" t="s">
        <v>483</v>
      </c>
      <c r="D2343" s="11"/>
    </row>
    <row r="2344" spans="1:4">
      <c r="A2344" s="13" t="s">
        <v>63</v>
      </c>
      <c r="B2344" s="7">
        <v>262.2</v>
      </c>
      <c r="D2344" s="11"/>
    </row>
    <row r="2345" spans="1:4">
      <c r="A2345" s="15" t="s">
        <v>105</v>
      </c>
      <c r="D2345" s="11"/>
    </row>
    <row r="2346" spans="1:4">
      <c r="A2346" s="13" t="s">
        <v>63</v>
      </c>
      <c r="B2346" s="7" t="s">
        <v>872</v>
      </c>
      <c r="D2346" s="11"/>
    </row>
    <row r="2347" spans="1:4">
      <c r="A2347" s="12" t="s">
        <v>74</v>
      </c>
      <c r="D2347" s="11">
        <v>44942</v>
      </c>
    </row>
    <row r="2348" spans="1:4">
      <c r="A2348" s="8" t="s">
        <v>71</v>
      </c>
      <c r="B2348" s="5"/>
    </row>
    <row r="2349" spans="1:4">
      <c r="A2349" s="9" t="s">
        <v>63</v>
      </c>
      <c r="B2349" s="5" t="s">
        <v>593</v>
      </c>
    </row>
    <row r="2350" spans="1:4">
      <c r="A2350" s="9" t="s">
        <v>63</v>
      </c>
      <c r="B2350" s="5" t="s">
        <v>594</v>
      </c>
    </row>
    <row r="2351" spans="1:4">
      <c r="A2351" s="9" t="s">
        <v>63</v>
      </c>
      <c r="B2351" s="5" t="s">
        <v>595</v>
      </c>
    </row>
    <row r="2352" spans="1:4">
      <c r="A2352" s="10" t="s">
        <v>77</v>
      </c>
      <c r="B2352" s="5"/>
    </row>
    <row r="2353" spans="1:4">
      <c r="A2353" s="9" t="s">
        <v>63</v>
      </c>
      <c r="B2353" s="5" t="s">
        <v>596</v>
      </c>
    </row>
    <row r="2354" spans="1:4">
      <c r="A2354" s="8" t="s">
        <v>72</v>
      </c>
      <c r="B2354" s="5"/>
    </row>
    <row r="2355" spans="1:4">
      <c r="A2355" s="9" t="s">
        <v>63</v>
      </c>
      <c r="B2355" s="5" t="s">
        <v>962</v>
      </c>
    </row>
    <row r="2356" spans="1:4">
      <c r="A2356" s="8" t="s">
        <v>75</v>
      </c>
      <c r="B2356" s="5"/>
    </row>
    <row r="2357" spans="1:4">
      <c r="A2357" s="9" t="s">
        <v>63</v>
      </c>
      <c r="B2357" s="5" t="s">
        <v>597</v>
      </c>
    </row>
    <row r="2358" spans="1:4">
      <c r="A2358" s="10" t="s">
        <v>73</v>
      </c>
      <c r="B2358" s="5"/>
    </row>
    <row r="2359" spans="1:4">
      <c r="A2359" s="9" t="s">
        <v>63</v>
      </c>
      <c r="B2359" s="5" t="s">
        <v>598</v>
      </c>
    </row>
    <row r="2360" spans="1:4">
      <c r="A2360" s="10" t="s">
        <v>70</v>
      </c>
      <c r="B2360" s="5"/>
    </row>
    <row r="2361" spans="1:4">
      <c r="A2361" s="9" t="s">
        <v>63</v>
      </c>
      <c r="B2361" s="5" t="s">
        <v>599</v>
      </c>
    </row>
    <row r="2362" spans="1:4">
      <c r="A2362" s="10" t="s">
        <v>957</v>
      </c>
      <c r="B2362" s="5"/>
    </row>
    <row r="2363" spans="1:4">
      <c r="A2363" s="9" t="s">
        <v>63</v>
      </c>
      <c r="B2363" s="5" t="s">
        <v>600</v>
      </c>
    </row>
    <row r="2364" spans="1:4">
      <c r="A2364" s="12" t="s">
        <v>74</v>
      </c>
      <c r="D2364" s="11">
        <v>44941</v>
      </c>
    </row>
    <row r="2365" spans="1:4">
      <c r="A2365" s="8" t="s">
        <v>71</v>
      </c>
      <c r="B2365" s="5"/>
    </row>
    <row r="2366" spans="1:4">
      <c r="A2366" s="9" t="s">
        <v>63</v>
      </c>
      <c r="B2366" s="5" t="s">
        <v>584</v>
      </c>
    </row>
    <row r="2367" spans="1:4">
      <c r="A2367" s="9" t="s">
        <v>63</v>
      </c>
      <c r="B2367" s="5" t="s">
        <v>585</v>
      </c>
    </row>
    <row r="2368" spans="1:4">
      <c r="A2368" s="9" t="s">
        <v>63</v>
      </c>
      <c r="B2368" s="5" t="s">
        <v>586</v>
      </c>
    </row>
    <row r="2369" spans="1:4">
      <c r="A2369" s="10" t="s">
        <v>77</v>
      </c>
      <c r="B2369" s="5"/>
    </row>
    <row r="2370" spans="1:4">
      <c r="A2370" s="9" t="s">
        <v>63</v>
      </c>
      <c r="B2370" s="5" t="s">
        <v>963</v>
      </c>
    </row>
    <row r="2371" spans="1:4">
      <c r="A2371" s="8" t="s">
        <v>72</v>
      </c>
      <c r="B2371" s="5"/>
    </row>
    <row r="2372" spans="1:4">
      <c r="A2372" s="9" t="s">
        <v>63</v>
      </c>
      <c r="B2372" s="5" t="s">
        <v>587</v>
      </c>
    </row>
    <row r="2373" spans="1:4">
      <c r="A2373" s="8" t="s">
        <v>75</v>
      </c>
      <c r="B2373" s="5"/>
    </row>
    <row r="2374" spans="1:4">
      <c r="A2374" s="9" t="s">
        <v>63</v>
      </c>
      <c r="B2374" s="5" t="s">
        <v>588</v>
      </c>
    </row>
    <row r="2375" spans="1:4">
      <c r="A2375" s="10" t="s">
        <v>73</v>
      </c>
      <c r="B2375" s="5"/>
    </row>
    <row r="2376" spans="1:4">
      <c r="A2376" s="9" t="s">
        <v>63</v>
      </c>
      <c r="B2376" s="5" t="s">
        <v>589</v>
      </c>
    </row>
    <row r="2377" spans="1:4">
      <c r="A2377" s="10" t="s">
        <v>70</v>
      </c>
      <c r="B2377" s="5"/>
    </row>
    <row r="2378" spans="1:4">
      <c r="A2378" s="9" t="s">
        <v>63</v>
      </c>
      <c r="B2378" s="5" t="s">
        <v>590</v>
      </c>
    </row>
    <row r="2379" spans="1:4">
      <c r="A2379" s="10" t="s">
        <v>957</v>
      </c>
      <c r="B2379" s="5"/>
    </row>
    <row r="2380" spans="1:4">
      <c r="A2380" s="9" t="s">
        <v>63</v>
      </c>
      <c r="B2380" s="5" t="s">
        <v>591</v>
      </c>
    </row>
    <row r="2381" spans="1:4">
      <c r="A2381" s="12" t="s">
        <v>74</v>
      </c>
      <c r="D2381" s="11">
        <v>44940</v>
      </c>
    </row>
    <row r="2382" spans="1:4">
      <c r="A2382" s="8" t="s">
        <v>71</v>
      </c>
      <c r="B2382" s="5"/>
    </row>
    <row r="2383" spans="1:4">
      <c r="A2383" s="9" t="s">
        <v>63</v>
      </c>
      <c r="B2383" s="5" t="s">
        <v>576</v>
      </c>
    </row>
    <row r="2384" spans="1:4">
      <c r="A2384" s="9" t="s">
        <v>63</v>
      </c>
      <c r="B2384" s="5" t="s">
        <v>577</v>
      </c>
    </row>
    <row r="2385" spans="1:4">
      <c r="A2385" s="9" t="s">
        <v>63</v>
      </c>
      <c r="B2385" s="5" t="s">
        <v>578</v>
      </c>
    </row>
    <row r="2386" spans="1:4">
      <c r="A2386" s="10" t="s">
        <v>77</v>
      </c>
      <c r="B2386" s="5"/>
    </row>
    <row r="2387" spans="1:4">
      <c r="A2387" s="9" t="s">
        <v>63</v>
      </c>
      <c r="B2387" s="5" t="s">
        <v>579</v>
      </c>
    </row>
    <row r="2388" spans="1:4">
      <c r="A2388" s="8" t="s">
        <v>72</v>
      </c>
      <c r="B2388" s="5"/>
    </row>
    <row r="2389" spans="1:4">
      <c r="A2389" s="9" t="s">
        <v>63</v>
      </c>
      <c r="B2389" s="5" t="s">
        <v>964</v>
      </c>
    </row>
    <row r="2390" spans="1:4">
      <c r="A2390" s="8" t="s">
        <v>75</v>
      </c>
      <c r="B2390" s="5"/>
    </row>
    <row r="2391" spans="1:4">
      <c r="A2391" s="9" t="s">
        <v>63</v>
      </c>
      <c r="B2391" s="5" t="s">
        <v>580</v>
      </c>
    </row>
    <row r="2392" spans="1:4">
      <c r="A2392" s="10" t="s">
        <v>73</v>
      </c>
      <c r="B2392" s="5"/>
    </row>
    <row r="2393" spans="1:4">
      <c r="A2393" s="9" t="s">
        <v>63</v>
      </c>
      <c r="B2393" s="5" t="s">
        <v>581</v>
      </c>
    </row>
    <row r="2394" spans="1:4">
      <c r="A2394" s="10" t="s">
        <v>70</v>
      </c>
      <c r="B2394" s="5"/>
    </row>
    <row r="2395" spans="1:4">
      <c r="A2395" s="9" t="s">
        <v>63</v>
      </c>
      <c r="B2395" s="5" t="s">
        <v>582</v>
      </c>
    </row>
    <row r="2396" spans="1:4">
      <c r="A2396" s="10" t="s">
        <v>957</v>
      </c>
      <c r="B2396" s="5"/>
    </row>
    <row r="2397" spans="1:4">
      <c r="A2397" s="9" t="s">
        <v>63</v>
      </c>
      <c r="B2397" s="5" t="s">
        <v>583</v>
      </c>
    </row>
    <row r="2398" spans="1:4">
      <c r="A2398" s="12" t="s">
        <v>74</v>
      </c>
      <c r="D2398" s="11">
        <v>44939</v>
      </c>
    </row>
    <row r="2399" spans="1:4">
      <c r="A2399" s="8" t="s">
        <v>71</v>
      </c>
      <c r="B2399" s="5"/>
    </row>
    <row r="2400" spans="1:4">
      <c r="A2400" s="9" t="s">
        <v>63</v>
      </c>
      <c r="B2400" s="5" t="s">
        <v>546</v>
      </c>
    </row>
    <row r="2401" spans="1:4">
      <c r="A2401" s="9" t="s">
        <v>63</v>
      </c>
      <c r="B2401" s="5" t="s">
        <v>547</v>
      </c>
    </row>
    <row r="2402" spans="1:4">
      <c r="A2402" s="9" t="s">
        <v>63</v>
      </c>
      <c r="B2402" s="5" t="s">
        <v>548</v>
      </c>
    </row>
    <row r="2403" spans="1:4">
      <c r="A2403" s="10" t="s">
        <v>77</v>
      </c>
      <c r="B2403" s="5"/>
    </row>
    <row r="2404" spans="1:4">
      <c r="A2404" s="9" t="s">
        <v>63</v>
      </c>
      <c r="B2404" s="5" t="s">
        <v>550</v>
      </c>
    </row>
    <row r="2405" spans="1:4">
      <c r="A2405" s="8" t="s">
        <v>72</v>
      </c>
      <c r="B2405" s="5"/>
    </row>
    <row r="2406" spans="1:4">
      <c r="A2406" s="9" t="s">
        <v>63</v>
      </c>
      <c r="B2406" s="5" t="s">
        <v>549</v>
      </c>
    </row>
    <row r="2407" spans="1:4">
      <c r="A2407" s="8" t="s">
        <v>75</v>
      </c>
      <c r="B2407" s="5"/>
    </row>
    <row r="2408" spans="1:4">
      <c r="A2408" s="9" t="s">
        <v>63</v>
      </c>
      <c r="B2408" s="5" t="s">
        <v>965</v>
      </c>
    </row>
    <row r="2409" spans="1:4">
      <c r="A2409" s="10" t="s">
        <v>73</v>
      </c>
      <c r="B2409" s="5"/>
    </row>
    <row r="2410" spans="1:4">
      <c r="A2410" s="9" t="s">
        <v>63</v>
      </c>
      <c r="B2410" s="5" t="s">
        <v>551</v>
      </c>
    </row>
    <row r="2411" spans="1:4">
      <c r="A2411" s="10" t="s">
        <v>70</v>
      </c>
      <c r="B2411" s="5"/>
    </row>
    <row r="2412" spans="1:4">
      <c r="A2412" s="9" t="s">
        <v>63</v>
      </c>
      <c r="B2412" s="5" t="s">
        <v>966</v>
      </c>
    </row>
    <row r="2413" spans="1:4">
      <c r="A2413" s="10" t="s">
        <v>957</v>
      </c>
      <c r="B2413" s="5"/>
    </row>
    <row r="2414" spans="1:4">
      <c r="A2414" s="9" t="s">
        <v>63</v>
      </c>
      <c r="B2414" s="5" t="s">
        <v>527</v>
      </c>
    </row>
    <row r="2415" spans="1:4">
      <c r="A2415" s="12" t="s">
        <v>74</v>
      </c>
      <c r="D2415" s="11">
        <v>44938</v>
      </c>
    </row>
    <row r="2416" spans="1:4">
      <c r="A2416" s="8" t="s">
        <v>71</v>
      </c>
      <c r="B2416" s="5"/>
    </row>
    <row r="2417" spans="1:4">
      <c r="A2417" s="9" t="s">
        <v>63</v>
      </c>
      <c r="B2417" s="5" t="s">
        <v>520</v>
      </c>
    </row>
    <row r="2418" spans="1:4">
      <c r="A2418" s="9" t="s">
        <v>63</v>
      </c>
      <c r="B2418" s="5" t="s">
        <v>538</v>
      </c>
    </row>
    <row r="2419" spans="1:4">
      <c r="A2419" s="9" t="s">
        <v>63</v>
      </c>
      <c r="B2419" s="5" t="s">
        <v>539</v>
      </c>
    </row>
    <row r="2420" spans="1:4">
      <c r="A2420" s="10" t="s">
        <v>77</v>
      </c>
      <c r="B2420" s="5"/>
    </row>
    <row r="2421" spans="1:4">
      <c r="A2421" s="9" t="s">
        <v>63</v>
      </c>
      <c r="B2421" s="5" t="s">
        <v>540</v>
      </c>
    </row>
    <row r="2422" spans="1:4">
      <c r="A2422" s="8" t="s">
        <v>72</v>
      </c>
      <c r="B2422" s="5"/>
    </row>
    <row r="2423" spans="1:4">
      <c r="A2423" s="9" t="s">
        <v>63</v>
      </c>
      <c r="B2423" s="5" t="s">
        <v>541</v>
      </c>
    </row>
    <row r="2424" spans="1:4">
      <c r="A2424" s="8" t="s">
        <v>75</v>
      </c>
      <c r="B2424" s="5"/>
    </row>
    <row r="2425" spans="1:4">
      <c r="A2425" s="9" t="s">
        <v>63</v>
      </c>
      <c r="B2425" s="5" t="s">
        <v>542</v>
      </c>
    </row>
    <row r="2426" spans="1:4">
      <c r="A2426" s="10" t="s">
        <v>73</v>
      </c>
      <c r="B2426" s="5"/>
    </row>
    <row r="2427" spans="1:4">
      <c r="A2427" s="9" t="s">
        <v>63</v>
      </c>
      <c r="B2427" s="5" t="s">
        <v>543</v>
      </c>
    </row>
    <row r="2428" spans="1:4">
      <c r="A2428" s="10" t="s">
        <v>70</v>
      </c>
      <c r="B2428" s="5"/>
    </row>
    <row r="2429" spans="1:4">
      <c r="A2429" s="9" t="s">
        <v>63</v>
      </c>
      <c r="B2429" s="5" t="s">
        <v>544</v>
      </c>
    </row>
    <row r="2430" spans="1:4">
      <c r="A2430" s="10" t="s">
        <v>957</v>
      </c>
      <c r="B2430" s="5"/>
    </row>
    <row r="2431" spans="1:4">
      <c r="A2431" s="9" t="s">
        <v>63</v>
      </c>
      <c r="B2431" s="5" t="s">
        <v>545</v>
      </c>
    </row>
    <row r="2432" spans="1:4">
      <c r="A2432" s="12" t="s">
        <v>74</v>
      </c>
      <c r="D2432" s="11">
        <v>44937</v>
      </c>
    </row>
    <row r="2433" spans="1:2">
      <c r="A2433" s="8" t="s">
        <v>71</v>
      </c>
      <c r="B2433" s="5"/>
    </row>
    <row r="2434" spans="1:2">
      <c r="A2434" s="9" t="s">
        <v>63</v>
      </c>
      <c r="B2434" s="5" t="s">
        <v>521</v>
      </c>
    </row>
    <row r="2435" spans="1:2">
      <c r="A2435" s="9" t="s">
        <v>63</v>
      </c>
      <c r="B2435" s="5" t="s">
        <v>522</v>
      </c>
    </row>
    <row r="2436" spans="1:2">
      <c r="A2436" s="9" t="s">
        <v>63</v>
      </c>
      <c r="B2436" s="5" t="s">
        <v>523</v>
      </c>
    </row>
    <row r="2437" spans="1:2">
      <c r="A2437" s="10" t="s">
        <v>77</v>
      </c>
      <c r="B2437" s="5"/>
    </row>
    <row r="2438" spans="1:2">
      <c r="A2438" s="9" t="s">
        <v>63</v>
      </c>
      <c r="B2438" s="5" t="s">
        <v>967</v>
      </c>
    </row>
    <row r="2439" spans="1:2">
      <c r="A2439" s="8" t="s">
        <v>72</v>
      </c>
      <c r="B2439" s="5"/>
    </row>
    <row r="2440" spans="1:2">
      <c r="A2440" s="9" t="s">
        <v>63</v>
      </c>
      <c r="B2440" s="5" t="s">
        <v>489</v>
      </c>
    </row>
    <row r="2441" spans="1:2">
      <c r="A2441" s="8" t="s">
        <v>75</v>
      </c>
      <c r="B2441" s="5"/>
    </row>
    <row r="2442" spans="1:2">
      <c r="A2442" s="9" t="s">
        <v>63</v>
      </c>
      <c r="B2442" s="5" t="s">
        <v>524</v>
      </c>
    </row>
    <row r="2443" spans="1:2">
      <c r="A2443" s="10" t="s">
        <v>73</v>
      </c>
      <c r="B2443" s="5"/>
    </row>
    <row r="2444" spans="1:2">
      <c r="A2444" s="9" t="s">
        <v>63</v>
      </c>
      <c r="B2444" s="5" t="s">
        <v>525</v>
      </c>
    </row>
    <row r="2445" spans="1:2">
      <c r="A2445" s="10" t="s">
        <v>70</v>
      </c>
      <c r="B2445" s="5"/>
    </row>
    <row r="2446" spans="1:2">
      <c r="A2446" s="9" t="s">
        <v>63</v>
      </c>
      <c r="B2446" s="5" t="s">
        <v>526</v>
      </c>
    </row>
    <row r="2447" spans="1:2">
      <c r="A2447" s="10" t="s">
        <v>957</v>
      </c>
      <c r="B2447" s="5"/>
    </row>
    <row r="2448" spans="1:2">
      <c r="A2448" s="9" t="s">
        <v>63</v>
      </c>
      <c r="B2448" s="5" t="s">
        <v>527</v>
      </c>
    </row>
    <row r="2449" spans="1:4">
      <c r="A2449" s="12" t="s">
        <v>74</v>
      </c>
      <c r="D2449" s="11">
        <v>44936</v>
      </c>
    </row>
    <row r="2450" spans="1:4">
      <c r="A2450" s="8" t="s">
        <v>71</v>
      </c>
      <c r="B2450" s="5"/>
    </row>
    <row r="2451" spans="1:4">
      <c r="A2451" s="9" t="s">
        <v>63</v>
      </c>
      <c r="B2451" s="5" t="s">
        <v>485</v>
      </c>
    </row>
    <row r="2452" spans="1:4">
      <c r="A2452" s="9" t="s">
        <v>63</v>
      </c>
      <c r="B2452" s="5" t="s">
        <v>486</v>
      </c>
    </row>
    <row r="2453" spans="1:4">
      <c r="A2453" s="9" t="s">
        <v>63</v>
      </c>
      <c r="B2453" s="5" t="s">
        <v>487</v>
      </c>
    </row>
    <row r="2454" spans="1:4">
      <c r="A2454" s="10" t="s">
        <v>77</v>
      </c>
      <c r="B2454" s="5"/>
    </row>
    <row r="2455" spans="1:4">
      <c r="A2455" s="9" t="s">
        <v>63</v>
      </c>
      <c r="B2455" s="5" t="s">
        <v>488</v>
      </c>
    </row>
    <row r="2456" spans="1:4">
      <c r="A2456" s="8" t="s">
        <v>72</v>
      </c>
      <c r="B2456" s="5"/>
    </row>
    <row r="2457" spans="1:4">
      <c r="A2457" s="9" t="s">
        <v>63</v>
      </c>
      <c r="B2457" s="5" t="s">
        <v>489</v>
      </c>
    </row>
    <row r="2458" spans="1:4">
      <c r="A2458" s="8" t="s">
        <v>75</v>
      </c>
      <c r="B2458" s="5"/>
    </row>
    <row r="2459" spans="1:4">
      <c r="A2459" s="9" t="s">
        <v>63</v>
      </c>
      <c r="B2459" s="5" t="s">
        <v>490</v>
      </c>
    </row>
    <row r="2460" spans="1:4">
      <c r="A2460" s="10" t="s">
        <v>73</v>
      </c>
      <c r="B2460" s="5"/>
    </row>
    <row r="2461" spans="1:4">
      <c r="A2461" s="9" t="s">
        <v>63</v>
      </c>
      <c r="B2461" s="5" t="s">
        <v>491</v>
      </c>
    </row>
    <row r="2462" spans="1:4">
      <c r="A2462" s="10" t="s">
        <v>70</v>
      </c>
      <c r="B2462" s="5"/>
    </row>
    <row r="2463" spans="1:4">
      <c r="A2463" s="9" t="s">
        <v>63</v>
      </c>
      <c r="B2463" s="5" t="s">
        <v>492</v>
      </c>
    </row>
    <row r="2464" spans="1:4">
      <c r="A2464" s="10" t="s">
        <v>957</v>
      </c>
      <c r="B2464" s="5"/>
    </row>
    <row r="2465" spans="1:4">
      <c r="A2465" s="9" t="s">
        <v>63</v>
      </c>
      <c r="B2465" s="5" t="s">
        <v>493</v>
      </c>
    </row>
    <row r="2466" spans="1:4">
      <c r="A2466" s="12" t="s">
        <v>74</v>
      </c>
      <c r="D2466" s="11">
        <v>44935</v>
      </c>
    </row>
    <row r="2467" spans="1:4">
      <c r="A2467" s="8" t="s">
        <v>71</v>
      </c>
      <c r="B2467" s="5"/>
    </row>
    <row r="2468" spans="1:4">
      <c r="A2468" s="9" t="s">
        <v>63</v>
      </c>
      <c r="B2468" s="5" t="s">
        <v>95</v>
      </c>
    </row>
    <row r="2469" spans="1:4">
      <c r="A2469" s="9" t="s">
        <v>63</v>
      </c>
      <c r="B2469" s="5" t="s">
        <v>96</v>
      </c>
    </row>
    <row r="2470" spans="1:4">
      <c r="A2470" s="9" t="s">
        <v>63</v>
      </c>
      <c r="B2470" s="5" t="s">
        <v>97</v>
      </c>
    </row>
    <row r="2471" spans="1:4">
      <c r="A2471" s="10" t="s">
        <v>77</v>
      </c>
      <c r="B2471" s="5"/>
    </row>
    <row r="2472" spans="1:4">
      <c r="A2472" s="9" t="s">
        <v>63</v>
      </c>
      <c r="B2472" s="5" t="s">
        <v>102</v>
      </c>
    </row>
    <row r="2473" spans="1:4">
      <c r="A2473" s="8" t="s">
        <v>72</v>
      </c>
      <c r="B2473" s="5"/>
    </row>
    <row r="2474" spans="1:4">
      <c r="A2474" s="9" t="s">
        <v>63</v>
      </c>
      <c r="B2474" s="5" t="s">
        <v>968</v>
      </c>
    </row>
    <row r="2475" spans="1:4">
      <c r="A2475" s="8" t="s">
        <v>75</v>
      </c>
      <c r="B2475" s="5"/>
    </row>
    <row r="2476" spans="1:4">
      <c r="A2476" s="9" t="s">
        <v>63</v>
      </c>
      <c r="B2476" s="5" t="s">
        <v>98</v>
      </c>
    </row>
    <row r="2477" spans="1:4">
      <c r="A2477" s="10" t="s">
        <v>73</v>
      </c>
      <c r="B2477" s="5"/>
    </row>
    <row r="2478" spans="1:4">
      <c r="A2478" s="9" t="s">
        <v>63</v>
      </c>
      <c r="B2478" s="5" t="s">
        <v>99</v>
      </c>
    </row>
    <row r="2479" spans="1:4">
      <c r="A2479" s="10" t="s">
        <v>70</v>
      </c>
      <c r="B2479" s="5"/>
    </row>
    <row r="2480" spans="1:4">
      <c r="A2480" s="9" t="s">
        <v>63</v>
      </c>
      <c r="B2480" s="5" t="s">
        <v>100</v>
      </c>
    </row>
    <row r="2481" spans="1:5">
      <c r="A2481" s="10" t="s">
        <v>957</v>
      </c>
      <c r="B2481" s="5"/>
    </row>
    <row r="2482" spans="1:5">
      <c r="A2482" s="9" t="s">
        <v>63</v>
      </c>
      <c r="B2482" s="5" t="s">
        <v>101</v>
      </c>
    </row>
    <row r="2483" spans="1:5">
      <c r="A2483" s="12" t="s">
        <v>76</v>
      </c>
      <c r="D2483" s="11" t="s">
        <v>503</v>
      </c>
    </row>
    <row r="2484" spans="1:5">
      <c r="A2484" s="15" t="s">
        <v>534</v>
      </c>
      <c r="D2484" s="11"/>
    </row>
    <row r="2485" spans="1:5">
      <c r="A2485" s="13" t="s">
        <v>63</v>
      </c>
      <c r="B2485" t="s">
        <v>535</v>
      </c>
      <c r="D2485" s="11"/>
    </row>
    <row r="2486" spans="1:5">
      <c r="A2486" s="15" t="s">
        <v>103</v>
      </c>
      <c r="D2486" s="11"/>
    </row>
    <row r="2487" spans="1:5">
      <c r="A2487" s="13" t="s">
        <v>63</v>
      </c>
      <c r="B2487" t="s">
        <v>104</v>
      </c>
      <c r="D2487" s="11"/>
    </row>
    <row r="2488" spans="1:5">
      <c r="A2488" s="15" t="s">
        <v>483</v>
      </c>
      <c r="D2488" s="11"/>
    </row>
    <row r="2489" spans="1:5">
      <c r="A2489" s="13" t="s">
        <v>63</v>
      </c>
      <c r="B2489" s="7">
        <v>263.5</v>
      </c>
      <c r="D2489" s="11"/>
    </row>
    <row r="2490" spans="1:5">
      <c r="A2490" s="15" t="s">
        <v>105</v>
      </c>
      <c r="D2490" s="11"/>
    </row>
    <row r="2491" spans="1:5">
      <c r="A2491" s="13" t="s">
        <v>63</v>
      </c>
      <c r="B2491" s="7" t="s">
        <v>484</v>
      </c>
      <c r="D2491" s="11"/>
    </row>
    <row r="2492" spans="1:5">
      <c r="A2492" s="12" t="s">
        <v>504</v>
      </c>
      <c r="D2492" s="60" t="s">
        <v>91</v>
      </c>
      <c r="E2492" s="12">
        <v>2023</v>
      </c>
    </row>
    <row r="2493" spans="1:5">
      <c r="A2493" s="15" t="s">
        <v>514</v>
      </c>
      <c r="D2493" s="11"/>
    </row>
    <row r="2494" spans="1:5">
      <c r="A2494" s="13" t="s">
        <v>63</v>
      </c>
      <c r="B2494" t="s">
        <v>969</v>
      </c>
      <c r="D2494" s="11"/>
    </row>
    <row r="2495" spans="1:5">
      <c r="A2495" s="15" t="s">
        <v>532</v>
      </c>
      <c r="D2495" s="11"/>
    </row>
    <row r="2496" spans="1:5">
      <c r="A2496" s="13" t="s">
        <v>63</v>
      </c>
      <c r="B2496">
        <v>37</v>
      </c>
      <c r="D2496" s="11"/>
    </row>
    <row r="2497" spans="1:14">
      <c r="A2497" s="15" t="s">
        <v>529</v>
      </c>
      <c r="D2497" s="11"/>
    </row>
    <row r="2498" spans="1:14">
      <c r="A2498" s="13" t="s">
        <v>63</v>
      </c>
      <c r="B2498">
        <v>71</v>
      </c>
      <c r="D2498" s="11"/>
    </row>
    <row r="2499" spans="1:14">
      <c r="A2499" s="15" t="s">
        <v>530</v>
      </c>
      <c r="D2499" s="11"/>
    </row>
    <row r="2500" spans="1:14">
      <c r="A2500" s="13" t="s">
        <v>63</v>
      </c>
      <c r="B2500" s="7" t="s">
        <v>528</v>
      </c>
      <c r="D2500" s="11"/>
    </row>
    <row r="2501" spans="1:14">
      <c r="A2501" s="12" t="s">
        <v>508</v>
      </c>
      <c r="D2501" s="60" t="s">
        <v>92</v>
      </c>
      <c r="E2501" s="12">
        <v>2023</v>
      </c>
    </row>
    <row r="2502" spans="1:14">
      <c r="A2502" s="15" t="s">
        <v>513</v>
      </c>
      <c r="D2502" s="11"/>
    </row>
    <row r="2503" spans="1:14">
      <c r="A2503" s="13" t="s">
        <v>63</v>
      </c>
      <c r="B2503" t="s">
        <v>531</v>
      </c>
      <c r="D2503" s="11"/>
    </row>
    <row r="2504" spans="1:14">
      <c r="A2504" s="15" t="s">
        <v>533</v>
      </c>
      <c r="D2504" s="11"/>
    </row>
    <row r="2505" spans="1:14">
      <c r="A2505" s="13" t="s">
        <v>63</v>
      </c>
      <c r="B2505" t="s">
        <v>565</v>
      </c>
      <c r="D2505" s="11"/>
    </row>
    <row r="2506" spans="1:14">
      <c r="A2506" s="15" t="s">
        <v>553</v>
      </c>
      <c r="D2506" s="11"/>
    </row>
    <row r="2507" spans="1:14">
      <c r="A2507" s="13" t="s">
        <v>63</v>
      </c>
      <c r="B2507" s="5">
        <v>17</v>
      </c>
      <c r="C2507" s="5">
        <v>46</v>
      </c>
      <c r="D2507" s="5">
        <v>17</v>
      </c>
      <c r="E2507" s="5">
        <v>46</v>
      </c>
      <c r="F2507" s="5">
        <v>26</v>
      </c>
      <c r="G2507" s="5">
        <v>17</v>
      </c>
      <c r="H2507" s="5"/>
      <c r="I2507" s="5"/>
      <c r="J2507" s="5"/>
      <c r="K2507" s="5"/>
    </row>
    <row r="2508" spans="1:14">
      <c r="A2508" s="15" t="s">
        <v>564</v>
      </c>
      <c r="D2508" s="11"/>
    </row>
    <row r="2509" spans="1:14">
      <c r="A2509" s="13" t="s">
        <v>63</v>
      </c>
      <c r="B2509" t="s">
        <v>554</v>
      </c>
      <c r="C2509" t="s">
        <v>555</v>
      </c>
      <c r="D2509" s="61" t="s">
        <v>556</v>
      </c>
      <c r="E2509" t="s">
        <v>557</v>
      </c>
      <c r="F2509" t="s">
        <v>558</v>
      </c>
      <c r="G2509" t="s">
        <v>559</v>
      </c>
      <c r="H2509" t="s">
        <v>560</v>
      </c>
      <c r="I2509" t="s">
        <v>561</v>
      </c>
      <c r="J2509" t="s">
        <v>562</v>
      </c>
      <c r="K2509" t="s">
        <v>563</v>
      </c>
      <c r="M2509" s="17"/>
      <c r="N2509" s="17"/>
    </row>
    <row r="2510" spans="1:14">
      <c r="A2510" s="12" t="s">
        <v>509</v>
      </c>
      <c r="D2510" s="60" t="s">
        <v>511</v>
      </c>
      <c r="E2510" s="12" t="s">
        <v>510</v>
      </c>
      <c r="F2510" s="5">
        <v>23</v>
      </c>
    </row>
    <row r="2511" spans="1:14">
      <c r="A2511" s="15" t="s">
        <v>537</v>
      </c>
      <c r="D2511" s="11"/>
    </row>
    <row r="2512" spans="1:14">
      <c r="A2512" s="13" t="s">
        <v>63</v>
      </c>
      <c r="B2512" t="s">
        <v>568</v>
      </c>
      <c r="D2512" s="11"/>
    </row>
    <row r="2513" spans="1:8">
      <c r="A2513" s="15" t="s">
        <v>575</v>
      </c>
      <c r="D2513" s="11"/>
    </row>
    <row r="2514" spans="1:8">
      <c r="A2514" s="13" t="s">
        <v>63</v>
      </c>
      <c r="B2514" s="5" t="s">
        <v>572</v>
      </c>
      <c r="D2514" s="11"/>
    </row>
    <row r="2515" spans="1:8">
      <c r="A2515" s="15" t="s">
        <v>574</v>
      </c>
      <c r="D2515" s="11"/>
    </row>
    <row r="2516" spans="1:8">
      <c r="A2516" s="13" t="s">
        <v>63</v>
      </c>
      <c r="B2516" s="5" t="s">
        <v>572</v>
      </c>
      <c r="D2516" s="11"/>
    </row>
    <row r="2517" spans="1:8">
      <c r="A2517" s="15" t="s">
        <v>573</v>
      </c>
      <c r="D2517" s="11"/>
    </row>
    <row r="2518" spans="1:8">
      <c r="A2518" s="13" t="s">
        <v>63</v>
      </c>
      <c r="B2518" s="5" t="s">
        <v>572</v>
      </c>
      <c r="D2518" s="11"/>
    </row>
    <row r="2519" spans="1:8">
      <c r="A2519" s="12" t="s">
        <v>515</v>
      </c>
      <c r="D2519" s="60"/>
      <c r="E2519" s="12">
        <v>2023</v>
      </c>
    </row>
    <row r="2520" spans="1:8">
      <c r="A2520" s="15" t="s">
        <v>516</v>
      </c>
      <c r="D2520" s="11"/>
      <c r="H2520" s="2">
        <v>12</v>
      </c>
    </row>
    <row r="2521" spans="1:8">
      <c r="A2521" s="13" t="s">
        <v>63</v>
      </c>
      <c r="B2521" t="s">
        <v>571</v>
      </c>
      <c r="D2521" s="11"/>
    </row>
    <row r="2522" spans="1:8">
      <c r="A2522" s="15" t="s">
        <v>956</v>
      </c>
      <c r="D2522" s="11"/>
      <c r="H2522" s="2">
        <v>8</v>
      </c>
    </row>
    <row r="2523" spans="1:8">
      <c r="A2523" s="13" t="s">
        <v>63</v>
      </c>
      <c r="B2523" t="s">
        <v>970</v>
      </c>
      <c r="D2523" s="11"/>
    </row>
    <row r="2524" spans="1:8">
      <c r="A2524" s="15" t="s">
        <v>517</v>
      </c>
      <c r="D2524" s="11"/>
    </row>
    <row r="2525" spans="1:8">
      <c r="A2525" s="13" t="s">
        <v>63</v>
      </c>
      <c r="B2525" t="s">
        <v>570</v>
      </c>
      <c r="D2525" s="11"/>
    </row>
    <row r="2526" spans="1:8">
      <c r="A2526" s="15" t="s">
        <v>518</v>
      </c>
      <c r="D2526" s="11"/>
    </row>
    <row r="2527" spans="1:8">
      <c r="A2527" s="13" t="s">
        <v>63</v>
      </c>
      <c r="B2527" t="s">
        <v>971</v>
      </c>
      <c r="D2527" s="11"/>
    </row>
    <row r="2528" spans="1:8" s="64" customFormat="1" ht="16.5" thickBot="1"/>
    <row r="2529" spans="1:1">
      <c r="A2529" t="s">
        <v>667</v>
      </c>
    </row>
    <row r="2530" spans="1:1">
      <c r="A2530" t="s">
        <v>668</v>
      </c>
    </row>
    <row r="2531" spans="1:1">
      <c r="A2531" t="s">
        <v>972</v>
      </c>
    </row>
    <row r="2532" spans="1:1">
      <c r="A2532" t="s">
        <v>973</v>
      </c>
    </row>
    <row r="2533" spans="1:1">
      <c r="A2533" t="s">
        <v>669</v>
      </c>
    </row>
    <row r="2534" spans="1:1">
      <c r="A2534" t="s">
        <v>670</v>
      </c>
    </row>
    <row r="2535" spans="1:1">
      <c r="A2535" t="s">
        <v>671</v>
      </c>
    </row>
    <row r="2536" spans="1:1">
      <c r="A2536" t="s">
        <v>672</v>
      </c>
    </row>
    <row r="2537" spans="1:1">
      <c r="A2537" t="s">
        <v>673</v>
      </c>
    </row>
    <row r="2538" spans="1:1">
      <c r="A2538" t="s">
        <v>674</v>
      </c>
    </row>
    <row r="2539" spans="1:1">
      <c r="A2539" t="s">
        <v>675</v>
      </c>
    </row>
    <row r="2540" spans="1:1">
      <c r="A2540" t="s">
        <v>676</v>
      </c>
    </row>
    <row r="2541" spans="1:1">
      <c r="A2541" t="s">
        <v>677</v>
      </c>
    </row>
    <row r="2542" spans="1:1">
      <c r="A2542" t="s">
        <v>678</v>
      </c>
    </row>
    <row r="2543" spans="1:1">
      <c r="A2543" t="s">
        <v>679</v>
      </c>
    </row>
    <row r="2544" spans="1:1">
      <c r="A2544" t="s">
        <v>680</v>
      </c>
    </row>
    <row r="2545" spans="1:1">
      <c r="A2545" t="s">
        <v>681</v>
      </c>
    </row>
    <row r="2546" spans="1:1">
      <c r="A2546" t="s">
        <v>682</v>
      </c>
    </row>
    <row r="2547" spans="1:1">
      <c r="A2547" t="s">
        <v>683</v>
      </c>
    </row>
    <row r="2548" spans="1:1">
      <c r="A2548" t="s">
        <v>684</v>
      </c>
    </row>
    <row r="2549" spans="1:1">
      <c r="A2549" t="s">
        <v>685</v>
      </c>
    </row>
    <row r="2550" spans="1:1">
      <c r="A2550" t="s">
        <v>686</v>
      </c>
    </row>
    <row r="2551" spans="1:1">
      <c r="A2551" t="s">
        <v>687</v>
      </c>
    </row>
    <row r="2552" spans="1:1">
      <c r="A2552" t="s">
        <v>688</v>
      </c>
    </row>
    <row r="2553" spans="1:1">
      <c r="A2553" t="s">
        <v>689</v>
      </c>
    </row>
    <row r="2554" spans="1:1">
      <c r="A2554" t="s">
        <v>690</v>
      </c>
    </row>
    <row r="2555" spans="1:1">
      <c r="A2555" t="s">
        <v>691</v>
      </c>
    </row>
    <row r="2556" spans="1:1">
      <c r="A2556" t="s">
        <v>692</v>
      </c>
    </row>
    <row r="2557" spans="1:1">
      <c r="A2557" t="s">
        <v>693</v>
      </c>
    </row>
    <row r="2558" spans="1:1">
      <c r="A2558" t="s">
        <v>694</v>
      </c>
    </row>
    <row r="2559" spans="1:1">
      <c r="A2559" t="s">
        <v>695</v>
      </c>
    </row>
    <row r="2560" spans="1:1">
      <c r="A2560" t="s">
        <v>696</v>
      </c>
    </row>
    <row r="2561" spans="1:1">
      <c r="A2561" t="s">
        <v>697</v>
      </c>
    </row>
    <row r="2562" spans="1:1">
      <c r="A2562" t="s">
        <v>698</v>
      </c>
    </row>
    <row r="2563" spans="1:1">
      <c r="A2563" t="s">
        <v>699</v>
      </c>
    </row>
    <row r="2564" spans="1:1">
      <c r="A2564" t="s">
        <v>700</v>
      </c>
    </row>
    <row r="2565" spans="1:1">
      <c r="A2565" t="s">
        <v>701</v>
      </c>
    </row>
    <row r="2566" spans="1:1">
      <c r="A2566" t="s">
        <v>702</v>
      </c>
    </row>
    <row r="2567" spans="1:1">
      <c r="A2567" t="s">
        <v>703</v>
      </c>
    </row>
    <row r="2568" spans="1:1">
      <c r="A2568" t="s">
        <v>704</v>
      </c>
    </row>
    <row r="2569" spans="1:1">
      <c r="A2569" t="s">
        <v>705</v>
      </c>
    </row>
    <row r="2570" spans="1:1">
      <c r="A2570" t="s">
        <v>706</v>
      </c>
    </row>
    <row r="2571" spans="1:1">
      <c r="A2571" t="s">
        <v>707</v>
      </c>
    </row>
    <row r="2572" spans="1:1">
      <c r="A2572" t="s">
        <v>708</v>
      </c>
    </row>
    <row r="2573" spans="1:1">
      <c r="A2573" t="s">
        <v>61</v>
      </c>
    </row>
    <row r="2574" spans="1:1">
      <c r="A2574" t="s">
        <v>30</v>
      </c>
    </row>
    <row r="2575" spans="1:1">
      <c r="A2575" t="s">
        <v>709</v>
      </c>
    </row>
    <row r="2576" spans="1:1">
      <c r="A2576" t="s">
        <v>710</v>
      </c>
    </row>
    <row r="2577" spans="1:1">
      <c r="A2577" t="s">
        <v>711</v>
      </c>
    </row>
    <row r="2578" spans="1:1">
      <c r="A2578" t="s">
        <v>712</v>
      </c>
    </row>
    <row r="2579" spans="1:1">
      <c r="A2579" t="s">
        <v>713</v>
      </c>
    </row>
    <row r="2580" spans="1:1">
      <c r="A2580" t="s">
        <v>714</v>
      </c>
    </row>
    <row r="2581" spans="1:1">
      <c r="A2581" t="s">
        <v>715</v>
      </c>
    </row>
    <row r="2582" spans="1:1">
      <c r="A2582" t="s">
        <v>716</v>
      </c>
    </row>
    <row r="2583" spans="1:1">
      <c r="A2583" t="s">
        <v>717</v>
      </c>
    </row>
    <row r="2584" spans="1:1">
      <c r="A2584" t="s">
        <v>718</v>
      </c>
    </row>
    <row r="2585" spans="1:1">
      <c r="A2585" t="s">
        <v>719</v>
      </c>
    </row>
    <row r="2586" spans="1:1">
      <c r="A2586" t="s">
        <v>720</v>
      </c>
    </row>
    <row r="2587" spans="1:1">
      <c r="A2587" t="s">
        <v>721</v>
      </c>
    </row>
    <row r="2588" spans="1:1">
      <c r="A2588" t="s">
        <v>722</v>
      </c>
    </row>
    <row r="2589" spans="1:1">
      <c r="A2589" t="s">
        <v>723</v>
      </c>
    </row>
    <row r="2590" spans="1:1">
      <c r="A2590" t="s">
        <v>724</v>
      </c>
    </row>
    <row r="2591" spans="1:1">
      <c r="A2591" t="s">
        <v>725</v>
      </c>
    </row>
    <row r="2592" spans="1:1">
      <c r="A2592" t="s">
        <v>726</v>
      </c>
    </row>
    <row r="2593" spans="1:1">
      <c r="A2593" t="s">
        <v>727</v>
      </c>
    </row>
    <row r="2594" spans="1:1">
      <c r="A2594" t="s">
        <v>728</v>
      </c>
    </row>
    <row r="2595" spans="1:1">
      <c r="A2595" t="s">
        <v>729</v>
      </c>
    </row>
    <row r="2596" spans="1:1">
      <c r="A2596" t="s">
        <v>730</v>
      </c>
    </row>
    <row r="2597" spans="1:1">
      <c r="A2597" t="s">
        <v>731</v>
      </c>
    </row>
    <row r="2598" spans="1:1">
      <c r="A2598" t="s">
        <v>732</v>
      </c>
    </row>
    <row r="2599" spans="1:1">
      <c r="A2599" t="s">
        <v>31</v>
      </c>
    </row>
    <row r="2600" spans="1:1">
      <c r="A2600" t="s">
        <v>733</v>
      </c>
    </row>
    <row r="2601" spans="1:1">
      <c r="A2601" t="s">
        <v>734</v>
      </c>
    </row>
    <row r="2602" spans="1:1">
      <c r="A2602" t="s">
        <v>735</v>
      </c>
    </row>
    <row r="2603" spans="1:1">
      <c r="A2603" t="s">
        <v>736</v>
      </c>
    </row>
    <row r="2604" spans="1:1">
      <c r="A2604" t="s">
        <v>737</v>
      </c>
    </row>
    <row r="2605" spans="1:1">
      <c r="A2605" t="s">
        <v>738</v>
      </c>
    </row>
    <row r="2606" spans="1:1">
      <c r="A2606" t="s">
        <v>739</v>
      </c>
    </row>
    <row r="2607" spans="1:1">
      <c r="A2607" t="s">
        <v>740</v>
      </c>
    </row>
    <row r="2608" spans="1:1">
      <c r="A2608" t="s">
        <v>741</v>
      </c>
    </row>
    <row r="2609" spans="1:1">
      <c r="A2609" t="s">
        <v>742</v>
      </c>
    </row>
    <row r="2610" spans="1:1">
      <c r="A2610" t="s">
        <v>743</v>
      </c>
    </row>
    <row r="2611" spans="1:1">
      <c r="A2611" t="s">
        <v>744</v>
      </c>
    </row>
    <row r="2612" spans="1:1">
      <c r="A2612" t="s">
        <v>745</v>
      </c>
    </row>
    <row r="2613" spans="1:1">
      <c r="A2613" t="s">
        <v>746</v>
      </c>
    </row>
    <row r="2614" spans="1:1">
      <c r="A2614" t="s">
        <v>747</v>
      </c>
    </row>
    <row r="2615" spans="1:1">
      <c r="A2615" t="s">
        <v>748</v>
      </c>
    </row>
    <row r="2616" spans="1:1">
      <c r="A2616" t="s">
        <v>749</v>
      </c>
    </row>
    <row r="2617" spans="1:1">
      <c r="A2617" t="s">
        <v>750</v>
      </c>
    </row>
    <row r="2618" spans="1:1">
      <c r="A2618" t="s">
        <v>751</v>
      </c>
    </row>
    <row r="2619" spans="1:1">
      <c r="A2619" t="s">
        <v>752</v>
      </c>
    </row>
    <row r="2620" spans="1:1">
      <c r="A2620" t="s">
        <v>753</v>
      </c>
    </row>
    <row r="2621" spans="1:1">
      <c r="A2621" t="s">
        <v>754</v>
      </c>
    </row>
    <row r="2622" spans="1:1">
      <c r="A2622" t="s">
        <v>755</v>
      </c>
    </row>
    <row r="2623" spans="1:1">
      <c r="A2623" t="s">
        <v>756</v>
      </c>
    </row>
    <row r="2624" spans="1:1">
      <c r="A2624" t="s">
        <v>757</v>
      </c>
    </row>
    <row r="2625" spans="1:1">
      <c r="A2625" t="s">
        <v>758</v>
      </c>
    </row>
    <row r="2626" spans="1:1">
      <c r="A2626" t="s">
        <v>759</v>
      </c>
    </row>
    <row r="2627" spans="1:1">
      <c r="A2627" t="s">
        <v>760</v>
      </c>
    </row>
    <row r="2628" spans="1:1">
      <c r="A2628" t="s">
        <v>761</v>
      </c>
    </row>
    <row r="2629" spans="1:1">
      <c r="A2629" t="s">
        <v>762</v>
      </c>
    </row>
    <row r="2630" spans="1:1">
      <c r="A2630" t="s">
        <v>763</v>
      </c>
    </row>
    <row r="2631" spans="1:1">
      <c r="A2631" t="s">
        <v>764</v>
      </c>
    </row>
    <row r="2632" spans="1:1">
      <c r="A2632" t="s">
        <v>765</v>
      </c>
    </row>
    <row r="2633" spans="1:1">
      <c r="A2633" t="s">
        <v>766</v>
      </c>
    </row>
    <row r="2634" spans="1:1">
      <c r="A2634" t="s">
        <v>767</v>
      </c>
    </row>
    <row r="2635" spans="1:1">
      <c r="A2635" t="s">
        <v>768</v>
      </c>
    </row>
    <row r="2636" spans="1:1">
      <c r="A2636" t="s">
        <v>769</v>
      </c>
    </row>
    <row r="2637" spans="1:1">
      <c r="A2637" t="s">
        <v>770</v>
      </c>
    </row>
    <row r="2638" spans="1:1">
      <c r="A2638" t="s">
        <v>771</v>
      </c>
    </row>
    <row r="2639" spans="1:1">
      <c r="A2639" t="s">
        <v>772</v>
      </c>
    </row>
    <row r="2640" spans="1:1">
      <c r="A2640" t="s">
        <v>773</v>
      </c>
    </row>
    <row r="2641" spans="1:1">
      <c r="A2641" t="s">
        <v>774</v>
      </c>
    </row>
    <row r="2642" spans="1:1">
      <c r="A2642" t="s">
        <v>775</v>
      </c>
    </row>
    <row r="2643" spans="1:1">
      <c r="A2643" t="s">
        <v>776</v>
      </c>
    </row>
    <row r="2644" spans="1:1">
      <c r="A2644" t="s">
        <v>777</v>
      </c>
    </row>
    <row r="2645" spans="1:1">
      <c r="A2645" t="s">
        <v>778</v>
      </c>
    </row>
    <row r="2646" spans="1:1">
      <c r="A2646" t="s">
        <v>779</v>
      </c>
    </row>
    <row r="2647" spans="1:1">
      <c r="A2647" t="s">
        <v>780</v>
      </c>
    </row>
    <row r="2648" spans="1:1" s="199" customFormat="1">
      <c r="A2648" s="199" t="s">
        <v>781</v>
      </c>
    </row>
    <row r="2649" spans="1:1" s="199" customFormat="1">
      <c r="A2649" s="199" t="s">
        <v>782</v>
      </c>
    </row>
    <row r="2650" spans="1:1" s="199" customFormat="1">
      <c r="A2650" s="199" t="s">
        <v>783</v>
      </c>
    </row>
    <row r="2651" spans="1:1" s="199" customFormat="1">
      <c r="A2651" s="199" t="s">
        <v>784</v>
      </c>
    </row>
    <row r="2652" spans="1:1" s="199" customFormat="1">
      <c r="A2652" s="199" t="s">
        <v>785</v>
      </c>
    </row>
    <row r="2653" spans="1:1" s="199" customFormat="1">
      <c r="A2653" s="199" t="s">
        <v>786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tabColor theme="2"/>
  </sheetPr>
  <dimension ref="A1:HF2087"/>
  <sheetViews>
    <sheetView zoomScale="95" zoomScaleNormal="100" workbookViewId="0">
      <pane ySplit="1" topLeftCell="A18" activePane="bottomLeft" state="frozen"/>
      <selection activeCell="D37" sqref="D37:G37"/>
      <selection pane="bottomLeft" activeCell="B23" sqref="B23"/>
    </sheetView>
  </sheetViews>
  <sheetFormatPr defaultColWidth="10.875" defaultRowHeight="30" customHeight="1"/>
  <cols>
    <col min="1" max="1" width="22.375" style="130" customWidth="1"/>
    <col min="2" max="2" width="58.375" style="128" customWidth="1"/>
    <col min="3" max="3" width="8.875" style="157" customWidth="1"/>
    <col min="4" max="4" width="10.625" style="133" customWidth="1"/>
    <col min="5" max="5" width="8.875" style="130" customWidth="1"/>
    <col min="6" max="7" width="10.625" style="133" customWidth="1"/>
    <col min="8" max="9" width="15.5" style="130" customWidth="1"/>
    <col min="10" max="14" width="10.875" style="130"/>
    <col min="15" max="16384" width="10.875" style="131"/>
  </cols>
  <sheetData>
    <row r="1" spans="1:214" ht="49.5" customHeight="1">
      <c r="A1" s="158" t="s">
        <v>2025</v>
      </c>
      <c r="B1" s="293" t="s">
        <v>6753</v>
      </c>
      <c r="C1" s="159" t="s">
        <v>2534</v>
      </c>
      <c r="D1" s="160" t="s">
        <v>1953</v>
      </c>
      <c r="E1" s="158" t="s">
        <v>2533</v>
      </c>
      <c r="F1" s="160" t="s">
        <v>4886</v>
      </c>
      <c r="G1" s="160" t="s">
        <v>4885</v>
      </c>
    </row>
    <row r="2" spans="1:214" s="420" customFormat="1" ht="26.1" customHeight="1">
      <c r="A2" s="14" t="s">
        <v>5772</v>
      </c>
      <c r="B2" s="164" t="s">
        <v>6343</v>
      </c>
      <c r="C2" s="161">
        <f t="shared" ref="C2:C65" si="0">(E2*2+F2)/3</f>
        <v>5</v>
      </c>
      <c r="D2" s="129">
        <f t="shared" ref="D2:D65" si="1">(F2+G2)/2</f>
        <v>5</v>
      </c>
      <c r="E2" s="14">
        <v>5</v>
      </c>
      <c r="F2" s="129">
        <v>5</v>
      </c>
      <c r="G2" s="129">
        <v>5</v>
      </c>
      <c r="H2" s="419"/>
      <c r="I2" s="419"/>
      <c r="J2" s="419"/>
      <c r="K2" s="419"/>
      <c r="L2" s="419"/>
      <c r="M2" s="419"/>
      <c r="N2" s="419"/>
    </row>
    <row r="3" spans="1:214" s="420" customFormat="1" ht="26.1" customHeight="1">
      <c r="A3" s="14" t="s">
        <v>90</v>
      </c>
      <c r="B3" s="164" t="s">
        <v>3411</v>
      </c>
      <c r="C3" s="161">
        <f t="shared" si="0"/>
        <v>3.3333333333333335</v>
      </c>
      <c r="D3" s="129">
        <f t="shared" si="1"/>
        <v>0</v>
      </c>
      <c r="E3" s="14">
        <v>5</v>
      </c>
      <c r="F3" s="129">
        <v>0</v>
      </c>
      <c r="G3" s="129">
        <v>0</v>
      </c>
      <c r="H3" s="419"/>
      <c r="I3" s="419"/>
      <c r="J3" s="419"/>
      <c r="K3" s="419"/>
      <c r="L3" s="419"/>
      <c r="M3" s="419"/>
      <c r="N3" s="419"/>
    </row>
    <row r="4" spans="1:214" s="420" customFormat="1" ht="26.1" customHeight="1">
      <c r="A4" s="416" t="s">
        <v>185</v>
      </c>
      <c r="B4" s="193" t="s">
        <v>5696</v>
      </c>
      <c r="C4" s="417">
        <f t="shared" si="0"/>
        <v>5</v>
      </c>
      <c r="D4" s="418">
        <f t="shared" si="1"/>
        <v>2.5</v>
      </c>
      <c r="E4" s="416">
        <v>5</v>
      </c>
      <c r="F4" s="418">
        <v>5</v>
      </c>
      <c r="G4" s="418">
        <v>0</v>
      </c>
      <c r="H4" s="130"/>
      <c r="I4" s="130"/>
      <c r="J4" s="130"/>
      <c r="K4" s="130"/>
      <c r="L4" s="130"/>
      <c r="M4" s="130"/>
      <c r="N4" s="130"/>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1"/>
      <c r="BY4" s="131"/>
      <c r="BZ4" s="131"/>
      <c r="CA4" s="131"/>
      <c r="CB4" s="131"/>
      <c r="CC4" s="131"/>
      <c r="CD4" s="131"/>
      <c r="CE4" s="131"/>
      <c r="CF4" s="131"/>
      <c r="CG4" s="131"/>
      <c r="CH4" s="131"/>
      <c r="CI4" s="131"/>
      <c r="CJ4" s="131"/>
      <c r="CK4" s="131"/>
      <c r="CL4" s="131"/>
      <c r="CM4" s="131"/>
      <c r="CN4" s="131"/>
      <c r="CO4" s="131"/>
      <c r="CP4" s="131"/>
      <c r="CQ4" s="131"/>
      <c r="CR4" s="131"/>
      <c r="CS4" s="131"/>
      <c r="CT4" s="131"/>
      <c r="CU4" s="131"/>
      <c r="CV4" s="131"/>
      <c r="CW4" s="131"/>
      <c r="CX4" s="131"/>
      <c r="CY4" s="131"/>
      <c r="CZ4" s="131"/>
      <c r="DA4" s="131"/>
      <c r="DB4" s="131"/>
      <c r="DC4" s="131"/>
      <c r="DD4" s="131"/>
      <c r="DE4" s="131"/>
      <c r="DF4" s="131"/>
      <c r="DG4" s="131"/>
      <c r="DH4" s="131"/>
      <c r="DI4" s="131"/>
      <c r="DJ4" s="131"/>
      <c r="DK4" s="131"/>
      <c r="DL4" s="131"/>
      <c r="DM4" s="131"/>
      <c r="DN4" s="131"/>
      <c r="DO4" s="131"/>
      <c r="DP4" s="131"/>
      <c r="DQ4" s="131"/>
      <c r="DR4" s="131"/>
      <c r="DS4" s="131"/>
      <c r="DT4" s="131"/>
      <c r="DU4" s="131"/>
      <c r="DV4" s="131"/>
      <c r="DW4" s="131"/>
      <c r="DX4" s="131"/>
      <c r="DY4" s="131"/>
      <c r="DZ4" s="131"/>
      <c r="EA4" s="131"/>
      <c r="EB4" s="131"/>
      <c r="EC4" s="131"/>
      <c r="ED4" s="131"/>
      <c r="EE4" s="131"/>
      <c r="EF4" s="131"/>
      <c r="EG4" s="131"/>
      <c r="EH4" s="131"/>
      <c r="EI4" s="131"/>
      <c r="EJ4" s="131"/>
      <c r="EK4" s="131"/>
      <c r="EL4" s="131"/>
      <c r="EM4" s="131"/>
      <c r="EN4" s="131"/>
      <c r="EO4" s="131"/>
      <c r="EP4" s="131"/>
      <c r="EQ4" s="131"/>
      <c r="ER4" s="131"/>
      <c r="ES4" s="131"/>
      <c r="ET4" s="131"/>
      <c r="EU4" s="131"/>
      <c r="EV4" s="131"/>
      <c r="EW4" s="131"/>
      <c r="EX4" s="131"/>
      <c r="EY4" s="131"/>
      <c r="EZ4" s="131"/>
      <c r="FA4" s="131"/>
      <c r="FB4" s="131"/>
      <c r="FC4" s="131"/>
      <c r="FD4" s="131"/>
      <c r="FE4" s="131"/>
      <c r="FF4" s="131"/>
      <c r="FG4" s="131"/>
      <c r="FH4" s="131"/>
      <c r="FI4" s="131"/>
      <c r="FJ4" s="131"/>
      <c r="FK4" s="131"/>
      <c r="FL4" s="131"/>
      <c r="FM4" s="131"/>
      <c r="FN4" s="131"/>
      <c r="FO4" s="131"/>
      <c r="FP4" s="131"/>
      <c r="FQ4" s="131"/>
      <c r="FR4" s="131"/>
      <c r="FS4" s="131"/>
      <c r="FT4" s="131"/>
      <c r="FU4" s="131"/>
      <c r="FV4" s="131"/>
      <c r="FW4" s="131"/>
      <c r="FX4" s="131"/>
      <c r="FY4" s="131"/>
      <c r="FZ4" s="131"/>
      <c r="GA4" s="131"/>
      <c r="GB4" s="131"/>
      <c r="GC4" s="131"/>
      <c r="GD4" s="131"/>
      <c r="GE4" s="131"/>
      <c r="GF4" s="131"/>
      <c r="GG4" s="131"/>
      <c r="GH4" s="131"/>
      <c r="GI4" s="131"/>
      <c r="GJ4" s="131"/>
      <c r="GK4" s="131"/>
      <c r="GL4" s="131"/>
      <c r="GM4" s="131"/>
      <c r="GN4" s="131"/>
      <c r="GO4" s="131"/>
      <c r="GP4" s="131"/>
      <c r="GQ4" s="131"/>
      <c r="GR4" s="131"/>
      <c r="GS4" s="131"/>
      <c r="GT4" s="131"/>
      <c r="GU4" s="131"/>
      <c r="GV4" s="131"/>
      <c r="GW4" s="131"/>
      <c r="GX4" s="131"/>
      <c r="GY4" s="131"/>
      <c r="GZ4" s="131"/>
      <c r="HA4" s="131"/>
      <c r="HB4" s="131"/>
      <c r="HC4" s="131"/>
      <c r="HD4" s="131"/>
      <c r="HE4" s="131"/>
      <c r="HF4" s="131"/>
    </row>
    <row r="5" spans="1:214" ht="26.1" customHeight="1">
      <c r="A5" s="14" t="s">
        <v>1327</v>
      </c>
      <c r="B5" s="164" t="s">
        <v>6405</v>
      </c>
      <c r="C5" s="161">
        <f t="shared" si="0"/>
        <v>5</v>
      </c>
      <c r="D5" s="129">
        <f t="shared" si="1"/>
        <v>5</v>
      </c>
      <c r="E5" s="14">
        <v>5</v>
      </c>
      <c r="F5" s="129">
        <v>5</v>
      </c>
      <c r="G5" s="129">
        <v>5</v>
      </c>
    </row>
    <row r="6" spans="1:214" ht="26.1" customHeight="1">
      <c r="A6" s="14" t="s">
        <v>1327</v>
      </c>
      <c r="B6" s="164" t="s">
        <v>6391</v>
      </c>
      <c r="C6" s="161">
        <f t="shared" si="0"/>
        <v>5</v>
      </c>
      <c r="D6" s="129">
        <f t="shared" si="1"/>
        <v>5</v>
      </c>
      <c r="E6" s="14">
        <v>5</v>
      </c>
      <c r="F6" s="129">
        <v>5</v>
      </c>
      <c r="G6" s="129">
        <v>5</v>
      </c>
    </row>
    <row r="7" spans="1:214" ht="26.1" customHeight="1">
      <c r="A7" s="14" t="s">
        <v>1327</v>
      </c>
      <c r="B7" s="164" t="s">
        <v>6339</v>
      </c>
      <c r="C7" s="161">
        <f t="shared" si="0"/>
        <v>5</v>
      </c>
      <c r="D7" s="129">
        <f t="shared" si="1"/>
        <v>5</v>
      </c>
      <c r="E7" s="14">
        <v>5</v>
      </c>
      <c r="F7" s="129">
        <v>5</v>
      </c>
      <c r="G7" s="129">
        <v>5</v>
      </c>
    </row>
    <row r="8" spans="1:214" ht="26.1" customHeight="1">
      <c r="A8" s="130" t="s">
        <v>1983</v>
      </c>
      <c r="B8" s="198" t="s">
        <v>5700</v>
      </c>
      <c r="C8" s="157">
        <f t="shared" si="0"/>
        <v>9</v>
      </c>
      <c r="D8" s="133">
        <f t="shared" si="1"/>
        <v>4.5</v>
      </c>
      <c r="E8" s="130">
        <v>9</v>
      </c>
      <c r="F8" s="133">
        <v>9</v>
      </c>
      <c r="G8" s="133">
        <v>0</v>
      </c>
    </row>
    <row r="9" spans="1:214" ht="26.1" customHeight="1">
      <c r="A9" s="14" t="s">
        <v>1983</v>
      </c>
      <c r="B9" s="164" t="s">
        <v>6759</v>
      </c>
      <c r="C9" s="161">
        <f t="shared" si="0"/>
        <v>5</v>
      </c>
      <c r="D9" s="129">
        <f t="shared" si="1"/>
        <v>5</v>
      </c>
      <c r="E9" s="14">
        <v>5</v>
      </c>
      <c r="F9" s="129">
        <v>5</v>
      </c>
      <c r="G9" s="129">
        <v>5</v>
      </c>
    </row>
    <row r="10" spans="1:214" ht="26.1" customHeight="1">
      <c r="A10" s="14" t="s">
        <v>1983</v>
      </c>
      <c r="B10" s="164" t="s">
        <v>6334</v>
      </c>
      <c r="C10" s="161">
        <f t="shared" si="0"/>
        <v>5</v>
      </c>
      <c r="D10" s="129">
        <f t="shared" si="1"/>
        <v>5</v>
      </c>
      <c r="E10" s="14">
        <v>5</v>
      </c>
      <c r="F10" s="129">
        <v>5</v>
      </c>
      <c r="G10" s="129">
        <v>5</v>
      </c>
    </row>
    <row r="11" spans="1:214" ht="26.1" customHeight="1">
      <c r="A11" s="14" t="s">
        <v>5709</v>
      </c>
      <c r="B11" s="193" t="s">
        <v>6193</v>
      </c>
      <c r="C11" s="161">
        <f t="shared" si="0"/>
        <v>8.6666666666666661</v>
      </c>
      <c r="D11" s="129">
        <f t="shared" si="1"/>
        <v>4</v>
      </c>
      <c r="E11" s="14">
        <v>9</v>
      </c>
      <c r="F11" s="129">
        <v>8</v>
      </c>
      <c r="G11" s="129">
        <v>0</v>
      </c>
    </row>
    <row r="12" spans="1:214" ht="26.1" customHeight="1">
      <c r="A12" s="14" t="s">
        <v>5709</v>
      </c>
      <c r="B12" s="164" t="s">
        <v>5257</v>
      </c>
      <c r="C12" s="161">
        <f t="shared" si="0"/>
        <v>5.333333333333333</v>
      </c>
      <c r="D12" s="129">
        <f t="shared" si="1"/>
        <v>6</v>
      </c>
      <c r="E12" s="14">
        <v>5</v>
      </c>
      <c r="F12" s="129">
        <v>6</v>
      </c>
      <c r="G12" s="129">
        <v>6</v>
      </c>
      <c r="H12" s="419"/>
      <c r="I12" s="419"/>
      <c r="J12" s="419"/>
      <c r="K12" s="419"/>
      <c r="L12" s="419"/>
      <c r="M12" s="419"/>
      <c r="N12" s="419"/>
      <c r="O12" s="420"/>
      <c r="P12" s="420"/>
      <c r="Q12" s="420"/>
      <c r="R12" s="420"/>
      <c r="S12" s="420"/>
      <c r="T12" s="420"/>
      <c r="U12" s="420"/>
      <c r="V12" s="420"/>
      <c r="W12" s="420"/>
      <c r="X12" s="420"/>
      <c r="Y12" s="420"/>
      <c r="Z12" s="420"/>
      <c r="AA12" s="420"/>
      <c r="AB12" s="420"/>
      <c r="AC12" s="420"/>
      <c r="AD12" s="420"/>
      <c r="AE12" s="420"/>
      <c r="AF12" s="420"/>
      <c r="AG12" s="420"/>
      <c r="AH12" s="420"/>
      <c r="AI12" s="420"/>
      <c r="AJ12" s="420"/>
      <c r="AK12" s="420"/>
      <c r="AL12" s="420"/>
      <c r="AM12" s="420"/>
      <c r="AN12" s="420"/>
      <c r="AO12" s="420"/>
      <c r="AP12" s="420"/>
      <c r="AQ12" s="420"/>
      <c r="AR12" s="420"/>
      <c r="AS12" s="420"/>
      <c r="AT12" s="420"/>
      <c r="AU12" s="420"/>
      <c r="AV12" s="420"/>
      <c r="AW12" s="420"/>
      <c r="AX12" s="420"/>
      <c r="AY12" s="420"/>
      <c r="AZ12" s="420"/>
      <c r="BA12" s="420"/>
      <c r="BB12" s="420"/>
      <c r="BC12" s="420"/>
      <c r="BD12" s="420"/>
      <c r="BE12" s="420"/>
      <c r="BF12" s="420"/>
      <c r="BG12" s="420"/>
      <c r="BH12" s="420"/>
      <c r="BI12" s="420"/>
      <c r="BJ12" s="420"/>
      <c r="BK12" s="420"/>
      <c r="BL12" s="420"/>
      <c r="BM12" s="420"/>
      <c r="BN12" s="420"/>
      <c r="BO12" s="420"/>
      <c r="BP12" s="420"/>
      <c r="BQ12" s="420"/>
      <c r="BR12" s="420"/>
      <c r="BS12" s="420"/>
      <c r="BT12" s="420"/>
      <c r="BU12" s="420"/>
      <c r="BV12" s="420"/>
      <c r="BW12" s="420"/>
      <c r="BX12" s="420"/>
      <c r="BY12" s="420"/>
      <c r="BZ12" s="420"/>
      <c r="CA12" s="420"/>
      <c r="CB12" s="420"/>
      <c r="CC12" s="420"/>
      <c r="CD12" s="420"/>
      <c r="CE12" s="420"/>
      <c r="CF12" s="420"/>
      <c r="CG12" s="420"/>
      <c r="CH12" s="420"/>
      <c r="CI12" s="420"/>
      <c r="CJ12" s="420"/>
      <c r="CK12" s="420"/>
      <c r="CL12" s="420"/>
      <c r="CM12" s="420"/>
      <c r="CN12" s="420"/>
      <c r="CO12" s="420"/>
      <c r="CP12" s="420"/>
      <c r="CQ12" s="420"/>
      <c r="CR12" s="420"/>
      <c r="CS12" s="420"/>
      <c r="CT12" s="420"/>
      <c r="CU12" s="420"/>
      <c r="CV12" s="420"/>
      <c r="CW12" s="420"/>
      <c r="CX12" s="420"/>
      <c r="CY12" s="420"/>
      <c r="CZ12" s="420"/>
      <c r="DA12" s="420"/>
      <c r="DB12" s="420"/>
      <c r="DC12" s="420"/>
      <c r="DD12" s="420"/>
      <c r="DE12" s="420"/>
      <c r="DF12" s="420"/>
      <c r="DG12" s="420"/>
      <c r="DH12" s="420"/>
      <c r="DI12" s="420"/>
      <c r="DJ12" s="420"/>
      <c r="DK12" s="420"/>
      <c r="DL12" s="420"/>
      <c r="DM12" s="420"/>
      <c r="DN12" s="420"/>
      <c r="DO12" s="420"/>
      <c r="DP12" s="420"/>
      <c r="DQ12" s="420"/>
      <c r="DR12" s="420"/>
      <c r="DS12" s="420"/>
      <c r="DT12" s="420"/>
      <c r="DU12" s="420"/>
      <c r="DV12" s="420"/>
      <c r="DW12" s="420"/>
      <c r="DX12" s="420"/>
      <c r="DY12" s="420"/>
      <c r="DZ12" s="420"/>
      <c r="EA12" s="420"/>
      <c r="EB12" s="420"/>
      <c r="EC12" s="420"/>
      <c r="ED12" s="420"/>
      <c r="EE12" s="420"/>
      <c r="EF12" s="420"/>
      <c r="EG12" s="420"/>
      <c r="EH12" s="420"/>
      <c r="EI12" s="420"/>
      <c r="EJ12" s="420"/>
      <c r="EK12" s="420"/>
      <c r="EL12" s="420"/>
      <c r="EM12" s="420"/>
      <c r="EN12" s="420"/>
      <c r="EO12" s="420"/>
      <c r="EP12" s="420"/>
      <c r="EQ12" s="420"/>
      <c r="ER12" s="420"/>
      <c r="ES12" s="420"/>
      <c r="ET12" s="420"/>
      <c r="EU12" s="420"/>
      <c r="EV12" s="420"/>
      <c r="EW12" s="420"/>
      <c r="EX12" s="420"/>
      <c r="EY12" s="420"/>
      <c r="EZ12" s="420"/>
      <c r="FA12" s="420"/>
      <c r="FB12" s="420"/>
      <c r="FC12" s="420"/>
      <c r="FD12" s="420"/>
      <c r="FE12" s="420"/>
      <c r="FF12" s="420"/>
      <c r="FG12" s="420"/>
      <c r="FH12" s="420"/>
      <c r="FI12" s="420"/>
      <c r="FJ12" s="420"/>
      <c r="FK12" s="420"/>
      <c r="FL12" s="420"/>
      <c r="FM12" s="420"/>
      <c r="FN12" s="420"/>
      <c r="FO12" s="420"/>
      <c r="FP12" s="420"/>
      <c r="FQ12" s="420"/>
      <c r="FR12" s="420"/>
      <c r="FS12" s="420"/>
      <c r="FT12" s="420"/>
      <c r="FU12" s="420"/>
      <c r="FV12" s="420"/>
      <c r="FW12" s="420"/>
      <c r="FX12" s="420"/>
      <c r="FY12" s="420"/>
      <c r="FZ12" s="420"/>
      <c r="GA12" s="420"/>
      <c r="GB12" s="420"/>
      <c r="GC12" s="420"/>
      <c r="GD12" s="420"/>
      <c r="GE12" s="420"/>
      <c r="GF12" s="420"/>
      <c r="GG12" s="420"/>
      <c r="GH12" s="420"/>
      <c r="GI12" s="420"/>
      <c r="GJ12" s="420"/>
      <c r="GK12" s="420"/>
      <c r="GL12" s="420"/>
      <c r="GM12" s="420"/>
      <c r="GN12" s="420"/>
      <c r="GO12" s="420"/>
      <c r="GP12" s="420"/>
      <c r="GQ12" s="420"/>
      <c r="GR12" s="420"/>
      <c r="GS12" s="420"/>
      <c r="GT12" s="420"/>
      <c r="GU12" s="420"/>
      <c r="GV12" s="420"/>
      <c r="GW12" s="420"/>
      <c r="GX12" s="420"/>
      <c r="GY12" s="420"/>
      <c r="GZ12" s="420"/>
      <c r="HA12" s="420"/>
      <c r="HB12" s="420"/>
      <c r="HC12" s="420"/>
      <c r="HD12" s="420"/>
      <c r="HE12" s="420"/>
      <c r="HF12" s="420"/>
    </row>
    <row r="13" spans="1:214" ht="26.1" customHeight="1">
      <c r="A13" s="14" t="s">
        <v>3311</v>
      </c>
      <c r="B13" s="164" t="s">
        <v>6397</v>
      </c>
      <c r="C13" s="161">
        <f t="shared" si="0"/>
        <v>5</v>
      </c>
      <c r="D13" s="129">
        <f t="shared" si="1"/>
        <v>5</v>
      </c>
      <c r="E13" s="14">
        <v>5</v>
      </c>
      <c r="F13" s="129">
        <v>5</v>
      </c>
      <c r="G13" s="129">
        <v>5</v>
      </c>
    </row>
    <row r="14" spans="1:214" ht="26.1" customHeight="1">
      <c r="A14" s="14" t="s">
        <v>5667</v>
      </c>
      <c r="B14" s="164" t="s">
        <v>6466</v>
      </c>
      <c r="C14" s="161">
        <f t="shared" si="0"/>
        <v>0</v>
      </c>
      <c r="D14" s="129">
        <f t="shared" si="1"/>
        <v>0</v>
      </c>
      <c r="E14" s="14">
        <v>0</v>
      </c>
      <c r="F14" s="129">
        <v>0</v>
      </c>
      <c r="G14" s="129">
        <v>0</v>
      </c>
    </row>
    <row r="15" spans="1:214" ht="26.1" customHeight="1">
      <c r="A15" s="14" t="s">
        <v>5704</v>
      </c>
      <c r="B15" s="164" t="s">
        <v>6393</v>
      </c>
      <c r="C15" s="161">
        <f t="shared" si="0"/>
        <v>5</v>
      </c>
      <c r="D15" s="129">
        <f t="shared" si="1"/>
        <v>5</v>
      </c>
      <c r="E15" s="14">
        <v>5</v>
      </c>
      <c r="F15" s="129">
        <v>5</v>
      </c>
      <c r="G15" s="129">
        <v>5</v>
      </c>
    </row>
    <row r="16" spans="1:214" ht="26.1" customHeight="1">
      <c r="A16" s="14" t="s">
        <v>5704</v>
      </c>
      <c r="B16" s="164" t="s">
        <v>6336</v>
      </c>
      <c r="C16" s="161">
        <f t="shared" si="0"/>
        <v>5</v>
      </c>
      <c r="D16" s="129">
        <f t="shared" si="1"/>
        <v>5</v>
      </c>
      <c r="E16" s="14">
        <v>5</v>
      </c>
      <c r="F16" s="129">
        <v>5</v>
      </c>
      <c r="G16" s="129">
        <v>5</v>
      </c>
    </row>
    <row r="17" spans="1:7" ht="26.1" customHeight="1">
      <c r="A17" s="130" t="s">
        <v>5710</v>
      </c>
      <c r="B17" s="163" t="s">
        <v>6460</v>
      </c>
      <c r="C17" s="157">
        <f t="shared" si="0"/>
        <v>5</v>
      </c>
      <c r="D17" s="133">
        <f t="shared" si="1"/>
        <v>5</v>
      </c>
      <c r="E17" s="130">
        <v>5</v>
      </c>
      <c r="F17" s="133">
        <v>5</v>
      </c>
      <c r="G17" s="133">
        <v>5</v>
      </c>
    </row>
    <row r="18" spans="1:7" ht="26.1" customHeight="1">
      <c r="A18" s="130" t="s">
        <v>5710</v>
      </c>
      <c r="B18" s="163" t="s">
        <v>6312</v>
      </c>
      <c r="C18" s="157">
        <f t="shared" si="0"/>
        <v>5</v>
      </c>
      <c r="D18" s="133">
        <f t="shared" si="1"/>
        <v>2.5</v>
      </c>
      <c r="E18" s="130">
        <v>5</v>
      </c>
      <c r="F18" s="133">
        <v>5</v>
      </c>
      <c r="G18" s="133">
        <v>0</v>
      </c>
    </row>
    <row r="19" spans="1:7" ht="26.1" customHeight="1">
      <c r="A19" s="14" t="s">
        <v>1295</v>
      </c>
      <c r="B19" s="164" t="s">
        <v>2412</v>
      </c>
      <c r="C19" s="161">
        <f t="shared" si="0"/>
        <v>9.3333333333333339</v>
      </c>
      <c r="D19" s="129">
        <f t="shared" si="1"/>
        <v>5.5</v>
      </c>
      <c r="E19" s="14">
        <v>9</v>
      </c>
      <c r="F19" s="129">
        <v>10</v>
      </c>
      <c r="G19" s="129">
        <v>1</v>
      </c>
    </row>
    <row r="20" spans="1:7" ht="26.1" customHeight="1">
      <c r="A20" s="130" t="s">
        <v>4674</v>
      </c>
      <c r="B20" s="198" t="s">
        <v>3602</v>
      </c>
      <c r="C20" s="157">
        <f t="shared" si="0"/>
        <v>5.333333333333333</v>
      </c>
      <c r="D20" s="133">
        <f t="shared" si="1"/>
        <v>3</v>
      </c>
      <c r="E20" s="130">
        <v>6</v>
      </c>
      <c r="F20" s="133">
        <v>4</v>
      </c>
      <c r="G20" s="133">
        <v>2</v>
      </c>
    </row>
    <row r="21" spans="1:7" ht="26.1" customHeight="1">
      <c r="A21" s="14" t="s">
        <v>2054</v>
      </c>
      <c r="B21" s="164" t="s">
        <v>2550</v>
      </c>
      <c r="C21" s="161">
        <f t="shared" si="0"/>
        <v>8.3333333333333339</v>
      </c>
      <c r="D21" s="129">
        <f t="shared" si="1"/>
        <v>8.25</v>
      </c>
      <c r="E21" s="14">
        <v>8</v>
      </c>
      <c r="F21" s="129">
        <v>9</v>
      </c>
      <c r="G21" s="129">
        <v>7.5</v>
      </c>
    </row>
    <row r="22" spans="1:7" ht="26.1" customHeight="1">
      <c r="A22" s="14" t="s">
        <v>2154</v>
      </c>
      <c r="B22" s="63" t="s">
        <v>4914</v>
      </c>
      <c r="C22" s="161">
        <f t="shared" si="0"/>
        <v>4.666666666666667</v>
      </c>
      <c r="D22" s="129">
        <f t="shared" si="1"/>
        <v>0</v>
      </c>
      <c r="E22" s="14">
        <v>7</v>
      </c>
      <c r="F22" s="129">
        <v>0</v>
      </c>
      <c r="G22" s="129">
        <v>0</v>
      </c>
    </row>
    <row r="23" spans="1:7" ht="26.1" customHeight="1">
      <c r="A23" s="14" t="s">
        <v>2154</v>
      </c>
      <c r="B23" s="63" t="s">
        <v>4913</v>
      </c>
      <c r="C23" s="161">
        <f t="shared" si="0"/>
        <v>4</v>
      </c>
      <c r="D23" s="129">
        <f t="shared" si="1"/>
        <v>0</v>
      </c>
      <c r="E23" s="14">
        <v>6</v>
      </c>
      <c r="F23" s="129">
        <v>0</v>
      </c>
      <c r="G23" s="129">
        <v>0</v>
      </c>
    </row>
    <row r="24" spans="1:7" ht="26.1" customHeight="1">
      <c r="A24" s="14" t="s">
        <v>2154</v>
      </c>
      <c r="B24" s="63" t="s">
        <v>4915</v>
      </c>
      <c r="C24" s="161">
        <f t="shared" si="0"/>
        <v>3.3333333333333335</v>
      </c>
      <c r="D24" s="129">
        <f t="shared" si="1"/>
        <v>0</v>
      </c>
      <c r="E24" s="14">
        <v>5</v>
      </c>
      <c r="F24" s="129">
        <v>0</v>
      </c>
      <c r="G24" s="129">
        <v>0</v>
      </c>
    </row>
    <row r="25" spans="1:7" ht="26.1" customHeight="1">
      <c r="A25" s="14" t="s">
        <v>2154</v>
      </c>
      <c r="B25" s="63" t="s">
        <v>3964</v>
      </c>
      <c r="C25" s="161">
        <f t="shared" si="0"/>
        <v>2.6666666666666665</v>
      </c>
      <c r="D25" s="129">
        <f t="shared" si="1"/>
        <v>0</v>
      </c>
      <c r="E25" s="14">
        <v>4</v>
      </c>
      <c r="F25" s="129">
        <v>0</v>
      </c>
      <c r="G25" s="129">
        <v>0</v>
      </c>
    </row>
    <row r="26" spans="1:7" ht="26.1" customHeight="1">
      <c r="A26" s="14" t="s">
        <v>106</v>
      </c>
      <c r="B26" s="63" t="s">
        <v>3504</v>
      </c>
      <c r="C26" s="161">
        <f t="shared" si="0"/>
        <v>8</v>
      </c>
      <c r="D26" s="129">
        <f t="shared" si="1"/>
        <v>2</v>
      </c>
      <c r="E26" s="14">
        <v>10</v>
      </c>
      <c r="F26" s="129">
        <v>4</v>
      </c>
      <c r="G26" s="129">
        <v>0</v>
      </c>
    </row>
    <row r="27" spans="1:7" ht="26.1" customHeight="1">
      <c r="A27" s="14" t="s">
        <v>106</v>
      </c>
      <c r="B27" s="63" t="s">
        <v>3487</v>
      </c>
      <c r="C27" s="161">
        <f t="shared" si="0"/>
        <v>8</v>
      </c>
      <c r="D27" s="129">
        <f t="shared" si="1"/>
        <v>2</v>
      </c>
      <c r="E27" s="14">
        <v>10</v>
      </c>
      <c r="F27" s="129">
        <v>4</v>
      </c>
      <c r="G27" s="129">
        <v>0</v>
      </c>
    </row>
    <row r="28" spans="1:7" ht="26.1" customHeight="1">
      <c r="A28" s="14" t="s">
        <v>106</v>
      </c>
      <c r="B28" s="63" t="s">
        <v>5743</v>
      </c>
      <c r="C28" s="161">
        <f t="shared" si="0"/>
        <v>7.666666666666667</v>
      </c>
      <c r="D28" s="129">
        <f t="shared" si="1"/>
        <v>2.5</v>
      </c>
      <c r="E28" s="14">
        <v>9</v>
      </c>
      <c r="F28" s="129">
        <v>5</v>
      </c>
      <c r="G28" s="129">
        <v>0</v>
      </c>
    </row>
    <row r="29" spans="1:7" ht="26.1" customHeight="1">
      <c r="A29" s="14" t="s">
        <v>106</v>
      </c>
      <c r="B29" s="63" t="s">
        <v>3516</v>
      </c>
      <c r="C29" s="161">
        <f t="shared" si="0"/>
        <v>7.333333333333333</v>
      </c>
      <c r="D29" s="129">
        <f t="shared" si="1"/>
        <v>3</v>
      </c>
      <c r="E29" s="14">
        <v>8</v>
      </c>
      <c r="F29" s="129">
        <v>6</v>
      </c>
      <c r="G29" s="129">
        <v>0</v>
      </c>
    </row>
    <row r="30" spans="1:7" ht="26.1" customHeight="1">
      <c r="A30" s="14" t="s">
        <v>106</v>
      </c>
      <c r="B30" s="63" t="s">
        <v>3498</v>
      </c>
      <c r="C30" s="161">
        <f t="shared" si="0"/>
        <v>7</v>
      </c>
      <c r="D30" s="129">
        <f t="shared" si="1"/>
        <v>2.5</v>
      </c>
      <c r="E30" s="14">
        <v>8</v>
      </c>
      <c r="F30" s="129">
        <v>5</v>
      </c>
      <c r="G30" s="129">
        <v>0</v>
      </c>
    </row>
    <row r="31" spans="1:7" ht="26.1" customHeight="1">
      <c r="A31" s="14" t="s">
        <v>106</v>
      </c>
      <c r="B31" s="63" t="s">
        <v>3491</v>
      </c>
      <c r="C31" s="161">
        <f t="shared" si="0"/>
        <v>6.666666666666667</v>
      </c>
      <c r="D31" s="129">
        <f t="shared" si="1"/>
        <v>2</v>
      </c>
      <c r="E31" s="14">
        <v>8</v>
      </c>
      <c r="F31" s="129">
        <v>4</v>
      </c>
      <c r="G31" s="129">
        <v>0</v>
      </c>
    </row>
    <row r="32" spans="1:7" ht="26.1" customHeight="1">
      <c r="A32" s="14" t="s">
        <v>106</v>
      </c>
      <c r="B32" s="63" t="s">
        <v>4945</v>
      </c>
      <c r="C32" s="161">
        <f t="shared" si="0"/>
        <v>6.666666666666667</v>
      </c>
      <c r="D32" s="129">
        <f t="shared" si="1"/>
        <v>3</v>
      </c>
      <c r="E32" s="14">
        <v>7</v>
      </c>
      <c r="F32" s="129">
        <v>6</v>
      </c>
      <c r="G32" s="129">
        <v>0</v>
      </c>
    </row>
    <row r="33" spans="1:7" ht="26.1" customHeight="1">
      <c r="A33" s="14" t="s">
        <v>106</v>
      </c>
      <c r="B33" s="63" t="s">
        <v>3481</v>
      </c>
      <c r="C33" s="161">
        <f t="shared" si="0"/>
        <v>6.666666666666667</v>
      </c>
      <c r="D33" s="129">
        <f t="shared" si="1"/>
        <v>3</v>
      </c>
      <c r="E33" s="14">
        <v>7</v>
      </c>
      <c r="F33" s="129">
        <v>6</v>
      </c>
      <c r="G33" s="129">
        <v>0</v>
      </c>
    </row>
    <row r="34" spans="1:7" ht="26.1" customHeight="1">
      <c r="A34" s="14" t="s">
        <v>106</v>
      </c>
      <c r="B34" s="63" t="s">
        <v>3500</v>
      </c>
      <c r="C34" s="161">
        <f t="shared" si="0"/>
        <v>6.333333333333333</v>
      </c>
      <c r="D34" s="129">
        <f t="shared" si="1"/>
        <v>3.5</v>
      </c>
      <c r="E34" s="14">
        <v>6</v>
      </c>
      <c r="F34" s="129">
        <v>7</v>
      </c>
      <c r="G34" s="129">
        <v>0</v>
      </c>
    </row>
    <row r="35" spans="1:7" ht="26.1" customHeight="1">
      <c r="A35" s="14" t="s">
        <v>106</v>
      </c>
      <c r="B35" s="63" t="s">
        <v>3548</v>
      </c>
      <c r="C35" s="161">
        <f t="shared" si="0"/>
        <v>6.333333333333333</v>
      </c>
      <c r="D35" s="129">
        <f t="shared" si="1"/>
        <v>4.5</v>
      </c>
      <c r="E35" s="14">
        <v>5</v>
      </c>
      <c r="F35" s="129">
        <v>9</v>
      </c>
      <c r="G35" s="129">
        <v>0</v>
      </c>
    </row>
    <row r="36" spans="1:7" ht="26.1" customHeight="1">
      <c r="A36" s="14" t="s">
        <v>106</v>
      </c>
      <c r="B36" s="63" t="s">
        <v>3480</v>
      </c>
      <c r="C36" s="161">
        <f t="shared" si="0"/>
        <v>6.333333333333333</v>
      </c>
      <c r="D36" s="129">
        <f t="shared" si="1"/>
        <v>2.5</v>
      </c>
      <c r="E36" s="14">
        <v>7</v>
      </c>
      <c r="F36" s="129">
        <v>5</v>
      </c>
      <c r="G36" s="129">
        <v>0</v>
      </c>
    </row>
    <row r="37" spans="1:7" ht="26.1" customHeight="1">
      <c r="A37" s="14" t="s">
        <v>106</v>
      </c>
      <c r="B37" s="63" t="s">
        <v>3482</v>
      </c>
      <c r="C37" s="161">
        <f t="shared" si="0"/>
        <v>6.333333333333333</v>
      </c>
      <c r="D37" s="129">
        <f t="shared" si="1"/>
        <v>2.5</v>
      </c>
      <c r="E37" s="14">
        <v>7</v>
      </c>
      <c r="F37" s="129">
        <v>5</v>
      </c>
      <c r="G37" s="129">
        <v>0</v>
      </c>
    </row>
    <row r="38" spans="1:7" ht="26.1" customHeight="1">
      <c r="A38" s="14" t="s">
        <v>106</v>
      </c>
      <c r="B38" s="63" t="s">
        <v>1324</v>
      </c>
      <c r="C38" s="161">
        <f t="shared" si="0"/>
        <v>6.166666666666667</v>
      </c>
      <c r="D38" s="129">
        <f t="shared" si="1"/>
        <v>1.25</v>
      </c>
      <c r="E38" s="14">
        <v>8</v>
      </c>
      <c r="F38" s="129">
        <v>2.5</v>
      </c>
      <c r="G38" s="129">
        <v>0</v>
      </c>
    </row>
    <row r="39" spans="1:7" ht="26.1" customHeight="1">
      <c r="A39" s="14" t="s">
        <v>106</v>
      </c>
      <c r="B39" s="63" t="s">
        <v>3503</v>
      </c>
      <c r="C39" s="161">
        <f t="shared" si="0"/>
        <v>6</v>
      </c>
      <c r="D39" s="129">
        <f t="shared" si="1"/>
        <v>2</v>
      </c>
      <c r="E39" s="14">
        <v>7</v>
      </c>
      <c r="F39" s="129">
        <v>4</v>
      </c>
      <c r="G39" s="129">
        <v>0</v>
      </c>
    </row>
    <row r="40" spans="1:7" ht="26.1" customHeight="1">
      <c r="A40" s="14" t="s">
        <v>106</v>
      </c>
      <c r="B40" s="63" t="s">
        <v>3483</v>
      </c>
      <c r="C40" s="161">
        <f t="shared" si="0"/>
        <v>6</v>
      </c>
      <c r="D40" s="129">
        <f t="shared" si="1"/>
        <v>3</v>
      </c>
      <c r="E40" s="14">
        <v>6</v>
      </c>
      <c r="F40" s="129">
        <v>6</v>
      </c>
      <c r="G40" s="129">
        <v>0</v>
      </c>
    </row>
    <row r="41" spans="1:7" ht="26.1" customHeight="1">
      <c r="A41" s="14" t="s">
        <v>106</v>
      </c>
      <c r="B41" s="63" t="s">
        <v>3534</v>
      </c>
      <c r="C41" s="161">
        <f t="shared" si="0"/>
        <v>6</v>
      </c>
      <c r="D41" s="129">
        <f t="shared" si="1"/>
        <v>4</v>
      </c>
      <c r="E41" s="14">
        <v>5</v>
      </c>
      <c r="F41" s="129">
        <v>8</v>
      </c>
      <c r="G41" s="129">
        <v>0</v>
      </c>
    </row>
    <row r="42" spans="1:7" ht="26.1" customHeight="1">
      <c r="A42" s="14" t="s">
        <v>106</v>
      </c>
      <c r="B42" s="63" t="s">
        <v>1922</v>
      </c>
      <c r="C42" s="161">
        <f t="shared" si="0"/>
        <v>5.333333333333333</v>
      </c>
      <c r="D42" s="129">
        <f t="shared" si="1"/>
        <v>0</v>
      </c>
      <c r="E42" s="14">
        <v>8</v>
      </c>
      <c r="F42" s="129">
        <v>0</v>
      </c>
      <c r="G42" s="129">
        <v>0</v>
      </c>
    </row>
    <row r="43" spans="1:7" ht="26.1" customHeight="1">
      <c r="A43" s="14" t="s">
        <v>106</v>
      </c>
      <c r="B43" s="63" t="s">
        <v>6443</v>
      </c>
      <c r="C43" s="161">
        <f t="shared" si="0"/>
        <v>5</v>
      </c>
      <c r="D43" s="129">
        <f t="shared" si="1"/>
        <v>5</v>
      </c>
      <c r="E43" s="14">
        <v>5</v>
      </c>
      <c r="F43" s="129">
        <v>5</v>
      </c>
      <c r="G43" s="129">
        <v>5</v>
      </c>
    </row>
    <row r="44" spans="1:7" ht="26.1" customHeight="1">
      <c r="A44" s="14" t="s">
        <v>106</v>
      </c>
      <c r="B44" s="63" t="s">
        <v>3520</v>
      </c>
      <c r="C44" s="161">
        <f t="shared" si="0"/>
        <v>4.666666666666667</v>
      </c>
      <c r="D44" s="129">
        <f t="shared" si="1"/>
        <v>0</v>
      </c>
      <c r="E44" s="14">
        <v>7</v>
      </c>
      <c r="F44" s="129">
        <v>0</v>
      </c>
      <c r="G44" s="129">
        <v>0</v>
      </c>
    </row>
    <row r="45" spans="1:7" ht="26.1" customHeight="1">
      <c r="A45" s="14" t="s">
        <v>106</v>
      </c>
      <c r="B45" s="63" t="s">
        <v>3965</v>
      </c>
      <c r="C45" s="161">
        <f t="shared" si="0"/>
        <v>4.666666666666667</v>
      </c>
      <c r="D45" s="129">
        <f t="shared" si="1"/>
        <v>0</v>
      </c>
      <c r="E45" s="14">
        <v>7</v>
      </c>
      <c r="F45" s="129">
        <v>0</v>
      </c>
      <c r="G45" s="129">
        <v>0</v>
      </c>
    </row>
    <row r="46" spans="1:7" ht="26.1" customHeight="1">
      <c r="A46" s="14" t="s">
        <v>106</v>
      </c>
      <c r="B46" s="63" t="s">
        <v>1581</v>
      </c>
      <c r="C46" s="161">
        <f t="shared" si="0"/>
        <v>4.666666666666667</v>
      </c>
      <c r="D46" s="129">
        <f t="shared" si="1"/>
        <v>0</v>
      </c>
      <c r="E46" s="14">
        <v>7</v>
      </c>
      <c r="F46" s="129">
        <v>0</v>
      </c>
      <c r="G46" s="129">
        <v>0</v>
      </c>
    </row>
    <row r="47" spans="1:7" ht="26.1" customHeight="1">
      <c r="A47" s="14" t="s">
        <v>106</v>
      </c>
      <c r="B47" s="63" t="s">
        <v>3525</v>
      </c>
      <c r="C47" s="161">
        <f t="shared" si="0"/>
        <v>4.666666666666667</v>
      </c>
      <c r="D47" s="129">
        <f t="shared" si="1"/>
        <v>0</v>
      </c>
      <c r="E47" s="14">
        <v>7</v>
      </c>
      <c r="F47" s="129">
        <v>0</v>
      </c>
      <c r="G47" s="129">
        <v>0</v>
      </c>
    </row>
    <row r="48" spans="1:7" ht="26.1" customHeight="1">
      <c r="A48" s="14" t="s">
        <v>106</v>
      </c>
      <c r="B48" s="63" t="s">
        <v>2028</v>
      </c>
      <c r="C48" s="161">
        <f t="shared" si="0"/>
        <v>4.666666666666667</v>
      </c>
      <c r="D48" s="129">
        <f t="shared" si="1"/>
        <v>0</v>
      </c>
      <c r="E48" s="14">
        <v>7</v>
      </c>
      <c r="F48" s="129">
        <v>0</v>
      </c>
      <c r="G48" s="129">
        <v>0</v>
      </c>
    </row>
    <row r="49" spans="1:7" ht="26.1" customHeight="1">
      <c r="A49" s="14" t="s">
        <v>106</v>
      </c>
      <c r="B49" s="168" t="s">
        <v>3479</v>
      </c>
      <c r="C49" s="161">
        <f t="shared" si="0"/>
        <v>4.333333333333333</v>
      </c>
      <c r="D49" s="129">
        <f t="shared" si="1"/>
        <v>1.5</v>
      </c>
      <c r="E49" s="14">
        <v>5</v>
      </c>
      <c r="F49" s="129">
        <v>3</v>
      </c>
      <c r="G49" s="129">
        <v>0</v>
      </c>
    </row>
    <row r="50" spans="1:7" ht="26.1" customHeight="1">
      <c r="A50" s="14" t="s">
        <v>106</v>
      </c>
      <c r="B50" s="63" t="s">
        <v>1579</v>
      </c>
      <c r="C50" s="161">
        <f t="shared" si="0"/>
        <v>4</v>
      </c>
      <c r="D50" s="129">
        <f t="shared" si="1"/>
        <v>0</v>
      </c>
      <c r="E50" s="14">
        <v>6</v>
      </c>
      <c r="F50" s="129">
        <v>0</v>
      </c>
      <c r="G50" s="129">
        <v>0</v>
      </c>
    </row>
    <row r="51" spans="1:7" ht="26.1" customHeight="1">
      <c r="A51" s="14" t="s">
        <v>106</v>
      </c>
      <c r="B51" s="63" t="s">
        <v>3497</v>
      </c>
      <c r="C51" s="161">
        <f t="shared" si="0"/>
        <v>4</v>
      </c>
      <c r="D51" s="129">
        <f t="shared" si="1"/>
        <v>0</v>
      </c>
      <c r="E51" s="14">
        <v>6</v>
      </c>
      <c r="F51" s="129">
        <v>0</v>
      </c>
      <c r="G51" s="129">
        <v>0</v>
      </c>
    </row>
    <row r="52" spans="1:7" ht="26.1" customHeight="1">
      <c r="A52" s="14" t="s">
        <v>106</v>
      </c>
      <c r="B52" s="63" t="s">
        <v>1577</v>
      </c>
      <c r="C52" s="161">
        <f t="shared" si="0"/>
        <v>4</v>
      </c>
      <c r="D52" s="129">
        <f t="shared" si="1"/>
        <v>0</v>
      </c>
      <c r="E52" s="14">
        <v>6</v>
      </c>
      <c r="F52" s="129">
        <v>0</v>
      </c>
      <c r="G52" s="129">
        <v>0</v>
      </c>
    </row>
    <row r="53" spans="1:7" ht="26.1" customHeight="1">
      <c r="A53" s="14" t="s">
        <v>106</v>
      </c>
      <c r="B53" s="63" t="s">
        <v>1534</v>
      </c>
      <c r="C53" s="161">
        <f t="shared" si="0"/>
        <v>4</v>
      </c>
      <c r="D53" s="129">
        <f t="shared" si="1"/>
        <v>0</v>
      </c>
      <c r="E53" s="14">
        <v>6</v>
      </c>
      <c r="F53" s="129">
        <v>0</v>
      </c>
      <c r="G53" s="129">
        <v>0</v>
      </c>
    </row>
    <row r="54" spans="1:7" ht="26.1" customHeight="1">
      <c r="A54" s="14" t="s">
        <v>106</v>
      </c>
      <c r="B54" s="63" t="s">
        <v>3529</v>
      </c>
      <c r="C54" s="161">
        <f t="shared" si="0"/>
        <v>4</v>
      </c>
      <c r="D54" s="129">
        <f t="shared" si="1"/>
        <v>0</v>
      </c>
      <c r="E54" s="14">
        <v>6</v>
      </c>
      <c r="F54" s="129">
        <v>0</v>
      </c>
      <c r="G54" s="129">
        <v>0</v>
      </c>
    </row>
    <row r="55" spans="1:7" ht="26.1" customHeight="1">
      <c r="A55" s="14" t="s">
        <v>106</v>
      </c>
      <c r="B55" s="63" t="s">
        <v>4946</v>
      </c>
      <c r="C55" s="161">
        <f t="shared" si="0"/>
        <v>4</v>
      </c>
      <c r="D55" s="129">
        <f t="shared" si="1"/>
        <v>0</v>
      </c>
      <c r="E55" s="14">
        <v>6</v>
      </c>
      <c r="F55" s="129">
        <v>0</v>
      </c>
      <c r="G55" s="129">
        <v>0</v>
      </c>
    </row>
    <row r="56" spans="1:7" ht="26.1" customHeight="1">
      <c r="A56" s="14" t="s">
        <v>106</v>
      </c>
      <c r="B56" s="63" t="s">
        <v>3515</v>
      </c>
      <c r="C56" s="161">
        <f t="shared" si="0"/>
        <v>4</v>
      </c>
      <c r="D56" s="129">
        <f t="shared" si="1"/>
        <v>0</v>
      </c>
      <c r="E56" s="14">
        <v>6</v>
      </c>
      <c r="F56" s="129">
        <v>0</v>
      </c>
      <c r="G56" s="129">
        <v>0</v>
      </c>
    </row>
    <row r="57" spans="1:7" ht="26.1" customHeight="1">
      <c r="A57" s="14" t="s">
        <v>106</v>
      </c>
      <c r="B57" s="63" t="s">
        <v>3514</v>
      </c>
      <c r="C57" s="161">
        <f t="shared" si="0"/>
        <v>4</v>
      </c>
      <c r="D57" s="129">
        <f t="shared" si="1"/>
        <v>0</v>
      </c>
      <c r="E57" s="14">
        <v>6</v>
      </c>
      <c r="F57" s="129">
        <v>0</v>
      </c>
      <c r="G57" s="129">
        <v>0</v>
      </c>
    </row>
    <row r="58" spans="1:7" ht="26.1" customHeight="1">
      <c r="A58" s="14" t="s">
        <v>106</v>
      </c>
      <c r="B58" s="63" t="s">
        <v>3991</v>
      </c>
      <c r="C58" s="161">
        <f t="shared" si="0"/>
        <v>3.3333333333333335</v>
      </c>
      <c r="D58" s="129">
        <f t="shared" si="1"/>
        <v>0</v>
      </c>
      <c r="E58" s="14">
        <v>5</v>
      </c>
      <c r="F58" s="129">
        <v>0</v>
      </c>
      <c r="G58" s="129">
        <v>0</v>
      </c>
    </row>
    <row r="59" spans="1:7" ht="26.1" customHeight="1">
      <c r="A59" s="14" t="s">
        <v>106</v>
      </c>
      <c r="B59" s="63" t="s">
        <v>5730</v>
      </c>
      <c r="C59" s="161">
        <f t="shared" si="0"/>
        <v>3.3333333333333335</v>
      </c>
      <c r="D59" s="129">
        <f t="shared" si="1"/>
        <v>1</v>
      </c>
      <c r="E59" s="14">
        <v>4</v>
      </c>
      <c r="F59" s="129">
        <v>2</v>
      </c>
      <c r="G59" s="129">
        <v>0</v>
      </c>
    </row>
    <row r="60" spans="1:7" ht="26.1" customHeight="1">
      <c r="A60" s="14" t="s">
        <v>106</v>
      </c>
      <c r="B60" s="63" t="s">
        <v>3499</v>
      </c>
      <c r="C60" s="161">
        <f t="shared" si="0"/>
        <v>3.3333333333333335</v>
      </c>
      <c r="D60" s="129">
        <f t="shared" si="1"/>
        <v>0</v>
      </c>
      <c r="E60" s="14">
        <v>5</v>
      </c>
      <c r="F60" s="129">
        <v>0</v>
      </c>
      <c r="G60" s="129">
        <v>0</v>
      </c>
    </row>
    <row r="61" spans="1:7" ht="26.1" customHeight="1">
      <c r="A61" s="14" t="s">
        <v>106</v>
      </c>
      <c r="B61" s="63" t="s">
        <v>3492</v>
      </c>
      <c r="C61" s="161">
        <f t="shared" si="0"/>
        <v>3.3333333333333335</v>
      </c>
      <c r="D61" s="129">
        <f t="shared" si="1"/>
        <v>0</v>
      </c>
      <c r="E61" s="14">
        <v>5</v>
      </c>
      <c r="F61" s="129">
        <v>0</v>
      </c>
      <c r="G61" s="129">
        <v>0</v>
      </c>
    </row>
    <row r="62" spans="1:7" ht="26.1" customHeight="1">
      <c r="A62" s="14" t="s">
        <v>106</v>
      </c>
      <c r="B62" s="63" t="s">
        <v>3505</v>
      </c>
      <c r="C62" s="161">
        <f t="shared" si="0"/>
        <v>3.3333333333333335</v>
      </c>
      <c r="D62" s="129">
        <f t="shared" si="1"/>
        <v>0</v>
      </c>
      <c r="E62" s="14">
        <v>5</v>
      </c>
      <c r="F62" s="129">
        <v>0</v>
      </c>
      <c r="G62" s="129">
        <v>0</v>
      </c>
    </row>
    <row r="63" spans="1:7" ht="26.1" customHeight="1">
      <c r="A63" s="14" t="s">
        <v>106</v>
      </c>
      <c r="B63" s="63" t="s">
        <v>848</v>
      </c>
      <c r="C63" s="161">
        <f t="shared" si="0"/>
        <v>3.3333333333333335</v>
      </c>
      <c r="D63" s="129">
        <f t="shared" si="1"/>
        <v>0</v>
      </c>
      <c r="E63" s="14">
        <v>5</v>
      </c>
      <c r="F63" s="129">
        <v>0</v>
      </c>
      <c r="G63" s="129">
        <v>0</v>
      </c>
    </row>
    <row r="64" spans="1:7" ht="26.1" customHeight="1">
      <c r="A64" s="14" t="s">
        <v>106</v>
      </c>
      <c r="B64" s="63" t="s">
        <v>3506</v>
      </c>
      <c r="C64" s="161">
        <f t="shared" si="0"/>
        <v>3.3333333333333335</v>
      </c>
      <c r="D64" s="129">
        <f t="shared" si="1"/>
        <v>0</v>
      </c>
      <c r="E64" s="14">
        <v>5</v>
      </c>
      <c r="F64" s="129">
        <v>0</v>
      </c>
      <c r="G64" s="129">
        <v>0</v>
      </c>
    </row>
    <row r="65" spans="1:7" ht="26.1" customHeight="1">
      <c r="A65" s="14" t="s">
        <v>106</v>
      </c>
      <c r="B65" s="63" t="s">
        <v>3552</v>
      </c>
      <c r="C65" s="161">
        <f t="shared" si="0"/>
        <v>3.3333333333333335</v>
      </c>
      <c r="D65" s="129">
        <f t="shared" si="1"/>
        <v>0</v>
      </c>
      <c r="E65" s="14">
        <v>5</v>
      </c>
      <c r="F65" s="129">
        <v>0</v>
      </c>
      <c r="G65" s="129">
        <v>0</v>
      </c>
    </row>
    <row r="66" spans="1:7" ht="26.1" customHeight="1">
      <c r="A66" s="14" t="s">
        <v>106</v>
      </c>
      <c r="B66" s="63" t="s">
        <v>3537</v>
      </c>
      <c r="C66" s="161">
        <f t="shared" ref="C66:C129" si="2">(E66*2+F66)/3</f>
        <v>3.3333333333333335</v>
      </c>
      <c r="D66" s="129">
        <f t="shared" ref="D66:D129" si="3">(F66+G66)/2</f>
        <v>0</v>
      </c>
      <c r="E66" s="14">
        <v>5</v>
      </c>
      <c r="F66" s="129">
        <v>0</v>
      </c>
      <c r="G66" s="129">
        <v>0</v>
      </c>
    </row>
    <row r="67" spans="1:7" ht="26.1" customHeight="1">
      <c r="A67" s="14" t="s">
        <v>106</v>
      </c>
      <c r="B67" s="63" t="s">
        <v>3489</v>
      </c>
      <c r="C67" s="161">
        <f t="shared" si="2"/>
        <v>3.3333333333333335</v>
      </c>
      <c r="D67" s="129">
        <f t="shared" si="3"/>
        <v>0</v>
      </c>
      <c r="E67" s="14">
        <v>5</v>
      </c>
      <c r="F67" s="129">
        <v>0</v>
      </c>
      <c r="G67" s="129">
        <v>0</v>
      </c>
    </row>
    <row r="68" spans="1:7" ht="26.1" customHeight="1">
      <c r="A68" s="14" t="s">
        <v>106</v>
      </c>
      <c r="B68" s="63" t="s">
        <v>3547</v>
      </c>
      <c r="C68" s="161">
        <f t="shared" si="2"/>
        <v>3.3333333333333335</v>
      </c>
      <c r="D68" s="129">
        <f t="shared" si="3"/>
        <v>0</v>
      </c>
      <c r="E68" s="14">
        <v>5</v>
      </c>
      <c r="F68" s="129">
        <v>0</v>
      </c>
      <c r="G68" s="129">
        <v>0</v>
      </c>
    </row>
    <row r="69" spans="1:7" ht="26.1" customHeight="1">
      <c r="A69" s="14" t="s">
        <v>106</v>
      </c>
      <c r="B69" s="63" t="s">
        <v>3485</v>
      </c>
      <c r="C69" s="161">
        <f t="shared" si="2"/>
        <v>3.3333333333333335</v>
      </c>
      <c r="D69" s="129">
        <f t="shared" si="3"/>
        <v>0</v>
      </c>
      <c r="E69" s="14">
        <v>5</v>
      </c>
      <c r="F69" s="129">
        <v>0</v>
      </c>
      <c r="G69" s="129">
        <v>0</v>
      </c>
    </row>
    <row r="70" spans="1:7" ht="26.1" customHeight="1">
      <c r="A70" s="14" t="s">
        <v>106</v>
      </c>
      <c r="B70" s="63" t="s">
        <v>3490</v>
      </c>
      <c r="C70" s="161">
        <f t="shared" si="2"/>
        <v>3.3333333333333335</v>
      </c>
      <c r="D70" s="129">
        <f t="shared" si="3"/>
        <v>0</v>
      </c>
      <c r="E70" s="14">
        <v>5</v>
      </c>
      <c r="F70" s="129">
        <v>0</v>
      </c>
      <c r="G70" s="129">
        <v>0</v>
      </c>
    </row>
    <row r="71" spans="1:7" ht="26.1" customHeight="1">
      <c r="A71" s="14" t="s">
        <v>106</v>
      </c>
      <c r="B71" s="63" t="s">
        <v>3510</v>
      </c>
      <c r="C71" s="161">
        <f t="shared" si="2"/>
        <v>3.3333333333333335</v>
      </c>
      <c r="D71" s="129">
        <f t="shared" si="3"/>
        <v>0</v>
      </c>
      <c r="E71" s="14">
        <v>5</v>
      </c>
      <c r="F71" s="129">
        <v>0</v>
      </c>
      <c r="G71" s="129">
        <v>0</v>
      </c>
    </row>
    <row r="72" spans="1:7" ht="26.1" customHeight="1">
      <c r="A72" s="14" t="s">
        <v>106</v>
      </c>
      <c r="B72" s="63" t="s">
        <v>3951</v>
      </c>
      <c r="C72" s="161">
        <f t="shared" si="2"/>
        <v>3.3333333333333335</v>
      </c>
      <c r="D72" s="129">
        <f t="shared" si="3"/>
        <v>0</v>
      </c>
      <c r="E72" s="14">
        <v>5</v>
      </c>
      <c r="F72" s="129">
        <v>0</v>
      </c>
      <c r="G72" s="129">
        <v>0</v>
      </c>
    </row>
    <row r="73" spans="1:7" ht="26.1" customHeight="1">
      <c r="A73" s="14" t="s">
        <v>106</v>
      </c>
      <c r="B73" s="168" t="s">
        <v>4941</v>
      </c>
      <c r="C73" s="161">
        <f t="shared" si="2"/>
        <v>3.3333333333333335</v>
      </c>
      <c r="D73" s="129">
        <f t="shared" si="3"/>
        <v>0</v>
      </c>
      <c r="E73" s="14">
        <v>5</v>
      </c>
      <c r="F73" s="129">
        <v>0</v>
      </c>
      <c r="G73" s="129">
        <v>0</v>
      </c>
    </row>
    <row r="74" spans="1:7" ht="26.1" customHeight="1">
      <c r="A74" s="14" t="s">
        <v>106</v>
      </c>
      <c r="B74" s="63" t="s">
        <v>3488</v>
      </c>
      <c r="C74" s="161">
        <f t="shared" si="2"/>
        <v>3.3333333333333335</v>
      </c>
      <c r="D74" s="129">
        <f t="shared" si="3"/>
        <v>0</v>
      </c>
      <c r="E74" s="14">
        <v>5</v>
      </c>
      <c r="F74" s="129">
        <v>0</v>
      </c>
      <c r="G74" s="129">
        <v>0</v>
      </c>
    </row>
    <row r="75" spans="1:7" ht="26.1" customHeight="1">
      <c r="A75" s="14" t="s">
        <v>106</v>
      </c>
      <c r="B75" s="63" t="s">
        <v>3486</v>
      </c>
      <c r="C75" s="161">
        <f t="shared" si="2"/>
        <v>3.3333333333333335</v>
      </c>
      <c r="D75" s="129">
        <f t="shared" si="3"/>
        <v>0</v>
      </c>
      <c r="E75" s="14">
        <v>5</v>
      </c>
      <c r="F75" s="129">
        <v>0</v>
      </c>
      <c r="G75" s="129">
        <v>0</v>
      </c>
    </row>
    <row r="76" spans="1:7" ht="26.1" customHeight="1">
      <c r="A76" s="14" t="s">
        <v>106</v>
      </c>
      <c r="B76" s="63" t="s">
        <v>4948</v>
      </c>
      <c r="C76" s="161">
        <f t="shared" si="2"/>
        <v>2.6666666666666665</v>
      </c>
      <c r="D76" s="129">
        <f t="shared" si="3"/>
        <v>0</v>
      </c>
      <c r="E76" s="14">
        <v>4</v>
      </c>
      <c r="F76" s="129">
        <v>0</v>
      </c>
      <c r="G76" s="129">
        <v>0</v>
      </c>
    </row>
    <row r="77" spans="1:7" ht="26.1" customHeight="1">
      <c r="A77" s="14" t="s">
        <v>106</v>
      </c>
      <c r="B77" s="63" t="s">
        <v>3496</v>
      </c>
      <c r="C77" s="161">
        <f t="shared" si="2"/>
        <v>2.6666666666666665</v>
      </c>
      <c r="D77" s="129">
        <f t="shared" si="3"/>
        <v>0</v>
      </c>
      <c r="E77" s="14">
        <v>4</v>
      </c>
      <c r="F77" s="129">
        <v>0</v>
      </c>
      <c r="G77" s="129">
        <v>0</v>
      </c>
    </row>
    <row r="78" spans="1:7" ht="26.1" customHeight="1">
      <c r="A78" s="14" t="s">
        <v>106</v>
      </c>
      <c r="B78" s="63" t="s">
        <v>2013</v>
      </c>
      <c r="C78" s="161">
        <f t="shared" si="2"/>
        <v>2.6666666666666665</v>
      </c>
      <c r="D78" s="129">
        <f t="shared" si="3"/>
        <v>0</v>
      </c>
      <c r="E78" s="14">
        <v>4</v>
      </c>
      <c r="F78" s="129">
        <v>0</v>
      </c>
      <c r="G78" s="129">
        <v>0</v>
      </c>
    </row>
    <row r="79" spans="1:7" ht="26.1" customHeight="1">
      <c r="A79" s="14" t="s">
        <v>106</v>
      </c>
      <c r="B79" s="63" t="s">
        <v>3545</v>
      </c>
      <c r="C79" s="161">
        <f t="shared" si="2"/>
        <v>2.6666666666666665</v>
      </c>
      <c r="D79" s="129">
        <f t="shared" si="3"/>
        <v>0</v>
      </c>
      <c r="E79" s="14">
        <v>4</v>
      </c>
      <c r="F79" s="129">
        <v>0</v>
      </c>
      <c r="G79" s="129">
        <v>0</v>
      </c>
    </row>
    <row r="80" spans="1:7" ht="26.1" customHeight="1">
      <c r="A80" s="14" t="s">
        <v>106</v>
      </c>
      <c r="B80" s="63" t="s">
        <v>3517</v>
      </c>
      <c r="C80" s="161">
        <f t="shared" si="2"/>
        <v>2.6666666666666665</v>
      </c>
      <c r="D80" s="129">
        <f t="shared" si="3"/>
        <v>0</v>
      </c>
      <c r="E80" s="14">
        <v>4</v>
      </c>
      <c r="F80" s="129">
        <v>0</v>
      </c>
      <c r="G80" s="129">
        <v>0</v>
      </c>
    </row>
    <row r="81" spans="1:7" ht="26.1" customHeight="1">
      <c r="A81" s="14" t="s">
        <v>106</v>
      </c>
      <c r="B81" s="63" t="s">
        <v>3509</v>
      </c>
      <c r="C81" s="161">
        <f t="shared" si="2"/>
        <v>2.6666666666666665</v>
      </c>
      <c r="D81" s="129">
        <f t="shared" si="3"/>
        <v>0</v>
      </c>
      <c r="E81" s="14">
        <v>4</v>
      </c>
      <c r="F81" s="129">
        <v>0</v>
      </c>
      <c r="G81" s="129">
        <v>0</v>
      </c>
    </row>
    <row r="82" spans="1:7" ht="26.1" customHeight="1">
      <c r="A82" s="14" t="s">
        <v>106</v>
      </c>
      <c r="B82" s="63" t="s">
        <v>3511</v>
      </c>
      <c r="C82" s="161">
        <f t="shared" si="2"/>
        <v>2.6666666666666665</v>
      </c>
      <c r="D82" s="129">
        <f t="shared" si="3"/>
        <v>0</v>
      </c>
      <c r="E82" s="14">
        <v>4</v>
      </c>
      <c r="F82" s="129">
        <v>0</v>
      </c>
      <c r="G82" s="129">
        <v>0</v>
      </c>
    </row>
    <row r="83" spans="1:7" ht="26.1" customHeight="1">
      <c r="A83" s="14" t="s">
        <v>106</v>
      </c>
      <c r="B83" s="63" t="s">
        <v>3523</v>
      </c>
      <c r="C83" s="161">
        <f t="shared" si="2"/>
        <v>2.6666666666666665</v>
      </c>
      <c r="D83" s="129">
        <f t="shared" si="3"/>
        <v>0</v>
      </c>
      <c r="E83" s="14">
        <v>4</v>
      </c>
      <c r="F83" s="129">
        <v>0</v>
      </c>
      <c r="G83" s="129">
        <v>0</v>
      </c>
    </row>
    <row r="84" spans="1:7" ht="26.1" customHeight="1">
      <c r="A84" s="14" t="s">
        <v>106</v>
      </c>
      <c r="B84" s="63" t="s">
        <v>5692</v>
      </c>
      <c r="C84" s="161">
        <f t="shared" si="2"/>
        <v>2.3333333333333335</v>
      </c>
      <c r="D84" s="129">
        <f t="shared" si="3"/>
        <v>1.5</v>
      </c>
      <c r="E84" s="14">
        <v>2</v>
      </c>
      <c r="F84" s="129">
        <v>3</v>
      </c>
      <c r="G84" s="129">
        <v>0</v>
      </c>
    </row>
    <row r="85" spans="1:7" ht="26.1" customHeight="1">
      <c r="A85" s="14" t="s">
        <v>106</v>
      </c>
      <c r="B85" s="63" t="s">
        <v>4643</v>
      </c>
      <c r="C85" s="161">
        <f t="shared" si="2"/>
        <v>2</v>
      </c>
      <c r="D85" s="129">
        <f t="shared" si="3"/>
        <v>0</v>
      </c>
      <c r="E85" s="14">
        <v>3</v>
      </c>
      <c r="F85" s="129">
        <v>0</v>
      </c>
      <c r="G85" s="129">
        <v>0</v>
      </c>
    </row>
    <row r="86" spans="1:7" ht="26.1" customHeight="1">
      <c r="A86" s="14" t="s">
        <v>106</v>
      </c>
      <c r="B86" s="63" t="s">
        <v>3521</v>
      </c>
      <c r="C86" s="161">
        <f t="shared" si="2"/>
        <v>2</v>
      </c>
      <c r="D86" s="129">
        <f t="shared" si="3"/>
        <v>0</v>
      </c>
      <c r="E86" s="14">
        <v>3</v>
      </c>
      <c r="F86" s="129">
        <v>0</v>
      </c>
      <c r="G86" s="129">
        <v>0</v>
      </c>
    </row>
    <row r="87" spans="1:7" ht="26.1" customHeight="1">
      <c r="A87" s="14" t="s">
        <v>106</v>
      </c>
      <c r="B87" s="63" t="s">
        <v>3527</v>
      </c>
      <c r="C87" s="161">
        <f t="shared" si="2"/>
        <v>2</v>
      </c>
      <c r="D87" s="129">
        <f t="shared" si="3"/>
        <v>0</v>
      </c>
      <c r="E87" s="14">
        <v>3</v>
      </c>
      <c r="F87" s="129">
        <v>0</v>
      </c>
      <c r="G87" s="129">
        <v>0</v>
      </c>
    </row>
    <row r="88" spans="1:7" ht="26.1" customHeight="1">
      <c r="A88" s="14" t="s">
        <v>106</v>
      </c>
      <c r="B88" s="63" t="s">
        <v>3494</v>
      </c>
      <c r="C88" s="161">
        <f t="shared" si="2"/>
        <v>2</v>
      </c>
      <c r="D88" s="129">
        <f t="shared" si="3"/>
        <v>0</v>
      </c>
      <c r="E88" s="14">
        <v>3</v>
      </c>
      <c r="F88" s="129">
        <v>0</v>
      </c>
      <c r="G88" s="129">
        <v>0</v>
      </c>
    </row>
    <row r="89" spans="1:7" ht="26.1" customHeight="1">
      <c r="A89" s="14" t="s">
        <v>106</v>
      </c>
      <c r="B89" s="63" t="s">
        <v>3542</v>
      </c>
      <c r="C89" s="161">
        <f t="shared" si="2"/>
        <v>2</v>
      </c>
      <c r="D89" s="129">
        <f t="shared" si="3"/>
        <v>0</v>
      </c>
      <c r="E89" s="14">
        <v>3</v>
      </c>
      <c r="F89" s="129">
        <v>0</v>
      </c>
      <c r="G89" s="129">
        <v>0</v>
      </c>
    </row>
    <row r="90" spans="1:7" ht="26.1" customHeight="1">
      <c r="A90" s="14" t="s">
        <v>106</v>
      </c>
      <c r="B90" s="63" t="s">
        <v>4947</v>
      </c>
      <c r="C90" s="161">
        <f t="shared" si="2"/>
        <v>2</v>
      </c>
      <c r="D90" s="129">
        <f t="shared" si="3"/>
        <v>0</v>
      </c>
      <c r="E90" s="14">
        <v>3</v>
      </c>
      <c r="F90" s="129">
        <v>0</v>
      </c>
      <c r="G90" s="129">
        <v>0</v>
      </c>
    </row>
    <row r="91" spans="1:7" ht="26.1" customHeight="1">
      <c r="A91" s="14" t="s">
        <v>106</v>
      </c>
      <c r="B91" s="63" t="s">
        <v>3519</v>
      </c>
      <c r="C91" s="161">
        <f t="shared" si="2"/>
        <v>2</v>
      </c>
      <c r="D91" s="129">
        <f t="shared" si="3"/>
        <v>0</v>
      </c>
      <c r="E91" s="14">
        <v>3</v>
      </c>
      <c r="F91" s="129">
        <v>0</v>
      </c>
      <c r="G91" s="129">
        <v>0</v>
      </c>
    </row>
    <row r="92" spans="1:7" ht="26.1" customHeight="1">
      <c r="A92" s="14" t="s">
        <v>106</v>
      </c>
      <c r="B92" s="63" t="s">
        <v>3513</v>
      </c>
      <c r="C92" s="161">
        <f t="shared" si="2"/>
        <v>2</v>
      </c>
      <c r="D92" s="129">
        <f t="shared" si="3"/>
        <v>0</v>
      </c>
      <c r="E92" s="14">
        <v>3</v>
      </c>
      <c r="F92" s="129">
        <v>0</v>
      </c>
      <c r="G92" s="129">
        <v>0</v>
      </c>
    </row>
    <row r="93" spans="1:7" ht="26.1" customHeight="1">
      <c r="A93" s="14" t="s">
        <v>106</v>
      </c>
      <c r="B93" s="63" t="s">
        <v>3540</v>
      </c>
      <c r="C93" s="161">
        <f t="shared" si="2"/>
        <v>2</v>
      </c>
      <c r="D93" s="129">
        <f t="shared" si="3"/>
        <v>0</v>
      </c>
      <c r="E93" s="14">
        <v>3</v>
      </c>
      <c r="F93" s="129">
        <v>0</v>
      </c>
      <c r="G93" s="129">
        <v>0</v>
      </c>
    </row>
    <row r="94" spans="1:7" ht="26.1" customHeight="1">
      <c r="A94" s="14" t="s">
        <v>106</v>
      </c>
      <c r="B94" s="63" t="s">
        <v>3538</v>
      </c>
      <c r="C94" s="161">
        <f t="shared" si="2"/>
        <v>2</v>
      </c>
      <c r="D94" s="129">
        <f t="shared" si="3"/>
        <v>0</v>
      </c>
      <c r="E94" s="14">
        <v>3</v>
      </c>
      <c r="F94" s="129">
        <v>0</v>
      </c>
      <c r="G94" s="129">
        <v>0</v>
      </c>
    </row>
    <row r="95" spans="1:7" ht="26.1" customHeight="1">
      <c r="A95" s="14" t="s">
        <v>106</v>
      </c>
      <c r="B95" s="63" t="s">
        <v>3544</v>
      </c>
      <c r="C95" s="161">
        <f t="shared" si="2"/>
        <v>2</v>
      </c>
      <c r="D95" s="129">
        <f t="shared" si="3"/>
        <v>0</v>
      </c>
      <c r="E95" s="14">
        <v>3</v>
      </c>
      <c r="F95" s="129">
        <v>0</v>
      </c>
      <c r="G95" s="129">
        <v>0</v>
      </c>
    </row>
    <row r="96" spans="1:7" ht="26.1" customHeight="1">
      <c r="A96" s="14" t="s">
        <v>106</v>
      </c>
      <c r="B96" s="63" t="s">
        <v>4949</v>
      </c>
      <c r="C96" s="161">
        <f t="shared" si="2"/>
        <v>2</v>
      </c>
      <c r="D96" s="129">
        <f t="shared" si="3"/>
        <v>0</v>
      </c>
      <c r="E96" s="14">
        <v>3</v>
      </c>
      <c r="F96" s="129">
        <v>0</v>
      </c>
      <c r="G96" s="129">
        <v>0</v>
      </c>
    </row>
    <row r="97" spans="1:7" ht="26.1" customHeight="1">
      <c r="A97" s="14" t="s">
        <v>106</v>
      </c>
      <c r="B97" s="63" t="s">
        <v>3554</v>
      </c>
      <c r="C97" s="161">
        <f t="shared" si="2"/>
        <v>2</v>
      </c>
      <c r="D97" s="129">
        <f t="shared" si="3"/>
        <v>0</v>
      </c>
      <c r="E97" s="14">
        <v>3</v>
      </c>
      <c r="F97" s="129">
        <v>0</v>
      </c>
      <c r="G97" s="129">
        <v>0</v>
      </c>
    </row>
    <row r="98" spans="1:7" ht="26.1" customHeight="1">
      <c r="A98" s="14" t="s">
        <v>106</v>
      </c>
      <c r="B98" s="63" t="s">
        <v>3524</v>
      </c>
      <c r="C98" s="161">
        <f t="shared" si="2"/>
        <v>1.3333333333333333</v>
      </c>
      <c r="D98" s="129">
        <f t="shared" si="3"/>
        <v>0</v>
      </c>
      <c r="E98" s="14">
        <v>2</v>
      </c>
      <c r="F98" s="129">
        <v>0</v>
      </c>
      <c r="G98" s="129">
        <v>0</v>
      </c>
    </row>
    <row r="99" spans="1:7" ht="26.1" customHeight="1">
      <c r="A99" s="14" t="s">
        <v>106</v>
      </c>
      <c r="B99" s="63" t="s">
        <v>4065</v>
      </c>
      <c r="C99" s="161">
        <f t="shared" si="2"/>
        <v>1.3333333333333333</v>
      </c>
      <c r="D99" s="129">
        <f t="shared" si="3"/>
        <v>0</v>
      </c>
      <c r="E99" s="14">
        <v>2</v>
      </c>
      <c r="F99" s="129">
        <v>0</v>
      </c>
      <c r="G99" s="129">
        <v>0</v>
      </c>
    </row>
    <row r="100" spans="1:7" ht="26.1" customHeight="1">
      <c r="A100" s="14" t="s">
        <v>106</v>
      </c>
      <c r="B100" s="63" t="s">
        <v>3502</v>
      </c>
      <c r="C100" s="161">
        <f t="shared" si="2"/>
        <v>1.3333333333333333</v>
      </c>
      <c r="D100" s="129">
        <f t="shared" si="3"/>
        <v>0</v>
      </c>
      <c r="E100" s="14">
        <v>2</v>
      </c>
      <c r="F100" s="129">
        <v>0</v>
      </c>
      <c r="G100" s="129">
        <v>0</v>
      </c>
    </row>
    <row r="101" spans="1:7" ht="26.1" customHeight="1">
      <c r="A101" s="14" t="s">
        <v>106</v>
      </c>
      <c r="B101" s="63" t="s">
        <v>3531</v>
      </c>
      <c r="C101" s="161">
        <f t="shared" si="2"/>
        <v>1.3333333333333333</v>
      </c>
      <c r="D101" s="129">
        <f t="shared" si="3"/>
        <v>0</v>
      </c>
      <c r="E101" s="14">
        <v>2</v>
      </c>
      <c r="F101" s="129">
        <v>0</v>
      </c>
      <c r="G101" s="129">
        <v>0</v>
      </c>
    </row>
    <row r="102" spans="1:7" ht="26.1" customHeight="1">
      <c r="A102" s="14" t="s">
        <v>106</v>
      </c>
      <c r="B102" s="63" t="s">
        <v>3546</v>
      </c>
      <c r="C102" s="161">
        <f t="shared" si="2"/>
        <v>1.3333333333333333</v>
      </c>
      <c r="D102" s="129">
        <f t="shared" si="3"/>
        <v>0</v>
      </c>
      <c r="E102" s="14">
        <v>2</v>
      </c>
      <c r="F102" s="129">
        <v>0</v>
      </c>
      <c r="G102" s="129">
        <v>0</v>
      </c>
    </row>
    <row r="103" spans="1:7" ht="26.1" customHeight="1">
      <c r="A103" s="14" t="s">
        <v>106</v>
      </c>
      <c r="B103" s="63" t="s">
        <v>3512</v>
      </c>
      <c r="C103" s="161">
        <f t="shared" si="2"/>
        <v>1.3333333333333333</v>
      </c>
      <c r="D103" s="129">
        <f t="shared" si="3"/>
        <v>0</v>
      </c>
      <c r="E103" s="14">
        <v>2</v>
      </c>
      <c r="F103" s="129">
        <v>0</v>
      </c>
      <c r="G103" s="129">
        <v>0</v>
      </c>
    </row>
    <row r="104" spans="1:7" ht="26.1" customHeight="1">
      <c r="A104" s="14" t="s">
        <v>106</v>
      </c>
      <c r="B104" s="63" t="s">
        <v>3484</v>
      </c>
      <c r="C104" s="161">
        <f t="shared" si="2"/>
        <v>1.3333333333333333</v>
      </c>
      <c r="D104" s="129">
        <f t="shared" si="3"/>
        <v>0</v>
      </c>
      <c r="E104" s="14">
        <v>2</v>
      </c>
      <c r="F104" s="129">
        <v>0</v>
      </c>
      <c r="G104" s="129">
        <v>0</v>
      </c>
    </row>
    <row r="105" spans="1:7" ht="26.1" customHeight="1">
      <c r="A105" s="14" t="s">
        <v>106</v>
      </c>
      <c r="B105" s="63" t="s">
        <v>3533</v>
      </c>
      <c r="C105" s="161">
        <f t="shared" si="2"/>
        <v>1.3333333333333333</v>
      </c>
      <c r="D105" s="129">
        <f t="shared" si="3"/>
        <v>0</v>
      </c>
      <c r="E105" s="14">
        <v>2</v>
      </c>
      <c r="F105" s="129">
        <v>0</v>
      </c>
      <c r="G105" s="129">
        <v>0</v>
      </c>
    </row>
    <row r="106" spans="1:7" ht="26.1" customHeight="1">
      <c r="A106" s="14" t="s">
        <v>106</v>
      </c>
      <c r="B106" s="63" t="s">
        <v>3495</v>
      </c>
      <c r="C106" s="161">
        <f t="shared" si="2"/>
        <v>1.3333333333333333</v>
      </c>
      <c r="D106" s="129">
        <f t="shared" si="3"/>
        <v>0</v>
      </c>
      <c r="E106" s="14">
        <v>2</v>
      </c>
      <c r="F106" s="129">
        <v>0</v>
      </c>
      <c r="G106" s="129">
        <v>0</v>
      </c>
    </row>
    <row r="107" spans="1:7" ht="26.1" customHeight="1">
      <c r="A107" s="14" t="s">
        <v>106</v>
      </c>
      <c r="B107" s="63" t="s">
        <v>1836</v>
      </c>
      <c r="C107" s="161">
        <f t="shared" si="2"/>
        <v>1.3333333333333333</v>
      </c>
      <c r="D107" s="129">
        <f t="shared" si="3"/>
        <v>0</v>
      </c>
      <c r="E107" s="14">
        <v>2</v>
      </c>
      <c r="F107" s="129">
        <v>0</v>
      </c>
      <c r="G107" s="129">
        <v>0</v>
      </c>
    </row>
    <row r="108" spans="1:7" ht="26.1" customHeight="1">
      <c r="A108" s="14" t="s">
        <v>106</v>
      </c>
      <c r="B108" s="63" t="s">
        <v>3528</v>
      </c>
      <c r="C108" s="161">
        <f t="shared" si="2"/>
        <v>1.3333333333333333</v>
      </c>
      <c r="D108" s="129">
        <f t="shared" si="3"/>
        <v>0</v>
      </c>
      <c r="E108" s="14">
        <v>2</v>
      </c>
      <c r="F108" s="129">
        <v>0</v>
      </c>
      <c r="G108" s="129">
        <v>0</v>
      </c>
    </row>
    <row r="109" spans="1:7" ht="26.1" customHeight="1">
      <c r="A109" s="14" t="s">
        <v>106</v>
      </c>
      <c r="B109" s="63" t="s">
        <v>3518</v>
      </c>
      <c r="C109" s="161">
        <f t="shared" si="2"/>
        <v>1.3333333333333333</v>
      </c>
      <c r="D109" s="129">
        <f t="shared" si="3"/>
        <v>0</v>
      </c>
      <c r="E109" s="14">
        <v>2</v>
      </c>
      <c r="F109" s="129">
        <v>0</v>
      </c>
      <c r="G109" s="129">
        <v>0</v>
      </c>
    </row>
    <row r="110" spans="1:7" ht="26.1" customHeight="1">
      <c r="A110" s="14" t="s">
        <v>106</v>
      </c>
      <c r="B110" s="63" t="s">
        <v>3501</v>
      </c>
      <c r="C110" s="161">
        <f t="shared" si="2"/>
        <v>1.3333333333333333</v>
      </c>
      <c r="D110" s="129">
        <f t="shared" si="3"/>
        <v>0</v>
      </c>
      <c r="E110" s="14">
        <v>2</v>
      </c>
      <c r="F110" s="129">
        <v>0</v>
      </c>
      <c r="G110" s="129">
        <v>0</v>
      </c>
    </row>
    <row r="111" spans="1:7" ht="26.1" customHeight="1">
      <c r="A111" s="14" t="s">
        <v>106</v>
      </c>
      <c r="B111" s="63" t="s">
        <v>3493</v>
      </c>
      <c r="C111" s="161">
        <f t="shared" si="2"/>
        <v>1.3333333333333333</v>
      </c>
      <c r="D111" s="129">
        <f t="shared" si="3"/>
        <v>0</v>
      </c>
      <c r="E111" s="14">
        <v>2</v>
      </c>
      <c r="F111" s="129">
        <v>0</v>
      </c>
      <c r="G111" s="129">
        <v>0</v>
      </c>
    </row>
    <row r="112" spans="1:7" ht="26.1" customHeight="1">
      <c r="A112" s="14" t="s">
        <v>106</v>
      </c>
      <c r="B112" s="63" t="s">
        <v>3541</v>
      </c>
      <c r="C112" s="161">
        <f t="shared" si="2"/>
        <v>1.3333333333333333</v>
      </c>
      <c r="D112" s="129">
        <f t="shared" si="3"/>
        <v>0</v>
      </c>
      <c r="E112" s="14">
        <v>2</v>
      </c>
      <c r="F112" s="129">
        <v>0</v>
      </c>
      <c r="G112" s="129">
        <v>0</v>
      </c>
    </row>
    <row r="113" spans="1:7" ht="26.1" customHeight="1">
      <c r="A113" s="14" t="s">
        <v>106</v>
      </c>
      <c r="B113" s="63" t="s">
        <v>3535</v>
      </c>
      <c r="C113" s="161">
        <f t="shared" si="2"/>
        <v>1.3333333333333333</v>
      </c>
      <c r="D113" s="129">
        <f t="shared" si="3"/>
        <v>0</v>
      </c>
      <c r="E113" s="14">
        <v>2</v>
      </c>
      <c r="F113" s="129">
        <v>0</v>
      </c>
      <c r="G113" s="129">
        <v>0</v>
      </c>
    </row>
    <row r="114" spans="1:7" ht="26.1" customHeight="1">
      <c r="A114" s="14" t="s">
        <v>106</v>
      </c>
      <c r="B114" s="63" t="s">
        <v>3522</v>
      </c>
      <c r="C114" s="161">
        <f t="shared" si="2"/>
        <v>0.66666666666666663</v>
      </c>
      <c r="D114" s="129">
        <f t="shared" si="3"/>
        <v>0</v>
      </c>
      <c r="E114" s="14">
        <v>1</v>
      </c>
      <c r="F114" s="129">
        <v>0</v>
      </c>
      <c r="G114" s="129">
        <v>0</v>
      </c>
    </row>
    <row r="115" spans="1:7" ht="26.1" customHeight="1">
      <c r="A115" s="14" t="s">
        <v>106</v>
      </c>
      <c r="B115" s="63" t="s">
        <v>3508</v>
      </c>
      <c r="C115" s="161">
        <f t="shared" si="2"/>
        <v>0.66666666666666663</v>
      </c>
      <c r="D115" s="129">
        <f t="shared" si="3"/>
        <v>0</v>
      </c>
      <c r="E115" s="14">
        <v>1</v>
      </c>
      <c r="F115" s="129">
        <v>0</v>
      </c>
      <c r="G115" s="129">
        <v>0</v>
      </c>
    </row>
    <row r="116" spans="1:7" ht="26.1" customHeight="1">
      <c r="A116" s="14" t="s">
        <v>106</v>
      </c>
      <c r="B116" s="63" t="s">
        <v>3532</v>
      </c>
      <c r="C116" s="161">
        <f t="shared" si="2"/>
        <v>0.66666666666666663</v>
      </c>
      <c r="D116" s="129">
        <f t="shared" si="3"/>
        <v>0</v>
      </c>
      <c r="E116" s="14">
        <v>1</v>
      </c>
      <c r="F116" s="129">
        <v>0</v>
      </c>
      <c r="G116" s="129">
        <v>0</v>
      </c>
    </row>
    <row r="117" spans="1:7" ht="26.1" customHeight="1">
      <c r="A117" s="14" t="s">
        <v>106</v>
      </c>
      <c r="B117" s="63" t="s">
        <v>3530</v>
      </c>
      <c r="C117" s="161">
        <f t="shared" si="2"/>
        <v>0.66666666666666663</v>
      </c>
      <c r="D117" s="129">
        <f t="shared" si="3"/>
        <v>0</v>
      </c>
      <c r="E117" s="14">
        <v>1</v>
      </c>
      <c r="F117" s="129">
        <v>0</v>
      </c>
      <c r="G117" s="129">
        <v>0</v>
      </c>
    </row>
    <row r="118" spans="1:7" ht="26.1" customHeight="1">
      <c r="A118" s="14" t="s">
        <v>106</v>
      </c>
      <c r="B118" s="63" t="s">
        <v>3526</v>
      </c>
      <c r="C118" s="161">
        <f t="shared" si="2"/>
        <v>0.66666666666666663</v>
      </c>
      <c r="D118" s="129">
        <f t="shared" si="3"/>
        <v>0</v>
      </c>
      <c r="E118" s="14">
        <v>1</v>
      </c>
      <c r="F118" s="129">
        <v>0</v>
      </c>
      <c r="G118" s="129">
        <v>0</v>
      </c>
    </row>
    <row r="119" spans="1:7" ht="26.1" customHeight="1">
      <c r="A119" s="14" t="s">
        <v>106</v>
      </c>
      <c r="B119" s="63" t="s">
        <v>3543</v>
      </c>
      <c r="C119" s="161">
        <f t="shared" si="2"/>
        <v>0.66666666666666663</v>
      </c>
      <c r="D119" s="129">
        <f t="shared" si="3"/>
        <v>0</v>
      </c>
      <c r="E119" s="14">
        <v>1</v>
      </c>
      <c r="F119" s="129">
        <v>0</v>
      </c>
      <c r="G119" s="129">
        <v>0</v>
      </c>
    </row>
    <row r="120" spans="1:7" ht="26.1" customHeight="1">
      <c r="A120" s="14" t="s">
        <v>106</v>
      </c>
      <c r="B120" s="63" t="s">
        <v>3539</v>
      </c>
      <c r="C120" s="161">
        <f t="shared" si="2"/>
        <v>0.66666666666666663</v>
      </c>
      <c r="D120" s="129">
        <f t="shared" si="3"/>
        <v>0</v>
      </c>
      <c r="E120" s="14">
        <v>1</v>
      </c>
      <c r="F120" s="129">
        <v>0</v>
      </c>
      <c r="G120" s="129">
        <v>0</v>
      </c>
    </row>
    <row r="121" spans="1:7" ht="26.1" customHeight="1">
      <c r="A121" s="14" t="s">
        <v>106</v>
      </c>
      <c r="B121" s="63" t="s">
        <v>3507</v>
      </c>
      <c r="C121" s="161">
        <f t="shared" si="2"/>
        <v>0.66666666666666663</v>
      </c>
      <c r="D121" s="129">
        <f t="shared" si="3"/>
        <v>0</v>
      </c>
      <c r="E121" s="14">
        <v>1</v>
      </c>
      <c r="F121" s="129">
        <v>0</v>
      </c>
      <c r="G121" s="129">
        <v>0</v>
      </c>
    </row>
    <row r="122" spans="1:7" ht="26.1" customHeight="1">
      <c r="A122" s="14" t="s">
        <v>5774</v>
      </c>
      <c r="B122" s="63" t="s">
        <v>5778</v>
      </c>
      <c r="C122" s="161">
        <f t="shared" si="2"/>
        <v>4.666666666666667</v>
      </c>
      <c r="D122" s="129">
        <f t="shared" si="3"/>
        <v>0</v>
      </c>
      <c r="E122" s="14">
        <v>7</v>
      </c>
      <c r="F122" s="129">
        <v>0</v>
      </c>
      <c r="G122" s="129">
        <v>0</v>
      </c>
    </row>
    <row r="123" spans="1:7" ht="26.1" customHeight="1">
      <c r="A123" s="14" t="s">
        <v>5774</v>
      </c>
      <c r="B123" s="63" t="s">
        <v>5775</v>
      </c>
      <c r="C123" s="161">
        <f t="shared" si="2"/>
        <v>2.6666666666666665</v>
      </c>
      <c r="D123" s="129">
        <f t="shared" si="3"/>
        <v>0</v>
      </c>
      <c r="E123" s="14">
        <v>4</v>
      </c>
      <c r="F123" s="129">
        <v>0</v>
      </c>
      <c r="G123" s="129">
        <v>0</v>
      </c>
    </row>
    <row r="124" spans="1:7" ht="26.1" customHeight="1">
      <c r="A124" s="14" t="s">
        <v>5774</v>
      </c>
      <c r="B124" s="63" t="s">
        <v>5776</v>
      </c>
      <c r="C124" s="161">
        <f t="shared" si="2"/>
        <v>1.3333333333333333</v>
      </c>
      <c r="D124" s="129">
        <f t="shared" si="3"/>
        <v>0</v>
      </c>
      <c r="E124" s="14">
        <v>2</v>
      </c>
      <c r="F124" s="129">
        <v>0</v>
      </c>
      <c r="G124" s="129">
        <v>0</v>
      </c>
    </row>
    <row r="125" spans="1:7" ht="26.1" customHeight="1">
      <c r="A125" s="14" t="s">
        <v>5772</v>
      </c>
      <c r="B125" s="63" t="s">
        <v>6250</v>
      </c>
      <c r="C125" s="161">
        <f t="shared" si="2"/>
        <v>8.6666666666666661</v>
      </c>
      <c r="D125" s="129">
        <f t="shared" si="3"/>
        <v>4</v>
      </c>
      <c r="E125" s="14">
        <v>9</v>
      </c>
      <c r="F125" s="129">
        <v>8</v>
      </c>
      <c r="G125" s="129">
        <v>0</v>
      </c>
    </row>
    <row r="126" spans="1:7" ht="26.1" customHeight="1">
      <c r="A126" s="14" t="s">
        <v>5772</v>
      </c>
      <c r="B126" s="63" t="s">
        <v>6253</v>
      </c>
      <c r="C126" s="161">
        <f t="shared" si="2"/>
        <v>8</v>
      </c>
      <c r="D126" s="129">
        <f t="shared" si="3"/>
        <v>3</v>
      </c>
      <c r="E126" s="14">
        <v>9</v>
      </c>
      <c r="F126" s="129">
        <v>6</v>
      </c>
      <c r="G126" s="129">
        <v>0</v>
      </c>
    </row>
    <row r="127" spans="1:7" ht="26.1" customHeight="1">
      <c r="A127" s="14" t="s">
        <v>5772</v>
      </c>
      <c r="B127" s="63" t="s">
        <v>6252</v>
      </c>
      <c r="C127" s="161">
        <f t="shared" si="2"/>
        <v>8</v>
      </c>
      <c r="D127" s="129">
        <f t="shared" si="3"/>
        <v>3</v>
      </c>
      <c r="E127" s="14">
        <v>9</v>
      </c>
      <c r="F127" s="129">
        <v>6</v>
      </c>
      <c r="G127" s="129">
        <v>0</v>
      </c>
    </row>
    <row r="128" spans="1:7" ht="26.1" customHeight="1">
      <c r="A128" s="14" t="s">
        <v>5772</v>
      </c>
      <c r="B128" s="63" t="s">
        <v>6251</v>
      </c>
      <c r="C128" s="161">
        <f t="shared" si="2"/>
        <v>8</v>
      </c>
      <c r="D128" s="129">
        <f t="shared" si="3"/>
        <v>3</v>
      </c>
      <c r="E128" s="14">
        <v>9</v>
      </c>
      <c r="F128" s="129">
        <v>6</v>
      </c>
      <c r="G128" s="129">
        <v>0</v>
      </c>
    </row>
    <row r="129" spans="1:7" ht="26.1" customHeight="1">
      <c r="A129" s="14" t="s">
        <v>5772</v>
      </c>
      <c r="B129" s="168" t="s">
        <v>3294</v>
      </c>
      <c r="C129" s="161">
        <f t="shared" si="2"/>
        <v>5.333333333333333</v>
      </c>
      <c r="D129" s="129">
        <f t="shared" si="3"/>
        <v>4.5</v>
      </c>
      <c r="E129" s="14">
        <v>5</v>
      </c>
      <c r="F129" s="129">
        <v>6</v>
      </c>
      <c r="G129" s="129">
        <v>3</v>
      </c>
    </row>
    <row r="130" spans="1:7" ht="26.1" customHeight="1">
      <c r="A130" s="14" t="s">
        <v>5772</v>
      </c>
      <c r="B130" s="63" t="s">
        <v>6395</v>
      </c>
      <c r="C130" s="161">
        <f t="shared" ref="C130:C193" si="4">(E130*2+F130)/3</f>
        <v>5</v>
      </c>
      <c r="D130" s="129">
        <f t="shared" ref="D130:D193" si="5">(F130+G130)/2</f>
        <v>5</v>
      </c>
      <c r="E130" s="14">
        <v>5</v>
      </c>
      <c r="F130" s="129">
        <v>5</v>
      </c>
      <c r="G130" s="129">
        <v>5</v>
      </c>
    </row>
    <row r="131" spans="1:7" ht="26.1" customHeight="1">
      <c r="A131" s="14" t="s">
        <v>5772</v>
      </c>
      <c r="B131" s="63" t="s">
        <v>6392</v>
      </c>
      <c r="C131" s="161">
        <f t="shared" si="4"/>
        <v>5</v>
      </c>
      <c r="D131" s="129">
        <f t="shared" si="5"/>
        <v>5</v>
      </c>
      <c r="E131" s="14">
        <v>5</v>
      </c>
      <c r="F131" s="129">
        <v>5</v>
      </c>
      <c r="G131" s="129">
        <v>5</v>
      </c>
    </row>
    <row r="132" spans="1:7" ht="26.1" customHeight="1">
      <c r="A132" s="14" t="s">
        <v>5772</v>
      </c>
      <c r="B132" s="171" t="s">
        <v>6267</v>
      </c>
      <c r="C132" s="161">
        <f t="shared" si="4"/>
        <v>4</v>
      </c>
      <c r="D132" s="129">
        <f t="shared" si="5"/>
        <v>1</v>
      </c>
      <c r="E132" s="14">
        <v>5</v>
      </c>
      <c r="F132" s="129">
        <v>2</v>
      </c>
      <c r="G132" s="129">
        <v>0</v>
      </c>
    </row>
    <row r="133" spans="1:7" ht="26.1" customHeight="1">
      <c r="A133" s="14" t="s">
        <v>2638</v>
      </c>
      <c r="B133" s="63" t="s">
        <v>3127</v>
      </c>
      <c r="C133" s="161">
        <f t="shared" si="4"/>
        <v>6.666666666666667</v>
      </c>
      <c r="D133" s="129">
        <f t="shared" si="5"/>
        <v>0</v>
      </c>
      <c r="E133" s="14">
        <v>10</v>
      </c>
      <c r="F133" s="129">
        <v>0</v>
      </c>
      <c r="G133" s="129">
        <v>0</v>
      </c>
    </row>
    <row r="134" spans="1:7" ht="26.1" customHeight="1">
      <c r="A134" s="14" t="s">
        <v>2638</v>
      </c>
      <c r="B134" s="63" t="s">
        <v>3129</v>
      </c>
      <c r="C134" s="161">
        <f t="shared" si="4"/>
        <v>5.333333333333333</v>
      </c>
      <c r="D134" s="129">
        <f t="shared" si="5"/>
        <v>0</v>
      </c>
      <c r="E134" s="14">
        <v>8</v>
      </c>
      <c r="F134" s="129">
        <v>0</v>
      </c>
      <c r="G134" s="129">
        <v>0</v>
      </c>
    </row>
    <row r="135" spans="1:7" ht="26.1" customHeight="1">
      <c r="A135" s="14" t="s">
        <v>2638</v>
      </c>
      <c r="B135" s="63" t="s">
        <v>6451</v>
      </c>
      <c r="C135" s="161">
        <f t="shared" si="4"/>
        <v>5</v>
      </c>
      <c r="D135" s="129">
        <f t="shared" si="5"/>
        <v>5</v>
      </c>
      <c r="E135" s="14">
        <v>5</v>
      </c>
      <c r="F135" s="129">
        <v>5</v>
      </c>
      <c r="G135" s="129">
        <v>5</v>
      </c>
    </row>
    <row r="136" spans="1:7" ht="26.1" customHeight="1">
      <c r="A136" s="14" t="s">
        <v>2638</v>
      </c>
      <c r="B136" s="63" t="s">
        <v>6398</v>
      </c>
      <c r="C136" s="161">
        <f t="shared" si="4"/>
        <v>5</v>
      </c>
      <c r="D136" s="129">
        <f t="shared" si="5"/>
        <v>5</v>
      </c>
      <c r="E136" s="14">
        <v>5</v>
      </c>
      <c r="F136" s="129">
        <v>5</v>
      </c>
      <c r="G136" s="129">
        <v>5</v>
      </c>
    </row>
    <row r="137" spans="1:7" ht="26.1" customHeight="1">
      <c r="A137" s="14" t="s">
        <v>2638</v>
      </c>
      <c r="B137" s="63" t="s">
        <v>6400</v>
      </c>
      <c r="C137" s="161">
        <f t="shared" si="4"/>
        <v>5</v>
      </c>
      <c r="D137" s="129">
        <f t="shared" si="5"/>
        <v>5</v>
      </c>
      <c r="E137" s="14">
        <v>5</v>
      </c>
      <c r="F137" s="129">
        <v>5</v>
      </c>
      <c r="G137" s="129">
        <v>5</v>
      </c>
    </row>
    <row r="138" spans="1:7" ht="26.1" customHeight="1">
      <c r="A138" s="14" t="s">
        <v>2638</v>
      </c>
      <c r="B138" s="63" t="s">
        <v>6399</v>
      </c>
      <c r="C138" s="161">
        <f t="shared" si="4"/>
        <v>5</v>
      </c>
      <c r="D138" s="129">
        <f t="shared" si="5"/>
        <v>5</v>
      </c>
      <c r="E138" s="14">
        <v>5</v>
      </c>
      <c r="F138" s="129">
        <v>5</v>
      </c>
      <c r="G138" s="129">
        <v>5</v>
      </c>
    </row>
    <row r="139" spans="1:7" ht="26.1" customHeight="1">
      <c r="A139" s="14" t="s">
        <v>2638</v>
      </c>
      <c r="B139" s="63" t="s">
        <v>6401</v>
      </c>
      <c r="C139" s="161">
        <f t="shared" si="4"/>
        <v>5</v>
      </c>
      <c r="D139" s="129">
        <f t="shared" si="5"/>
        <v>5</v>
      </c>
      <c r="E139" s="14">
        <v>5</v>
      </c>
      <c r="F139" s="129">
        <v>5</v>
      </c>
      <c r="G139" s="129">
        <v>5</v>
      </c>
    </row>
    <row r="140" spans="1:7" ht="26.1" customHeight="1">
      <c r="A140" s="14" t="s">
        <v>2638</v>
      </c>
      <c r="B140" s="63" t="s">
        <v>3135</v>
      </c>
      <c r="C140" s="161">
        <f t="shared" si="4"/>
        <v>4.666666666666667</v>
      </c>
      <c r="D140" s="129">
        <f t="shared" si="5"/>
        <v>0</v>
      </c>
      <c r="E140" s="14">
        <v>7</v>
      </c>
      <c r="F140" s="129">
        <v>0</v>
      </c>
      <c r="G140" s="129">
        <v>0</v>
      </c>
    </row>
    <row r="141" spans="1:7" ht="26.1" customHeight="1">
      <c r="A141" s="14" t="s">
        <v>2638</v>
      </c>
      <c r="B141" s="63" t="s">
        <v>3128</v>
      </c>
      <c r="C141" s="161">
        <f t="shared" si="4"/>
        <v>4.666666666666667</v>
      </c>
      <c r="D141" s="129">
        <f t="shared" si="5"/>
        <v>0</v>
      </c>
      <c r="E141" s="14">
        <v>7</v>
      </c>
      <c r="F141" s="129">
        <v>0</v>
      </c>
      <c r="G141" s="129">
        <v>0</v>
      </c>
    </row>
    <row r="142" spans="1:7" ht="26.1" customHeight="1">
      <c r="A142" s="14" t="s">
        <v>2638</v>
      </c>
      <c r="B142" s="63" t="s">
        <v>3131</v>
      </c>
      <c r="C142" s="161">
        <f t="shared" si="4"/>
        <v>4.666666666666667</v>
      </c>
      <c r="D142" s="129">
        <f t="shared" si="5"/>
        <v>0</v>
      </c>
      <c r="E142" s="14">
        <v>7</v>
      </c>
      <c r="F142" s="129">
        <v>0</v>
      </c>
      <c r="G142" s="129">
        <v>0</v>
      </c>
    </row>
    <row r="143" spans="1:7" ht="26.1" customHeight="1">
      <c r="A143" s="14" t="s">
        <v>2638</v>
      </c>
      <c r="B143" s="63" t="s">
        <v>3130</v>
      </c>
      <c r="C143" s="161">
        <f t="shared" si="4"/>
        <v>4</v>
      </c>
      <c r="D143" s="129">
        <f t="shared" si="5"/>
        <v>0</v>
      </c>
      <c r="E143" s="14">
        <v>6</v>
      </c>
      <c r="F143" s="129">
        <v>0</v>
      </c>
      <c r="G143" s="129">
        <v>0</v>
      </c>
    </row>
    <row r="144" spans="1:7" ht="26.1" customHeight="1">
      <c r="A144" s="14" t="s">
        <v>2638</v>
      </c>
      <c r="B144" s="63" t="s">
        <v>3134</v>
      </c>
      <c r="C144" s="161">
        <f t="shared" si="4"/>
        <v>3.3333333333333335</v>
      </c>
      <c r="D144" s="129">
        <f t="shared" si="5"/>
        <v>0</v>
      </c>
      <c r="E144" s="14">
        <v>5</v>
      </c>
      <c r="F144" s="129">
        <v>0</v>
      </c>
      <c r="G144" s="129">
        <v>0</v>
      </c>
    </row>
    <row r="145" spans="1:7" ht="26.1" customHeight="1">
      <c r="A145" s="14" t="s">
        <v>2638</v>
      </c>
      <c r="B145" s="63" t="s">
        <v>3133</v>
      </c>
      <c r="C145" s="161">
        <f t="shared" si="4"/>
        <v>3.3333333333333335</v>
      </c>
      <c r="D145" s="129">
        <f t="shared" si="5"/>
        <v>0</v>
      </c>
      <c r="E145" s="14">
        <v>5</v>
      </c>
      <c r="F145" s="129">
        <v>0</v>
      </c>
      <c r="G145" s="129">
        <v>0</v>
      </c>
    </row>
    <row r="146" spans="1:7" ht="26.1" customHeight="1">
      <c r="A146" s="14" t="s">
        <v>2638</v>
      </c>
      <c r="B146" s="63" t="s">
        <v>3138</v>
      </c>
      <c r="C146" s="161">
        <f t="shared" si="4"/>
        <v>2.6666666666666665</v>
      </c>
      <c r="D146" s="129">
        <f t="shared" si="5"/>
        <v>0</v>
      </c>
      <c r="E146" s="14">
        <v>4</v>
      </c>
      <c r="F146" s="129">
        <v>0</v>
      </c>
      <c r="G146" s="129">
        <v>0</v>
      </c>
    </row>
    <row r="147" spans="1:7" ht="26.1" customHeight="1">
      <c r="A147" s="14" t="s">
        <v>2638</v>
      </c>
      <c r="B147" s="63" t="s">
        <v>3136</v>
      </c>
      <c r="C147" s="161">
        <f t="shared" si="4"/>
        <v>2.6666666666666665</v>
      </c>
      <c r="D147" s="129">
        <f t="shared" si="5"/>
        <v>0</v>
      </c>
      <c r="E147" s="14">
        <v>4</v>
      </c>
      <c r="F147" s="129">
        <v>0</v>
      </c>
      <c r="G147" s="129">
        <v>0</v>
      </c>
    </row>
    <row r="148" spans="1:7" ht="26.1" customHeight="1">
      <c r="A148" s="14" t="s">
        <v>2638</v>
      </c>
      <c r="B148" s="63" t="s">
        <v>3137</v>
      </c>
      <c r="C148" s="161">
        <f t="shared" si="4"/>
        <v>2</v>
      </c>
      <c r="D148" s="129">
        <f t="shared" si="5"/>
        <v>0</v>
      </c>
      <c r="E148" s="14">
        <v>3</v>
      </c>
      <c r="F148" s="129">
        <v>0</v>
      </c>
      <c r="G148" s="129">
        <v>0</v>
      </c>
    </row>
    <row r="149" spans="1:7" ht="26.1" customHeight="1">
      <c r="A149" s="14" t="s">
        <v>90</v>
      </c>
      <c r="B149" s="63" t="s">
        <v>3405</v>
      </c>
      <c r="C149" s="161">
        <f t="shared" si="4"/>
        <v>5.333333333333333</v>
      </c>
      <c r="D149" s="129">
        <f t="shared" si="5"/>
        <v>0</v>
      </c>
      <c r="E149" s="14">
        <v>8</v>
      </c>
      <c r="F149" s="129">
        <v>0</v>
      </c>
      <c r="G149" s="129">
        <v>0</v>
      </c>
    </row>
    <row r="150" spans="1:7" ht="26.1" customHeight="1">
      <c r="A150" s="14" t="s">
        <v>90</v>
      </c>
      <c r="B150" s="63" t="s">
        <v>3408</v>
      </c>
      <c r="C150" s="161">
        <f t="shared" si="4"/>
        <v>4.666666666666667</v>
      </c>
      <c r="D150" s="129">
        <f t="shared" si="5"/>
        <v>0</v>
      </c>
      <c r="E150" s="14">
        <v>7</v>
      </c>
      <c r="F150" s="129">
        <v>0</v>
      </c>
      <c r="G150" s="129">
        <v>0</v>
      </c>
    </row>
    <row r="151" spans="1:7" ht="26.1" customHeight="1">
      <c r="A151" s="14" t="s">
        <v>90</v>
      </c>
      <c r="B151" s="63" t="s">
        <v>3412</v>
      </c>
      <c r="C151" s="161">
        <f t="shared" si="4"/>
        <v>3.3333333333333335</v>
      </c>
      <c r="D151" s="129">
        <f t="shared" si="5"/>
        <v>0</v>
      </c>
      <c r="E151" s="14">
        <v>5</v>
      </c>
      <c r="F151" s="129">
        <v>0</v>
      </c>
      <c r="G151" s="129">
        <v>0</v>
      </c>
    </row>
    <row r="152" spans="1:7" ht="26.1" customHeight="1">
      <c r="A152" s="14" t="s">
        <v>90</v>
      </c>
      <c r="B152" s="63" t="s">
        <v>3406</v>
      </c>
      <c r="C152" s="161">
        <f t="shared" si="4"/>
        <v>2.6666666666666665</v>
      </c>
      <c r="D152" s="129">
        <f t="shared" si="5"/>
        <v>0</v>
      </c>
      <c r="E152" s="14">
        <v>4</v>
      </c>
      <c r="F152" s="129">
        <v>0</v>
      </c>
      <c r="G152" s="129">
        <v>0</v>
      </c>
    </row>
    <row r="153" spans="1:7" ht="26.1" customHeight="1">
      <c r="A153" s="14" t="s">
        <v>90</v>
      </c>
      <c r="B153" s="63" t="s">
        <v>3414</v>
      </c>
      <c r="C153" s="161">
        <f t="shared" si="4"/>
        <v>2</v>
      </c>
      <c r="D153" s="129">
        <f t="shared" si="5"/>
        <v>0</v>
      </c>
      <c r="E153" s="14">
        <v>3</v>
      </c>
      <c r="F153" s="129">
        <v>0</v>
      </c>
      <c r="G153" s="129">
        <v>0</v>
      </c>
    </row>
    <row r="154" spans="1:7" ht="26.1" customHeight="1">
      <c r="A154" s="14" t="s">
        <v>90</v>
      </c>
      <c r="B154" s="63" t="s">
        <v>3415</v>
      </c>
      <c r="C154" s="161">
        <f t="shared" si="4"/>
        <v>2</v>
      </c>
      <c r="D154" s="129">
        <f t="shared" si="5"/>
        <v>0</v>
      </c>
      <c r="E154" s="14">
        <v>3</v>
      </c>
      <c r="F154" s="129">
        <v>0</v>
      </c>
      <c r="G154" s="129">
        <v>0</v>
      </c>
    </row>
    <row r="155" spans="1:7" ht="26.1" customHeight="1">
      <c r="A155" s="14" t="s">
        <v>90</v>
      </c>
      <c r="B155" s="63" t="s">
        <v>3407</v>
      </c>
      <c r="C155" s="161">
        <f t="shared" si="4"/>
        <v>2</v>
      </c>
      <c r="D155" s="129">
        <f t="shared" si="5"/>
        <v>0</v>
      </c>
      <c r="E155" s="14">
        <v>3</v>
      </c>
      <c r="F155" s="129">
        <v>0</v>
      </c>
      <c r="G155" s="129">
        <v>0</v>
      </c>
    </row>
    <row r="156" spans="1:7" ht="26.1" customHeight="1">
      <c r="A156" s="14" t="s">
        <v>90</v>
      </c>
      <c r="B156" s="63" t="s">
        <v>3409</v>
      </c>
      <c r="C156" s="161">
        <f t="shared" si="4"/>
        <v>2</v>
      </c>
      <c r="D156" s="129">
        <f t="shared" si="5"/>
        <v>0</v>
      </c>
      <c r="E156" s="14">
        <v>3</v>
      </c>
      <c r="F156" s="129">
        <v>0</v>
      </c>
      <c r="G156" s="129">
        <v>0</v>
      </c>
    </row>
    <row r="157" spans="1:7" ht="26.1" customHeight="1">
      <c r="A157" s="14" t="s">
        <v>90</v>
      </c>
      <c r="B157" s="63" t="s">
        <v>3410</v>
      </c>
      <c r="C157" s="161">
        <f t="shared" si="4"/>
        <v>1.3333333333333333</v>
      </c>
      <c r="D157" s="129">
        <f t="shared" si="5"/>
        <v>0</v>
      </c>
      <c r="E157" s="14">
        <v>2</v>
      </c>
      <c r="F157" s="129">
        <v>0</v>
      </c>
      <c r="G157" s="129">
        <v>0</v>
      </c>
    </row>
    <row r="158" spans="1:7" ht="26.1" customHeight="1">
      <c r="A158" s="14" t="s">
        <v>2260</v>
      </c>
      <c r="B158" s="63" t="s">
        <v>3423</v>
      </c>
      <c r="C158" s="161">
        <f t="shared" si="4"/>
        <v>9.3333333333333339</v>
      </c>
      <c r="D158" s="129">
        <f t="shared" si="5"/>
        <v>6</v>
      </c>
      <c r="E158" s="14">
        <v>9</v>
      </c>
      <c r="F158" s="129">
        <v>10</v>
      </c>
      <c r="G158" s="129">
        <v>2</v>
      </c>
    </row>
    <row r="159" spans="1:7" ht="26.1" customHeight="1">
      <c r="A159" s="14" t="s">
        <v>2260</v>
      </c>
      <c r="B159" s="63" t="s">
        <v>3441</v>
      </c>
      <c r="C159" s="161">
        <f t="shared" si="4"/>
        <v>8.6666666666666661</v>
      </c>
      <c r="D159" s="129">
        <f t="shared" si="5"/>
        <v>8</v>
      </c>
      <c r="E159" s="14">
        <v>9</v>
      </c>
      <c r="F159" s="129">
        <v>8</v>
      </c>
      <c r="G159" s="129">
        <v>8</v>
      </c>
    </row>
    <row r="160" spans="1:7" ht="26.1" customHeight="1">
      <c r="A160" s="14" t="s">
        <v>2260</v>
      </c>
      <c r="B160" s="63" t="s">
        <v>3421</v>
      </c>
      <c r="C160" s="161">
        <f t="shared" si="4"/>
        <v>8.6666666666666661</v>
      </c>
      <c r="D160" s="129">
        <f t="shared" si="5"/>
        <v>5</v>
      </c>
      <c r="E160" s="14">
        <v>9</v>
      </c>
      <c r="F160" s="129">
        <v>8</v>
      </c>
      <c r="G160" s="129">
        <v>2</v>
      </c>
    </row>
    <row r="161" spans="1:7" ht="26.1" customHeight="1">
      <c r="A161" s="14" t="s">
        <v>2260</v>
      </c>
      <c r="B161" s="63" t="s">
        <v>3429</v>
      </c>
      <c r="C161" s="161">
        <f t="shared" si="4"/>
        <v>8.3333333333333339</v>
      </c>
      <c r="D161" s="129">
        <f t="shared" si="5"/>
        <v>7</v>
      </c>
      <c r="E161" s="14">
        <v>8</v>
      </c>
      <c r="F161" s="129">
        <v>9</v>
      </c>
      <c r="G161" s="129">
        <v>5</v>
      </c>
    </row>
    <row r="162" spans="1:7" ht="26.1" customHeight="1">
      <c r="A162" s="14" t="s">
        <v>2260</v>
      </c>
      <c r="B162" s="63" t="s">
        <v>3426</v>
      </c>
      <c r="C162" s="161">
        <f t="shared" si="4"/>
        <v>8.3333333333333339</v>
      </c>
      <c r="D162" s="129">
        <f t="shared" si="5"/>
        <v>6</v>
      </c>
      <c r="E162" s="14">
        <v>8</v>
      </c>
      <c r="F162" s="129">
        <v>9</v>
      </c>
      <c r="G162" s="129">
        <v>3</v>
      </c>
    </row>
    <row r="163" spans="1:7" ht="26.1" customHeight="1">
      <c r="A163" s="14" t="s">
        <v>2260</v>
      </c>
      <c r="B163" s="63" t="s">
        <v>3428</v>
      </c>
      <c r="C163" s="161">
        <f t="shared" si="4"/>
        <v>8.3333333333333339</v>
      </c>
      <c r="D163" s="129">
        <f t="shared" si="5"/>
        <v>5</v>
      </c>
      <c r="E163" s="14">
        <v>8</v>
      </c>
      <c r="F163" s="129">
        <v>9</v>
      </c>
      <c r="G163" s="129">
        <v>1</v>
      </c>
    </row>
    <row r="164" spans="1:7" ht="26.1" customHeight="1">
      <c r="A164" s="14" t="s">
        <v>2260</v>
      </c>
      <c r="B164" s="63" t="s">
        <v>3443</v>
      </c>
      <c r="C164" s="161">
        <f t="shared" si="4"/>
        <v>8</v>
      </c>
      <c r="D164" s="129">
        <f t="shared" si="5"/>
        <v>7.5</v>
      </c>
      <c r="E164" s="14">
        <v>8</v>
      </c>
      <c r="F164" s="129">
        <v>8</v>
      </c>
      <c r="G164" s="129">
        <v>7</v>
      </c>
    </row>
    <row r="165" spans="1:7" ht="26.1" customHeight="1">
      <c r="A165" s="14" t="s">
        <v>2260</v>
      </c>
      <c r="B165" s="63" t="s">
        <v>3448</v>
      </c>
      <c r="C165" s="161">
        <f t="shared" si="4"/>
        <v>8</v>
      </c>
      <c r="D165" s="129">
        <f t="shared" si="5"/>
        <v>9.5</v>
      </c>
      <c r="E165" s="14">
        <v>7</v>
      </c>
      <c r="F165" s="129">
        <v>10</v>
      </c>
      <c r="G165" s="129">
        <v>9</v>
      </c>
    </row>
    <row r="166" spans="1:7" ht="26.1" customHeight="1">
      <c r="A166" s="14" t="s">
        <v>2260</v>
      </c>
      <c r="B166" s="63" t="s">
        <v>3425</v>
      </c>
      <c r="C166" s="161">
        <f t="shared" si="4"/>
        <v>8</v>
      </c>
      <c r="D166" s="129">
        <f t="shared" si="5"/>
        <v>6</v>
      </c>
      <c r="E166" s="14">
        <v>8</v>
      </c>
      <c r="F166" s="129">
        <v>8</v>
      </c>
      <c r="G166" s="129">
        <v>4</v>
      </c>
    </row>
    <row r="167" spans="1:7" ht="26.1" customHeight="1">
      <c r="A167" s="14" t="s">
        <v>2260</v>
      </c>
      <c r="B167" s="63" t="s">
        <v>3468</v>
      </c>
      <c r="C167" s="161">
        <f t="shared" si="4"/>
        <v>8</v>
      </c>
      <c r="D167" s="129">
        <f t="shared" si="5"/>
        <v>5.5</v>
      </c>
      <c r="E167" s="14">
        <v>8</v>
      </c>
      <c r="F167" s="129">
        <v>8</v>
      </c>
      <c r="G167" s="129">
        <v>3</v>
      </c>
    </row>
    <row r="168" spans="1:7" ht="26.1" customHeight="1">
      <c r="A168" s="14" t="s">
        <v>2260</v>
      </c>
      <c r="B168" s="63" t="s">
        <v>3436</v>
      </c>
      <c r="C168" s="161">
        <f t="shared" si="4"/>
        <v>8</v>
      </c>
      <c r="D168" s="129">
        <f t="shared" si="5"/>
        <v>6</v>
      </c>
      <c r="E168" s="14">
        <v>8</v>
      </c>
      <c r="F168" s="129">
        <v>8</v>
      </c>
      <c r="G168" s="129">
        <v>4</v>
      </c>
    </row>
    <row r="169" spans="1:7" ht="26.1" customHeight="1">
      <c r="A169" s="14" t="s">
        <v>2260</v>
      </c>
      <c r="B169" s="63" t="s">
        <v>3416</v>
      </c>
      <c r="C169" s="161">
        <f t="shared" si="4"/>
        <v>8</v>
      </c>
      <c r="D169" s="129">
        <f t="shared" si="5"/>
        <v>5.5</v>
      </c>
      <c r="E169" s="14">
        <v>8</v>
      </c>
      <c r="F169" s="129">
        <v>8</v>
      </c>
      <c r="G169" s="129">
        <v>3</v>
      </c>
    </row>
    <row r="170" spans="1:7" ht="26.1" customHeight="1">
      <c r="A170" s="14" t="s">
        <v>2260</v>
      </c>
      <c r="B170" s="168" t="s">
        <v>6213</v>
      </c>
      <c r="C170" s="161">
        <f t="shared" si="4"/>
        <v>8</v>
      </c>
      <c r="D170" s="129">
        <f t="shared" si="5"/>
        <v>3</v>
      </c>
      <c r="E170" s="14">
        <v>9</v>
      </c>
      <c r="F170" s="129">
        <v>6</v>
      </c>
      <c r="G170" s="129">
        <v>0</v>
      </c>
    </row>
    <row r="171" spans="1:7" ht="26.1" customHeight="1">
      <c r="A171" s="14" t="s">
        <v>2260</v>
      </c>
      <c r="B171" s="63" t="s">
        <v>3422</v>
      </c>
      <c r="C171" s="161">
        <f t="shared" si="4"/>
        <v>8</v>
      </c>
      <c r="D171" s="129">
        <f t="shared" si="5"/>
        <v>6</v>
      </c>
      <c r="E171" s="14">
        <v>8</v>
      </c>
      <c r="F171" s="129">
        <v>8</v>
      </c>
      <c r="G171" s="129">
        <v>4</v>
      </c>
    </row>
    <row r="172" spans="1:7" ht="26.1" customHeight="1">
      <c r="A172" s="14" t="s">
        <v>2260</v>
      </c>
      <c r="B172" s="63" t="s">
        <v>3463</v>
      </c>
      <c r="C172" s="161">
        <f t="shared" si="4"/>
        <v>7.666666666666667</v>
      </c>
      <c r="D172" s="129">
        <f t="shared" si="5"/>
        <v>6</v>
      </c>
      <c r="E172" s="14">
        <v>7</v>
      </c>
      <c r="F172" s="129">
        <v>9</v>
      </c>
      <c r="G172" s="129">
        <v>3</v>
      </c>
    </row>
    <row r="173" spans="1:7" ht="26.1" customHeight="1">
      <c r="A173" s="14" t="s">
        <v>2260</v>
      </c>
      <c r="B173" s="63" t="s">
        <v>3424</v>
      </c>
      <c r="C173" s="161">
        <f t="shared" si="4"/>
        <v>7.333333333333333</v>
      </c>
      <c r="D173" s="129">
        <f t="shared" si="5"/>
        <v>7</v>
      </c>
      <c r="E173" s="14">
        <v>6</v>
      </c>
      <c r="F173" s="129">
        <v>10</v>
      </c>
      <c r="G173" s="129">
        <v>4</v>
      </c>
    </row>
    <row r="174" spans="1:7" ht="26.1" customHeight="1">
      <c r="A174" s="14" t="s">
        <v>2260</v>
      </c>
      <c r="B174" s="63" t="s">
        <v>3473</v>
      </c>
      <c r="C174" s="161">
        <f t="shared" si="4"/>
        <v>7.333333333333333</v>
      </c>
      <c r="D174" s="129">
        <f t="shared" si="5"/>
        <v>6.5</v>
      </c>
      <c r="E174" s="14">
        <v>7</v>
      </c>
      <c r="F174" s="129">
        <v>8</v>
      </c>
      <c r="G174" s="129">
        <v>5</v>
      </c>
    </row>
    <row r="175" spans="1:7" ht="26.1" customHeight="1">
      <c r="A175" s="14" t="s">
        <v>2260</v>
      </c>
      <c r="B175" s="63" t="s">
        <v>3474</v>
      </c>
      <c r="C175" s="161">
        <f t="shared" si="4"/>
        <v>7.333333333333333</v>
      </c>
      <c r="D175" s="129">
        <f t="shared" si="5"/>
        <v>6.5</v>
      </c>
      <c r="E175" s="14">
        <v>7</v>
      </c>
      <c r="F175" s="129">
        <v>8</v>
      </c>
      <c r="G175" s="129">
        <v>5</v>
      </c>
    </row>
    <row r="176" spans="1:7" ht="26.1" customHeight="1">
      <c r="A176" s="14" t="s">
        <v>2260</v>
      </c>
      <c r="B176" s="63" t="s">
        <v>1455</v>
      </c>
      <c r="C176" s="161">
        <f t="shared" si="4"/>
        <v>7</v>
      </c>
      <c r="D176" s="129">
        <f t="shared" si="5"/>
        <v>5</v>
      </c>
      <c r="E176" s="14">
        <v>7</v>
      </c>
      <c r="F176" s="129">
        <v>7</v>
      </c>
      <c r="G176" s="129">
        <v>3</v>
      </c>
    </row>
    <row r="177" spans="1:7" ht="26.1" customHeight="1">
      <c r="A177" s="14" t="s">
        <v>2260</v>
      </c>
      <c r="B177" s="63" t="s">
        <v>3449</v>
      </c>
      <c r="C177" s="161">
        <f t="shared" si="4"/>
        <v>7</v>
      </c>
      <c r="D177" s="129">
        <f t="shared" si="5"/>
        <v>6</v>
      </c>
      <c r="E177" s="14">
        <v>7</v>
      </c>
      <c r="F177" s="129">
        <v>7</v>
      </c>
      <c r="G177" s="129">
        <v>5</v>
      </c>
    </row>
    <row r="178" spans="1:7" ht="26.1" customHeight="1">
      <c r="A178" s="14" t="s">
        <v>2260</v>
      </c>
      <c r="B178" s="63" t="s">
        <v>3451</v>
      </c>
      <c r="C178" s="161">
        <f t="shared" si="4"/>
        <v>7</v>
      </c>
      <c r="D178" s="129">
        <f t="shared" si="5"/>
        <v>6</v>
      </c>
      <c r="E178" s="14">
        <v>7</v>
      </c>
      <c r="F178" s="129">
        <v>7</v>
      </c>
      <c r="G178" s="129">
        <v>5</v>
      </c>
    </row>
    <row r="179" spans="1:7" ht="26.1" customHeight="1">
      <c r="A179" s="14" t="s">
        <v>2260</v>
      </c>
      <c r="B179" s="63" t="s">
        <v>3453</v>
      </c>
      <c r="C179" s="161">
        <f t="shared" si="4"/>
        <v>7</v>
      </c>
      <c r="D179" s="129">
        <f t="shared" si="5"/>
        <v>6</v>
      </c>
      <c r="E179" s="14">
        <v>7</v>
      </c>
      <c r="F179" s="129">
        <v>7</v>
      </c>
      <c r="G179" s="129">
        <v>5</v>
      </c>
    </row>
    <row r="180" spans="1:7" ht="26.1" customHeight="1">
      <c r="A180" s="14" t="s">
        <v>2260</v>
      </c>
      <c r="B180" s="63" t="s">
        <v>3455</v>
      </c>
      <c r="C180" s="161">
        <f t="shared" si="4"/>
        <v>7</v>
      </c>
      <c r="D180" s="129">
        <f t="shared" si="5"/>
        <v>6</v>
      </c>
      <c r="E180" s="14">
        <v>7</v>
      </c>
      <c r="F180" s="129">
        <v>7</v>
      </c>
      <c r="G180" s="129">
        <v>5</v>
      </c>
    </row>
    <row r="181" spans="1:7" ht="26.1" customHeight="1">
      <c r="A181" s="14" t="s">
        <v>2260</v>
      </c>
      <c r="B181" s="63" t="s">
        <v>3457</v>
      </c>
      <c r="C181" s="161">
        <f t="shared" si="4"/>
        <v>7</v>
      </c>
      <c r="D181" s="129">
        <f t="shared" si="5"/>
        <v>6</v>
      </c>
      <c r="E181" s="14">
        <v>7</v>
      </c>
      <c r="F181" s="129">
        <v>7</v>
      </c>
      <c r="G181" s="129">
        <v>5</v>
      </c>
    </row>
    <row r="182" spans="1:7" ht="26.1" customHeight="1">
      <c r="A182" s="14" t="s">
        <v>2260</v>
      </c>
      <c r="B182" s="63" t="s">
        <v>3459</v>
      </c>
      <c r="C182" s="161">
        <f t="shared" si="4"/>
        <v>7</v>
      </c>
      <c r="D182" s="129">
        <f t="shared" si="5"/>
        <v>6</v>
      </c>
      <c r="E182" s="14">
        <v>7</v>
      </c>
      <c r="F182" s="129">
        <v>7</v>
      </c>
      <c r="G182" s="129">
        <v>5</v>
      </c>
    </row>
    <row r="183" spans="1:7" ht="26.1" customHeight="1">
      <c r="A183" s="14" t="s">
        <v>2260</v>
      </c>
      <c r="B183" s="63" t="s">
        <v>3461</v>
      </c>
      <c r="C183" s="161">
        <f t="shared" si="4"/>
        <v>7</v>
      </c>
      <c r="D183" s="129">
        <f t="shared" si="5"/>
        <v>6</v>
      </c>
      <c r="E183" s="14">
        <v>7</v>
      </c>
      <c r="F183" s="129">
        <v>7</v>
      </c>
      <c r="G183" s="129">
        <v>5</v>
      </c>
    </row>
    <row r="184" spans="1:7" ht="26.1" customHeight="1">
      <c r="A184" s="14" t="s">
        <v>2260</v>
      </c>
      <c r="B184" s="63" t="s">
        <v>3450</v>
      </c>
      <c r="C184" s="161">
        <f t="shared" si="4"/>
        <v>7</v>
      </c>
      <c r="D184" s="129">
        <f t="shared" si="5"/>
        <v>6</v>
      </c>
      <c r="E184" s="14">
        <v>7</v>
      </c>
      <c r="F184" s="129">
        <v>7</v>
      </c>
      <c r="G184" s="129">
        <v>5</v>
      </c>
    </row>
    <row r="185" spans="1:7" ht="26.1" customHeight="1">
      <c r="A185" s="14" t="s">
        <v>2260</v>
      </c>
      <c r="B185" s="63" t="s">
        <v>3452</v>
      </c>
      <c r="C185" s="161">
        <f t="shared" si="4"/>
        <v>7</v>
      </c>
      <c r="D185" s="129">
        <f t="shared" si="5"/>
        <v>6</v>
      </c>
      <c r="E185" s="14">
        <v>7</v>
      </c>
      <c r="F185" s="129">
        <v>7</v>
      </c>
      <c r="G185" s="129">
        <v>5</v>
      </c>
    </row>
    <row r="186" spans="1:7" ht="26.1" customHeight="1">
      <c r="A186" s="14" t="s">
        <v>2260</v>
      </c>
      <c r="B186" s="63" t="s">
        <v>3454</v>
      </c>
      <c r="C186" s="161">
        <f t="shared" si="4"/>
        <v>7</v>
      </c>
      <c r="D186" s="129">
        <f t="shared" si="5"/>
        <v>6</v>
      </c>
      <c r="E186" s="14">
        <v>7</v>
      </c>
      <c r="F186" s="129">
        <v>7</v>
      </c>
      <c r="G186" s="129">
        <v>5</v>
      </c>
    </row>
    <row r="187" spans="1:7" ht="26.1" customHeight="1">
      <c r="A187" s="14" t="s">
        <v>2260</v>
      </c>
      <c r="B187" s="63" t="s">
        <v>3456</v>
      </c>
      <c r="C187" s="161">
        <f t="shared" si="4"/>
        <v>7</v>
      </c>
      <c r="D187" s="129">
        <f t="shared" si="5"/>
        <v>6</v>
      </c>
      <c r="E187" s="14">
        <v>7</v>
      </c>
      <c r="F187" s="129">
        <v>7</v>
      </c>
      <c r="G187" s="129">
        <v>5</v>
      </c>
    </row>
    <row r="188" spans="1:7" ht="26.1" customHeight="1">
      <c r="A188" s="14" t="s">
        <v>2260</v>
      </c>
      <c r="B188" s="63" t="s">
        <v>3458</v>
      </c>
      <c r="C188" s="161">
        <f t="shared" si="4"/>
        <v>7</v>
      </c>
      <c r="D188" s="129">
        <f t="shared" si="5"/>
        <v>6</v>
      </c>
      <c r="E188" s="14">
        <v>7</v>
      </c>
      <c r="F188" s="129">
        <v>7</v>
      </c>
      <c r="G188" s="129">
        <v>5</v>
      </c>
    </row>
    <row r="189" spans="1:7" ht="26.1" customHeight="1">
      <c r="A189" s="14" t="s">
        <v>2260</v>
      </c>
      <c r="B189" s="63" t="s">
        <v>3460</v>
      </c>
      <c r="C189" s="161">
        <f t="shared" si="4"/>
        <v>7</v>
      </c>
      <c r="D189" s="129">
        <f t="shared" si="5"/>
        <v>6</v>
      </c>
      <c r="E189" s="14">
        <v>7</v>
      </c>
      <c r="F189" s="129">
        <v>7</v>
      </c>
      <c r="G189" s="129">
        <v>5</v>
      </c>
    </row>
    <row r="190" spans="1:7" ht="26.1" customHeight="1">
      <c r="A190" s="14" t="s">
        <v>2260</v>
      </c>
      <c r="B190" s="63" t="s">
        <v>3432</v>
      </c>
      <c r="C190" s="161">
        <f t="shared" si="4"/>
        <v>7</v>
      </c>
      <c r="D190" s="129">
        <f t="shared" si="5"/>
        <v>5</v>
      </c>
      <c r="E190" s="14">
        <v>7</v>
      </c>
      <c r="F190" s="129">
        <v>7</v>
      </c>
      <c r="G190" s="129">
        <v>3</v>
      </c>
    </row>
    <row r="191" spans="1:7" ht="26.1" customHeight="1">
      <c r="A191" s="14" t="s">
        <v>2260</v>
      </c>
      <c r="B191" s="63" t="s">
        <v>3471</v>
      </c>
      <c r="C191" s="161">
        <f t="shared" si="4"/>
        <v>7</v>
      </c>
      <c r="D191" s="129">
        <f t="shared" si="5"/>
        <v>6.5</v>
      </c>
      <c r="E191" s="14">
        <v>7</v>
      </c>
      <c r="F191" s="129">
        <v>7</v>
      </c>
      <c r="G191" s="129">
        <v>6</v>
      </c>
    </row>
    <row r="192" spans="1:7" ht="26.1" customHeight="1">
      <c r="A192" s="14" t="s">
        <v>2260</v>
      </c>
      <c r="B192" s="63" t="s">
        <v>3472</v>
      </c>
      <c r="C192" s="161">
        <f t="shared" si="4"/>
        <v>7</v>
      </c>
      <c r="D192" s="129">
        <f t="shared" si="5"/>
        <v>7.5</v>
      </c>
      <c r="E192" s="14">
        <v>6</v>
      </c>
      <c r="F192" s="129">
        <v>9</v>
      </c>
      <c r="G192" s="129">
        <v>6</v>
      </c>
    </row>
    <row r="193" spans="1:7" ht="26.1" customHeight="1">
      <c r="A193" s="14" t="s">
        <v>2260</v>
      </c>
      <c r="B193" s="63" t="s">
        <v>3431</v>
      </c>
      <c r="C193" s="161">
        <f t="shared" si="4"/>
        <v>6.666666666666667</v>
      </c>
      <c r="D193" s="129">
        <f t="shared" si="5"/>
        <v>6</v>
      </c>
      <c r="E193" s="14">
        <v>6</v>
      </c>
      <c r="F193" s="129">
        <v>8</v>
      </c>
      <c r="G193" s="129">
        <v>4</v>
      </c>
    </row>
    <row r="194" spans="1:7" ht="26.1" customHeight="1">
      <c r="A194" s="14" t="s">
        <v>2260</v>
      </c>
      <c r="B194" s="63" t="s">
        <v>3430</v>
      </c>
      <c r="C194" s="161">
        <f t="shared" ref="C194:C257" si="6">(E194*2+F194)/3</f>
        <v>6.666666666666667</v>
      </c>
      <c r="D194" s="129">
        <f t="shared" ref="D194:D257" si="7">(F194+G194)/2</f>
        <v>5.5</v>
      </c>
      <c r="E194" s="14">
        <v>6</v>
      </c>
      <c r="F194" s="129">
        <v>8</v>
      </c>
      <c r="G194" s="129">
        <v>3</v>
      </c>
    </row>
    <row r="195" spans="1:7" ht="26.1" customHeight="1">
      <c r="A195" s="14" t="s">
        <v>2260</v>
      </c>
      <c r="B195" s="63" t="s">
        <v>3434</v>
      </c>
      <c r="C195" s="161">
        <f t="shared" si="6"/>
        <v>6.333333333333333</v>
      </c>
      <c r="D195" s="129">
        <f t="shared" si="7"/>
        <v>7</v>
      </c>
      <c r="E195" s="14">
        <v>6</v>
      </c>
      <c r="F195" s="129">
        <v>7</v>
      </c>
      <c r="G195" s="129">
        <v>7</v>
      </c>
    </row>
    <row r="196" spans="1:7" ht="26.1" customHeight="1">
      <c r="A196" s="14" t="s">
        <v>2260</v>
      </c>
      <c r="B196" s="63" t="s">
        <v>3470</v>
      </c>
      <c r="C196" s="161">
        <f t="shared" si="6"/>
        <v>6.333333333333333</v>
      </c>
      <c r="D196" s="129">
        <f t="shared" si="7"/>
        <v>5.5</v>
      </c>
      <c r="E196" s="14">
        <v>6</v>
      </c>
      <c r="F196" s="129">
        <v>7</v>
      </c>
      <c r="G196" s="129">
        <v>4</v>
      </c>
    </row>
    <row r="197" spans="1:7" ht="26.1" customHeight="1">
      <c r="A197" s="14" t="s">
        <v>2260</v>
      </c>
      <c r="B197" s="63" t="s">
        <v>3438</v>
      </c>
      <c r="C197" s="161">
        <f t="shared" si="6"/>
        <v>6</v>
      </c>
      <c r="D197" s="129">
        <f t="shared" si="7"/>
        <v>5.5</v>
      </c>
      <c r="E197" s="14">
        <v>6</v>
      </c>
      <c r="F197" s="129">
        <v>6</v>
      </c>
      <c r="G197" s="129">
        <v>5</v>
      </c>
    </row>
    <row r="198" spans="1:7" ht="26.1" customHeight="1">
      <c r="A198" s="14" t="s">
        <v>2260</v>
      </c>
      <c r="B198" s="168" t="s">
        <v>6218</v>
      </c>
      <c r="C198" s="161">
        <f t="shared" si="6"/>
        <v>6</v>
      </c>
      <c r="D198" s="129">
        <f t="shared" si="7"/>
        <v>0</v>
      </c>
      <c r="E198" s="14">
        <v>9</v>
      </c>
      <c r="F198" s="129">
        <v>0</v>
      </c>
      <c r="G198" s="129">
        <v>0</v>
      </c>
    </row>
    <row r="199" spans="1:7" ht="26.1" customHeight="1">
      <c r="A199" s="14" t="s">
        <v>2260</v>
      </c>
      <c r="B199" s="63" t="s">
        <v>3476</v>
      </c>
      <c r="C199" s="161">
        <f t="shared" si="6"/>
        <v>5.666666666666667</v>
      </c>
      <c r="D199" s="129">
        <f t="shared" si="7"/>
        <v>3.5</v>
      </c>
      <c r="E199" s="14">
        <v>7</v>
      </c>
      <c r="F199" s="129">
        <v>3</v>
      </c>
      <c r="G199" s="129">
        <v>4</v>
      </c>
    </row>
    <row r="200" spans="1:7" ht="26.1" customHeight="1">
      <c r="A200" s="14" t="s">
        <v>2260</v>
      </c>
      <c r="B200" s="63" t="s">
        <v>3478</v>
      </c>
      <c r="C200" s="161">
        <f t="shared" si="6"/>
        <v>5.666666666666667</v>
      </c>
      <c r="D200" s="129">
        <f t="shared" si="7"/>
        <v>3.5</v>
      </c>
      <c r="E200" s="14">
        <v>6</v>
      </c>
      <c r="F200" s="129">
        <v>5</v>
      </c>
      <c r="G200" s="129">
        <v>2</v>
      </c>
    </row>
    <row r="201" spans="1:7" ht="26.1" customHeight="1">
      <c r="A201" s="14" t="s">
        <v>2260</v>
      </c>
      <c r="B201" s="63" t="s">
        <v>1607</v>
      </c>
      <c r="C201" s="161">
        <f t="shared" si="6"/>
        <v>5.333333333333333</v>
      </c>
      <c r="D201" s="129">
        <f t="shared" si="7"/>
        <v>6.5</v>
      </c>
      <c r="E201" s="14">
        <v>5</v>
      </c>
      <c r="F201" s="129">
        <v>6</v>
      </c>
      <c r="G201" s="129">
        <v>7</v>
      </c>
    </row>
    <row r="202" spans="1:7" ht="26.1" customHeight="1">
      <c r="A202" s="14" t="s">
        <v>2260</v>
      </c>
      <c r="B202" s="63" t="s">
        <v>3465</v>
      </c>
      <c r="C202" s="161">
        <f t="shared" si="6"/>
        <v>5.333333333333333</v>
      </c>
      <c r="D202" s="129">
        <f t="shared" si="7"/>
        <v>6</v>
      </c>
      <c r="E202" s="14">
        <v>5</v>
      </c>
      <c r="F202" s="129">
        <v>6</v>
      </c>
      <c r="G202" s="129">
        <v>6</v>
      </c>
    </row>
    <row r="203" spans="1:7" ht="26.1" customHeight="1">
      <c r="A203" s="14" t="s">
        <v>2260</v>
      </c>
      <c r="B203" s="63" t="s">
        <v>3447</v>
      </c>
      <c r="C203" s="161">
        <f t="shared" si="6"/>
        <v>5.333333333333333</v>
      </c>
      <c r="D203" s="129">
        <f t="shared" si="7"/>
        <v>9.5</v>
      </c>
      <c r="E203" s="14">
        <v>3</v>
      </c>
      <c r="F203" s="129">
        <v>10</v>
      </c>
      <c r="G203" s="129">
        <v>9</v>
      </c>
    </row>
    <row r="204" spans="1:7" ht="26.1" customHeight="1">
      <c r="A204" s="14" t="s">
        <v>2260</v>
      </c>
      <c r="B204" s="63" t="s">
        <v>3418</v>
      </c>
      <c r="C204" s="161">
        <f t="shared" si="6"/>
        <v>5.333333333333333</v>
      </c>
      <c r="D204" s="129">
        <f t="shared" si="7"/>
        <v>8.5</v>
      </c>
      <c r="E204" s="14">
        <v>4</v>
      </c>
      <c r="F204" s="129">
        <v>8</v>
      </c>
      <c r="G204" s="129">
        <v>9</v>
      </c>
    </row>
    <row r="205" spans="1:7" ht="26.1" customHeight="1">
      <c r="A205" s="14" t="s">
        <v>2260</v>
      </c>
      <c r="B205" s="63" t="s">
        <v>3469</v>
      </c>
      <c r="C205" s="161">
        <f t="shared" si="6"/>
        <v>5.333333333333333</v>
      </c>
      <c r="D205" s="129">
        <f t="shared" si="7"/>
        <v>5</v>
      </c>
      <c r="E205" s="14">
        <v>5</v>
      </c>
      <c r="F205" s="129">
        <v>6</v>
      </c>
      <c r="G205" s="129">
        <v>4</v>
      </c>
    </row>
    <row r="206" spans="1:7" ht="26.1" customHeight="1">
      <c r="A206" s="14" t="s">
        <v>2260</v>
      </c>
      <c r="B206" s="63" t="s">
        <v>3435</v>
      </c>
      <c r="C206" s="161">
        <f t="shared" si="6"/>
        <v>5</v>
      </c>
      <c r="D206" s="129">
        <f t="shared" si="7"/>
        <v>2.5</v>
      </c>
      <c r="E206" s="14">
        <v>6</v>
      </c>
      <c r="F206" s="129">
        <v>3</v>
      </c>
      <c r="G206" s="129">
        <v>2</v>
      </c>
    </row>
    <row r="207" spans="1:7" ht="26.1" customHeight="1">
      <c r="A207" s="14" t="s">
        <v>2260</v>
      </c>
      <c r="B207" s="63" t="s">
        <v>3417</v>
      </c>
      <c r="C207" s="161">
        <f t="shared" si="6"/>
        <v>5</v>
      </c>
      <c r="D207" s="129">
        <f t="shared" si="7"/>
        <v>6</v>
      </c>
      <c r="E207" s="14">
        <v>5</v>
      </c>
      <c r="F207" s="129">
        <v>5</v>
      </c>
      <c r="G207" s="129">
        <v>7</v>
      </c>
    </row>
    <row r="208" spans="1:7" ht="26.1" customHeight="1">
      <c r="A208" s="14" t="s">
        <v>2260</v>
      </c>
      <c r="B208" s="168" t="s">
        <v>6185</v>
      </c>
      <c r="C208" s="161">
        <f t="shared" si="6"/>
        <v>4.666666666666667</v>
      </c>
      <c r="D208" s="129">
        <f t="shared" si="7"/>
        <v>0</v>
      </c>
      <c r="E208" s="14">
        <v>7</v>
      </c>
      <c r="F208" s="129">
        <v>0</v>
      </c>
      <c r="G208" s="129">
        <v>0</v>
      </c>
    </row>
    <row r="209" spans="1:7" ht="26.1" customHeight="1">
      <c r="A209" s="14" t="s">
        <v>2260</v>
      </c>
      <c r="B209" s="63" t="s">
        <v>3439</v>
      </c>
      <c r="C209" s="161">
        <f t="shared" si="6"/>
        <v>4.666666666666667</v>
      </c>
      <c r="D209" s="129">
        <f t="shared" si="7"/>
        <v>5.5</v>
      </c>
      <c r="E209" s="14">
        <v>4</v>
      </c>
      <c r="F209" s="129">
        <v>6</v>
      </c>
      <c r="G209" s="129">
        <v>5</v>
      </c>
    </row>
    <row r="210" spans="1:7" ht="26.1" customHeight="1">
      <c r="A210" s="14" t="s">
        <v>2260</v>
      </c>
      <c r="B210" s="168" t="s">
        <v>6184</v>
      </c>
      <c r="C210" s="161">
        <f t="shared" si="6"/>
        <v>4.666666666666667</v>
      </c>
      <c r="D210" s="129">
        <f t="shared" si="7"/>
        <v>0</v>
      </c>
      <c r="E210" s="14">
        <v>7</v>
      </c>
      <c r="F210" s="129">
        <v>0</v>
      </c>
      <c r="G210" s="129">
        <v>0</v>
      </c>
    </row>
    <row r="211" spans="1:7" ht="26.1" customHeight="1">
      <c r="A211" s="14" t="s">
        <v>2260</v>
      </c>
      <c r="B211" s="63" t="s">
        <v>3446</v>
      </c>
      <c r="C211" s="161">
        <f t="shared" si="6"/>
        <v>4.666666666666667</v>
      </c>
      <c r="D211" s="129">
        <f t="shared" si="7"/>
        <v>9.5</v>
      </c>
      <c r="E211" s="14">
        <v>2</v>
      </c>
      <c r="F211" s="129">
        <v>10</v>
      </c>
      <c r="G211" s="129">
        <v>9</v>
      </c>
    </row>
    <row r="212" spans="1:7" ht="26.1" customHeight="1">
      <c r="A212" s="14" t="s">
        <v>2260</v>
      </c>
      <c r="B212" s="63" t="s">
        <v>3467</v>
      </c>
      <c r="C212" s="161">
        <f t="shared" si="6"/>
        <v>4.333333333333333</v>
      </c>
      <c r="D212" s="129">
        <f t="shared" si="7"/>
        <v>5</v>
      </c>
      <c r="E212" s="14">
        <v>4</v>
      </c>
      <c r="F212" s="129">
        <v>5</v>
      </c>
      <c r="G212" s="129">
        <v>5</v>
      </c>
    </row>
    <row r="213" spans="1:7" ht="26.1" customHeight="1">
      <c r="A213" s="14" t="s">
        <v>2260</v>
      </c>
      <c r="B213" s="63" t="s">
        <v>3475</v>
      </c>
      <c r="C213" s="161">
        <f t="shared" si="6"/>
        <v>4</v>
      </c>
      <c r="D213" s="129">
        <f t="shared" si="7"/>
        <v>3.5</v>
      </c>
      <c r="E213" s="14">
        <v>4</v>
      </c>
      <c r="F213" s="129">
        <v>4</v>
      </c>
      <c r="G213" s="129">
        <v>3</v>
      </c>
    </row>
    <row r="214" spans="1:7" ht="26.1" customHeight="1">
      <c r="A214" s="14" t="s">
        <v>2260</v>
      </c>
      <c r="B214" s="63" t="s">
        <v>3466</v>
      </c>
      <c r="C214" s="161">
        <f t="shared" si="6"/>
        <v>4</v>
      </c>
      <c r="D214" s="129">
        <f t="shared" si="7"/>
        <v>5</v>
      </c>
      <c r="E214" s="14">
        <v>4</v>
      </c>
      <c r="F214" s="129">
        <v>4</v>
      </c>
      <c r="G214" s="129">
        <v>6</v>
      </c>
    </row>
    <row r="215" spans="1:7" ht="26.1" customHeight="1">
      <c r="A215" s="14" t="s">
        <v>2260</v>
      </c>
      <c r="B215" s="168" t="s">
        <v>6182</v>
      </c>
      <c r="C215" s="161">
        <f t="shared" si="6"/>
        <v>4</v>
      </c>
      <c r="D215" s="129">
        <f t="shared" si="7"/>
        <v>0</v>
      </c>
      <c r="E215" s="14">
        <v>6</v>
      </c>
      <c r="F215" s="129">
        <v>0</v>
      </c>
      <c r="G215" s="129">
        <v>0</v>
      </c>
    </row>
    <row r="216" spans="1:7" ht="26.1" customHeight="1">
      <c r="A216" s="14" t="s">
        <v>2260</v>
      </c>
      <c r="B216" s="63" t="s">
        <v>3419</v>
      </c>
      <c r="C216" s="161">
        <f t="shared" si="6"/>
        <v>4</v>
      </c>
      <c r="D216" s="129">
        <f t="shared" si="7"/>
        <v>8.5</v>
      </c>
      <c r="E216" s="14">
        <v>2</v>
      </c>
      <c r="F216" s="129">
        <v>8</v>
      </c>
      <c r="G216" s="129">
        <v>9</v>
      </c>
    </row>
    <row r="217" spans="1:7" ht="26.1" customHeight="1">
      <c r="A217" s="14" t="s">
        <v>2260</v>
      </c>
      <c r="B217" s="63" t="s">
        <v>3477</v>
      </c>
      <c r="C217" s="161">
        <f t="shared" si="6"/>
        <v>3.6666666666666665</v>
      </c>
      <c r="D217" s="129">
        <f t="shared" si="7"/>
        <v>2.5</v>
      </c>
      <c r="E217" s="14">
        <v>4</v>
      </c>
      <c r="F217" s="129">
        <v>3</v>
      </c>
      <c r="G217" s="129">
        <v>2</v>
      </c>
    </row>
    <row r="218" spans="1:7" ht="26.1" customHeight="1">
      <c r="A218" s="14" t="s">
        <v>2260</v>
      </c>
      <c r="B218" s="168" t="s">
        <v>6183</v>
      </c>
      <c r="C218" s="161">
        <f t="shared" si="6"/>
        <v>3.3333333333333335</v>
      </c>
      <c r="D218" s="129">
        <f t="shared" si="7"/>
        <v>0</v>
      </c>
      <c r="E218" s="14">
        <v>5</v>
      </c>
      <c r="F218" s="129">
        <v>0</v>
      </c>
      <c r="G218" s="129">
        <v>0</v>
      </c>
    </row>
    <row r="219" spans="1:7" ht="26.1" customHeight="1">
      <c r="A219" s="14" t="s">
        <v>2260</v>
      </c>
      <c r="B219" s="63" t="s">
        <v>3440</v>
      </c>
      <c r="C219" s="161">
        <f t="shared" si="6"/>
        <v>3.3333333333333335</v>
      </c>
      <c r="D219" s="129">
        <f t="shared" si="7"/>
        <v>5</v>
      </c>
      <c r="E219" s="14">
        <v>3</v>
      </c>
      <c r="F219" s="129">
        <v>4</v>
      </c>
      <c r="G219" s="129">
        <v>6</v>
      </c>
    </row>
    <row r="220" spans="1:7" ht="26.1" customHeight="1">
      <c r="A220" s="14" t="s">
        <v>2260</v>
      </c>
      <c r="B220" s="63" t="s">
        <v>3464</v>
      </c>
      <c r="C220" s="161">
        <f t="shared" si="6"/>
        <v>3.3333333333333335</v>
      </c>
      <c r="D220" s="129">
        <f t="shared" si="7"/>
        <v>4</v>
      </c>
      <c r="E220" s="14">
        <v>4</v>
      </c>
      <c r="F220" s="129">
        <v>2</v>
      </c>
      <c r="G220" s="129">
        <v>6</v>
      </c>
    </row>
    <row r="221" spans="1:7" ht="26.1" customHeight="1">
      <c r="A221" s="14" t="s">
        <v>2260</v>
      </c>
      <c r="B221" s="63" t="s">
        <v>3445</v>
      </c>
      <c r="C221" s="161">
        <f t="shared" si="6"/>
        <v>3.3333333333333335</v>
      </c>
      <c r="D221" s="129">
        <f t="shared" si="7"/>
        <v>5.5</v>
      </c>
      <c r="E221" s="14">
        <v>3</v>
      </c>
      <c r="F221" s="129">
        <v>4</v>
      </c>
      <c r="G221" s="129">
        <v>7</v>
      </c>
    </row>
    <row r="222" spans="1:7" ht="26.1" customHeight="1">
      <c r="A222" s="14" t="s">
        <v>2260</v>
      </c>
      <c r="B222" s="63" t="s">
        <v>5698</v>
      </c>
      <c r="C222" s="161">
        <f t="shared" si="6"/>
        <v>3.3333333333333335</v>
      </c>
      <c r="D222" s="129">
        <f t="shared" si="7"/>
        <v>2</v>
      </c>
      <c r="E222" s="14">
        <v>3</v>
      </c>
      <c r="F222" s="129">
        <v>4</v>
      </c>
      <c r="G222" s="129">
        <v>0</v>
      </c>
    </row>
    <row r="223" spans="1:7" ht="26.1" customHeight="1">
      <c r="A223" s="14" t="s">
        <v>2260</v>
      </c>
      <c r="B223" s="63" t="s">
        <v>3433</v>
      </c>
      <c r="C223" s="161">
        <f t="shared" si="6"/>
        <v>3</v>
      </c>
      <c r="D223" s="129">
        <f t="shared" si="7"/>
        <v>3</v>
      </c>
      <c r="E223" s="14">
        <v>3</v>
      </c>
      <c r="F223" s="129">
        <v>3</v>
      </c>
      <c r="G223" s="129">
        <v>3</v>
      </c>
    </row>
    <row r="224" spans="1:7" ht="26.1" customHeight="1">
      <c r="A224" s="14" t="s">
        <v>2260</v>
      </c>
      <c r="B224" s="63" t="s">
        <v>3437</v>
      </c>
      <c r="C224" s="161">
        <f t="shared" si="6"/>
        <v>3</v>
      </c>
      <c r="D224" s="129">
        <f t="shared" si="7"/>
        <v>6</v>
      </c>
      <c r="E224" s="14">
        <v>2</v>
      </c>
      <c r="F224" s="129">
        <v>5</v>
      </c>
      <c r="G224" s="129">
        <v>7</v>
      </c>
    </row>
    <row r="225" spans="1:7" ht="26.1" customHeight="1">
      <c r="A225" s="14" t="s">
        <v>2260</v>
      </c>
      <c r="B225" s="168" t="s">
        <v>6217</v>
      </c>
      <c r="C225" s="161">
        <f t="shared" si="6"/>
        <v>2.6666666666666665</v>
      </c>
      <c r="D225" s="129">
        <f t="shared" si="7"/>
        <v>0</v>
      </c>
      <c r="E225" s="14">
        <v>4</v>
      </c>
      <c r="F225" s="129">
        <v>0</v>
      </c>
      <c r="G225" s="129">
        <v>0</v>
      </c>
    </row>
    <row r="226" spans="1:7" ht="26.1" customHeight="1">
      <c r="A226" s="14" t="s">
        <v>2260</v>
      </c>
      <c r="B226" s="168" t="s">
        <v>6216</v>
      </c>
      <c r="C226" s="161">
        <f t="shared" si="6"/>
        <v>2.6666666666666665</v>
      </c>
      <c r="D226" s="129">
        <f t="shared" si="7"/>
        <v>0</v>
      </c>
      <c r="E226" s="14">
        <v>4</v>
      </c>
      <c r="F226" s="129">
        <v>0</v>
      </c>
      <c r="G226" s="129">
        <v>0</v>
      </c>
    </row>
    <row r="227" spans="1:7" ht="26.1" customHeight="1">
      <c r="A227" s="14" t="s">
        <v>2260</v>
      </c>
      <c r="B227" s="63" t="s">
        <v>3462</v>
      </c>
      <c r="C227" s="161">
        <f t="shared" si="6"/>
        <v>2.3333333333333335</v>
      </c>
      <c r="D227" s="129">
        <f t="shared" si="7"/>
        <v>4.5</v>
      </c>
      <c r="E227" s="14">
        <v>2</v>
      </c>
      <c r="F227" s="129">
        <v>3</v>
      </c>
      <c r="G227" s="129">
        <v>6</v>
      </c>
    </row>
    <row r="228" spans="1:7" ht="26.1" customHeight="1">
      <c r="A228" s="14" t="s">
        <v>2260</v>
      </c>
      <c r="B228" s="63" t="s">
        <v>3444</v>
      </c>
      <c r="C228" s="161">
        <f t="shared" si="6"/>
        <v>1.6666666666666667</v>
      </c>
      <c r="D228" s="129">
        <f t="shared" si="7"/>
        <v>5.5</v>
      </c>
      <c r="E228" s="14">
        <v>1</v>
      </c>
      <c r="F228" s="129">
        <v>3</v>
      </c>
      <c r="G228" s="129">
        <v>8</v>
      </c>
    </row>
    <row r="229" spans="1:7" ht="26.1" customHeight="1">
      <c r="A229" s="14" t="s">
        <v>2260</v>
      </c>
      <c r="B229" s="171" t="s">
        <v>3427</v>
      </c>
      <c r="C229" s="161">
        <f t="shared" si="6"/>
        <v>10</v>
      </c>
      <c r="D229" s="129">
        <f t="shared" si="7"/>
        <v>7.5</v>
      </c>
      <c r="E229" s="14">
        <v>10</v>
      </c>
      <c r="F229" s="129">
        <v>10</v>
      </c>
      <c r="G229" s="129">
        <v>5</v>
      </c>
    </row>
    <row r="230" spans="1:7" ht="26.1" customHeight="1">
      <c r="A230" s="14" t="s">
        <v>2260</v>
      </c>
      <c r="B230" s="171" t="s">
        <v>3442</v>
      </c>
      <c r="C230" s="161">
        <f t="shared" si="6"/>
        <v>10</v>
      </c>
      <c r="D230" s="129">
        <f t="shared" si="7"/>
        <v>9</v>
      </c>
      <c r="E230" s="14">
        <v>10</v>
      </c>
      <c r="F230" s="129">
        <v>10</v>
      </c>
      <c r="G230" s="129">
        <v>8</v>
      </c>
    </row>
    <row r="231" spans="1:7" ht="30" customHeight="1">
      <c r="A231" s="14" t="s">
        <v>2418</v>
      </c>
      <c r="B231" s="63" t="s">
        <v>3792</v>
      </c>
      <c r="C231" s="161">
        <f t="shared" si="6"/>
        <v>6.666666666666667</v>
      </c>
      <c r="D231" s="129">
        <f t="shared" si="7"/>
        <v>0</v>
      </c>
      <c r="E231" s="14">
        <v>10</v>
      </c>
      <c r="F231" s="129">
        <v>0</v>
      </c>
      <c r="G231" s="129">
        <v>0</v>
      </c>
    </row>
    <row r="232" spans="1:7" ht="30" customHeight="1">
      <c r="A232" s="14" t="s">
        <v>2418</v>
      </c>
      <c r="B232" s="63" t="s">
        <v>3798</v>
      </c>
      <c r="C232" s="161">
        <f t="shared" si="6"/>
        <v>6</v>
      </c>
      <c r="D232" s="129">
        <f t="shared" si="7"/>
        <v>0</v>
      </c>
      <c r="E232" s="14">
        <v>9</v>
      </c>
      <c r="F232" s="129">
        <v>0</v>
      </c>
      <c r="G232" s="129">
        <v>0</v>
      </c>
    </row>
    <row r="233" spans="1:7" ht="30" customHeight="1">
      <c r="A233" s="14" t="s">
        <v>2418</v>
      </c>
      <c r="B233" s="63" t="s">
        <v>3801</v>
      </c>
      <c r="C233" s="161">
        <f t="shared" si="6"/>
        <v>5.333333333333333</v>
      </c>
      <c r="D233" s="129">
        <f t="shared" si="7"/>
        <v>0</v>
      </c>
      <c r="E233" s="14">
        <v>8</v>
      </c>
      <c r="F233" s="129">
        <v>0</v>
      </c>
      <c r="G233" s="129">
        <v>0</v>
      </c>
    </row>
    <row r="234" spans="1:7" ht="30" customHeight="1">
      <c r="A234" s="14" t="s">
        <v>2418</v>
      </c>
      <c r="B234" s="63" t="s">
        <v>3793</v>
      </c>
      <c r="C234" s="161">
        <f t="shared" si="6"/>
        <v>4</v>
      </c>
      <c r="D234" s="129">
        <f t="shared" si="7"/>
        <v>0</v>
      </c>
      <c r="E234" s="14">
        <v>6</v>
      </c>
      <c r="F234" s="129">
        <v>0</v>
      </c>
      <c r="G234" s="129">
        <v>0</v>
      </c>
    </row>
    <row r="235" spans="1:7" ht="30" customHeight="1">
      <c r="A235" s="14" t="s">
        <v>2418</v>
      </c>
      <c r="B235" s="63" t="s">
        <v>3791</v>
      </c>
      <c r="C235" s="161">
        <f t="shared" si="6"/>
        <v>4</v>
      </c>
      <c r="D235" s="129">
        <f t="shared" si="7"/>
        <v>0</v>
      </c>
      <c r="E235" s="14">
        <v>6</v>
      </c>
      <c r="F235" s="129">
        <v>0</v>
      </c>
      <c r="G235" s="129">
        <v>0</v>
      </c>
    </row>
    <row r="236" spans="1:7" ht="30" customHeight="1">
      <c r="A236" s="14" t="s">
        <v>2418</v>
      </c>
      <c r="B236" s="63" t="s">
        <v>3804</v>
      </c>
      <c r="C236" s="161">
        <f t="shared" si="6"/>
        <v>4</v>
      </c>
      <c r="D236" s="129">
        <f t="shared" si="7"/>
        <v>0</v>
      </c>
      <c r="E236" s="14">
        <v>6</v>
      </c>
      <c r="F236" s="129">
        <v>0</v>
      </c>
      <c r="G236" s="129">
        <v>0</v>
      </c>
    </row>
    <row r="237" spans="1:7" ht="30" customHeight="1">
      <c r="A237" s="14" t="s">
        <v>2418</v>
      </c>
      <c r="B237" s="63" t="s">
        <v>3800</v>
      </c>
      <c r="C237" s="161">
        <f t="shared" si="6"/>
        <v>4</v>
      </c>
      <c r="D237" s="129">
        <f t="shared" si="7"/>
        <v>0</v>
      </c>
      <c r="E237" s="14">
        <v>6</v>
      </c>
      <c r="F237" s="129">
        <v>0</v>
      </c>
      <c r="G237" s="129">
        <v>0</v>
      </c>
    </row>
    <row r="238" spans="1:7" ht="30" customHeight="1">
      <c r="A238" s="14" t="s">
        <v>2418</v>
      </c>
      <c r="B238" s="63" t="s">
        <v>3808</v>
      </c>
      <c r="C238" s="161">
        <f t="shared" si="6"/>
        <v>3.3333333333333335</v>
      </c>
      <c r="D238" s="129">
        <f t="shared" si="7"/>
        <v>0</v>
      </c>
      <c r="E238" s="14">
        <v>5</v>
      </c>
      <c r="F238" s="129">
        <v>0</v>
      </c>
      <c r="G238" s="129">
        <v>0</v>
      </c>
    </row>
    <row r="239" spans="1:7" ht="30" customHeight="1">
      <c r="A239" s="14" t="s">
        <v>2418</v>
      </c>
      <c r="B239" s="63" t="s">
        <v>3796</v>
      </c>
      <c r="C239" s="161">
        <f t="shared" si="6"/>
        <v>3.3333333333333335</v>
      </c>
      <c r="D239" s="129">
        <f t="shared" si="7"/>
        <v>0</v>
      </c>
      <c r="E239" s="14">
        <v>5</v>
      </c>
      <c r="F239" s="129">
        <v>0</v>
      </c>
      <c r="G239" s="129">
        <v>0</v>
      </c>
    </row>
    <row r="240" spans="1:7" ht="30" customHeight="1">
      <c r="A240" s="14" t="s">
        <v>2418</v>
      </c>
      <c r="B240" s="63" t="s">
        <v>3795</v>
      </c>
      <c r="C240" s="161">
        <f t="shared" si="6"/>
        <v>3.3333333333333335</v>
      </c>
      <c r="D240" s="129">
        <f t="shared" si="7"/>
        <v>0</v>
      </c>
      <c r="E240" s="14">
        <v>5</v>
      </c>
      <c r="F240" s="129">
        <v>0</v>
      </c>
      <c r="G240" s="129">
        <v>0</v>
      </c>
    </row>
    <row r="241" spans="1:7" ht="30" customHeight="1">
      <c r="A241" s="14" t="s">
        <v>2418</v>
      </c>
      <c r="B241" s="63" t="s">
        <v>3797</v>
      </c>
      <c r="C241" s="161">
        <f t="shared" si="6"/>
        <v>2.6666666666666665</v>
      </c>
      <c r="D241" s="129">
        <f t="shared" si="7"/>
        <v>0</v>
      </c>
      <c r="E241" s="14">
        <v>4</v>
      </c>
      <c r="F241" s="129">
        <v>0</v>
      </c>
      <c r="G241" s="129">
        <v>0</v>
      </c>
    </row>
    <row r="242" spans="1:7" ht="30" customHeight="1">
      <c r="A242" s="14" t="s">
        <v>2418</v>
      </c>
      <c r="B242" s="63" t="s">
        <v>3807</v>
      </c>
      <c r="C242" s="161">
        <f t="shared" si="6"/>
        <v>2.6666666666666665</v>
      </c>
      <c r="D242" s="129">
        <f t="shared" si="7"/>
        <v>0</v>
      </c>
      <c r="E242" s="14">
        <v>4</v>
      </c>
      <c r="F242" s="129">
        <v>0</v>
      </c>
      <c r="G242" s="129">
        <v>0</v>
      </c>
    </row>
    <row r="243" spans="1:7" ht="30" customHeight="1">
      <c r="A243" s="14" t="s">
        <v>2418</v>
      </c>
      <c r="B243" s="63" t="s">
        <v>3799</v>
      </c>
      <c r="C243" s="161">
        <f t="shared" si="6"/>
        <v>2.6666666666666665</v>
      </c>
      <c r="D243" s="129">
        <f t="shared" si="7"/>
        <v>0</v>
      </c>
      <c r="E243" s="14">
        <v>4</v>
      </c>
      <c r="F243" s="129">
        <v>0</v>
      </c>
      <c r="G243" s="129">
        <v>0</v>
      </c>
    </row>
    <row r="244" spans="1:7" ht="30" customHeight="1">
      <c r="A244" s="14" t="s">
        <v>2418</v>
      </c>
      <c r="B244" s="63" t="s">
        <v>3806</v>
      </c>
      <c r="C244" s="161">
        <f t="shared" si="6"/>
        <v>2.6666666666666665</v>
      </c>
      <c r="D244" s="129">
        <f t="shared" si="7"/>
        <v>0</v>
      </c>
      <c r="E244" s="14">
        <v>4</v>
      </c>
      <c r="F244" s="129">
        <v>0</v>
      </c>
      <c r="G244" s="129">
        <v>0</v>
      </c>
    </row>
    <row r="245" spans="1:7" ht="30" customHeight="1">
      <c r="A245" s="14" t="s">
        <v>2418</v>
      </c>
      <c r="B245" s="63" t="s">
        <v>3794</v>
      </c>
      <c r="C245" s="161">
        <f t="shared" si="6"/>
        <v>2</v>
      </c>
      <c r="D245" s="129">
        <f t="shared" si="7"/>
        <v>0</v>
      </c>
      <c r="E245" s="14">
        <v>3</v>
      </c>
      <c r="F245" s="129">
        <v>0</v>
      </c>
      <c r="G245" s="129">
        <v>0</v>
      </c>
    </row>
    <row r="246" spans="1:7" ht="30" customHeight="1">
      <c r="A246" s="14" t="s">
        <v>2418</v>
      </c>
      <c r="B246" s="63" t="s">
        <v>3810</v>
      </c>
      <c r="C246" s="161">
        <f t="shared" si="6"/>
        <v>2</v>
      </c>
      <c r="D246" s="129">
        <f t="shared" si="7"/>
        <v>0</v>
      </c>
      <c r="E246" s="14">
        <v>3</v>
      </c>
      <c r="F246" s="129">
        <v>0</v>
      </c>
      <c r="G246" s="129">
        <v>0</v>
      </c>
    </row>
    <row r="247" spans="1:7" ht="30" customHeight="1">
      <c r="A247" s="14" t="s">
        <v>2418</v>
      </c>
      <c r="B247" s="63" t="s">
        <v>3811</v>
      </c>
      <c r="C247" s="161">
        <f t="shared" si="6"/>
        <v>2</v>
      </c>
      <c r="D247" s="129">
        <f t="shared" si="7"/>
        <v>0</v>
      </c>
      <c r="E247" s="14">
        <v>3</v>
      </c>
      <c r="F247" s="129">
        <v>0</v>
      </c>
      <c r="G247" s="129">
        <v>0</v>
      </c>
    </row>
    <row r="248" spans="1:7" ht="30" customHeight="1">
      <c r="A248" s="14" t="s">
        <v>2418</v>
      </c>
      <c r="B248" s="63" t="s">
        <v>3809</v>
      </c>
      <c r="C248" s="161">
        <f t="shared" si="6"/>
        <v>2</v>
      </c>
      <c r="D248" s="129">
        <f t="shared" si="7"/>
        <v>0</v>
      </c>
      <c r="E248" s="14">
        <v>3</v>
      </c>
      <c r="F248" s="129">
        <v>0</v>
      </c>
      <c r="G248" s="129">
        <v>0</v>
      </c>
    </row>
    <row r="249" spans="1:7" ht="30" customHeight="1">
      <c r="A249" s="14" t="s">
        <v>2418</v>
      </c>
      <c r="B249" s="63" t="s">
        <v>3805</v>
      </c>
      <c r="C249" s="161">
        <f t="shared" si="6"/>
        <v>2</v>
      </c>
      <c r="D249" s="129">
        <f t="shared" si="7"/>
        <v>0</v>
      </c>
      <c r="E249" s="14">
        <v>3</v>
      </c>
      <c r="F249" s="129">
        <v>0</v>
      </c>
      <c r="G249" s="129">
        <v>0</v>
      </c>
    </row>
    <row r="250" spans="1:7" ht="30" customHeight="1">
      <c r="A250" s="14" t="s">
        <v>2418</v>
      </c>
      <c r="B250" s="63" t="s">
        <v>3812</v>
      </c>
      <c r="C250" s="161">
        <f t="shared" si="6"/>
        <v>2</v>
      </c>
      <c r="D250" s="129">
        <f t="shared" si="7"/>
        <v>0</v>
      </c>
      <c r="E250" s="14">
        <v>3</v>
      </c>
      <c r="F250" s="129">
        <v>0</v>
      </c>
      <c r="G250" s="129">
        <v>0</v>
      </c>
    </row>
    <row r="251" spans="1:7" ht="30" customHeight="1">
      <c r="A251" s="14" t="s">
        <v>2418</v>
      </c>
      <c r="B251" s="63" t="s">
        <v>3803</v>
      </c>
      <c r="C251" s="161">
        <f t="shared" si="6"/>
        <v>1.3333333333333333</v>
      </c>
      <c r="D251" s="129">
        <f t="shared" si="7"/>
        <v>0</v>
      </c>
      <c r="E251" s="14">
        <v>2</v>
      </c>
      <c r="F251" s="129">
        <v>0</v>
      </c>
      <c r="G251" s="129">
        <v>0</v>
      </c>
    </row>
    <row r="252" spans="1:7" ht="30" customHeight="1">
      <c r="A252" s="14" t="s">
        <v>2418</v>
      </c>
      <c r="B252" s="63" t="s">
        <v>3802</v>
      </c>
      <c r="C252" s="161">
        <f t="shared" si="6"/>
        <v>0</v>
      </c>
      <c r="D252" s="129">
        <f t="shared" si="7"/>
        <v>0</v>
      </c>
      <c r="E252" s="14"/>
      <c r="F252" s="129">
        <v>0</v>
      </c>
      <c r="G252" s="129">
        <v>0</v>
      </c>
    </row>
    <row r="253" spans="1:7" ht="30" customHeight="1">
      <c r="A253" s="14" t="s">
        <v>502</v>
      </c>
      <c r="B253" s="63" t="s">
        <v>4047</v>
      </c>
      <c r="C253" s="161">
        <f t="shared" si="6"/>
        <v>6.666666666666667</v>
      </c>
      <c r="D253" s="129">
        <f t="shared" si="7"/>
        <v>0</v>
      </c>
      <c r="E253" s="14">
        <v>10</v>
      </c>
      <c r="F253" s="129">
        <v>0</v>
      </c>
      <c r="G253" s="129">
        <v>0</v>
      </c>
    </row>
    <row r="254" spans="1:7" ht="30" customHeight="1">
      <c r="A254" s="14" t="s">
        <v>502</v>
      </c>
      <c r="B254" s="63" t="s">
        <v>3589</v>
      </c>
      <c r="C254" s="161">
        <f t="shared" si="6"/>
        <v>6</v>
      </c>
      <c r="D254" s="129">
        <f t="shared" si="7"/>
        <v>0</v>
      </c>
      <c r="E254" s="14">
        <v>9</v>
      </c>
      <c r="F254" s="129">
        <v>0</v>
      </c>
      <c r="G254" s="129">
        <v>0</v>
      </c>
    </row>
    <row r="255" spans="1:7" ht="30" customHeight="1">
      <c r="A255" s="14" t="s">
        <v>502</v>
      </c>
      <c r="B255" s="63" t="s">
        <v>3611</v>
      </c>
      <c r="C255" s="161">
        <f t="shared" si="6"/>
        <v>6</v>
      </c>
      <c r="D255" s="129">
        <f t="shared" si="7"/>
        <v>0</v>
      </c>
      <c r="E255" s="14">
        <v>9</v>
      </c>
      <c r="F255" s="129">
        <v>0</v>
      </c>
      <c r="G255" s="129">
        <v>0</v>
      </c>
    </row>
    <row r="256" spans="1:7" ht="30" customHeight="1">
      <c r="A256" s="14" t="s">
        <v>502</v>
      </c>
      <c r="B256" s="63" t="s">
        <v>5097</v>
      </c>
      <c r="C256" s="161">
        <f t="shared" si="6"/>
        <v>4.666666666666667</v>
      </c>
      <c r="D256" s="129">
        <f t="shared" si="7"/>
        <v>0</v>
      </c>
      <c r="E256" s="14">
        <v>7</v>
      </c>
      <c r="F256" s="129">
        <v>0</v>
      </c>
      <c r="G256" s="129">
        <v>0</v>
      </c>
    </row>
    <row r="257" spans="1:7" ht="30" customHeight="1">
      <c r="A257" s="14" t="s">
        <v>502</v>
      </c>
      <c r="B257" s="63" t="s">
        <v>3618</v>
      </c>
      <c r="C257" s="161">
        <f t="shared" si="6"/>
        <v>4</v>
      </c>
      <c r="D257" s="129">
        <f t="shared" si="7"/>
        <v>0</v>
      </c>
      <c r="E257" s="14">
        <v>6</v>
      </c>
      <c r="F257" s="129">
        <v>0</v>
      </c>
      <c r="G257" s="129">
        <v>0</v>
      </c>
    </row>
    <row r="258" spans="1:7" ht="30" customHeight="1">
      <c r="A258" s="14" t="s">
        <v>502</v>
      </c>
      <c r="B258" s="63" t="s">
        <v>3613</v>
      </c>
      <c r="C258" s="161">
        <f t="shared" ref="C258:C321" si="8">(E258*2+F258)/3</f>
        <v>4</v>
      </c>
      <c r="D258" s="129">
        <f t="shared" ref="D258:D321" si="9">(F258+G258)/2</f>
        <v>0</v>
      </c>
      <c r="E258" s="14">
        <v>6</v>
      </c>
      <c r="F258" s="129">
        <v>0</v>
      </c>
      <c r="G258" s="129">
        <v>0</v>
      </c>
    </row>
    <row r="259" spans="1:7" ht="30" customHeight="1">
      <c r="A259" s="14" t="s">
        <v>502</v>
      </c>
      <c r="B259" s="63" t="s">
        <v>5128</v>
      </c>
      <c r="C259" s="161">
        <f t="shared" si="8"/>
        <v>4</v>
      </c>
      <c r="D259" s="129">
        <f t="shared" si="9"/>
        <v>0</v>
      </c>
      <c r="E259" s="14">
        <v>6</v>
      </c>
      <c r="F259" s="129">
        <v>0</v>
      </c>
      <c r="G259" s="129">
        <v>0</v>
      </c>
    </row>
    <row r="260" spans="1:7" ht="30" customHeight="1">
      <c r="A260" s="14" t="s">
        <v>502</v>
      </c>
      <c r="B260" s="63" t="s">
        <v>3601</v>
      </c>
      <c r="C260" s="161">
        <f t="shared" si="8"/>
        <v>4</v>
      </c>
      <c r="D260" s="129">
        <f t="shared" si="9"/>
        <v>0</v>
      </c>
      <c r="E260" s="14">
        <v>6</v>
      </c>
      <c r="F260" s="129">
        <v>0</v>
      </c>
      <c r="G260" s="129">
        <v>0</v>
      </c>
    </row>
    <row r="261" spans="1:7" ht="30" customHeight="1">
      <c r="A261" s="14" t="s">
        <v>502</v>
      </c>
      <c r="B261" s="63" t="s">
        <v>3615</v>
      </c>
      <c r="C261" s="161">
        <f t="shared" si="8"/>
        <v>4</v>
      </c>
      <c r="D261" s="129">
        <f t="shared" si="9"/>
        <v>0</v>
      </c>
      <c r="E261" s="14">
        <v>6</v>
      </c>
      <c r="F261" s="129">
        <v>0</v>
      </c>
      <c r="G261" s="129">
        <v>0</v>
      </c>
    </row>
    <row r="262" spans="1:7" ht="30" customHeight="1">
      <c r="A262" s="14" t="s">
        <v>502</v>
      </c>
      <c r="B262" s="63" t="s">
        <v>3597</v>
      </c>
      <c r="C262" s="161">
        <f t="shared" si="8"/>
        <v>4</v>
      </c>
      <c r="D262" s="129">
        <f t="shared" si="9"/>
        <v>0</v>
      </c>
      <c r="E262" s="14">
        <v>6</v>
      </c>
      <c r="F262" s="129">
        <v>0</v>
      </c>
      <c r="G262" s="129">
        <v>0</v>
      </c>
    </row>
    <row r="263" spans="1:7" ht="30" customHeight="1">
      <c r="A263" s="14" t="s">
        <v>502</v>
      </c>
      <c r="B263" s="63" t="s">
        <v>2382</v>
      </c>
      <c r="C263" s="161">
        <f t="shared" si="8"/>
        <v>4</v>
      </c>
      <c r="D263" s="129">
        <f t="shared" si="9"/>
        <v>0</v>
      </c>
      <c r="E263" s="14">
        <v>6</v>
      </c>
      <c r="F263" s="129">
        <v>0</v>
      </c>
      <c r="G263" s="129">
        <v>0</v>
      </c>
    </row>
    <row r="264" spans="1:7" ht="30" customHeight="1">
      <c r="A264" s="14" t="s">
        <v>502</v>
      </c>
      <c r="B264" s="63" t="s">
        <v>3591</v>
      </c>
      <c r="C264" s="161">
        <f t="shared" si="8"/>
        <v>3.3333333333333335</v>
      </c>
      <c r="D264" s="129">
        <f t="shared" si="9"/>
        <v>0</v>
      </c>
      <c r="E264" s="14">
        <v>5</v>
      </c>
      <c r="F264" s="129">
        <v>0</v>
      </c>
      <c r="G264" s="129">
        <v>0</v>
      </c>
    </row>
    <row r="265" spans="1:7" ht="30" customHeight="1">
      <c r="A265" s="14" t="s">
        <v>502</v>
      </c>
      <c r="B265" s="63" t="s">
        <v>3606</v>
      </c>
      <c r="C265" s="161">
        <f t="shared" si="8"/>
        <v>3.3333333333333335</v>
      </c>
      <c r="D265" s="129">
        <f t="shared" si="9"/>
        <v>0</v>
      </c>
      <c r="E265" s="14">
        <v>5</v>
      </c>
      <c r="F265" s="129">
        <v>0</v>
      </c>
      <c r="G265" s="129">
        <v>0</v>
      </c>
    </row>
    <row r="266" spans="1:7" ht="30" customHeight="1">
      <c r="A266" s="14" t="s">
        <v>502</v>
      </c>
      <c r="B266" s="63" t="s">
        <v>3595</v>
      </c>
      <c r="C266" s="161">
        <f t="shared" si="8"/>
        <v>3.3333333333333335</v>
      </c>
      <c r="D266" s="129">
        <f t="shared" si="9"/>
        <v>0</v>
      </c>
      <c r="E266" s="14">
        <v>5</v>
      </c>
      <c r="F266" s="129">
        <v>0</v>
      </c>
      <c r="G266" s="129">
        <v>0</v>
      </c>
    </row>
    <row r="267" spans="1:7" ht="30" customHeight="1">
      <c r="A267" s="14" t="s">
        <v>502</v>
      </c>
      <c r="B267" s="63" t="s">
        <v>3616</v>
      </c>
      <c r="C267" s="161">
        <f t="shared" si="8"/>
        <v>3.3333333333333335</v>
      </c>
      <c r="D267" s="129">
        <f t="shared" si="9"/>
        <v>0</v>
      </c>
      <c r="E267" s="14">
        <v>5</v>
      </c>
      <c r="F267" s="129">
        <v>0</v>
      </c>
      <c r="G267" s="129">
        <v>0</v>
      </c>
    </row>
    <row r="268" spans="1:7" ht="30" customHeight="1">
      <c r="A268" s="14" t="s">
        <v>502</v>
      </c>
      <c r="B268" s="63" t="s">
        <v>2521</v>
      </c>
      <c r="C268" s="161">
        <f t="shared" si="8"/>
        <v>3.3333333333333335</v>
      </c>
      <c r="D268" s="129">
        <f t="shared" si="9"/>
        <v>0</v>
      </c>
      <c r="E268" s="14">
        <v>5</v>
      </c>
      <c r="F268" s="129">
        <v>0</v>
      </c>
      <c r="G268" s="129">
        <v>0</v>
      </c>
    </row>
    <row r="269" spans="1:7" ht="30" customHeight="1">
      <c r="A269" s="14" t="s">
        <v>502</v>
      </c>
      <c r="B269" s="63" t="s">
        <v>3590</v>
      </c>
      <c r="C269" s="161">
        <f t="shared" si="8"/>
        <v>3.3333333333333335</v>
      </c>
      <c r="D269" s="129">
        <f t="shared" si="9"/>
        <v>0</v>
      </c>
      <c r="E269" s="14">
        <v>5</v>
      </c>
      <c r="F269" s="129">
        <v>0</v>
      </c>
      <c r="G269" s="129">
        <v>0</v>
      </c>
    </row>
    <row r="270" spans="1:7" ht="30" customHeight="1">
      <c r="A270" s="14" t="s">
        <v>502</v>
      </c>
      <c r="B270" s="63" t="s">
        <v>3598</v>
      </c>
      <c r="C270" s="161">
        <f t="shared" si="8"/>
        <v>3.3333333333333335</v>
      </c>
      <c r="D270" s="129">
        <f t="shared" si="9"/>
        <v>0</v>
      </c>
      <c r="E270" s="14">
        <v>5</v>
      </c>
      <c r="F270" s="129">
        <v>0</v>
      </c>
      <c r="G270" s="129">
        <v>0</v>
      </c>
    </row>
    <row r="271" spans="1:7" ht="30" customHeight="1">
      <c r="A271" s="14" t="s">
        <v>502</v>
      </c>
      <c r="B271" s="63" t="s">
        <v>121</v>
      </c>
      <c r="C271" s="161">
        <f t="shared" si="8"/>
        <v>3.3333333333333335</v>
      </c>
      <c r="D271" s="129">
        <f t="shared" si="9"/>
        <v>0</v>
      </c>
      <c r="E271" s="14">
        <v>5</v>
      </c>
      <c r="F271" s="129">
        <v>0</v>
      </c>
      <c r="G271" s="129">
        <v>0</v>
      </c>
    </row>
    <row r="272" spans="1:7" ht="30" customHeight="1">
      <c r="A272" s="14" t="s">
        <v>502</v>
      </c>
      <c r="B272" s="63" t="s">
        <v>3614</v>
      </c>
      <c r="C272" s="161">
        <f t="shared" si="8"/>
        <v>3.3333333333333335</v>
      </c>
      <c r="D272" s="129">
        <f t="shared" si="9"/>
        <v>0</v>
      </c>
      <c r="E272" s="14">
        <v>5</v>
      </c>
      <c r="F272" s="129">
        <v>0</v>
      </c>
      <c r="G272" s="129">
        <v>0</v>
      </c>
    </row>
    <row r="273" spans="1:7" ht="30" customHeight="1">
      <c r="A273" s="14" t="s">
        <v>502</v>
      </c>
      <c r="B273" s="63" t="s">
        <v>3599</v>
      </c>
      <c r="C273" s="161">
        <f t="shared" si="8"/>
        <v>2.6666666666666665</v>
      </c>
      <c r="D273" s="129">
        <f t="shared" si="9"/>
        <v>0</v>
      </c>
      <c r="E273" s="14">
        <v>4</v>
      </c>
      <c r="F273" s="129">
        <v>0</v>
      </c>
      <c r="G273" s="129">
        <v>0</v>
      </c>
    </row>
    <row r="274" spans="1:7" ht="30" customHeight="1">
      <c r="A274" s="14" t="s">
        <v>502</v>
      </c>
      <c r="B274" s="63" t="s">
        <v>3612</v>
      </c>
      <c r="C274" s="161">
        <f t="shared" si="8"/>
        <v>2.6666666666666665</v>
      </c>
      <c r="D274" s="129">
        <f t="shared" si="9"/>
        <v>0</v>
      </c>
      <c r="E274" s="14">
        <v>4</v>
      </c>
      <c r="F274" s="129">
        <v>0</v>
      </c>
      <c r="G274" s="129">
        <v>0</v>
      </c>
    </row>
    <row r="275" spans="1:7" ht="30" customHeight="1">
      <c r="A275" s="14" t="s">
        <v>502</v>
      </c>
      <c r="B275" s="63" t="s">
        <v>3619</v>
      </c>
      <c r="C275" s="161">
        <f t="shared" si="8"/>
        <v>2.6666666666666665</v>
      </c>
      <c r="D275" s="129">
        <f t="shared" si="9"/>
        <v>0</v>
      </c>
      <c r="E275" s="14">
        <v>4</v>
      </c>
      <c r="F275" s="129">
        <v>0</v>
      </c>
      <c r="G275" s="129">
        <v>0</v>
      </c>
    </row>
    <row r="276" spans="1:7" ht="30" customHeight="1">
      <c r="A276" s="14" t="s">
        <v>502</v>
      </c>
      <c r="B276" s="63" t="s">
        <v>3600</v>
      </c>
      <c r="C276" s="161">
        <f t="shared" si="8"/>
        <v>2.6666666666666665</v>
      </c>
      <c r="D276" s="129">
        <f t="shared" si="9"/>
        <v>0</v>
      </c>
      <c r="E276" s="14">
        <v>4</v>
      </c>
      <c r="F276" s="129">
        <v>0</v>
      </c>
      <c r="G276" s="129">
        <v>0</v>
      </c>
    </row>
    <row r="277" spans="1:7" ht="30" customHeight="1">
      <c r="A277" s="14" t="s">
        <v>502</v>
      </c>
      <c r="B277" s="63" t="s">
        <v>3609</v>
      </c>
      <c r="C277" s="161">
        <f t="shared" si="8"/>
        <v>2</v>
      </c>
      <c r="D277" s="129">
        <f t="shared" si="9"/>
        <v>0</v>
      </c>
      <c r="E277" s="14">
        <v>3</v>
      </c>
      <c r="F277" s="129">
        <v>0</v>
      </c>
      <c r="G277" s="129">
        <v>0</v>
      </c>
    </row>
    <row r="278" spans="1:7" ht="30" customHeight="1">
      <c r="A278" s="14" t="s">
        <v>502</v>
      </c>
      <c r="B278" s="63" t="s">
        <v>3596</v>
      </c>
      <c r="C278" s="161">
        <f t="shared" si="8"/>
        <v>2</v>
      </c>
      <c r="D278" s="129">
        <f t="shared" si="9"/>
        <v>0</v>
      </c>
      <c r="E278" s="14">
        <v>3</v>
      </c>
      <c r="F278" s="129">
        <v>0</v>
      </c>
      <c r="G278" s="129">
        <v>0</v>
      </c>
    </row>
    <row r="279" spans="1:7" ht="30" customHeight="1">
      <c r="A279" s="14" t="s">
        <v>502</v>
      </c>
      <c r="B279" s="63" t="s">
        <v>3592</v>
      </c>
      <c r="C279" s="161">
        <f t="shared" si="8"/>
        <v>2</v>
      </c>
      <c r="D279" s="129">
        <f t="shared" si="9"/>
        <v>0</v>
      </c>
      <c r="E279" s="14">
        <v>3</v>
      </c>
      <c r="F279" s="129">
        <v>0</v>
      </c>
      <c r="G279" s="129">
        <v>0</v>
      </c>
    </row>
    <row r="280" spans="1:7" ht="30" customHeight="1">
      <c r="A280" s="14" t="s">
        <v>502</v>
      </c>
      <c r="B280" s="63" t="s">
        <v>3602</v>
      </c>
      <c r="C280" s="161">
        <f t="shared" si="8"/>
        <v>2</v>
      </c>
      <c r="D280" s="129">
        <f t="shared" si="9"/>
        <v>0</v>
      </c>
      <c r="E280" s="14">
        <v>3</v>
      </c>
      <c r="F280" s="129">
        <v>0</v>
      </c>
      <c r="G280" s="129">
        <v>0</v>
      </c>
    </row>
    <row r="281" spans="1:7" ht="30" customHeight="1">
      <c r="A281" s="14" t="s">
        <v>502</v>
      </c>
      <c r="B281" s="63" t="s">
        <v>3594</v>
      </c>
      <c r="C281" s="161">
        <f t="shared" si="8"/>
        <v>2</v>
      </c>
      <c r="D281" s="129">
        <f t="shared" si="9"/>
        <v>0</v>
      </c>
      <c r="E281" s="14">
        <v>3</v>
      </c>
      <c r="F281" s="129">
        <v>0</v>
      </c>
      <c r="G281" s="129">
        <v>0</v>
      </c>
    </row>
    <row r="282" spans="1:7" ht="30" customHeight="1">
      <c r="A282" s="14" t="s">
        <v>502</v>
      </c>
      <c r="B282" s="63" t="s">
        <v>3588</v>
      </c>
      <c r="C282" s="161">
        <f t="shared" si="8"/>
        <v>1.3333333333333333</v>
      </c>
      <c r="D282" s="129">
        <f t="shared" si="9"/>
        <v>0</v>
      </c>
      <c r="E282" s="14">
        <v>2</v>
      </c>
      <c r="F282" s="129">
        <v>0</v>
      </c>
      <c r="G282" s="129">
        <v>0</v>
      </c>
    </row>
    <row r="283" spans="1:7" ht="30" customHeight="1">
      <c r="A283" s="14" t="s">
        <v>502</v>
      </c>
      <c r="B283" s="63" t="s">
        <v>3604</v>
      </c>
      <c r="C283" s="161">
        <f t="shared" si="8"/>
        <v>1.3333333333333333</v>
      </c>
      <c r="D283" s="129">
        <f t="shared" si="9"/>
        <v>0</v>
      </c>
      <c r="E283" s="14">
        <v>2</v>
      </c>
      <c r="F283" s="129">
        <v>0</v>
      </c>
      <c r="G283" s="129">
        <v>0</v>
      </c>
    </row>
    <row r="284" spans="1:7" ht="30" customHeight="1">
      <c r="A284" s="14" t="s">
        <v>502</v>
      </c>
      <c r="B284" s="63" t="s">
        <v>3593</v>
      </c>
      <c r="C284" s="161">
        <f t="shared" si="8"/>
        <v>1.3333333333333333</v>
      </c>
      <c r="D284" s="129">
        <f t="shared" si="9"/>
        <v>0</v>
      </c>
      <c r="E284" s="14">
        <v>2</v>
      </c>
      <c r="F284" s="129">
        <v>0</v>
      </c>
      <c r="G284" s="129">
        <v>0</v>
      </c>
    </row>
    <row r="285" spans="1:7" ht="30" customHeight="1">
      <c r="A285" s="14" t="s">
        <v>502</v>
      </c>
      <c r="B285" s="63" t="s">
        <v>3607</v>
      </c>
      <c r="C285" s="161">
        <f t="shared" si="8"/>
        <v>1.3333333333333333</v>
      </c>
      <c r="D285" s="129">
        <f t="shared" si="9"/>
        <v>0</v>
      </c>
      <c r="E285" s="14">
        <v>2</v>
      </c>
      <c r="F285" s="129">
        <v>0</v>
      </c>
      <c r="G285" s="129">
        <v>0</v>
      </c>
    </row>
    <row r="286" spans="1:7" ht="30" customHeight="1">
      <c r="A286" s="14" t="s">
        <v>502</v>
      </c>
      <c r="B286" s="63" t="s">
        <v>3610</v>
      </c>
      <c r="C286" s="161">
        <f t="shared" si="8"/>
        <v>1.3333333333333333</v>
      </c>
      <c r="D286" s="129">
        <f t="shared" si="9"/>
        <v>0</v>
      </c>
      <c r="E286" s="14">
        <v>2</v>
      </c>
      <c r="F286" s="129">
        <v>0</v>
      </c>
      <c r="G286" s="129">
        <v>0</v>
      </c>
    </row>
    <row r="287" spans="1:7" ht="30" customHeight="1">
      <c r="A287" s="14" t="s">
        <v>502</v>
      </c>
      <c r="B287" s="63" t="s">
        <v>3617</v>
      </c>
      <c r="C287" s="161">
        <f t="shared" si="8"/>
        <v>1.3333333333333333</v>
      </c>
      <c r="D287" s="129">
        <f t="shared" si="9"/>
        <v>0</v>
      </c>
      <c r="E287" s="14">
        <v>2</v>
      </c>
      <c r="F287" s="129">
        <v>0</v>
      </c>
      <c r="G287" s="129">
        <v>0</v>
      </c>
    </row>
    <row r="288" spans="1:7" ht="30" customHeight="1">
      <c r="A288" s="14" t="s">
        <v>502</v>
      </c>
      <c r="B288" s="63" t="s">
        <v>3603</v>
      </c>
      <c r="C288" s="161">
        <f t="shared" si="8"/>
        <v>1.3333333333333333</v>
      </c>
      <c r="D288" s="129">
        <f t="shared" si="9"/>
        <v>0</v>
      </c>
      <c r="E288" s="14">
        <v>2</v>
      </c>
      <c r="F288" s="129">
        <v>0</v>
      </c>
      <c r="G288" s="129">
        <v>0</v>
      </c>
    </row>
    <row r="289" spans="1:214" ht="30" customHeight="1">
      <c r="A289" s="14" t="s">
        <v>502</v>
      </c>
      <c r="B289" s="63" t="s">
        <v>3605</v>
      </c>
      <c r="C289" s="161">
        <f t="shared" si="8"/>
        <v>1.3333333333333333</v>
      </c>
      <c r="D289" s="129">
        <f t="shared" si="9"/>
        <v>0</v>
      </c>
      <c r="E289" s="14">
        <v>2</v>
      </c>
      <c r="F289" s="129">
        <v>0</v>
      </c>
      <c r="G289" s="129">
        <v>0</v>
      </c>
    </row>
    <row r="290" spans="1:214" ht="30" customHeight="1">
      <c r="A290" s="14" t="s">
        <v>502</v>
      </c>
      <c r="B290" s="63" t="s">
        <v>3608</v>
      </c>
      <c r="C290" s="161">
        <f t="shared" si="8"/>
        <v>0.66666666666666663</v>
      </c>
      <c r="D290" s="129">
        <f t="shared" si="9"/>
        <v>0</v>
      </c>
      <c r="E290" s="14">
        <v>1</v>
      </c>
      <c r="F290" s="129">
        <v>0</v>
      </c>
      <c r="G290" s="129">
        <v>0</v>
      </c>
    </row>
    <row r="291" spans="1:214" ht="30" customHeight="1">
      <c r="A291" s="14" t="s">
        <v>185</v>
      </c>
      <c r="B291" s="63" t="s">
        <v>611</v>
      </c>
      <c r="C291" s="161">
        <f t="shared" si="8"/>
        <v>8.6666666666666661</v>
      </c>
      <c r="D291" s="129">
        <f t="shared" si="9"/>
        <v>7</v>
      </c>
      <c r="E291" s="14">
        <v>8</v>
      </c>
      <c r="F291" s="129">
        <v>10</v>
      </c>
      <c r="G291" s="129">
        <v>4</v>
      </c>
    </row>
    <row r="292" spans="1:214" ht="30" customHeight="1">
      <c r="A292" s="14" t="s">
        <v>185</v>
      </c>
      <c r="B292" s="172" t="s">
        <v>5063</v>
      </c>
      <c r="C292" s="161">
        <f t="shared" si="8"/>
        <v>8.3333333333333339</v>
      </c>
      <c r="D292" s="129">
        <f t="shared" si="9"/>
        <v>5</v>
      </c>
      <c r="E292" s="14">
        <v>9</v>
      </c>
      <c r="F292" s="129">
        <v>7</v>
      </c>
      <c r="G292" s="129">
        <v>3</v>
      </c>
    </row>
    <row r="293" spans="1:214" ht="30" customHeight="1">
      <c r="A293" s="14" t="s">
        <v>185</v>
      </c>
      <c r="B293" s="168" t="s">
        <v>6221</v>
      </c>
      <c r="C293" s="161">
        <f t="shared" si="8"/>
        <v>8.3333333333333339</v>
      </c>
      <c r="D293" s="129">
        <f t="shared" si="9"/>
        <v>4.5</v>
      </c>
      <c r="E293" s="14">
        <v>8</v>
      </c>
      <c r="F293" s="129">
        <v>9</v>
      </c>
      <c r="G293" s="129">
        <v>0</v>
      </c>
    </row>
    <row r="294" spans="1:214" ht="30" customHeight="1">
      <c r="A294" s="14" t="s">
        <v>185</v>
      </c>
      <c r="B294" s="63" t="s">
        <v>3910</v>
      </c>
      <c r="C294" s="161">
        <f t="shared" si="8"/>
        <v>8</v>
      </c>
      <c r="D294" s="129">
        <f t="shared" si="9"/>
        <v>5</v>
      </c>
      <c r="E294" s="14">
        <v>8</v>
      </c>
      <c r="F294" s="129">
        <v>8</v>
      </c>
      <c r="G294" s="129">
        <v>2</v>
      </c>
    </row>
    <row r="295" spans="1:214" s="132" customFormat="1" ht="30" customHeight="1">
      <c r="A295" s="14" t="s">
        <v>185</v>
      </c>
      <c r="B295" s="168" t="s">
        <v>6187</v>
      </c>
      <c r="C295" s="161">
        <f t="shared" si="8"/>
        <v>8</v>
      </c>
      <c r="D295" s="129">
        <f t="shared" si="9"/>
        <v>4</v>
      </c>
      <c r="E295" s="14">
        <v>8</v>
      </c>
      <c r="F295" s="129">
        <v>8</v>
      </c>
      <c r="G295" s="129">
        <v>0</v>
      </c>
      <c r="H295" s="130"/>
      <c r="I295" s="130"/>
      <c r="J295" s="130"/>
      <c r="K295" s="130"/>
      <c r="L295" s="130"/>
      <c r="M295" s="130"/>
      <c r="N295" s="130"/>
      <c r="O295" s="131"/>
      <c r="P295" s="131"/>
      <c r="Q295" s="131"/>
      <c r="R295" s="131"/>
      <c r="S295" s="131"/>
      <c r="T295" s="131"/>
      <c r="U295" s="131"/>
      <c r="V295" s="131"/>
      <c r="W295" s="131"/>
      <c r="X295" s="131"/>
      <c r="Y295" s="131"/>
      <c r="Z295" s="131"/>
      <c r="AA295" s="131"/>
      <c r="AB295" s="131"/>
      <c r="AC295" s="131"/>
      <c r="AD295" s="131"/>
      <c r="AE295" s="131"/>
      <c r="AF295" s="131"/>
      <c r="AG295" s="131"/>
      <c r="AH295" s="131"/>
      <c r="AI295" s="131"/>
      <c r="AJ295" s="131"/>
      <c r="AK295" s="131"/>
      <c r="AL295" s="131"/>
      <c r="AM295" s="131"/>
      <c r="AN295" s="131"/>
      <c r="AO295" s="131"/>
      <c r="AP295" s="131"/>
      <c r="AQ295" s="131"/>
      <c r="AR295" s="131"/>
      <c r="AS295" s="131"/>
      <c r="AT295" s="131"/>
      <c r="AU295" s="131"/>
      <c r="AV295" s="131"/>
      <c r="AW295" s="131"/>
      <c r="AX295" s="131"/>
      <c r="AY295" s="131"/>
      <c r="AZ295" s="131"/>
      <c r="BA295" s="131"/>
      <c r="BB295" s="131"/>
      <c r="BC295" s="131"/>
      <c r="BD295" s="131"/>
      <c r="BE295" s="131"/>
      <c r="BF295" s="131"/>
      <c r="BG295" s="131"/>
      <c r="BH295" s="131"/>
      <c r="BI295" s="131"/>
      <c r="BJ295" s="131"/>
      <c r="BK295" s="131"/>
      <c r="BL295" s="131"/>
      <c r="BM295" s="131"/>
      <c r="BN295" s="131"/>
      <c r="BO295" s="131"/>
      <c r="BP295" s="131"/>
      <c r="BQ295" s="131"/>
      <c r="BR295" s="131"/>
      <c r="BS295" s="131"/>
      <c r="BT295" s="131"/>
      <c r="BU295" s="131"/>
      <c r="BV295" s="131"/>
      <c r="BW295" s="131"/>
      <c r="BX295" s="131"/>
      <c r="BY295" s="131"/>
      <c r="BZ295" s="131"/>
      <c r="CA295" s="131"/>
      <c r="CB295" s="131"/>
      <c r="CC295" s="131"/>
      <c r="CD295" s="131"/>
      <c r="CE295" s="131"/>
      <c r="CF295" s="131"/>
      <c r="CG295" s="131"/>
      <c r="CH295" s="131"/>
      <c r="CI295" s="131"/>
      <c r="CJ295" s="131"/>
      <c r="CK295" s="131"/>
      <c r="CL295" s="131"/>
      <c r="CM295" s="131"/>
      <c r="CN295" s="131"/>
      <c r="CO295" s="131"/>
      <c r="CP295" s="131"/>
      <c r="CQ295" s="131"/>
      <c r="CR295" s="131"/>
      <c r="CS295" s="131"/>
      <c r="CT295" s="131"/>
      <c r="CU295" s="131"/>
      <c r="CV295" s="131"/>
      <c r="CW295" s="131"/>
      <c r="CX295" s="131"/>
      <c r="CY295" s="131"/>
      <c r="CZ295" s="131"/>
      <c r="DA295" s="131"/>
      <c r="DB295" s="131"/>
      <c r="DC295" s="131"/>
      <c r="DD295" s="131"/>
      <c r="DE295" s="131"/>
      <c r="DF295" s="131"/>
      <c r="DG295" s="131"/>
      <c r="DH295" s="131"/>
      <c r="DI295" s="131"/>
      <c r="DJ295" s="131"/>
      <c r="DK295" s="131"/>
      <c r="DL295" s="131"/>
      <c r="DM295" s="131"/>
      <c r="DN295" s="131"/>
      <c r="DO295" s="131"/>
      <c r="DP295" s="131"/>
      <c r="DQ295" s="131"/>
      <c r="DR295" s="131"/>
      <c r="DS295" s="131"/>
      <c r="DT295" s="131"/>
      <c r="DU295" s="131"/>
      <c r="DV295" s="131"/>
      <c r="DW295" s="131"/>
      <c r="DX295" s="131"/>
      <c r="DY295" s="131"/>
      <c r="DZ295" s="131"/>
      <c r="EA295" s="131"/>
      <c r="EB295" s="131"/>
      <c r="EC295" s="131"/>
      <c r="ED295" s="131"/>
      <c r="EE295" s="131"/>
      <c r="EF295" s="131"/>
      <c r="EG295" s="131"/>
      <c r="EH295" s="131"/>
      <c r="EI295" s="131"/>
      <c r="EJ295" s="131"/>
      <c r="EK295" s="131"/>
      <c r="EL295" s="131"/>
      <c r="EM295" s="131"/>
      <c r="EN295" s="131"/>
      <c r="EO295" s="131"/>
      <c r="EP295" s="131"/>
      <c r="EQ295" s="131"/>
      <c r="ER295" s="131"/>
      <c r="ES295" s="131"/>
      <c r="ET295" s="131"/>
      <c r="EU295" s="131"/>
      <c r="EV295" s="131"/>
      <c r="EW295" s="131"/>
      <c r="EX295" s="131"/>
      <c r="EY295" s="131"/>
      <c r="EZ295" s="131"/>
      <c r="FA295" s="131"/>
      <c r="FB295" s="131"/>
      <c r="FC295" s="131"/>
      <c r="FD295" s="131"/>
      <c r="FE295" s="131"/>
      <c r="FF295" s="131"/>
      <c r="FG295" s="131"/>
      <c r="FH295" s="131"/>
      <c r="FI295" s="131"/>
      <c r="FJ295" s="131"/>
      <c r="FK295" s="131"/>
      <c r="FL295" s="131"/>
      <c r="FM295" s="131"/>
      <c r="FN295" s="131"/>
      <c r="FO295" s="131"/>
      <c r="FP295" s="131"/>
      <c r="FQ295" s="131"/>
      <c r="FR295" s="131"/>
      <c r="FS295" s="131"/>
      <c r="FT295" s="131"/>
      <c r="FU295" s="131"/>
      <c r="FV295" s="131"/>
      <c r="FW295" s="131"/>
      <c r="FX295" s="131"/>
      <c r="FY295" s="131"/>
      <c r="FZ295" s="131"/>
      <c r="GA295" s="131"/>
      <c r="GB295" s="131"/>
      <c r="GC295" s="131"/>
      <c r="GD295" s="131"/>
      <c r="GE295" s="131"/>
      <c r="GF295" s="131"/>
      <c r="GG295" s="131"/>
      <c r="GH295" s="131"/>
      <c r="GI295" s="131"/>
      <c r="GJ295" s="131"/>
      <c r="GK295" s="131"/>
      <c r="GL295" s="131"/>
      <c r="GM295" s="131"/>
      <c r="GN295" s="131"/>
      <c r="GO295" s="131"/>
      <c r="GP295" s="131"/>
      <c r="GQ295" s="131"/>
      <c r="GR295" s="131"/>
      <c r="GS295" s="131"/>
      <c r="GT295" s="131"/>
      <c r="GU295" s="131"/>
      <c r="GV295" s="131"/>
      <c r="GW295" s="131"/>
      <c r="GX295" s="131"/>
      <c r="GY295" s="131"/>
      <c r="GZ295" s="131"/>
      <c r="HA295" s="131"/>
      <c r="HB295" s="131"/>
      <c r="HC295" s="131"/>
      <c r="HD295" s="131"/>
      <c r="HE295" s="131"/>
      <c r="HF295" s="131"/>
    </row>
    <row r="296" spans="1:214" ht="30" customHeight="1">
      <c r="A296" s="14" t="s">
        <v>185</v>
      </c>
      <c r="B296" s="63" t="s">
        <v>5737</v>
      </c>
      <c r="C296" s="161">
        <f t="shared" si="8"/>
        <v>7.666666666666667</v>
      </c>
      <c r="D296" s="129">
        <f t="shared" si="9"/>
        <v>4.5</v>
      </c>
      <c r="E296" s="14">
        <v>7</v>
      </c>
      <c r="F296" s="129">
        <v>9</v>
      </c>
      <c r="G296" s="129">
        <v>0</v>
      </c>
    </row>
    <row r="297" spans="1:214" ht="30" customHeight="1">
      <c r="A297" s="14" t="s">
        <v>185</v>
      </c>
      <c r="B297" s="63" t="s">
        <v>4670</v>
      </c>
      <c r="C297" s="161">
        <f t="shared" si="8"/>
        <v>7.666666666666667</v>
      </c>
      <c r="D297" s="129">
        <f t="shared" si="9"/>
        <v>5</v>
      </c>
      <c r="E297" s="14">
        <v>8</v>
      </c>
      <c r="F297" s="129">
        <v>7</v>
      </c>
      <c r="G297" s="129">
        <v>3</v>
      </c>
    </row>
    <row r="298" spans="1:214" ht="30" customHeight="1">
      <c r="A298" s="14" t="s">
        <v>185</v>
      </c>
      <c r="B298" s="63" t="s">
        <v>5139</v>
      </c>
      <c r="C298" s="161">
        <f t="shared" si="8"/>
        <v>7.666666666666667</v>
      </c>
      <c r="D298" s="129">
        <f t="shared" si="9"/>
        <v>6.5</v>
      </c>
      <c r="E298" s="14">
        <v>7</v>
      </c>
      <c r="F298" s="129">
        <v>9</v>
      </c>
      <c r="G298" s="129">
        <v>4</v>
      </c>
    </row>
    <row r="299" spans="1:214" ht="30" customHeight="1">
      <c r="A299" s="14" t="s">
        <v>185</v>
      </c>
      <c r="B299" s="168" t="s">
        <v>5062</v>
      </c>
      <c r="C299" s="161">
        <f t="shared" si="8"/>
        <v>7.333333333333333</v>
      </c>
      <c r="D299" s="129">
        <f t="shared" si="9"/>
        <v>5</v>
      </c>
      <c r="E299" s="14">
        <v>8</v>
      </c>
      <c r="F299" s="129">
        <v>6</v>
      </c>
      <c r="G299" s="129">
        <v>4</v>
      </c>
    </row>
    <row r="300" spans="1:214" ht="30" customHeight="1">
      <c r="A300" s="14" t="s">
        <v>185</v>
      </c>
      <c r="B300" s="63" t="s">
        <v>4989</v>
      </c>
      <c r="C300" s="161">
        <f t="shared" si="8"/>
        <v>7.333333333333333</v>
      </c>
      <c r="D300" s="129">
        <f t="shared" si="9"/>
        <v>4</v>
      </c>
      <c r="E300" s="14">
        <v>8</v>
      </c>
      <c r="F300" s="129">
        <v>6</v>
      </c>
      <c r="G300" s="129">
        <v>2</v>
      </c>
    </row>
    <row r="301" spans="1:214" ht="30" customHeight="1">
      <c r="A301" s="14" t="s">
        <v>185</v>
      </c>
      <c r="B301" s="63" t="s">
        <v>4715</v>
      </c>
      <c r="C301" s="161">
        <f t="shared" si="8"/>
        <v>7</v>
      </c>
      <c r="D301" s="129">
        <f t="shared" si="9"/>
        <v>6.5</v>
      </c>
      <c r="E301" s="14">
        <v>7</v>
      </c>
      <c r="F301" s="129">
        <v>7</v>
      </c>
      <c r="G301" s="129">
        <v>6</v>
      </c>
    </row>
    <row r="302" spans="1:214" ht="30" customHeight="1">
      <c r="A302" s="14" t="s">
        <v>185</v>
      </c>
      <c r="B302" s="63" t="s">
        <v>3900</v>
      </c>
      <c r="C302" s="161">
        <f t="shared" si="8"/>
        <v>6.666666666666667</v>
      </c>
      <c r="D302" s="129">
        <f t="shared" si="9"/>
        <v>6</v>
      </c>
      <c r="E302" s="14">
        <v>6</v>
      </c>
      <c r="F302" s="129">
        <v>8</v>
      </c>
      <c r="G302" s="129">
        <v>4</v>
      </c>
    </row>
    <row r="303" spans="1:214" ht="30" customHeight="1">
      <c r="A303" s="14" t="s">
        <v>185</v>
      </c>
      <c r="B303" s="63" t="s">
        <v>3995</v>
      </c>
      <c r="C303" s="161">
        <f t="shared" si="8"/>
        <v>6.666666666666667</v>
      </c>
      <c r="D303" s="129">
        <f t="shared" si="9"/>
        <v>6.5</v>
      </c>
      <c r="E303" s="14">
        <v>7</v>
      </c>
      <c r="F303" s="129">
        <v>6</v>
      </c>
      <c r="G303" s="129">
        <v>7</v>
      </c>
    </row>
    <row r="304" spans="1:214" ht="30" customHeight="1">
      <c r="A304" s="14" t="s">
        <v>185</v>
      </c>
      <c r="B304" s="63" t="s">
        <v>2585</v>
      </c>
      <c r="C304" s="161">
        <f t="shared" si="8"/>
        <v>6.666666666666667</v>
      </c>
      <c r="D304" s="129">
        <f t="shared" si="9"/>
        <v>8.75</v>
      </c>
      <c r="E304" s="14">
        <v>6</v>
      </c>
      <c r="F304" s="129">
        <v>8</v>
      </c>
      <c r="G304" s="129">
        <v>9.5</v>
      </c>
    </row>
    <row r="305" spans="1:7" ht="30" customHeight="1">
      <c r="A305" s="14" t="s">
        <v>185</v>
      </c>
      <c r="B305" s="63" t="s">
        <v>5691</v>
      </c>
      <c r="C305" s="161">
        <f t="shared" si="8"/>
        <v>6.666666666666667</v>
      </c>
      <c r="D305" s="129">
        <f t="shared" si="9"/>
        <v>4</v>
      </c>
      <c r="E305" s="14">
        <v>6</v>
      </c>
      <c r="F305" s="129">
        <v>8</v>
      </c>
      <c r="G305" s="129">
        <v>0</v>
      </c>
    </row>
    <row r="306" spans="1:7" ht="30" customHeight="1">
      <c r="A306" s="14" t="s">
        <v>185</v>
      </c>
      <c r="B306" s="63" t="s">
        <v>5197</v>
      </c>
      <c r="C306" s="161">
        <f t="shared" si="8"/>
        <v>6.333333333333333</v>
      </c>
      <c r="D306" s="129">
        <f t="shared" si="9"/>
        <v>6.5</v>
      </c>
      <c r="E306" s="14">
        <v>7</v>
      </c>
      <c r="F306" s="129">
        <v>5</v>
      </c>
      <c r="G306" s="129">
        <v>8</v>
      </c>
    </row>
    <row r="307" spans="1:7" ht="30" customHeight="1">
      <c r="A307" s="14" t="s">
        <v>185</v>
      </c>
      <c r="B307" s="63" t="s">
        <v>2457</v>
      </c>
      <c r="C307" s="161">
        <f t="shared" si="8"/>
        <v>6.333333333333333</v>
      </c>
      <c r="D307" s="129">
        <f t="shared" si="9"/>
        <v>6.5</v>
      </c>
      <c r="E307" s="14">
        <v>7</v>
      </c>
      <c r="F307" s="129">
        <v>5</v>
      </c>
      <c r="G307" s="129">
        <v>8</v>
      </c>
    </row>
    <row r="308" spans="1:7" ht="30" customHeight="1">
      <c r="A308" s="14" t="s">
        <v>185</v>
      </c>
      <c r="B308" s="63" t="s">
        <v>4751</v>
      </c>
      <c r="C308" s="161">
        <f t="shared" si="8"/>
        <v>6.333333333333333</v>
      </c>
      <c r="D308" s="129">
        <f t="shared" si="9"/>
        <v>7.5</v>
      </c>
      <c r="E308" s="14">
        <v>6</v>
      </c>
      <c r="F308" s="129">
        <v>7</v>
      </c>
      <c r="G308" s="129">
        <v>8</v>
      </c>
    </row>
    <row r="309" spans="1:7" ht="30" customHeight="1">
      <c r="A309" s="14" t="s">
        <v>185</v>
      </c>
      <c r="B309" s="168" t="s">
        <v>5066</v>
      </c>
      <c r="C309" s="161">
        <f t="shared" si="8"/>
        <v>6.333333333333333</v>
      </c>
      <c r="D309" s="129">
        <f t="shared" si="9"/>
        <v>5</v>
      </c>
      <c r="E309" s="14">
        <v>5</v>
      </c>
      <c r="F309" s="129">
        <v>9</v>
      </c>
      <c r="G309" s="129">
        <v>1</v>
      </c>
    </row>
    <row r="310" spans="1:7" ht="30" customHeight="1">
      <c r="A310" s="14" t="s">
        <v>185</v>
      </c>
      <c r="B310" s="63" t="s">
        <v>2411</v>
      </c>
      <c r="C310" s="161">
        <f t="shared" si="8"/>
        <v>6.333333333333333</v>
      </c>
      <c r="D310" s="129">
        <f t="shared" si="9"/>
        <v>4</v>
      </c>
      <c r="E310" s="14">
        <v>7</v>
      </c>
      <c r="F310" s="129">
        <v>5</v>
      </c>
      <c r="G310" s="129">
        <v>3</v>
      </c>
    </row>
    <row r="311" spans="1:7" ht="30" customHeight="1">
      <c r="A311" s="14" t="s">
        <v>185</v>
      </c>
      <c r="B311" s="63" t="s">
        <v>3168</v>
      </c>
      <c r="C311" s="161">
        <f t="shared" si="8"/>
        <v>6.333333333333333</v>
      </c>
      <c r="D311" s="129">
        <f t="shared" si="9"/>
        <v>5</v>
      </c>
      <c r="E311" s="14">
        <v>7</v>
      </c>
      <c r="F311" s="129">
        <v>5</v>
      </c>
      <c r="G311" s="129">
        <v>5</v>
      </c>
    </row>
    <row r="312" spans="1:7" ht="30" customHeight="1">
      <c r="A312" s="14" t="s">
        <v>185</v>
      </c>
      <c r="B312" s="63" t="s">
        <v>1203</v>
      </c>
      <c r="C312" s="161">
        <f t="shared" si="8"/>
        <v>6.166666666666667</v>
      </c>
      <c r="D312" s="129">
        <f t="shared" si="9"/>
        <v>4.25</v>
      </c>
      <c r="E312" s="14">
        <v>7</v>
      </c>
      <c r="F312" s="129">
        <v>4.5</v>
      </c>
      <c r="G312" s="129">
        <v>4</v>
      </c>
    </row>
    <row r="313" spans="1:7" ht="30" customHeight="1">
      <c r="A313" s="14" t="s">
        <v>185</v>
      </c>
      <c r="B313" s="63" t="s">
        <v>5734</v>
      </c>
      <c r="C313" s="161">
        <f t="shared" si="8"/>
        <v>6</v>
      </c>
      <c r="D313" s="129">
        <f t="shared" si="9"/>
        <v>3</v>
      </c>
      <c r="E313" s="14">
        <v>6</v>
      </c>
      <c r="F313" s="129">
        <v>6</v>
      </c>
      <c r="G313" s="129">
        <v>0</v>
      </c>
    </row>
    <row r="314" spans="1:7" ht="30" customHeight="1">
      <c r="A314" s="14" t="s">
        <v>185</v>
      </c>
      <c r="B314" s="63" t="s">
        <v>5731</v>
      </c>
      <c r="C314" s="161">
        <f t="shared" si="8"/>
        <v>6</v>
      </c>
      <c r="D314" s="129">
        <f t="shared" si="9"/>
        <v>3</v>
      </c>
      <c r="E314" s="14">
        <v>6</v>
      </c>
      <c r="F314" s="129">
        <v>6</v>
      </c>
      <c r="G314" s="129">
        <v>0</v>
      </c>
    </row>
    <row r="315" spans="1:7" ht="30" customHeight="1">
      <c r="A315" s="14" t="s">
        <v>185</v>
      </c>
      <c r="B315" s="63" t="s">
        <v>5104</v>
      </c>
      <c r="C315" s="161">
        <f t="shared" si="8"/>
        <v>6</v>
      </c>
      <c r="D315" s="129">
        <f t="shared" si="9"/>
        <v>6</v>
      </c>
      <c r="E315" s="14">
        <v>5</v>
      </c>
      <c r="F315" s="129">
        <v>8</v>
      </c>
      <c r="G315" s="129">
        <v>4</v>
      </c>
    </row>
    <row r="316" spans="1:7" ht="30" customHeight="1">
      <c r="A316" s="14" t="s">
        <v>185</v>
      </c>
      <c r="B316" s="63" t="s">
        <v>4669</v>
      </c>
      <c r="C316" s="161">
        <f t="shared" si="8"/>
        <v>6</v>
      </c>
      <c r="D316" s="129">
        <f t="shared" si="9"/>
        <v>5</v>
      </c>
      <c r="E316" s="14">
        <v>6</v>
      </c>
      <c r="F316" s="129">
        <v>6</v>
      </c>
      <c r="G316" s="129">
        <v>4</v>
      </c>
    </row>
    <row r="317" spans="1:7" ht="30" customHeight="1">
      <c r="A317" s="14" t="s">
        <v>185</v>
      </c>
      <c r="B317" s="63" t="s">
        <v>4912</v>
      </c>
      <c r="C317" s="161">
        <f t="shared" si="8"/>
        <v>6</v>
      </c>
      <c r="D317" s="129">
        <f t="shared" si="9"/>
        <v>7</v>
      </c>
      <c r="E317" s="14">
        <v>5</v>
      </c>
      <c r="F317" s="129">
        <v>8</v>
      </c>
      <c r="G317" s="129">
        <v>6</v>
      </c>
    </row>
    <row r="318" spans="1:7" ht="30" customHeight="1">
      <c r="A318" s="14" t="s">
        <v>185</v>
      </c>
      <c r="B318" s="63" t="s">
        <v>5242</v>
      </c>
      <c r="C318" s="161">
        <f t="shared" si="8"/>
        <v>6</v>
      </c>
      <c r="D318" s="129">
        <f t="shared" si="9"/>
        <v>5</v>
      </c>
      <c r="E318" s="14">
        <v>6</v>
      </c>
      <c r="F318" s="129">
        <v>6</v>
      </c>
      <c r="G318" s="129">
        <v>4</v>
      </c>
    </row>
    <row r="319" spans="1:7" ht="30" customHeight="1">
      <c r="A319" s="14" t="s">
        <v>185</v>
      </c>
      <c r="B319" s="63" t="s">
        <v>2586</v>
      </c>
      <c r="C319" s="161">
        <f t="shared" si="8"/>
        <v>6</v>
      </c>
      <c r="D319" s="129">
        <f t="shared" si="9"/>
        <v>8.75</v>
      </c>
      <c r="E319" s="14">
        <v>5</v>
      </c>
      <c r="F319" s="129">
        <v>8</v>
      </c>
      <c r="G319" s="129">
        <v>9.5</v>
      </c>
    </row>
    <row r="320" spans="1:7" ht="30" customHeight="1">
      <c r="A320" s="14" t="s">
        <v>185</v>
      </c>
      <c r="B320" s="63" t="s">
        <v>612</v>
      </c>
      <c r="C320" s="161">
        <f t="shared" si="8"/>
        <v>5.8</v>
      </c>
      <c r="D320" s="129">
        <f t="shared" si="9"/>
        <v>3.7</v>
      </c>
      <c r="E320" s="14">
        <v>7</v>
      </c>
      <c r="F320" s="129">
        <v>3.4</v>
      </c>
      <c r="G320" s="129">
        <v>4</v>
      </c>
    </row>
    <row r="321" spans="1:7" ht="30" customHeight="1">
      <c r="A321" s="14" t="s">
        <v>185</v>
      </c>
      <c r="B321" s="63" t="s">
        <v>1080</v>
      </c>
      <c r="C321" s="161">
        <f t="shared" si="8"/>
        <v>5.666666666666667</v>
      </c>
      <c r="D321" s="129">
        <f t="shared" si="9"/>
        <v>4.5</v>
      </c>
      <c r="E321" s="14">
        <v>6</v>
      </c>
      <c r="F321" s="129">
        <v>5</v>
      </c>
      <c r="G321" s="129">
        <v>4</v>
      </c>
    </row>
    <row r="322" spans="1:7" ht="30" customHeight="1">
      <c r="A322" s="14" t="s">
        <v>185</v>
      </c>
      <c r="B322" s="168" t="s">
        <v>6220</v>
      </c>
      <c r="C322" s="161">
        <f t="shared" ref="C322:C385" si="10">(E322*2+F322)/3</f>
        <v>5.666666666666667</v>
      </c>
      <c r="D322" s="129">
        <f t="shared" ref="D322:D385" si="11">(F322+G322)/2</f>
        <v>2.5</v>
      </c>
      <c r="E322" s="14">
        <v>6</v>
      </c>
      <c r="F322" s="129">
        <v>5</v>
      </c>
      <c r="G322" s="129">
        <v>0</v>
      </c>
    </row>
    <row r="323" spans="1:7" ht="30" customHeight="1">
      <c r="A323" s="14" t="s">
        <v>185</v>
      </c>
      <c r="B323" s="63" t="s">
        <v>5627</v>
      </c>
      <c r="C323" s="161">
        <f t="shared" si="10"/>
        <v>5.666666666666667</v>
      </c>
      <c r="D323" s="129">
        <f t="shared" si="11"/>
        <v>3.5</v>
      </c>
      <c r="E323" s="14">
        <v>6</v>
      </c>
      <c r="F323" s="129">
        <v>5</v>
      </c>
      <c r="G323" s="129">
        <v>2</v>
      </c>
    </row>
    <row r="324" spans="1:7" ht="30" customHeight="1">
      <c r="A324" s="14" t="s">
        <v>185</v>
      </c>
      <c r="B324" s="63" t="s">
        <v>4725</v>
      </c>
      <c r="C324" s="161">
        <f t="shared" si="10"/>
        <v>5.666666666666667</v>
      </c>
      <c r="D324" s="129">
        <f t="shared" si="11"/>
        <v>3</v>
      </c>
      <c r="E324" s="14">
        <v>6</v>
      </c>
      <c r="F324" s="129">
        <v>5</v>
      </c>
      <c r="G324" s="129">
        <v>1</v>
      </c>
    </row>
    <row r="325" spans="1:7" ht="30" customHeight="1">
      <c r="A325" s="14" t="s">
        <v>185</v>
      </c>
      <c r="B325" s="63" t="s">
        <v>5736</v>
      </c>
      <c r="C325" s="161">
        <f t="shared" si="10"/>
        <v>5.666666666666667</v>
      </c>
      <c r="D325" s="129">
        <f t="shared" si="11"/>
        <v>2.5</v>
      </c>
      <c r="E325" s="14">
        <v>6</v>
      </c>
      <c r="F325" s="129">
        <v>5</v>
      </c>
      <c r="G325" s="129">
        <v>0</v>
      </c>
    </row>
    <row r="326" spans="1:7" ht="30" customHeight="1">
      <c r="A326" s="14" t="s">
        <v>185</v>
      </c>
      <c r="B326" s="63" t="s">
        <v>5255</v>
      </c>
      <c r="C326" s="161">
        <f t="shared" si="10"/>
        <v>5.333333333333333</v>
      </c>
      <c r="D326" s="129">
        <f t="shared" si="11"/>
        <v>7</v>
      </c>
      <c r="E326" s="14">
        <v>4</v>
      </c>
      <c r="F326" s="129">
        <v>8</v>
      </c>
      <c r="G326" s="129">
        <v>6</v>
      </c>
    </row>
    <row r="327" spans="1:7" ht="30" customHeight="1">
      <c r="A327" s="14" t="s">
        <v>185</v>
      </c>
      <c r="B327" s="168" t="s">
        <v>5061</v>
      </c>
      <c r="C327" s="161">
        <f t="shared" si="10"/>
        <v>5.333333333333333</v>
      </c>
      <c r="D327" s="129">
        <f t="shared" si="11"/>
        <v>0</v>
      </c>
      <c r="E327" s="14">
        <v>8</v>
      </c>
      <c r="F327" s="129">
        <v>0</v>
      </c>
      <c r="G327" s="129">
        <v>0</v>
      </c>
    </row>
    <row r="328" spans="1:7" ht="30" customHeight="1">
      <c r="A328" s="14" t="s">
        <v>185</v>
      </c>
      <c r="B328" s="168" t="s">
        <v>4988</v>
      </c>
      <c r="C328" s="161">
        <f t="shared" si="10"/>
        <v>5.333333333333333</v>
      </c>
      <c r="D328" s="129">
        <f t="shared" si="11"/>
        <v>3</v>
      </c>
      <c r="E328" s="14">
        <v>6</v>
      </c>
      <c r="F328" s="129">
        <v>4</v>
      </c>
      <c r="G328" s="129">
        <v>2</v>
      </c>
    </row>
    <row r="329" spans="1:7" ht="30" customHeight="1">
      <c r="A329" s="14" t="s">
        <v>185</v>
      </c>
      <c r="B329" s="63" t="s">
        <v>5623</v>
      </c>
      <c r="C329" s="161">
        <f t="shared" si="10"/>
        <v>5.333333333333333</v>
      </c>
      <c r="D329" s="129">
        <f t="shared" si="11"/>
        <v>4</v>
      </c>
      <c r="E329" s="14">
        <v>5</v>
      </c>
      <c r="F329" s="129">
        <v>6</v>
      </c>
      <c r="G329" s="129">
        <v>2</v>
      </c>
    </row>
    <row r="330" spans="1:7" ht="30" customHeight="1">
      <c r="A330" s="14" t="s">
        <v>185</v>
      </c>
      <c r="B330" s="63" t="s">
        <v>3909</v>
      </c>
      <c r="C330" s="161">
        <f t="shared" si="10"/>
        <v>5.333333333333333</v>
      </c>
      <c r="D330" s="129">
        <f t="shared" si="11"/>
        <v>5</v>
      </c>
      <c r="E330" s="14">
        <v>6</v>
      </c>
      <c r="F330" s="129">
        <v>4</v>
      </c>
      <c r="G330" s="129">
        <v>6</v>
      </c>
    </row>
    <row r="331" spans="1:7" ht="30" customHeight="1">
      <c r="A331" s="14" t="s">
        <v>185</v>
      </c>
      <c r="B331" s="63" t="s">
        <v>1079</v>
      </c>
      <c r="C331" s="161">
        <f t="shared" si="10"/>
        <v>5.2666666666666666</v>
      </c>
      <c r="D331" s="129">
        <f t="shared" si="11"/>
        <v>3.9</v>
      </c>
      <c r="E331" s="14">
        <v>6</v>
      </c>
      <c r="F331" s="129">
        <v>3.8</v>
      </c>
      <c r="G331" s="129">
        <v>4</v>
      </c>
    </row>
    <row r="332" spans="1:7" ht="30" customHeight="1">
      <c r="A332" s="14" t="s">
        <v>185</v>
      </c>
      <c r="B332" s="63" t="s">
        <v>613</v>
      </c>
      <c r="C332" s="161">
        <f t="shared" si="10"/>
        <v>5.1333333333333337</v>
      </c>
      <c r="D332" s="129">
        <f t="shared" si="11"/>
        <v>3.7</v>
      </c>
      <c r="E332" s="14">
        <v>6</v>
      </c>
      <c r="F332" s="129">
        <v>3.4</v>
      </c>
      <c r="G332" s="129">
        <v>4</v>
      </c>
    </row>
    <row r="333" spans="1:7" ht="30" customHeight="1">
      <c r="A333" s="14" t="s">
        <v>185</v>
      </c>
      <c r="B333" s="63" t="s">
        <v>5143</v>
      </c>
      <c r="C333" s="161">
        <f t="shared" si="10"/>
        <v>5</v>
      </c>
      <c r="D333" s="129">
        <f t="shared" si="11"/>
        <v>5</v>
      </c>
      <c r="E333" s="14">
        <v>5</v>
      </c>
      <c r="F333" s="129">
        <v>5</v>
      </c>
      <c r="G333" s="129">
        <v>5</v>
      </c>
    </row>
    <row r="334" spans="1:7" ht="30" customHeight="1">
      <c r="A334" s="14" t="s">
        <v>185</v>
      </c>
      <c r="B334" s="63" t="s">
        <v>5141</v>
      </c>
      <c r="C334" s="161">
        <f t="shared" si="10"/>
        <v>5</v>
      </c>
      <c r="D334" s="129">
        <f t="shared" si="11"/>
        <v>5</v>
      </c>
      <c r="E334" s="14">
        <v>5</v>
      </c>
      <c r="F334" s="129">
        <v>5</v>
      </c>
      <c r="G334" s="129">
        <v>5</v>
      </c>
    </row>
    <row r="335" spans="1:7" ht="30" customHeight="1">
      <c r="A335" s="14" t="s">
        <v>185</v>
      </c>
      <c r="B335" s="63" t="s">
        <v>6455</v>
      </c>
      <c r="C335" s="161">
        <f t="shared" si="10"/>
        <v>5</v>
      </c>
      <c r="D335" s="129">
        <f t="shared" si="11"/>
        <v>5</v>
      </c>
      <c r="E335" s="14">
        <v>5</v>
      </c>
      <c r="F335" s="129">
        <v>5</v>
      </c>
      <c r="G335" s="129">
        <v>5</v>
      </c>
    </row>
    <row r="336" spans="1:7" ht="30" customHeight="1">
      <c r="A336" s="14" t="s">
        <v>185</v>
      </c>
      <c r="B336" s="63" t="s">
        <v>5126</v>
      </c>
      <c r="C336" s="161">
        <f t="shared" si="10"/>
        <v>5</v>
      </c>
      <c r="D336" s="129">
        <f t="shared" si="11"/>
        <v>5</v>
      </c>
      <c r="E336" s="14">
        <v>5</v>
      </c>
      <c r="F336" s="129">
        <v>5</v>
      </c>
      <c r="G336" s="129">
        <v>5</v>
      </c>
    </row>
    <row r="337" spans="1:7" ht="30" customHeight="1">
      <c r="A337" s="14" t="s">
        <v>185</v>
      </c>
      <c r="B337" s="63" t="s">
        <v>5183</v>
      </c>
      <c r="C337" s="161">
        <f t="shared" si="10"/>
        <v>5</v>
      </c>
      <c r="D337" s="129">
        <f t="shared" si="11"/>
        <v>5</v>
      </c>
      <c r="E337" s="14">
        <v>5</v>
      </c>
      <c r="F337" s="129">
        <v>5</v>
      </c>
      <c r="G337" s="129">
        <v>5</v>
      </c>
    </row>
    <row r="338" spans="1:7" ht="30" customHeight="1">
      <c r="A338" s="14" t="s">
        <v>185</v>
      </c>
      <c r="B338" s="63" t="s">
        <v>5686</v>
      </c>
      <c r="C338" s="161">
        <f t="shared" si="10"/>
        <v>5</v>
      </c>
      <c r="D338" s="129">
        <f t="shared" si="11"/>
        <v>2.5</v>
      </c>
      <c r="E338" s="14">
        <v>5</v>
      </c>
      <c r="F338" s="129">
        <v>5</v>
      </c>
      <c r="G338" s="129">
        <v>0</v>
      </c>
    </row>
    <row r="339" spans="1:7" ht="30" customHeight="1">
      <c r="A339" s="14" t="s">
        <v>185</v>
      </c>
      <c r="B339" s="63" t="s">
        <v>5146</v>
      </c>
      <c r="C339" s="161">
        <f t="shared" si="10"/>
        <v>5</v>
      </c>
      <c r="D339" s="129">
        <f t="shared" si="11"/>
        <v>5</v>
      </c>
      <c r="E339" s="14">
        <v>5</v>
      </c>
      <c r="F339" s="129">
        <v>5</v>
      </c>
      <c r="G339" s="129">
        <v>5</v>
      </c>
    </row>
    <row r="340" spans="1:7" ht="30" customHeight="1">
      <c r="A340" s="14" t="s">
        <v>185</v>
      </c>
      <c r="B340" s="63" t="s">
        <v>5140</v>
      </c>
      <c r="C340" s="161">
        <f t="shared" si="10"/>
        <v>5</v>
      </c>
      <c r="D340" s="129">
        <f t="shared" si="11"/>
        <v>5</v>
      </c>
      <c r="E340" s="14">
        <v>5</v>
      </c>
      <c r="F340" s="129">
        <v>5</v>
      </c>
      <c r="G340" s="129">
        <v>5</v>
      </c>
    </row>
    <row r="341" spans="1:7" ht="30" customHeight="1">
      <c r="A341" s="14" t="s">
        <v>185</v>
      </c>
      <c r="B341" s="63" t="s">
        <v>5147</v>
      </c>
      <c r="C341" s="161">
        <f t="shared" si="10"/>
        <v>5</v>
      </c>
      <c r="D341" s="129">
        <f t="shared" si="11"/>
        <v>5</v>
      </c>
      <c r="E341" s="14">
        <v>5</v>
      </c>
      <c r="F341" s="129">
        <v>5</v>
      </c>
      <c r="G341" s="129">
        <v>5</v>
      </c>
    </row>
    <row r="342" spans="1:7" ht="30" customHeight="1">
      <c r="A342" s="14" t="s">
        <v>185</v>
      </c>
      <c r="B342" s="168" t="s">
        <v>6219</v>
      </c>
      <c r="C342" s="161">
        <f t="shared" si="10"/>
        <v>5</v>
      </c>
      <c r="D342" s="129">
        <f t="shared" si="11"/>
        <v>1.5</v>
      </c>
      <c r="E342" s="14">
        <v>6</v>
      </c>
      <c r="F342" s="129">
        <v>3</v>
      </c>
      <c r="G342" s="129">
        <v>0</v>
      </c>
    </row>
    <row r="343" spans="1:7" ht="30" customHeight="1">
      <c r="A343" s="14" t="s">
        <v>185</v>
      </c>
      <c r="B343" s="63" t="s">
        <v>5142</v>
      </c>
      <c r="C343" s="161">
        <f t="shared" si="10"/>
        <v>5</v>
      </c>
      <c r="D343" s="129">
        <f t="shared" si="11"/>
        <v>5</v>
      </c>
      <c r="E343" s="14">
        <v>5</v>
      </c>
      <c r="F343" s="129">
        <v>5</v>
      </c>
      <c r="G343" s="129">
        <v>5</v>
      </c>
    </row>
    <row r="344" spans="1:7" ht="30" customHeight="1">
      <c r="A344" s="14" t="s">
        <v>185</v>
      </c>
      <c r="B344" s="63" t="s">
        <v>5186</v>
      </c>
      <c r="C344" s="161">
        <f t="shared" si="10"/>
        <v>5</v>
      </c>
      <c r="D344" s="129">
        <f t="shared" si="11"/>
        <v>5</v>
      </c>
      <c r="E344" s="14">
        <v>5</v>
      </c>
      <c r="F344" s="129">
        <v>5</v>
      </c>
      <c r="G344" s="129">
        <v>5</v>
      </c>
    </row>
    <row r="345" spans="1:7" ht="30" customHeight="1">
      <c r="A345" s="14" t="s">
        <v>185</v>
      </c>
      <c r="B345" s="63" t="s">
        <v>5136</v>
      </c>
      <c r="C345" s="161">
        <f t="shared" si="10"/>
        <v>5</v>
      </c>
      <c r="D345" s="129">
        <f t="shared" si="11"/>
        <v>5</v>
      </c>
      <c r="E345" s="14">
        <v>5</v>
      </c>
      <c r="F345" s="129">
        <v>5</v>
      </c>
      <c r="G345" s="129">
        <v>5</v>
      </c>
    </row>
    <row r="346" spans="1:7" ht="30" customHeight="1">
      <c r="A346" s="14" t="s">
        <v>185</v>
      </c>
      <c r="B346" s="168" t="s">
        <v>4749</v>
      </c>
      <c r="C346" s="161">
        <f t="shared" si="10"/>
        <v>5</v>
      </c>
      <c r="D346" s="129">
        <f t="shared" si="11"/>
        <v>3.5</v>
      </c>
      <c r="E346" s="14">
        <v>5</v>
      </c>
      <c r="F346" s="129">
        <v>5</v>
      </c>
      <c r="G346" s="129">
        <v>2</v>
      </c>
    </row>
    <row r="347" spans="1:7" ht="30" customHeight="1">
      <c r="A347" s="14" t="s">
        <v>185</v>
      </c>
      <c r="B347" s="63" t="s">
        <v>5182</v>
      </c>
      <c r="C347" s="161">
        <f t="shared" si="10"/>
        <v>5</v>
      </c>
      <c r="D347" s="129">
        <f t="shared" si="11"/>
        <v>5</v>
      </c>
      <c r="E347" s="14">
        <v>5</v>
      </c>
      <c r="F347" s="129">
        <v>5</v>
      </c>
      <c r="G347" s="129">
        <v>5</v>
      </c>
    </row>
    <row r="348" spans="1:7" ht="30" customHeight="1">
      <c r="A348" s="14" t="s">
        <v>185</v>
      </c>
      <c r="B348" s="63" t="s">
        <v>6340</v>
      </c>
      <c r="C348" s="161">
        <f t="shared" si="10"/>
        <v>5</v>
      </c>
      <c r="D348" s="129">
        <f t="shared" si="11"/>
        <v>5</v>
      </c>
      <c r="E348" s="14">
        <v>5</v>
      </c>
      <c r="F348" s="129">
        <v>5</v>
      </c>
      <c r="G348" s="129">
        <v>5</v>
      </c>
    </row>
    <row r="349" spans="1:7" ht="30" customHeight="1">
      <c r="A349" s="14" t="s">
        <v>185</v>
      </c>
      <c r="B349" s="63" t="s">
        <v>6458</v>
      </c>
      <c r="C349" s="161">
        <f t="shared" si="10"/>
        <v>5</v>
      </c>
      <c r="D349" s="129">
        <f t="shared" si="11"/>
        <v>5</v>
      </c>
      <c r="E349" s="14">
        <v>5</v>
      </c>
      <c r="F349" s="129">
        <v>5</v>
      </c>
      <c r="G349" s="129">
        <v>5</v>
      </c>
    </row>
    <row r="350" spans="1:7" ht="30" customHeight="1">
      <c r="A350" s="14" t="s">
        <v>185</v>
      </c>
      <c r="B350" s="63" t="s">
        <v>6454</v>
      </c>
      <c r="C350" s="161">
        <f t="shared" si="10"/>
        <v>5</v>
      </c>
      <c r="D350" s="129">
        <f t="shared" si="11"/>
        <v>5</v>
      </c>
      <c r="E350" s="14">
        <v>5</v>
      </c>
      <c r="F350" s="129">
        <v>5</v>
      </c>
      <c r="G350" s="129">
        <v>5</v>
      </c>
    </row>
    <row r="351" spans="1:7" ht="30" customHeight="1">
      <c r="A351" s="14" t="s">
        <v>185</v>
      </c>
      <c r="B351" s="63" t="s">
        <v>5131</v>
      </c>
      <c r="C351" s="161">
        <f t="shared" si="10"/>
        <v>5</v>
      </c>
      <c r="D351" s="129">
        <f t="shared" si="11"/>
        <v>5</v>
      </c>
      <c r="E351" s="14">
        <v>5</v>
      </c>
      <c r="F351" s="129">
        <v>5</v>
      </c>
      <c r="G351" s="129">
        <v>5</v>
      </c>
    </row>
    <row r="352" spans="1:7" ht="30" customHeight="1">
      <c r="A352" s="14" t="s">
        <v>185</v>
      </c>
      <c r="B352" s="63" t="s">
        <v>5687</v>
      </c>
      <c r="C352" s="161">
        <f t="shared" si="10"/>
        <v>5</v>
      </c>
      <c r="D352" s="129">
        <f t="shared" si="11"/>
        <v>1.5</v>
      </c>
      <c r="E352" s="14">
        <v>6</v>
      </c>
      <c r="F352" s="129">
        <v>3</v>
      </c>
      <c r="G352" s="129">
        <v>0</v>
      </c>
    </row>
    <row r="353" spans="1:7" ht="30" customHeight="1">
      <c r="A353" s="14" t="s">
        <v>185</v>
      </c>
      <c r="B353" s="168" t="s">
        <v>6196</v>
      </c>
      <c r="C353" s="161">
        <f t="shared" si="10"/>
        <v>5</v>
      </c>
      <c r="D353" s="129">
        <f t="shared" si="11"/>
        <v>2.5</v>
      </c>
      <c r="E353" s="14">
        <v>5</v>
      </c>
      <c r="F353" s="129">
        <v>5</v>
      </c>
      <c r="G353" s="129">
        <v>0</v>
      </c>
    </row>
    <row r="354" spans="1:7" ht="30" customHeight="1">
      <c r="A354" s="14" t="s">
        <v>185</v>
      </c>
      <c r="B354" s="63" t="s">
        <v>5149</v>
      </c>
      <c r="C354" s="161">
        <f t="shared" si="10"/>
        <v>5</v>
      </c>
      <c r="D354" s="129">
        <f t="shared" si="11"/>
        <v>5</v>
      </c>
      <c r="E354" s="14">
        <v>5</v>
      </c>
      <c r="F354" s="129">
        <v>5</v>
      </c>
      <c r="G354" s="129">
        <v>5</v>
      </c>
    </row>
    <row r="355" spans="1:7" ht="30" customHeight="1">
      <c r="A355" s="14" t="s">
        <v>185</v>
      </c>
      <c r="B355" s="63" t="s">
        <v>5138</v>
      </c>
      <c r="C355" s="161">
        <f t="shared" si="10"/>
        <v>5</v>
      </c>
      <c r="D355" s="129">
        <f t="shared" si="11"/>
        <v>5</v>
      </c>
      <c r="E355" s="14">
        <v>5</v>
      </c>
      <c r="F355" s="129">
        <v>5</v>
      </c>
      <c r="G355" s="129">
        <v>5</v>
      </c>
    </row>
    <row r="356" spans="1:7" ht="30" customHeight="1">
      <c r="A356" s="14" t="s">
        <v>185</v>
      </c>
      <c r="B356" s="63" t="s">
        <v>5148</v>
      </c>
      <c r="C356" s="161">
        <f t="shared" si="10"/>
        <v>5</v>
      </c>
      <c r="D356" s="129">
        <f t="shared" si="11"/>
        <v>5</v>
      </c>
      <c r="E356" s="14">
        <v>5</v>
      </c>
      <c r="F356" s="129">
        <v>5</v>
      </c>
      <c r="G356" s="129">
        <v>5</v>
      </c>
    </row>
    <row r="357" spans="1:7" ht="30" customHeight="1">
      <c r="A357" s="14" t="s">
        <v>185</v>
      </c>
      <c r="B357" s="63" t="s">
        <v>5135</v>
      </c>
      <c r="C357" s="161">
        <f t="shared" si="10"/>
        <v>5</v>
      </c>
      <c r="D357" s="129">
        <f t="shared" si="11"/>
        <v>5</v>
      </c>
      <c r="E357" s="14">
        <v>5</v>
      </c>
      <c r="F357" s="129">
        <v>5</v>
      </c>
      <c r="G357" s="129">
        <v>5</v>
      </c>
    </row>
    <row r="358" spans="1:7" ht="30" customHeight="1">
      <c r="A358" s="14" t="s">
        <v>185</v>
      </c>
      <c r="B358" s="63" t="s">
        <v>5127</v>
      </c>
      <c r="C358" s="161">
        <f t="shared" si="10"/>
        <v>5</v>
      </c>
      <c r="D358" s="129">
        <f t="shared" si="11"/>
        <v>5</v>
      </c>
      <c r="E358" s="14">
        <v>5</v>
      </c>
      <c r="F358" s="129">
        <v>5</v>
      </c>
      <c r="G358" s="129">
        <v>5</v>
      </c>
    </row>
    <row r="359" spans="1:7" ht="30" customHeight="1">
      <c r="A359" s="14" t="s">
        <v>185</v>
      </c>
      <c r="B359" s="63" t="s">
        <v>5130</v>
      </c>
      <c r="C359" s="161">
        <f t="shared" si="10"/>
        <v>5</v>
      </c>
      <c r="D359" s="129">
        <f t="shared" si="11"/>
        <v>5</v>
      </c>
      <c r="E359" s="14">
        <v>5</v>
      </c>
      <c r="F359" s="129">
        <v>5</v>
      </c>
      <c r="G359" s="129">
        <v>5</v>
      </c>
    </row>
    <row r="360" spans="1:7" ht="30" customHeight="1">
      <c r="A360" s="14" t="s">
        <v>185</v>
      </c>
      <c r="B360" s="63" t="s">
        <v>5181</v>
      </c>
      <c r="C360" s="161">
        <f t="shared" si="10"/>
        <v>5</v>
      </c>
      <c r="D360" s="129">
        <f t="shared" si="11"/>
        <v>5</v>
      </c>
      <c r="E360" s="14">
        <v>5</v>
      </c>
      <c r="F360" s="129">
        <v>5</v>
      </c>
      <c r="G360" s="129">
        <v>5</v>
      </c>
    </row>
    <row r="361" spans="1:7" ht="30" customHeight="1">
      <c r="A361" s="14" t="s">
        <v>185</v>
      </c>
      <c r="B361" s="63" t="s">
        <v>5132</v>
      </c>
      <c r="C361" s="161">
        <f t="shared" si="10"/>
        <v>5</v>
      </c>
      <c r="D361" s="129">
        <f t="shared" si="11"/>
        <v>5</v>
      </c>
      <c r="E361" s="14">
        <v>5</v>
      </c>
      <c r="F361" s="129">
        <v>5</v>
      </c>
      <c r="G361" s="129">
        <v>5</v>
      </c>
    </row>
    <row r="362" spans="1:7" ht="30" customHeight="1">
      <c r="A362" s="14" t="s">
        <v>185</v>
      </c>
      <c r="B362" s="63" t="s">
        <v>5137</v>
      </c>
      <c r="C362" s="161">
        <f t="shared" si="10"/>
        <v>5</v>
      </c>
      <c r="D362" s="129">
        <f t="shared" si="11"/>
        <v>5</v>
      </c>
      <c r="E362" s="14">
        <v>5</v>
      </c>
      <c r="F362" s="129">
        <v>5</v>
      </c>
      <c r="G362" s="129">
        <v>5</v>
      </c>
    </row>
    <row r="363" spans="1:7" ht="30" customHeight="1">
      <c r="A363" s="14" t="s">
        <v>185</v>
      </c>
      <c r="B363" s="63" t="s">
        <v>5193</v>
      </c>
      <c r="C363" s="161">
        <f t="shared" si="10"/>
        <v>5</v>
      </c>
      <c r="D363" s="129">
        <f t="shared" si="11"/>
        <v>4.5</v>
      </c>
      <c r="E363" s="14">
        <v>6</v>
      </c>
      <c r="F363" s="129">
        <v>3</v>
      </c>
      <c r="G363" s="129">
        <v>6</v>
      </c>
    </row>
    <row r="364" spans="1:7" ht="30" customHeight="1">
      <c r="A364" s="14" t="s">
        <v>185</v>
      </c>
      <c r="B364" s="63" t="s">
        <v>5134</v>
      </c>
      <c r="C364" s="161">
        <f t="shared" si="10"/>
        <v>5</v>
      </c>
      <c r="D364" s="129">
        <f t="shared" si="11"/>
        <v>5</v>
      </c>
      <c r="E364" s="14">
        <v>5</v>
      </c>
      <c r="F364" s="129">
        <v>5</v>
      </c>
      <c r="G364" s="129">
        <v>5</v>
      </c>
    </row>
    <row r="365" spans="1:7" ht="30" customHeight="1">
      <c r="A365" s="14" t="s">
        <v>185</v>
      </c>
      <c r="B365" s="63" t="s">
        <v>5133</v>
      </c>
      <c r="C365" s="161">
        <f t="shared" si="10"/>
        <v>5</v>
      </c>
      <c r="D365" s="129">
        <f t="shared" si="11"/>
        <v>5</v>
      </c>
      <c r="E365" s="14">
        <v>5</v>
      </c>
      <c r="F365" s="129">
        <v>5</v>
      </c>
      <c r="G365" s="129">
        <v>5</v>
      </c>
    </row>
    <row r="366" spans="1:7" ht="30" customHeight="1">
      <c r="A366" s="14" t="s">
        <v>185</v>
      </c>
      <c r="B366" s="63" t="s">
        <v>5184</v>
      </c>
      <c r="C366" s="161">
        <f t="shared" si="10"/>
        <v>5</v>
      </c>
      <c r="D366" s="129">
        <f t="shared" si="11"/>
        <v>5</v>
      </c>
      <c r="E366" s="14">
        <v>5</v>
      </c>
      <c r="F366" s="129">
        <v>5</v>
      </c>
      <c r="G366" s="129">
        <v>5</v>
      </c>
    </row>
    <row r="367" spans="1:7" ht="30" customHeight="1">
      <c r="A367" s="14" t="s">
        <v>185</v>
      </c>
      <c r="B367" s="63" t="s">
        <v>5196</v>
      </c>
      <c r="C367" s="161">
        <f t="shared" si="10"/>
        <v>5</v>
      </c>
      <c r="D367" s="129">
        <f t="shared" si="11"/>
        <v>4</v>
      </c>
      <c r="E367" s="14">
        <v>5</v>
      </c>
      <c r="F367" s="129">
        <v>5</v>
      </c>
      <c r="G367" s="129">
        <v>3</v>
      </c>
    </row>
    <row r="368" spans="1:7" ht="30" customHeight="1">
      <c r="A368" s="14" t="s">
        <v>185</v>
      </c>
      <c r="B368" s="63" t="s">
        <v>6453</v>
      </c>
      <c r="C368" s="161">
        <f t="shared" si="10"/>
        <v>5</v>
      </c>
      <c r="D368" s="129">
        <f t="shared" si="11"/>
        <v>5</v>
      </c>
      <c r="E368" s="14">
        <v>5</v>
      </c>
      <c r="F368" s="129">
        <v>5</v>
      </c>
      <c r="G368" s="129">
        <v>5</v>
      </c>
    </row>
    <row r="369" spans="1:7" ht="30" customHeight="1">
      <c r="A369" s="14" t="s">
        <v>185</v>
      </c>
      <c r="B369" s="63" t="s">
        <v>6406</v>
      </c>
      <c r="C369" s="161">
        <f t="shared" si="10"/>
        <v>5</v>
      </c>
      <c r="D369" s="129">
        <f t="shared" si="11"/>
        <v>5</v>
      </c>
      <c r="E369" s="14">
        <v>5</v>
      </c>
      <c r="F369" s="129">
        <v>5</v>
      </c>
      <c r="G369" s="129">
        <v>5</v>
      </c>
    </row>
    <row r="370" spans="1:7" ht="30" customHeight="1">
      <c r="A370" s="14" t="s">
        <v>185</v>
      </c>
      <c r="B370" s="63" t="s">
        <v>5144</v>
      </c>
      <c r="C370" s="161">
        <f t="shared" si="10"/>
        <v>5</v>
      </c>
      <c r="D370" s="129">
        <f t="shared" si="11"/>
        <v>5</v>
      </c>
      <c r="E370" s="14">
        <v>5</v>
      </c>
      <c r="F370" s="129">
        <v>5</v>
      </c>
      <c r="G370" s="129">
        <v>5</v>
      </c>
    </row>
    <row r="371" spans="1:7" ht="30" customHeight="1">
      <c r="A371" s="14" t="s">
        <v>185</v>
      </c>
      <c r="B371" s="63" t="s">
        <v>6456</v>
      </c>
      <c r="C371" s="161">
        <f t="shared" si="10"/>
        <v>5</v>
      </c>
      <c r="D371" s="129">
        <f t="shared" si="11"/>
        <v>5</v>
      </c>
      <c r="E371" s="14">
        <v>5</v>
      </c>
      <c r="F371" s="129">
        <v>5</v>
      </c>
      <c r="G371" s="129">
        <v>5</v>
      </c>
    </row>
    <row r="372" spans="1:7" ht="30" customHeight="1">
      <c r="A372" s="14" t="s">
        <v>185</v>
      </c>
      <c r="B372" s="63" t="s">
        <v>3877</v>
      </c>
      <c r="C372" s="161">
        <f t="shared" si="10"/>
        <v>5</v>
      </c>
      <c r="D372" s="129">
        <f t="shared" si="11"/>
        <v>8.75</v>
      </c>
      <c r="E372" s="14">
        <v>3</v>
      </c>
      <c r="F372" s="129">
        <v>9</v>
      </c>
      <c r="G372" s="129">
        <v>8.5</v>
      </c>
    </row>
    <row r="373" spans="1:7" ht="30" customHeight="1">
      <c r="A373" s="14" t="s">
        <v>185</v>
      </c>
      <c r="B373" s="63" t="s">
        <v>5129</v>
      </c>
      <c r="C373" s="161">
        <f t="shared" si="10"/>
        <v>5</v>
      </c>
      <c r="D373" s="129">
        <f t="shared" si="11"/>
        <v>5</v>
      </c>
      <c r="E373" s="14">
        <v>5</v>
      </c>
      <c r="F373" s="129">
        <v>5</v>
      </c>
      <c r="G373" s="129">
        <v>5</v>
      </c>
    </row>
    <row r="374" spans="1:7" ht="30" customHeight="1">
      <c r="A374" s="14" t="s">
        <v>185</v>
      </c>
      <c r="B374" s="63" t="s">
        <v>1101</v>
      </c>
      <c r="C374" s="161">
        <f t="shared" si="10"/>
        <v>4.833333333333333</v>
      </c>
      <c r="D374" s="129">
        <f t="shared" si="11"/>
        <v>3.25</v>
      </c>
      <c r="E374" s="14">
        <v>6</v>
      </c>
      <c r="F374" s="129">
        <v>2.5</v>
      </c>
      <c r="G374" s="129">
        <v>4</v>
      </c>
    </row>
    <row r="375" spans="1:7" ht="30" customHeight="1">
      <c r="A375" s="14" t="s">
        <v>185</v>
      </c>
      <c r="B375" s="63" t="s">
        <v>610</v>
      </c>
      <c r="C375" s="161">
        <f t="shared" si="10"/>
        <v>4.8</v>
      </c>
      <c r="D375" s="129">
        <f t="shared" si="11"/>
        <v>3.2</v>
      </c>
      <c r="E375" s="14">
        <v>6</v>
      </c>
      <c r="F375" s="129">
        <v>2.4</v>
      </c>
      <c r="G375" s="129">
        <v>4</v>
      </c>
    </row>
    <row r="376" spans="1:7" ht="30" customHeight="1">
      <c r="A376" s="14" t="s">
        <v>185</v>
      </c>
      <c r="B376" s="63" t="s">
        <v>5251</v>
      </c>
      <c r="C376" s="161">
        <f t="shared" si="10"/>
        <v>4.666666666666667</v>
      </c>
      <c r="D376" s="129">
        <f t="shared" si="11"/>
        <v>4.5</v>
      </c>
      <c r="E376" s="14">
        <v>4</v>
      </c>
      <c r="F376" s="129">
        <v>6</v>
      </c>
      <c r="G376" s="129">
        <v>3</v>
      </c>
    </row>
    <row r="377" spans="1:7" ht="30" customHeight="1">
      <c r="A377" s="14" t="s">
        <v>185</v>
      </c>
      <c r="B377" s="168" t="s">
        <v>5044</v>
      </c>
      <c r="C377" s="161">
        <f t="shared" si="10"/>
        <v>4.333333333333333</v>
      </c>
      <c r="D377" s="129">
        <f t="shared" si="11"/>
        <v>4</v>
      </c>
      <c r="E377" s="14">
        <v>4</v>
      </c>
      <c r="F377" s="129">
        <v>5</v>
      </c>
      <c r="G377" s="129">
        <v>3</v>
      </c>
    </row>
    <row r="378" spans="1:7" ht="30" customHeight="1">
      <c r="A378" s="14" t="s">
        <v>185</v>
      </c>
      <c r="B378" s="168" t="s">
        <v>5048</v>
      </c>
      <c r="C378" s="161">
        <f t="shared" si="10"/>
        <v>4.333333333333333</v>
      </c>
      <c r="D378" s="129">
        <f t="shared" si="11"/>
        <v>4.5</v>
      </c>
      <c r="E378" s="14">
        <v>4</v>
      </c>
      <c r="F378" s="129">
        <v>5</v>
      </c>
      <c r="G378" s="129">
        <v>4</v>
      </c>
    </row>
    <row r="379" spans="1:7" ht="30" customHeight="1">
      <c r="A379" s="14" t="s">
        <v>185</v>
      </c>
      <c r="B379" s="168" t="s">
        <v>6190</v>
      </c>
      <c r="C379" s="161">
        <f t="shared" si="10"/>
        <v>4.333333333333333</v>
      </c>
      <c r="D379" s="129">
        <f t="shared" si="11"/>
        <v>1.5</v>
      </c>
      <c r="E379" s="14">
        <v>5</v>
      </c>
      <c r="F379" s="129">
        <v>3</v>
      </c>
      <c r="G379" s="129">
        <v>0</v>
      </c>
    </row>
    <row r="380" spans="1:7" ht="30" customHeight="1">
      <c r="A380" s="14" t="s">
        <v>185</v>
      </c>
      <c r="B380" s="63" t="s">
        <v>2514</v>
      </c>
      <c r="C380" s="161">
        <f t="shared" si="10"/>
        <v>4.333333333333333</v>
      </c>
      <c r="D380" s="129">
        <f t="shared" si="11"/>
        <v>5.75</v>
      </c>
      <c r="E380" s="14">
        <v>5</v>
      </c>
      <c r="F380" s="129">
        <v>3</v>
      </c>
      <c r="G380" s="129">
        <v>8.5</v>
      </c>
    </row>
    <row r="381" spans="1:7" ht="30" customHeight="1">
      <c r="A381" s="14" t="s">
        <v>185</v>
      </c>
      <c r="B381" s="63" t="s">
        <v>6255</v>
      </c>
      <c r="C381" s="161">
        <f t="shared" si="10"/>
        <v>4.333333333333333</v>
      </c>
      <c r="D381" s="129">
        <f t="shared" si="11"/>
        <v>1.5</v>
      </c>
      <c r="E381" s="14">
        <v>5</v>
      </c>
      <c r="F381" s="129">
        <v>3</v>
      </c>
      <c r="G381" s="129">
        <v>0</v>
      </c>
    </row>
    <row r="382" spans="1:7" ht="30" customHeight="1">
      <c r="A382" s="14" t="s">
        <v>185</v>
      </c>
      <c r="B382" s="63" t="s">
        <v>2453</v>
      </c>
      <c r="C382" s="161">
        <f t="shared" si="10"/>
        <v>4.333333333333333</v>
      </c>
      <c r="D382" s="129">
        <f t="shared" si="11"/>
        <v>6.25</v>
      </c>
      <c r="E382" s="14">
        <v>4</v>
      </c>
      <c r="F382" s="129">
        <v>5</v>
      </c>
      <c r="G382" s="129">
        <v>7.5</v>
      </c>
    </row>
    <row r="383" spans="1:7" ht="30" customHeight="1">
      <c r="A383" s="14" t="s">
        <v>185</v>
      </c>
      <c r="B383" s="63" t="s">
        <v>993</v>
      </c>
      <c r="C383" s="161">
        <f t="shared" si="10"/>
        <v>4.3</v>
      </c>
      <c r="D383" s="129">
        <f t="shared" si="11"/>
        <v>3.45</v>
      </c>
      <c r="E383" s="14">
        <v>5</v>
      </c>
      <c r="F383" s="129">
        <v>2.9</v>
      </c>
      <c r="G383" s="129">
        <v>4</v>
      </c>
    </row>
    <row r="384" spans="1:7" ht="30" customHeight="1">
      <c r="A384" s="14" t="s">
        <v>185</v>
      </c>
      <c r="B384" s="168" t="s">
        <v>5037</v>
      </c>
      <c r="C384" s="161">
        <f t="shared" si="10"/>
        <v>4</v>
      </c>
      <c r="D384" s="129">
        <f t="shared" si="11"/>
        <v>3.5</v>
      </c>
      <c r="E384" s="14">
        <v>4</v>
      </c>
      <c r="F384" s="129">
        <v>4</v>
      </c>
      <c r="G384" s="129">
        <v>3</v>
      </c>
    </row>
    <row r="385" spans="1:7" ht="30" customHeight="1">
      <c r="A385" s="14" t="s">
        <v>185</v>
      </c>
      <c r="B385" s="168" t="s">
        <v>6201</v>
      </c>
      <c r="C385" s="161">
        <f t="shared" si="10"/>
        <v>4</v>
      </c>
      <c r="D385" s="129">
        <f t="shared" si="11"/>
        <v>2</v>
      </c>
      <c r="E385" s="14">
        <v>4</v>
      </c>
      <c r="F385" s="129">
        <v>4</v>
      </c>
      <c r="G385" s="129">
        <v>0</v>
      </c>
    </row>
    <row r="386" spans="1:7" ht="30" customHeight="1">
      <c r="A386" s="14" t="s">
        <v>185</v>
      </c>
      <c r="B386" s="168" t="s">
        <v>6224</v>
      </c>
      <c r="C386" s="161">
        <f t="shared" ref="C386:C449" si="12">(E386*2+F386)/3</f>
        <v>4</v>
      </c>
      <c r="D386" s="129">
        <f t="shared" ref="D386:D449" si="13">(F386+G386)/2</f>
        <v>2</v>
      </c>
      <c r="E386" s="14">
        <v>4</v>
      </c>
      <c r="F386" s="129">
        <v>4</v>
      </c>
      <c r="G386" s="129">
        <v>0</v>
      </c>
    </row>
    <row r="387" spans="1:7" ht="30" customHeight="1">
      <c r="A387" s="14" t="s">
        <v>185</v>
      </c>
      <c r="B387" s="63" t="s">
        <v>1110</v>
      </c>
      <c r="C387" s="161">
        <f t="shared" si="12"/>
        <v>4</v>
      </c>
      <c r="D387" s="129">
        <f t="shared" si="13"/>
        <v>4</v>
      </c>
      <c r="E387" s="14">
        <v>4</v>
      </c>
      <c r="F387" s="129">
        <v>4</v>
      </c>
      <c r="G387" s="129">
        <v>4</v>
      </c>
    </row>
    <row r="388" spans="1:7" ht="30" customHeight="1">
      <c r="A388" s="14" t="s">
        <v>185</v>
      </c>
      <c r="B388" s="63" t="s">
        <v>5689</v>
      </c>
      <c r="C388" s="161">
        <f t="shared" si="12"/>
        <v>4</v>
      </c>
      <c r="D388" s="129">
        <f t="shared" si="13"/>
        <v>2</v>
      </c>
      <c r="E388" s="14">
        <v>4</v>
      </c>
      <c r="F388" s="129">
        <v>4</v>
      </c>
      <c r="G388" s="129">
        <v>0</v>
      </c>
    </row>
    <row r="389" spans="1:7" ht="30" customHeight="1">
      <c r="A389" s="14" t="s">
        <v>185</v>
      </c>
      <c r="B389" s="63" t="s">
        <v>4724</v>
      </c>
      <c r="C389" s="161">
        <f t="shared" si="12"/>
        <v>4</v>
      </c>
      <c r="D389" s="129">
        <f t="shared" si="13"/>
        <v>3.5</v>
      </c>
      <c r="E389" s="14">
        <v>4</v>
      </c>
      <c r="F389" s="129">
        <v>4</v>
      </c>
      <c r="G389" s="129">
        <v>3</v>
      </c>
    </row>
    <row r="390" spans="1:7" ht="30" customHeight="1">
      <c r="A390" s="14" t="s">
        <v>185</v>
      </c>
      <c r="B390" s="63" t="s">
        <v>608</v>
      </c>
      <c r="C390" s="161">
        <f t="shared" si="12"/>
        <v>4</v>
      </c>
      <c r="D390" s="129">
        <f t="shared" si="13"/>
        <v>4</v>
      </c>
      <c r="E390" s="14">
        <v>4</v>
      </c>
      <c r="F390" s="129">
        <v>4</v>
      </c>
      <c r="G390" s="129">
        <v>4</v>
      </c>
    </row>
    <row r="391" spans="1:7" ht="30" customHeight="1">
      <c r="A391" s="14" t="s">
        <v>185</v>
      </c>
      <c r="B391" s="168" t="s">
        <v>5043</v>
      </c>
      <c r="C391" s="161">
        <f t="shared" si="12"/>
        <v>4</v>
      </c>
      <c r="D391" s="129">
        <f t="shared" si="13"/>
        <v>4</v>
      </c>
      <c r="E391" s="14">
        <v>4</v>
      </c>
      <c r="F391" s="129">
        <v>4</v>
      </c>
      <c r="G391" s="129">
        <v>4</v>
      </c>
    </row>
    <row r="392" spans="1:7" ht="30" customHeight="1">
      <c r="A392" s="14" t="s">
        <v>185</v>
      </c>
      <c r="B392" s="63" t="s">
        <v>5187</v>
      </c>
      <c r="C392" s="161">
        <f t="shared" si="12"/>
        <v>4</v>
      </c>
      <c r="D392" s="129">
        <f t="shared" si="13"/>
        <v>5.5</v>
      </c>
      <c r="E392" s="14">
        <v>4</v>
      </c>
      <c r="F392" s="129">
        <v>4</v>
      </c>
      <c r="G392" s="129">
        <v>7</v>
      </c>
    </row>
    <row r="393" spans="1:7" ht="30" customHeight="1">
      <c r="A393" s="14" t="s">
        <v>185</v>
      </c>
      <c r="B393" s="63" t="s">
        <v>609</v>
      </c>
      <c r="C393" s="161">
        <f t="shared" si="12"/>
        <v>3.8666666666666667</v>
      </c>
      <c r="D393" s="129">
        <f t="shared" si="13"/>
        <v>3.8</v>
      </c>
      <c r="E393" s="14">
        <v>4</v>
      </c>
      <c r="F393" s="129">
        <v>3.6</v>
      </c>
      <c r="G393" s="129">
        <v>4</v>
      </c>
    </row>
    <row r="394" spans="1:7" ht="30" customHeight="1">
      <c r="A394" s="14" t="s">
        <v>185</v>
      </c>
      <c r="B394" s="63" t="s">
        <v>3985</v>
      </c>
      <c r="C394" s="161">
        <f t="shared" si="12"/>
        <v>3.6666666666666665</v>
      </c>
      <c r="D394" s="129">
        <f t="shared" si="13"/>
        <v>6</v>
      </c>
      <c r="E394" s="14">
        <v>3</v>
      </c>
      <c r="F394" s="129">
        <v>5</v>
      </c>
      <c r="G394" s="129">
        <v>7</v>
      </c>
    </row>
    <row r="395" spans="1:7" ht="30" customHeight="1">
      <c r="A395" s="14" t="s">
        <v>185</v>
      </c>
      <c r="B395" s="168" t="s">
        <v>5056</v>
      </c>
      <c r="C395" s="161">
        <f t="shared" si="12"/>
        <v>3.6666666666666665</v>
      </c>
      <c r="D395" s="129">
        <f t="shared" si="13"/>
        <v>4</v>
      </c>
      <c r="E395" s="14">
        <v>4</v>
      </c>
      <c r="F395" s="129">
        <v>3</v>
      </c>
      <c r="G395" s="129">
        <v>5</v>
      </c>
    </row>
    <row r="396" spans="1:7" ht="30" customHeight="1">
      <c r="A396" s="14" t="s">
        <v>185</v>
      </c>
      <c r="B396" s="63" t="s">
        <v>2589</v>
      </c>
      <c r="C396" s="161">
        <f t="shared" si="12"/>
        <v>3.6666666666666665</v>
      </c>
      <c r="D396" s="129">
        <f t="shared" si="13"/>
        <v>8.25</v>
      </c>
      <c r="E396" s="14">
        <v>2</v>
      </c>
      <c r="F396" s="129">
        <v>7</v>
      </c>
      <c r="G396" s="129">
        <v>9.5</v>
      </c>
    </row>
    <row r="397" spans="1:7" ht="30" customHeight="1">
      <c r="A397" s="14" t="s">
        <v>185</v>
      </c>
      <c r="B397" s="63" t="s">
        <v>2478</v>
      </c>
      <c r="C397" s="161">
        <f t="shared" si="12"/>
        <v>3.6666666666666665</v>
      </c>
      <c r="D397" s="129">
        <f t="shared" si="13"/>
        <v>5</v>
      </c>
      <c r="E397" s="14">
        <v>3</v>
      </c>
      <c r="F397" s="129">
        <v>5</v>
      </c>
      <c r="G397" s="129">
        <v>5</v>
      </c>
    </row>
    <row r="398" spans="1:7" ht="30" customHeight="1">
      <c r="A398" s="14" t="s">
        <v>185</v>
      </c>
      <c r="B398" s="63" t="s">
        <v>2374</v>
      </c>
      <c r="C398" s="161">
        <f t="shared" si="12"/>
        <v>3.1666666666666665</v>
      </c>
      <c r="D398" s="129">
        <f t="shared" si="13"/>
        <v>6</v>
      </c>
      <c r="E398" s="14">
        <v>3</v>
      </c>
      <c r="F398" s="129">
        <v>3.5</v>
      </c>
      <c r="G398" s="129">
        <v>8.5</v>
      </c>
    </row>
    <row r="399" spans="1:7" ht="30" customHeight="1">
      <c r="A399" s="14" t="s">
        <v>185</v>
      </c>
      <c r="B399" s="63" t="s">
        <v>1514</v>
      </c>
      <c r="C399" s="161">
        <f t="shared" si="12"/>
        <v>3.0666666666666664</v>
      </c>
      <c r="D399" s="129">
        <f t="shared" si="13"/>
        <v>2.6</v>
      </c>
      <c r="E399" s="14">
        <v>4</v>
      </c>
      <c r="F399" s="129">
        <v>1.2</v>
      </c>
      <c r="G399" s="129">
        <v>4</v>
      </c>
    </row>
    <row r="400" spans="1:7" ht="30" customHeight="1">
      <c r="A400" s="14" t="s">
        <v>185</v>
      </c>
      <c r="B400" s="63" t="s">
        <v>1102</v>
      </c>
      <c r="C400" s="161">
        <f t="shared" si="12"/>
        <v>3.0333333333333332</v>
      </c>
      <c r="D400" s="129">
        <f t="shared" si="13"/>
        <v>3.55</v>
      </c>
      <c r="E400" s="14">
        <v>3</v>
      </c>
      <c r="F400" s="129">
        <v>3.1</v>
      </c>
      <c r="G400" s="129">
        <v>4</v>
      </c>
    </row>
    <row r="401" spans="1:7" ht="30" customHeight="1">
      <c r="A401" s="14" t="s">
        <v>185</v>
      </c>
      <c r="B401" s="63" t="s">
        <v>6260</v>
      </c>
      <c r="C401" s="161">
        <f t="shared" si="12"/>
        <v>3</v>
      </c>
      <c r="D401" s="129">
        <f t="shared" si="13"/>
        <v>1.5</v>
      </c>
      <c r="E401" s="14">
        <v>3</v>
      </c>
      <c r="F401" s="129">
        <v>3</v>
      </c>
      <c r="G401" s="129">
        <v>0</v>
      </c>
    </row>
    <row r="402" spans="1:7" ht="30" customHeight="1">
      <c r="A402" s="14" t="s">
        <v>185</v>
      </c>
      <c r="B402" s="63" t="s">
        <v>1099</v>
      </c>
      <c r="C402" s="161">
        <f t="shared" si="12"/>
        <v>2.8333333333333335</v>
      </c>
      <c r="D402" s="129">
        <f t="shared" si="13"/>
        <v>3.25</v>
      </c>
      <c r="E402" s="14">
        <v>3</v>
      </c>
      <c r="F402" s="129">
        <v>2.5</v>
      </c>
      <c r="G402" s="129">
        <v>4</v>
      </c>
    </row>
    <row r="403" spans="1:7" ht="30" customHeight="1">
      <c r="A403" s="14" t="s">
        <v>185</v>
      </c>
      <c r="B403" s="63" t="s">
        <v>1162</v>
      </c>
      <c r="C403" s="161">
        <f t="shared" si="12"/>
        <v>2.8333333333333335</v>
      </c>
      <c r="D403" s="129">
        <f t="shared" si="13"/>
        <v>3.25</v>
      </c>
      <c r="E403" s="14">
        <v>3</v>
      </c>
      <c r="F403" s="129">
        <v>2.5</v>
      </c>
      <c r="G403" s="129">
        <v>4</v>
      </c>
    </row>
    <row r="404" spans="1:7" ht="30" customHeight="1">
      <c r="A404" s="14" t="s">
        <v>185</v>
      </c>
      <c r="B404" s="63" t="s">
        <v>1161</v>
      </c>
      <c r="C404" s="161">
        <f t="shared" si="12"/>
        <v>2.8333333333333335</v>
      </c>
      <c r="D404" s="129">
        <f t="shared" si="13"/>
        <v>4.25</v>
      </c>
      <c r="E404" s="14">
        <v>2</v>
      </c>
      <c r="F404" s="129">
        <v>4.5</v>
      </c>
      <c r="G404" s="129">
        <v>4</v>
      </c>
    </row>
    <row r="405" spans="1:7" ht="30" customHeight="1">
      <c r="A405" s="14" t="s">
        <v>185</v>
      </c>
      <c r="B405" s="63" t="s">
        <v>3992</v>
      </c>
      <c r="C405" s="161">
        <f t="shared" si="12"/>
        <v>2.6666666666666665</v>
      </c>
      <c r="D405" s="129">
        <f t="shared" si="13"/>
        <v>5.5</v>
      </c>
      <c r="E405" s="14">
        <v>2</v>
      </c>
      <c r="F405" s="129">
        <v>4</v>
      </c>
      <c r="G405" s="129">
        <v>7</v>
      </c>
    </row>
    <row r="406" spans="1:7" ht="30" customHeight="1">
      <c r="A406" s="14" t="s">
        <v>185</v>
      </c>
      <c r="B406" s="168" t="s">
        <v>6222</v>
      </c>
      <c r="C406" s="161">
        <f t="shared" si="12"/>
        <v>2.6666666666666665</v>
      </c>
      <c r="D406" s="129">
        <f t="shared" si="13"/>
        <v>2</v>
      </c>
      <c r="E406" s="14">
        <v>2</v>
      </c>
      <c r="F406" s="129">
        <v>4</v>
      </c>
      <c r="G406" s="129">
        <v>0</v>
      </c>
    </row>
    <row r="407" spans="1:7" ht="30" customHeight="1">
      <c r="A407" s="14" t="s">
        <v>185</v>
      </c>
      <c r="B407" s="63" t="s">
        <v>1098</v>
      </c>
      <c r="C407" s="161">
        <f t="shared" si="12"/>
        <v>2.5333333333333332</v>
      </c>
      <c r="D407" s="129">
        <f t="shared" si="13"/>
        <v>2.8</v>
      </c>
      <c r="E407" s="14">
        <v>3</v>
      </c>
      <c r="F407" s="129">
        <v>1.6</v>
      </c>
      <c r="G407" s="129">
        <v>4</v>
      </c>
    </row>
    <row r="408" spans="1:7" ht="30" customHeight="1">
      <c r="A408" s="14" t="s">
        <v>185</v>
      </c>
      <c r="B408" s="168" t="s">
        <v>5040</v>
      </c>
      <c r="C408" s="161">
        <f t="shared" si="12"/>
        <v>2.3333333333333335</v>
      </c>
      <c r="D408" s="129">
        <f t="shared" si="13"/>
        <v>2.5</v>
      </c>
      <c r="E408" s="14">
        <v>2</v>
      </c>
      <c r="F408" s="129">
        <v>3</v>
      </c>
      <c r="G408" s="129">
        <v>2</v>
      </c>
    </row>
    <row r="409" spans="1:7" ht="30" customHeight="1">
      <c r="A409" s="14" t="s">
        <v>185</v>
      </c>
      <c r="B409" s="63" t="s">
        <v>5235</v>
      </c>
      <c r="C409" s="161">
        <f t="shared" si="12"/>
        <v>2.3333333333333335</v>
      </c>
      <c r="D409" s="129">
        <f t="shared" si="13"/>
        <v>2.5</v>
      </c>
      <c r="E409" s="14">
        <v>2</v>
      </c>
      <c r="F409" s="129">
        <v>3</v>
      </c>
      <c r="G409" s="129">
        <v>2</v>
      </c>
    </row>
    <row r="410" spans="1:7" ht="30" customHeight="1">
      <c r="A410" s="14" t="s">
        <v>185</v>
      </c>
      <c r="B410" s="63" t="s">
        <v>3993</v>
      </c>
      <c r="C410" s="161">
        <f t="shared" si="12"/>
        <v>2.3333333333333335</v>
      </c>
      <c r="D410" s="129">
        <f t="shared" si="13"/>
        <v>5</v>
      </c>
      <c r="E410" s="14">
        <v>2</v>
      </c>
      <c r="F410" s="129">
        <v>3</v>
      </c>
      <c r="G410" s="129">
        <v>7</v>
      </c>
    </row>
    <row r="411" spans="1:7" ht="30" customHeight="1">
      <c r="A411" s="14" t="s">
        <v>185</v>
      </c>
      <c r="B411" s="63" t="s">
        <v>5237</v>
      </c>
      <c r="C411" s="161">
        <f t="shared" si="12"/>
        <v>2.3333333333333335</v>
      </c>
      <c r="D411" s="129">
        <f t="shared" si="13"/>
        <v>2.5</v>
      </c>
      <c r="E411" s="14">
        <v>2</v>
      </c>
      <c r="F411" s="129">
        <v>3</v>
      </c>
      <c r="G411" s="129">
        <v>2</v>
      </c>
    </row>
    <row r="412" spans="1:7" ht="30" customHeight="1">
      <c r="A412" s="14" t="s">
        <v>185</v>
      </c>
      <c r="B412" s="63" t="s">
        <v>3873</v>
      </c>
      <c r="C412" s="161">
        <f t="shared" si="12"/>
        <v>2.3333333333333335</v>
      </c>
      <c r="D412" s="129">
        <f t="shared" si="13"/>
        <v>5.3</v>
      </c>
      <c r="E412" s="14">
        <v>2</v>
      </c>
      <c r="F412" s="129">
        <v>3</v>
      </c>
      <c r="G412" s="129">
        <v>7.6</v>
      </c>
    </row>
    <row r="413" spans="1:7" ht="30" customHeight="1">
      <c r="A413" s="14" t="s">
        <v>185</v>
      </c>
      <c r="B413" s="168" t="s">
        <v>5042</v>
      </c>
      <c r="C413" s="161">
        <f t="shared" si="12"/>
        <v>2.3333333333333335</v>
      </c>
      <c r="D413" s="129">
        <f t="shared" si="13"/>
        <v>2.5</v>
      </c>
      <c r="E413" s="14">
        <v>2</v>
      </c>
      <c r="F413" s="129">
        <v>3</v>
      </c>
      <c r="G413" s="129">
        <v>2</v>
      </c>
    </row>
    <row r="414" spans="1:7" ht="30" customHeight="1">
      <c r="A414" s="14" t="s">
        <v>185</v>
      </c>
      <c r="B414" s="63" t="s">
        <v>5238</v>
      </c>
      <c r="C414" s="161">
        <f t="shared" si="12"/>
        <v>2.3333333333333335</v>
      </c>
      <c r="D414" s="129">
        <f t="shared" si="13"/>
        <v>2.5</v>
      </c>
      <c r="E414" s="14">
        <v>2</v>
      </c>
      <c r="F414" s="129">
        <v>3</v>
      </c>
      <c r="G414" s="129">
        <v>2</v>
      </c>
    </row>
    <row r="415" spans="1:7" ht="30" customHeight="1">
      <c r="A415" s="14" t="s">
        <v>185</v>
      </c>
      <c r="B415" s="63" t="s">
        <v>5234</v>
      </c>
      <c r="C415" s="161">
        <f t="shared" si="12"/>
        <v>2.3333333333333335</v>
      </c>
      <c r="D415" s="129">
        <f t="shared" si="13"/>
        <v>2.5</v>
      </c>
      <c r="E415" s="14">
        <v>2</v>
      </c>
      <c r="F415" s="129">
        <v>3</v>
      </c>
      <c r="G415" s="129">
        <v>2</v>
      </c>
    </row>
    <row r="416" spans="1:7" ht="30" customHeight="1">
      <c r="A416" s="14" t="s">
        <v>185</v>
      </c>
      <c r="B416" s="168" t="s">
        <v>5041</v>
      </c>
      <c r="C416" s="161">
        <f t="shared" si="12"/>
        <v>2.3333333333333335</v>
      </c>
      <c r="D416" s="129">
        <f t="shared" si="13"/>
        <v>2.5</v>
      </c>
      <c r="E416" s="14">
        <v>2</v>
      </c>
      <c r="F416" s="129">
        <v>3</v>
      </c>
      <c r="G416" s="129">
        <v>2</v>
      </c>
    </row>
    <row r="417" spans="1:7" ht="30" customHeight="1">
      <c r="A417" s="14" t="s">
        <v>185</v>
      </c>
      <c r="B417" s="63" t="s">
        <v>6259</v>
      </c>
      <c r="C417" s="161">
        <f t="shared" si="12"/>
        <v>2</v>
      </c>
      <c r="D417" s="129">
        <f t="shared" si="13"/>
        <v>1</v>
      </c>
      <c r="E417" s="14">
        <v>2</v>
      </c>
      <c r="F417" s="129">
        <v>2</v>
      </c>
      <c r="G417" s="129">
        <v>0</v>
      </c>
    </row>
    <row r="418" spans="1:7" ht="30" customHeight="1">
      <c r="A418" s="14" t="s">
        <v>185</v>
      </c>
      <c r="B418" s="63" t="s">
        <v>4986</v>
      </c>
      <c r="C418" s="161">
        <f t="shared" si="12"/>
        <v>2</v>
      </c>
      <c r="D418" s="129">
        <f t="shared" si="13"/>
        <v>2.5</v>
      </c>
      <c r="E418" s="14">
        <v>2</v>
      </c>
      <c r="F418" s="129">
        <v>2</v>
      </c>
      <c r="G418" s="129">
        <v>3</v>
      </c>
    </row>
    <row r="419" spans="1:7" ht="30" customHeight="1">
      <c r="A419" s="14" t="s">
        <v>185</v>
      </c>
      <c r="B419" s="63" t="s">
        <v>66</v>
      </c>
      <c r="C419" s="161">
        <f t="shared" si="12"/>
        <v>1.7333333333333334</v>
      </c>
      <c r="D419" s="129">
        <f t="shared" si="13"/>
        <v>2.6</v>
      </c>
      <c r="E419" s="14">
        <v>2</v>
      </c>
      <c r="F419" s="129">
        <v>1.2</v>
      </c>
      <c r="G419" s="129">
        <v>4</v>
      </c>
    </row>
    <row r="420" spans="1:7" ht="30" customHeight="1">
      <c r="A420" s="14" t="s">
        <v>185</v>
      </c>
      <c r="B420" s="63" t="s">
        <v>4907</v>
      </c>
      <c r="C420" s="161">
        <f t="shared" si="12"/>
        <v>1.6666666666666667</v>
      </c>
      <c r="D420" s="129">
        <f t="shared" si="13"/>
        <v>3.5</v>
      </c>
      <c r="E420" s="14">
        <v>2</v>
      </c>
      <c r="F420" s="129">
        <v>1</v>
      </c>
      <c r="G420" s="129">
        <v>6</v>
      </c>
    </row>
    <row r="421" spans="1:7" ht="30" customHeight="1">
      <c r="A421" s="14" t="s">
        <v>185</v>
      </c>
      <c r="B421" s="63" t="s">
        <v>3296</v>
      </c>
      <c r="C421" s="161">
        <f t="shared" si="12"/>
        <v>1.3333333333333333</v>
      </c>
      <c r="D421" s="129">
        <f t="shared" si="13"/>
        <v>2.5</v>
      </c>
      <c r="E421" s="14">
        <v>1</v>
      </c>
      <c r="F421" s="129">
        <v>2</v>
      </c>
      <c r="G421" s="129">
        <v>3</v>
      </c>
    </row>
    <row r="422" spans="1:7" ht="30" customHeight="1">
      <c r="A422" s="14" t="s">
        <v>1327</v>
      </c>
      <c r="B422" s="172" t="s">
        <v>6188</v>
      </c>
      <c r="C422" s="161">
        <f t="shared" si="12"/>
        <v>9</v>
      </c>
      <c r="D422" s="129">
        <f t="shared" si="13"/>
        <v>4.5</v>
      </c>
      <c r="E422" s="14">
        <v>9</v>
      </c>
      <c r="F422" s="129">
        <v>9</v>
      </c>
      <c r="G422" s="129">
        <v>0</v>
      </c>
    </row>
    <row r="423" spans="1:7" ht="30" customHeight="1">
      <c r="A423" s="14" t="s">
        <v>1327</v>
      </c>
      <c r="B423" s="168" t="s">
        <v>6227</v>
      </c>
      <c r="C423" s="161">
        <f t="shared" si="12"/>
        <v>7.666666666666667</v>
      </c>
      <c r="D423" s="129">
        <f t="shared" si="13"/>
        <v>3.5</v>
      </c>
      <c r="E423" s="14">
        <v>8</v>
      </c>
      <c r="F423" s="129">
        <v>7</v>
      </c>
      <c r="G423" s="129">
        <v>0</v>
      </c>
    </row>
    <row r="424" spans="1:7" ht="30" customHeight="1">
      <c r="A424" s="14" t="s">
        <v>1327</v>
      </c>
      <c r="B424" s="168" t="s">
        <v>6194</v>
      </c>
      <c r="C424" s="161">
        <f t="shared" si="12"/>
        <v>7.666666666666667</v>
      </c>
      <c r="D424" s="129">
        <f t="shared" si="13"/>
        <v>3.5</v>
      </c>
      <c r="E424" s="14">
        <v>8</v>
      </c>
      <c r="F424" s="129">
        <v>7</v>
      </c>
      <c r="G424" s="129">
        <v>0</v>
      </c>
    </row>
    <row r="425" spans="1:7" ht="30" customHeight="1">
      <c r="A425" s="14" t="s">
        <v>1327</v>
      </c>
      <c r="B425" s="172" t="s">
        <v>5059</v>
      </c>
      <c r="C425" s="161">
        <f t="shared" si="12"/>
        <v>7</v>
      </c>
      <c r="D425" s="129">
        <f t="shared" si="13"/>
        <v>5.5</v>
      </c>
      <c r="E425" s="14">
        <v>8</v>
      </c>
      <c r="F425" s="129">
        <v>5</v>
      </c>
      <c r="G425" s="129">
        <v>6</v>
      </c>
    </row>
    <row r="426" spans="1:7" ht="30" customHeight="1">
      <c r="A426" s="14" t="s">
        <v>1327</v>
      </c>
      <c r="B426" s="172" t="s">
        <v>5767</v>
      </c>
      <c r="C426" s="161">
        <f t="shared" si="12"/>
        <v>6.666666666666667</v>
      </c>
      <c r="D426" s="129">
        <f t="shared" si="13"/>
        <v>3</v>
      </c>
      <c r="E426" s="14">
        <v>7</v>
      </c>
      <c r="F426" s="129">
        <v>6</v>
      </c>
      <c r="G426" s="129">
        <v>0</v>
      </c>
    </row>
    <row r="427" spans="1:7" ht="30" customHeight="1">
      <c r="A427" s="14" t="s">
        <v>1327</v>
      </c>
      <c r="B427" s="172" t="s">
        <v>5764</v>
      </c>
      <c r="C427" s="161">
        <f t="shared" si="12"/>
        <v>6.666666666666667</v>
      </c>
      <c r="D427" s="129">
        <f t="shared" si="13"/>
        <v>3</v>
      </c>
      <c r="E427" s="14">
        <v>7</v>
      </c>
      <c r="F427" s="129">
        <v>6</v>
      </c>
      <c r="G427" s="129">
        <v>0</v>
      </c>
    </row>
    <row r="428" spans="1:7" ht="30" customHeight="1">
      <c r="A428" s="14" t="s">
        <v>1327</v>
      </c>
      <c r="B428" s="168" t="s">
        <v>6215</v>
      </c>
      <c r="C428" s="161">
        <f t="shared" si="12"/>
        <v>6.333333333333333</v>
      </c>
      <c r="D428" s="129">
        <f t="shared" si="13"/>
        <v>2.5</v>
      </c>
      <c r="E428" s="14">
        <v>7</v>
      </c>
      <c r="F428" s="129">
        <v>5</v>
      </c>
      <c r="G428" s="129">
        <v>0</v>
      </c>
    </row>
    <row r="429" spans="1:7" ht="30" customHeight="1">
      <c r="A429" s="14" t="s">
        <v>1327</v>
      </c>
      <c r="B429" s="63" t="s">
        <v>6461</v>
      </c>
      <c r="C429" s="161">
        <f t="shared" si="12"/>
        <v>5</v>
      </c>
      <c r="D429" s="129">
        <f t="shared" si="13"/>
        <v>5</v>
      </c>
      <c r="E429" s="14">
        <v>5</v>
      </c>
      <c r="F429" s="129">
        <v>5</v>
      </c>
      <c r="G429" s="129">
        <v>5</v>
      </c>
    </row>
    <row r="430" spans="1:7" ht="30" customHeight="1">
      <c r="A430" s="14" t="s">
        <v>1327</v>
      </c>
      <c r="B430" s="63" t="s">
        <v>5697</v>
      </c>
      <c r="C430" s="161">
        <f t="shared" si="12"/>
        <v>3.6666666666666665</v>
      </c>
      <c r="D430" s="129">
        <f t="shared" si="13"/>
        <v>1.5</v>
      </c>
      <c r="E430" s="14">
        <v>4</v>
      </c>
      <c r="F430" s="129">
        <v>3</v>
      </c>
      <c r="G430" s="129">
        <v>0</v>
      </c>
    </row>
    <row r="431" spans="1:7" ht="30" customHeight="1">
      <c r="A431" s="14" t="s">
        <v>1327</v>
      </c>
      <c r="B431" s="170" t="s">
        <v>3851</v>
      </c>
      <c r="C431" s="161">
        <f t="shared" si="12"/>
        <v>3</v>
      </c>
      <c r="D431" s="129">
        <f t="shared" si="13"/>
        <v>9</v>
      </c>
      <c r="E431" s="14">
        <v>0</v>
      </c>
      <c r="F431" s="129">
        <v>9</v>
      </c>
      <c r="G431" s="129">
        <v>9</v>
      </c>
    </row>
    <row r="432" spans="1:7" ht="30" customHeight="1">
      <c r="A432" s="14" t="s">
        <v>1327</v>
      </c>
      <c r="B432" s="170" t="s">
        <v>4695</v>
      </c>
      <c r="C432" s="161">
        <f t="shared" si="12"/>
        <v>1.3333333333333333</v>
      </c>
      <c r="D432" s="129">
        <f t="shared" si="13"/>
        <v>5.25</v>
      </c>
      <c r="E432" s="14">
        <v>0</v>
      </c>
      <c r="F432" s="129">
        <v>4</v>
      </c>
      <c r="G432" s="129">
        <v>6.5</v>
      </c>
    </row>
    <row r="433" spans="1:7" ht="30" customHeight="1">
      <c r="A433" s="14" t="s">
        <v>1327</v>
      </c>
      <c r="B433" s="170" t="s">
        <v>2526</v>
      </c>
      <c r="C433" s="161">
        <f t="shared" si="12"/>
        <v>1</v>
      </c>
      <c r="D433" s="129">
        <f t="shared" si="13"/>
        <v>5.75</v>
      </c>
      <c r="E433" s="14">
        <v>0</v>
      </c>
      <c r="F433" s="129">
        <v>3</v>
      </c>
      <c r="G433" s="129">
        <v>8.5</v>
      </c>
    </row>
    <row r="434" spans="1:7" ht="30" customHeight="1">
      <c r="A434" s="14" t="s">
        <v>1327</v>
      </c>
      <c r="B434" s="170" t="s">
        <v>864</v>
      </c>
      <c r="C434" s="161">
        <f t="shared" si="12"/>
        <v>0.70000000000000007</v>
      </c>
      <c r="D434" s="129">
        <f t="shared" si="13"/>
        <v>2.0499999999999998</v>
      </c>
      <c r="E434" s="14">
        <v>1</v>
      </c>
      <c r="F434" s="129">
        <v>0.1</v>
      </c>
      <c r="G434" s="129">
        <v>4</v>
      </c>
    </row>
    <row r="435" spans="1:7" ht="30" customHeight="1">
      <c r="A435" s="14" t="s">
        <v>1983</v>
      </c>
      <c r="B435" s="172" t="s">
        <v>5631</v>
      </c>
      <c r="C435" s="161">
        <f t="shared" si="12"/>
        <v>8.3333333333333339</v>
      </c>
      <c r="D435" s="129">
        <f t="shared" si="13"/>
        <v>5.5</v>
      </c>
      <c r="E435" s="14">
        <v>8</v>
      </c>
      <c r="F435" s="129">
        <v>9</v>
      </c>
      <c r="G435" s="129">
        <v>2</v>
      </c>
    </row>
    <row r="436" spans="1:7" ht="30" customHeight="1">
      <c r="A436" s="14" t="s">
        <v>1983</v>
      </c>
      <c r="B436" s="63" t="s">
        <v>3930</v>
      </c>
      <c r="C436" s="161">
        <f t="shared" si="12"/>
        <v>5.8</v>
      </c>
      <c r="D436" s="129">
        <f t="shared" si="13"/>
        <v>2.7</v>
      </c>
      <c r="E436" s="14">
        <v>8</v>
      </c>
      <c r="F436" s="129">
        <v>1.4</v>
      </c>
      <c r="G436" s="129">
        <v>4</v>
      </c>
    </row>
    <row r="437" spans="1:7" ht="30" customHeight="1">
      <c r="A437" s="14" t="s">
        <v>1983</v>
      </c>
      <c r="B437" s="63" t="s">
        <v>5256</v>
      </c>
      <c r="C437" s="161">
        <f t="shared" si="12"/>
        <v>5.666666666666667</v>
      </c>
      <c r="D437" s="129">
        <f t="shared" si="13"/>
        <v>3.5</v>
      </c>
      <c r="E437" s="14">
        <v>6</v>
      </c>
      <c r="F437" s="129">
        <v>5</v>
      </c>
      <c r="G437" s="129">
        <v>2</v>
      </c>
    </row>
    <row r="438" spans="1:7" ht="30" customHeight="1">
      <c r="A438" s="14" t="s">
        <v>1983</v>
      </c>
      <c r="B438" s="63" t="s">
        <v>6459</v>
      </c>
      <c r="C438" s="161">
        <f t="shared" si="12"/>
        <v>5</v>
      </c>
      <c r="D438" s="129">
        <f t="shared" si="13"/>
        <v>5</v>
      </c>
      <c r="E438" s="14">
        <v>5</v>
      </c>
      <c r="F438" s="129">
        <v>5</v>
      </c>
      <c r="G438" s="129">
        <v>5</v>
      </c>
    </row>
    <row r="439" spans="1:7" ht="30" customHeight="1">
      <c r="A439" s="14" t="s">
        <v>1983</v>
      </c>
      <c r="B439" s="168" t="s">
        <v>4744</v>
      </c>
      <c r="C439" s="161">
        <f t="shared" si="12"/>
        <v>5</v>
      </c>
      <c r="D439" s="129">
        <f t="shared" si="13"/>
        <v>5.5</v>
      </c>
      <c r="E439" s="14">
        <v>5</v>
      </c>
      <c r="F439" s="129">
        <v>5</v>
      </c>
      <c r="G439" s="129">
        <v>6</v>
      </c>
    </row>
    <row r="440" spans="1:7" ht="30" customHeight="1">
      <c r="A440" s="14" t="s">
        <v>1983</v>
      </c>
      <c r="B440" s="63" t="s">
        <v>1032</v>
      </c>
      <c r="C440" s="161">
        <f t="shared" si="12"/>
        <v>4</v>
      </c>
      <c r="D440" s="129">
        <f t="shared" si="13"/>
        <v>3</v>
      </c>
      <c r="E440" s="14">
        <v>5</v>
      </c>
      <c r="F440" s="129">
        <v>2</v>
      </c>
      <c r="G440" s="129">
        <v>4</v>
      </c>
    </row>
    <row r="441" spans="1:7" ht="30" customHeight="1">
      <c r="A441" s="14" t="s">
        <v>1983</v>
      </c>
      <c r="B441" s="63" t="s">
        <v>3850</v>
      </c>
      <c r="C441" s="161">
        <f t="shared" si="12"/>
        <v>3.8333333333333335</v>
      </c>
      <c r="D441" s="129">
        <f t="shared" si="13"/>
        <v>5</v>
      </c>
      <c r="E441" s="14">
        <v>5</v>
      </c>
      <c r="F441" s="129">
        <v>1.5</v>
      </c>
      <c r="G441" s="129">
        <v>8.5</v>
      </c>
    </row>
    <row r="442" spans="1:7" ht="30" customHeight="1">
      <c r="A442" s="14" t="s">
        <v>1983</v>
      </c>
      <c r="B442" s="168" t="s">
        <v>2437</v>
      </c>
      <c r="C442" s="161">
        <f t="shared" si="12"/>
        <v>3.8000000000000003</v>
      </c>
      <c r="D442" s="129">
        <f t="shared" si="13"/>
        <v>3.7</v>
      </c>
      <c r="E442" s="14">
        <v>4</v>
      </c>
      <c r="F442" s="129">
        <v>3.4</v>
      </c>
      <c r="G442" s="129">
        <v>4</v>
      </c>
    </row>
    <row r="443" spans="1:7" ht="30" customHeight="1">
      <c r="A443" s="14" t="s">
        <v>1983</v>
      </c>
      <c r="B443" s="63" t="s">
        <v>3549</v>
      </c>
      <c r="C443" s="161">
        <f t="shared" si="12"/>
        <v>3.3333333333333335</v>
      </c>
      <c r="D443" s="129">
        <f t="shared" si="13"/>
        <v>0</v>
      </c>
      <c r="E443" s="14">
        <v>5</v>
      </c>
      <c r="F443" s="129">
        <v>0</v>
      </c>
      <c r="G443" s="129">
        <v>0</v>
      </c>
    </row>
    <row r="444" spans="1:7" ht="30" customHeight="1">
      <c r="A444" s="14" t="s">
        <v>1983</v>
      </c>
      <c r="B444" s="63" t="s">
        <v>4985</v>
      </c>
      <c r="C444" s="161">
        <f t="shared" si="12"/>
        <v>3.3333333333333335</v>
      </c>
      <c r="D444" s="129">
        <f t="shared" si="13"/>
        <v>0</v>
      </c>
      <c r="E444" s="14">
        <v>5</v>
      </c>
      <c r="F444" s="129">
        <v>0</v>
      </c>
      <c r="G444" s="129">
        <v>0</v>
      </c>
    </row>
    <row r="445" spans="1:7" ht="30" customHeight="1">
      <c r="A445" s="14" t="s">
        <v>1983</v>
      </c>
      <c r="B445" s="63" t="s">
        <v>3555</v>
      </c>
      <c r="C445" s="161">
        <f t="shared" si="12"/>
        <v>2.6666666666666665</v>
      </c>
      <c r="D445" s="129">
        <f t="shared" si="13"/>
        <v>0</v>
      </c>
      <c r="E445" s="14">
        <v>4</v>
      </c>
      <c r="F445" s="129">
        <v>0</v>
      </c>
      <c r="G445" s="129">
        <v>0</v>
      </c>
    </row>
    <row r="446" spans="1:7" ht="30" customHeight="1">
      <c r="A446" s="14" t="s">
        <v>1983</v>
      </c>
      <c r="B446" s="63" t="s">
        <v>2348</v>
      </c>
      <c r="C446" s="161">
        <f t="shared" si="12"/>
        <v>2.6666666666666665</v>
      </c>
      <c r="D446" s="129">
        <f t="shared" si="13"/>
        <v>4.75</v>
      </c>
      <c r="E446" s="14">
        <v>3</v>
      </c>
      <c r="F446" s="129">
        <v>2</v>
      </c>
      <c r="G446" s="129">
        <v>7.5</v>
      </c>
    </row>
    <row r="447" spans="1:7" ht="30" customHeight="1">
      <c r="A447" s="14" t="s">
        <v>1983</v>
      </c>
      <c r="B447" s="63" t="s">
        <v>1571</v>
      </c>
      <c r="C447" s="161">
        <f t="shared" si="12"/>
        <v>2.6666666666666665</v>
      </c>
      <c r="D447" s="129">
        <f t="shared" si="13"/>
        <v>4</v>
      </c>
      <c r="E447" s="14">
        <v>2</v>
      </c>
      <c r="F447" s="129">
        <v>4</v>
      </c>
      <c r="G447" s="129">
        <v>4</v>
      </c>
    </row>
    <row r="448" spans="1:7" ht="30" customHeight="1">
      <c r="A448" s="14" t="s">
        <v>1983</v>
      </c>
      <c r="B448" s="63" t="s">
        <v>3551</v>
      </c>
      <c r="C448" s="161">
        <f t="shared" si="12"/>
        <v>2.6666666666666665</v>
      </c>
      <c r="D448" s="129">
        <f t="shared" si="13"/>
        <v>0</v>
      </c>
      <c r="E448" s="14">
        <v>4</v>
      </c>
      <c r="F448" s="129">
        <v>0</v>
      </c>
      <c r="G448" s="129">
        <v>0</v>
      </c>
    </row>
    <row r="449" spans="1:7" ht="30" customHeight="1">
      <c r="A449" s="14" t="s">
        <v>1983</v>
      </c>
      <c r="B449" s="168" t="s">
        <v>3929</v>
      </c>
      <c r="C449" s="161">
        <f t="shared" si="12"/>
        <v>2.5666666666666669</v>
      </c>
      <c r="D449" s="129">
        <f t="shared" si="13"/>
        <v>3.85</v>
      </c>
      <c r="E449" s="14">
        <v>2</v>
      </c>
      <c r="F449" s="129">
        <v>3.7</v>
      </c>
      <c r="G449" s="129">
        <v>4</v>
      </c>
    </row>
    <row r="450" spans="1:7" ht="30" customHeight="1">
      <c r="A450" s="14" t="s">
        <v>1983</v>
      </c>
      <c r="B450" s="63" t="s">
        <v>1312</v>
      </c>
      <c r="C450" s="161">
        <f t="shared" ref="C450:C513" si="14">(E450*2+F450)/3</f>
        <v>2.4666666666666668</v>
      </c>
      <c r="D450" s="129">
        <f t="shared" ref="D450:D513" si="15">(F450+G450)/2</f>
        <v>2.7</v>
      </c>
      <c r="E450" s="14">
        <v>3</v>
      </c>
      <c r="F450" s="129">
        <v>1.4</v>
      </c>
      <c r="G450" s="129">
        <v>4</v>
      </c>
    </row>
    <row r="451" spans="1:7" ht="30" customHeight="1">
      <c r="A451" s="14" t="s">
        <v>1983</v>
      </c>
      <c r="B451" s="120" t="s">
        <v>3928</v>
      </c>
      <c r="C451" s="161">
        <f t="shared" si="14"/>
        <v>2.1999999999999997</v>
      </c>
      <c r="D451" s="129">
        <f t="shared" si="15"/>
        <v>3.3</v>
      </c>
      <c r="E451" s="14">
        <v>2</v>
      </c>
      <c r="F451" s="129">
        <v>2.6</v>
      </c>
      <c r="G451" s="129">
        <v>4</v>
      </c>
    </row>
    <row r="452" spans="1:7" ht="30" customHeight="1">
      <c r="A452" s="14" t="s">
        <v>1983</v>
      </c>
      <c r="B452" s="63" t="s">
        <v>1216</v>
      </c>
      <c r="C452" s="161">
        <f t="shared" si="14"/>
        <v>2.1999999999999997</v>
      </c>
      <c r="D452" s="129">
        <f t="shared" si="15"/>
        <v>3.3</v>
      </c>
      <c r="E452" s="14">
        <v>2</v>
      </c>
      <c r="F452" s="129">
        <v>2.6</v>
      </c>
      <c r="G452" s="129">
        <v>4</v>
      </c>
    </row>
    <row r="453" spans="1:7" ht="30" customHeight="1">
      <c r="A453" s="14" t="s">
        <v>1983</v>
      </c>
      <c r="B453" s="63" t="s">
        <v>3927</v>
      </c>
      <c r="C453" s="161">
        <f t="shared" si="14"/>
        <v>2.1666666666666665</v>
      </c>
      <c r="D453" s="129">
        <f t="shared" si="15"/>
        <v>3.25</v>
      </c>
      <c r="E453" s="14">
        <v>2</v>
      </c>
      <c r="F453" s="129">
        <v>2.5</v>
      </c>
      <c r="G453" s="129">
        <v>4</v>
      </c>
    </row>
    <row r="454" spans="1:7" ht="30" customHeight="1">
      <c r="A454" s="14" t="s">
        <v>1983</v>
      </c>
      <c r="B454" s="120" t="s">
        <v>23</v>
      </c>
      <c r="C454" s="161">
        <f t="shared" si="14"/>
        <v>2</v>
      </c>
      <c r="D454" s="129">
        <f t="shared" si="15"/>
        <v>4</v>
      </c>
      <c r="E454" s="14">
        <v>1</v>
      </c>
      <c r="F454" s="129">
        <v>4</v>
      </c>
      <c r="G454" s="129">
        <v>4</v>
      </c>
    </row>
    <row r="455" spans="1:7" ht="30" customHeight="1">
      <c r="A455" s="14" t="s">
        <v>1983</v>
      </c>
      <c r="B455" s="63" t="s">
        <v>1751</v>
      </c>
      <c r="C455" s="161">
        <f t="shared" si="14"/>
        <v>1.6666666666666667</v>
      </c>
      <c r="D455" s="129">
        <f t="shared" si="15"/>
        <v>0.5</v>
      </c>
      <c r="E455" s="14">
        <v>2</v>
      </c>
      <c r="F455" s="129">
        <v>1</v>
      </c>
      <c r="G455" s="129">
        <v>0</v>
      </c>
    </row>
    <row r="456" spans="1:7" ht="30" customHeight="1">
      <c r="A456" s="14" t="s">
        <v>1983</v>
      </c>
      <c r="B456" s="63" t="s">
        <v>1167</v>
      </c>
      <c r="C456" s="161">
        <f t="shared" si="14"/>
        <v>1.5</v>
      </c>
      <c r="D456" s="129">
        <f t="shared" si="15"/>
        <v>3.75</v>
      </c>
      <c r="E456" s="14">
        <v>1</v>
      </c>
      <c r="F456" s="129">
        <v>2.5</v>
      </c>
      <c r="G456" s="129">
        <v>5</v>
      </c>
    </row>
    <row r="457" spans="1:7" ht="30" customHeight="1">
      <c r="A457" s="14" t="s">
        <v>1983</v>
      </c>
      <c r="B457" s="120" t="s">
        <v>3926</v>
      </c>
      <c r="C457" s="161">
        <f t="shared" si="14"/>
        <v>1.5</v>
      </c>
      <c r="D457" s="129">
        <f t="shared" si="15"/>
        <v>3.75</v>
      </c>
      <c r="E457" s="14">
        <v>1</v>
      </c>
      <c r="F457" s="129">
        <v>2.5</v>
      </c>
      <c r="G457" s="129">
        <v>5</v>
      </c>
    </row>
    <row r="458" spans="1:7" ht="30" customHeight="1">
      <c r="A458" s="14" t="s">
        <v>1983</v>
      </c>
      <c r="B458" s="63" t="s">
        <v>856</v>
      </c>
      <c r="C458" s="161">
        <f t="shared" si="14"/>
        <v>1.5</v>
      </c>
      <c r="D458" s="129">
        <f t="shared" si="15"/>
        <v>3.75</v>
      </c>
      <c r="E458" s="14">
        <v>1</v>
      </c>
      <c r="F458" s="129">
        <v>2.5</v>
      </c>
      <c r="G458" s="129">
        <v>5</v>
      </c>
    </row>
    <row r="459" spans="1:7" ht="30" customHeight="1">
      <c r="A459" s="14" t="s">
        <v>1983</v>
      </c>
      <c r="B459" s="168" t="s">
        <v>3925</v>
      </c>
      <c r="C459" s="161">
        <f t="shared" si="14"/>
        <v>1.4666666666666668</v>
      </c>
      <c r="D459" s="129">
        <f t="shared" si="15"/>
        <v>2.2000000000000002</v>
      </c>
      <c r="E459" s="14">
        <v>2</v>
      </c>
      <c r="F459" s="129">
        <v>0.4</v>
      </c>
      <c r="G459" s="129">
        <v>4</v>
      </c>
    </row>
    <row r="460" spans="1:7" ht="30" customHeight="1">
      <c r="A460" s="14" t="s">
        <v>1983</v>
      </c>
      <c r="B460" s="63" t="s">
        <v>3566</v>
      </c>
      <c r="C460" s="161">
        <f t="shared" si="14"/>
        <v>1.3333333333333333</v>
      </c>
      <c r="D460" s="129">
        <f t="shared" si="15"/>
        <v>0</v>
      </c>
      <c r="E460" s="14">
        <v>2</v>
      </c>
      <c r="F460" s="129">
        <v>0</v>
      </c>
      <c r="G460" s="129">
        <v>0</v>
      </c>
    </row>
    <row r="461" spans="1:7" ht="30" customHeight="1">
      <c r="A461" s="14" t="s">
        <v>1983</v>
      </c>
      <c r="B461" s="63" t="s">
        <v>1645</v>
      </c>
      <c r="C461" s="161">
        <f t="shared" si="14"/>
        <v>0.53333333333333333</v>
      </c>
      <c r="D461" s="129">
        <f t="shared" si="15"/>
        <v>2.8</v>
      </c>
      <c r="E461" s="14">
        <v>0</v>
      </c>
      <c r="F461" s="129">
        <v>1.6</v>
      </c>
      <c r="G461" s="129">
        <v>4</v>
      </c>
    </row>
    <row r="462" spans="1:7" ht="30" customHeight="1">
      <c r="A462" s="14" t="s">
        <v>1983</v>
      </c>
      <c r="B462" s="171" t="s">
        <v>4726</v>
      </c>
      <c r="C462" s="161">
        <f t="shared" si="14"/>
        <v>6</v>
      </c>
      <c r="D462" s="129">
        <f t="shared" si="15"/>
        <v>4</v>
      </c>
      <c r="E462" s="14">
        <v>6</v>
      </c>
      <c r="F462" s="129">
        <v>6</v>
      </c>
      <c r="G462" s="129">
        <v>2</v>
      </c>
    </row>
    <row r="463" spans="1:7" ht="30" customHeight="1">
      <c r="A463" s="14" t="s">
        <v>1983</v>
      </c>
      <c r="B463" s="171" t="s">
        <v>1766</v>
      </c>
      <c r="C463" s="161">
        <f t="shared" si="14"/>
        <v>2.8333333333333335</v>
      </c>
      <c r="D463" s="129">
        <f t="shared" si="15"/>
        <v>4.25</v>
      </c>
      <c r="E463" s="14">
        <v>2</v>
      </c>
      <c r="F463" s="129">
        <v>4.5</v>
      </c>
      <c r="G463" s="129">
        <v>4</v>
      </c>
    </row>
    <row r="464" spans="1:7" ht="30" customHeight="1">
      <c r="A464" s="14" t="s">
        <v>2603</v>
      </c>
      <c r="B464" s="63" t="s">
        <v>3171</v>
      </c>
      <c r="C464" s="161">
        <f t="shared" si="14"/>
        <v>4.666666666666667</v>
      </c>
      <c r="D464" s="129">
        <f t="shared" si="15"/>
        <v>0</v>
      </c>
      <c r="E464" s="14">
        <v>7</v>
      </c>
      <c r="F464" s="129">
        <v>0</v>
      </c>
      <c r="G464" s="129">
        <v>0</v>
      </c>
    </row>
    <row r="465" spans="1:7" ht="30" customHeight="1">
      <c r="A465" s="14" t="s">
        <v>2603</v>
      </c>
      <c r="B465" s="63" t="s">
        <v>3162</v>
      </c>
      <c r="C465" s="161">
        <f t="shared" si="14"/>
        <v>4.666666666666667</v>
      </c>
      <c r="D465" s="129">
        <f t="shared" si="15"/>
        <v>0</v>
      </c>
      <c r="E465" s="14">
        <v>7</v>
      </c>
      <c r="F465" s="129">
        <v>0</v>
      </c>
      <c r="G465" s="129">
        <v>0</v>
      </c>
    </row>
    <row r="466" spans="1:7" ht="30" customHeight="1">
      <c r="A466" s="14" t="s">
        <v>2603</v>
      </c>
      <c r="B466" s="63" t="s">
        <v>3163</v>
      </c>
      <c r="C466" s="161">
        <f t="shared" si="14"/>
        <v>4.666666666666667</v>
      </c>
      <c r="D466" s="129">
        <f t="shared" si="15"/>
        <v>0</v>
      </c>
      <c r="E466" s="14">
        <v>7</v>
      </c>
      <c r="F466" s="129">
        <v>0</v>
      </c>
      <c r="G466" s="129">
        <v>0</v>
      </c>
    </row>
    <row r="467" spans="1:7" ht="30" customHeight="1">
      <c r="A467" s="14" t="s">
        <v>2603</v>
      </c>
      <c r="B467" s="63" t="s">
        <v>3165</v>
      </c>
      <c r="C467" s="161">
        <f t="shared" si="14"/>
        <v>4.666666666666667</v>
      </c>
      <c r="D467" s="129">
        <f t="shared" si="15"/>
        <v>0</v>
      </c>
      <c r="E467" s="14">
        <v>7</v>
      </c>
      <c r="F467" s="129">
        <v>0</v>
      </c>
      <c r="G467" s="129">
        <v>0</v>
      </c>
    </row>
    <row r="468" spans="1:7" ht="30" customHeight="1">
      <c r="A468" s="14" t="s">
        <v>2603</v>
      </c>
      <c r="B468" s="63" t="s">
        <v>3166</v>
      </c>
      <c r="C468" s="161">
        <f t="shared" si="14"/>
        <v>4.666666666666667</v>
      </c>
      <c r="D468" s="129">
        <f t="shared" si="15"/>
        <v>0</v>
      </c>
      <c r="E468" s="14">
        <v>7</v>
      </c>
      <c r="F468" s="129">
        <v>0</v>
      </c>
      <c r="G468" s="129">
        <v>0</v>
      </c>
    </row>
    <row r="469" spans="1:7" ht="30" customHeight="1">
      <c r="A469" s="14" t="s">
        <v>2603</v>
      </c>
      <c r="B469" s="63" t="s">
        <v>3176</v>
      </c>
      <c r="C469" s="161">
        <f t="shared" si="14"/>
        <v>4.666666666666667</v>
      </c>
      <c r="D469" s="129">
        <f t="shared" si="15"/>
        <v>0</v>
      </c>
      <c r="E469" s="14">
        <v>7</v>
      </c>
      <c r="F469" s="129">
        <v>0</v>
      </c>
      <c r="G469" s="129">
        <v>0</v>
      </c>
    </row>
    <row r="470" spans="1:7" ht="30" customHeight="1">
      <c r="A470" s="14" t="s">
        <v>2603</v>
      </c>
      <c r="B470" s="63" t="s">
        <v>3998</v>
      </c>
      <c r="C470" s="161">
        <f t="shared" si="14"/>
        <v>4.666666666666667</v>
      </c>
      <c r="D470" s="129">
        <f t="shared" si="15"/>
        <v>0</v>
      </c>
      <c r="E470" s="14">
        <v>7</v>
      </c>
      <c r="F470" s="129">
        <v>0</v>
      </c>
      <c r="G470" s="129">
        <v>0</v>
      </c>
    </row>
    <row r="471" spans="1:7" ht="30" customHeight="1">
      <c r="A471" s="14" t="s">
        <v>2603</v>
      </c>
      <c r="B471" s="63" t="s">
        <v>5194</v>
      </c>
      <c r="C471" s="161">
        <f t="shared" si="14"/>
        <v>4.666666666666667</v>
      </c>
      <c r="D471" s="129">
        <f t="shared" si="15"/>
        <v>0</v>
      </c>
      <c r="E471" s="14">
        <v>7</v>
      </c>
      <c r="F471" s="129">
        <v>0</v>
      </c>
      <c r="G471" s="129">
        <v>0</v>
      </c>
    </row>
    <row r="472" spans="1:7" ht="30" customHeight="1">
      <c r="A472" s="14" t="s">
        <v>2603</v>
      </c>
      <c r="B472" s="168" t="s">
        <v>5065</v>
      </c>
      <c r="C472" s="161">
        <f t="shared" si="14"/>
        <v>4.666666666666667</v>
      </c>
      <c r="D472" s="129">
        <f t="shared" si="15"/>
        <v>0</v>
      </c>
      <c r="E472" s="14">
        <v>7</v>
      </c>
      <c r="F472" s="129">
        <v>0</v>
      </c>
      <c r="G472" s="129">
        <v>0</v>
      </c>
    </row>
    <row r="473" spans="1:7" ht="30" customHeight="1">
      <c r="A473" s="14" t="s">
        <v>2603</v>
      </c>
      <c r="B473" s="63" t="s">
        <v>4069</v>
      </c>
      <c r="C473" s="161">
        <f t="shared" si="14"/>
        <v>4.666666666666667</v>
      </c>
      <c r="D473" s="129">
        <f t="shared" si="15"/>
        <v>0</v>
      </c>
      <c r="E473" s="14">
        <v>7</v>
      </c>
      <c r="F473" s="129">
        <v>0</v>
      </c>
      <c r="G473" s="129">
        <v>0</v>
      </c>
    </row>
    <row r="474" spans="1:7" ht="30" customHeight="1">
      <c r="A474" s="14" t="s">
        <v>2603</v>
      </c>
      <c r="B474" s="63" t="s">
        <v>5105</v>
      </c>
      <c r="C474" s="161">
        <f t="shared" si="14"/>
        <v>4.666666666666667</v>
      </c>
      <c r="D474" s="129">
        <f t="shared" si="15"/>
        <v>0</v>
      </c>
      <c r="E474" s="14">
        <v>7</v>
      </c>
      <c r="F474" s="129">
        <v>0</v>
      </c>
      <c r="G474" s="129">
        <v>0</v>
      </c>
    </row>
    <row r="475" spans="1:7" ht="30" customHeight="1">
      <c r="A475" s="14" t="s">
        <v>2603</v>
      </c>
      <c r="B475" s="63" t="s">
        <v>3141</v>
      </c>
      <c r="C475" s="161">
        <f t="shared" si="14"/>
        <v>4.666666666666667</v>
      </c>
      <c r="D475" s="129">
        <f t="shared" si="15"/>
        <v>0</v>
      </c>
      <c r="E475" s="14">
        <v>7</v>
      </c>
      <c r="F475" s="129">
        <v>0</v>
      </c>
      <c r="G475" s="129">
        <v>0</v>
      </c>
    </row>
    <row r="476" spans="1:7" ht="30" customHeight="1">
      <c r="A476" s="14" t="s">
        <v>2603</v>
      </c>
      <c r="B476" s="63" t="s">
        <v>3222</v>
      </c>
      <c r="C476" s="161">
        <f t="shared" si="14"/>
        <v>4.666666666666667</v>
      </c>
      <c r="D476" s="129">
        <f t="shared" si="15"/>
        <v>0</v>
      </c>
      <c r="E476" s="14">
        <v>7</v>
      </c>
      <c r="F476" s="129">
        <v>0</v>
      </c>
      <c r="G476" s="129">
        <v>0</v>
      </c>
    </row>
    <row r="477" spans="1:7" ht="30" customHeight="1">
      <c r="A477" s="14" t="s">
        <v>2603</v>
      </c>
      <c r="B477" s="63" t="s">
        <v>3178</v>
      </c>
      <c r="C477" s="161">
        <f t="shared" si="14"/>
        <v>4.666666666666667</v>
      </c>
      <c r="D477" s="129">
        <f t="shared" si="15"/>
        <v>0</v>
      </c>
      <c r="E477" s="14">
        <v>7</v>
      </c>
      <c r="F477" s="129">
        <v>0</v>
      </c>
      <c r="G477" s="129">
        <v>0</v>
      </c>
    </row>
    <row r="478" spans="1:7" ht="30" customHeight="1">
      <c r="A478" s="14" t="s">
        <v>2603</v>
      </c>
      <c r="B478" s="63" t="s">
        <v>3160</v>
      </c>
      <c r="C478" s="161">
        <f t="shared" si="14"/>
        <v>4</v>
      </c>
      <c r="D478" s="129">
        <f t="shared" si="15"/>
        <v>0</v>
      </c>
      <c r="E478" s="14">
        <v>6</v>
      </c>
      <c r="F478" s="129">
        <v>0</v>
      </c>
      <c r="G478" s="129">
        <v>0</v>
      </c>
    </row>
    <row r="479" spans="1:7" ht="30" customHeight="1">
      <c r="A479" s="14" t="s">
        <v>2603</v>
      </c>
      <c r="B479" s="63" t="s">
        <v>3215</v>
      </c>
      <c r="C479" s="161">
        <f t="shared" si="14"/>
        <v>4</v>
      </c>
      <c r="D479" s="129">
        <f t="shared" si="15"/>
        <v>0</v>
      </c>
      <c r="E479" s="14">
        <v>6</v>
      </c>
      <c r="F479" s="129">
        <v>0</v>
      </c>
      <c r="G479" s="129">
        <v>0</v>
      </c>
    </row>
    <row r="480" spans="1:7" ht="30" customHeight="1">
      <c r="A480" s="14" t="s">
        <v>2603</v>
      </c>
      <c r="B480" s="63" t="s">
        <v>3204</v>
      </c>
      <c r="C480" s="161">
        <f t="shared" si="14"/>
        <v>4</v>
      </c>
      <c r="D480" s="129">
        <f t="shared" si="15"/>
        <v>0</v>
      </c>
      <c r="E480" s="14">
        <v>6</v>
      </c>
      <c r="F480" s="129">
        <v>0</v>
      </c>
      <c r="G480" s="129">
        <v>0</v>
      </c>
    </row>
    <row r="481" spans="1:7" ht="30" customHeight="1">
      <c r="A481" s="14" t="s">
        <v>2603</v>
      </c>
      <c r="B481" s="63" t="s">
        <v>3161</v>
      </c>
      <c r="C481" s="161">
        <f t="shared" si="14"/>
        <v>4</v>
      </c>
      <c r="D481" s="129">
        <f t="shared" si="15"/>
        <v>0</v>
      </c>
      <c r="E481" s="14">
        <v>6</v>
      </c>
      <c r="F481" s="129">
        <v>0</v>
      </c>
      <c r="G481" s="129">
        <v>0</v>
      </c>
    </row>
    <row r="482" spans="1:7" ht="30" customHeight="1">
      <c r="A482" s="14" t="s">
        <v>2603</v>
      </c>
      <c r="B482" s="63" t="s">
        <v>3157</v>
      </c>
      <c r="C482" s="161">
        <f t="shared" si="14"/>
        <v>4</v>
      </c>
      <c r="D482" s="129">
        <f t="shared" si="15"/>
        <v>0</v>
      </c>
      <c r="E482" s="14">
        <v>6</v>
      </c>
      <c r="F482" s="129">
        <v>0</v>
      </c>
      <c r="G482" s="129">
        <v>0</v>
      </c>
    </row>
    <row r="483" spans="1:7" ht="30" customHeight="1">
      <c r="A483" s="14" t="s">
        <v>2603</v>
      </c>
      <c r="B483" s="63" t="s">
        <v>5106</v>
      </c>
      <c r="C483" s="161">
        <f t="shared" si="14"/>
        <v>4</v>
      </c>
      <c r="D483" s="129">
        <f t="shared" si="15"/>
        <v>0</v>
      </c>
      <c r="E483" s="14">
        <v>6</v>
      </c>
      <c r="F483" s="129">
        <v>0</v>
      </c>
      <c r="G483" s="129">
        <v>0</v>
      </c>
    </row>
    <row r="484" spans="1:7" ht="30" customHeight="1">
      <c r="A484" s="14" t="s">
        <v>2603</v>
      </c>
      <c r="B484" s="63" t="s">
        <v>3197</v>
      </c>
      <c r="C484" s="161">
        <f t="shared" si="14"/>
        <v>4</v>
      </c>
      <c r="D484" s="129">
        <f t="shared" si="15"/>
        <v>0</v>
      </c>
      <c r="E484" s="14">
        <v>6</v>
      </c>
      <c r="F484" s="129">
        <v>0</v>
      </c>
      <c r="G484" s="129">
        <v>0</v>
      </c>
    </row>
    <row r="485" spans="1:7" ht="30" customHeight="1">
      <c r="A485" s="14" t="s">
        <v>2603</v>
      </c>
      <c r="B485" s="168" t="s">
        <v>3918</v>
      </c>
      <c r="C485" s="161">
        <f t="shared" si="14"/>
        <v>4</v>
      </c>
      <c r="D485" s="129">
        <f t="shared" si="15"/>
        <v>0</v>
      </c>
      <c r="E485" s="14">
        <v>6</v>
      </c>
      <c r="F485" s="129">
        <v>0</v>
      </c>
      <c r="G485" s="129">
        <v>0</v>
      </c>
    </row>
    <row r="486" spans="1:7" ht="30" customHeight="1">
      <c r="A486" s="14" t="s">
        <v>2603</v>
      </c>
      <c r="B486" s="63" t="s">
        <v>2513</v>
      </c>
      <c r="C486" s="161">
        <f t="shared" si="14"/>
        <v>4</v>
      </c>
      <c r="D486" s="129">
        <f t="shared" si="15"/>
        <v>0</v>
      </c>
      <c r="E486" s="14">
        <v>6</v>
      </c>
      <c r="F486" s="129">
        <v>0</v>
      </c>
      <c r="G486" s="129">
        <v>0</v>
      </c>
    </row>
    <row r="487" spans="1:7" ht="30" customHeight="1">
      <c r="A487" s="14" t="s">
        <v>2603</v>
      </c>
      <c r="B487" s="168" t="s">
        <v>3917</v>
      </c>
      <c r="C487" s="161">
        <f t="shared" si="14"/>
        <v>4</v>
      </c>
      <c r="D487" s="129">
        <f t="shared" si="15"/>
        <v>0</v>
      </c>
      <c r="E487" s="14">
        <v>6</v>
      </c>
      <c r="F487" s="129">
        <v>0</v>
      </c>
      <c r="G487" s="129">
        <v>0</v>
      </c>
    </row>
    <row r="488" spans="1:7" ht="30" customHeight="1">
      <c r="A488" s="14" t="s">
        <v>2603</v>
      </c>
      <c r="B488" s="63" t="s">
        <v>2518</v>
      </c>
      <c r="C488" s="161">
        <f t="shared" si="14"/>
        <v>4</v>
      </c>
      <c r="D488" s="129">
        <f t="shared" si="15"/>
        <v>0</v>
      </c>
      <c r="E488" s="14">
        <v>6</v>
      </c>
      <c r="F488" s="129">
        <v>0</v>
      </c>
      <c r="G488" s="129">
        <v>0</v>
      </c>
    </row>
    <row r="489" spans="1:7" ht="30" customHeight="1">
      <c r="A489" s="14" t="s">
        <v>2603</v>
      </c>
      <c r="B489" s="63" t="s">
        <v>4708</v>
      </c>
      <c r="C489" s="161">
        <f t="shared" si="14"/>
        <v>4</v>
      </c>
      <c r="D489" s="129">
        <f t="shared" si="15"/>
        <v>0</v>
      </c>
      <c r="E489" s="14">
        <v>6</v>
      </c>
      <c r="F489" s="129">
        <v>0</v>
      </c>
      <c r="G489" s="129">
        <v>0</v>
      </c>
    </row>
    <row r="490" spans="1:7" ht="30" customHeight="1">
      <c r="A490" s="14" t="s">
        <v>2603</v>
      </c>
      <c r="B490" s="63" t="s">
        <v>3188</v>
      </c>
      <c r="C490" s="161">
        <f t="shared" si="14"/>
        <v>4</v>
      </c>
      <c r="D490" s="129">
        <f t="shared" si="15"/>
        <v>0</v>
      </c>
      <c r="E490" s="14">
        <v>6</v>
      </c>
      <c r="F490" s="129">
        <v>0</v>
      </c>
      <c r="G490" s="129">
        <v>0</v>
      </c>
    </row>
    <row r="491" spans="1:7" ht="30" customHeight="1">
      <c r="A491" s="14" t="s">
        <v>2603</v>
      </c>
      <c r="B491" s="63" t="s">
        <v>4753</v>
      </c>
      <c r="C491" s="161">
        <f t="shared" si="14"/>
        <v>4</v>
      </c>
      <c r="D491" s="129">
        <f t="shared" si="15"/>
        <v>0</v>
      </c>
      <c r="E491" s="14">
        <v>6</v>
      </c>
      <c r="F491" s="129">
        <v>0</v>
      </c>
      <c r="G491" s="129">
        <v>0</v>
      </c>
    </row>
    <row r="492" spans="1:7" ht="30" customHeight="1">
      <c r="A492" s="14" t="s">
        <v>2603</v>
      </c>
      <c r="B492" s="63" t="s">
        <v>4752</v>
      </c>
      <c r="C492" s="161">
        <f t="shared" si="14"/>
        <v>4</v>
      </c>
      <c r="D492" s="129">
        <f t="shared" si="15"/>
        <v>0</v>
      </c>
      <c r="E492" s="14">
        <v>6</v>
      </c>
      <c r="F492" s="129">
        <v>0</v>
      </c>
      <c r="G492" s="129">
        <v>0</v>
      </c>
    </row>
    <row r="493" spans="1:7" ht="30" customHeight="1">
      <c r="A493" s="14" t="s">
        <v>2603</v>
      </c>
      <c r="B493" s="63" t="s">
        <v>3186</v>
      </c>
      <c r="C493" s="161">
        <f t="shared" si="14"/>
        <v>4</v>
      </c>
      <c r="D493" s="129">
        <f t="shared" si="15"/>
        <v>0</v>
      </c>
      <c r="E493" s="14">
        <v>6</v>
      </c>
      <c r="F493" s="129">
        <v>0</v>
      </c>
      <c r="G493" s="129">
        <v>0</v>
      </c>
    </row>
    <row r="494" spans="1:7" ht="30" customHeight="1">
      <c r="A494" s="14" t="s">
        <v>2603</v>
      </c>
      <c r="B494" s="63" t="s">
        <v>3181</v>
      </c>
      <c r="C494" s="161">
        <f t="shared" si="14"/>
        <v>4</v>
      </c>
      <c r="D494" s="129">
        <f t="shared" si="15"/>
        <v>0</v>
      </c>
      <c r="E494" s="14">
        <v>6</v>
      </c>
      <c r="F494" s="129">
        <v>0</v>
      </c>
      <c r="G494" s="129">
        <v>0</v>
      </c>
    </row>
    <row r="495" spans="1:7" ht="30" customHeight="1">
      <c r="A495" s="14" t="s">
        <v>2603</v>
      </c>
      <c r="B495" s="63" t="s">
        <v>3177</v>
      </c>
      <c r="C495" s="161">
        <f t="shared" si="14"/>
        <v>4</v>
      </c>
      <c r="D495" s="129">
        <f t="shared" si="15"/>
        <v>0</v>
      </c>
      <c r="E495" s="14">
        <v>6</v>
      </c>
      <c r="F495" s="129">
        <v>0</v>
      </c>
      <c r="G495" s="129">
        <v>0</v>
      </c>
    </row>
    <row r="496" spans="1:7" ht="30" customHeight="1">
      <c r="A496" s="14" t="s">
        <v>2603</v>
      </c>
      <c r="B496" s="63" t="s">
        <v>3189</v>
      </c>
      <c r="C496" s="161">
        <f t="shared" si="14"/>
        <v>4</v>
      </c>
      <c r="D496" s="129">
        <f t="shared" si="15"/>
        <v>0</v>
      </c>
      <c r="E496" s="14">
        <v>6</v>
      </c>
      <c r="F496" s="129">
        <v>0</v>
      </c>
      <c r="G496" s="129">
        <v>0</v>
      </c>
    </row>
    <row r="497" spans="1:7" ht="30" customHeight="1">
      <c r="A497" s="14" t="s">
        <v>2603</v>
      </c>
      <c r="B497" s="63" t="s">
        <v>3180</v>
      </c>
      <c r="C497" s="161">
        <f t="shared" si="14"/>
        <v>4</v>
      </c>
      <c r="D497" s="129">
        <f t="shared" si="15"/>
        <v>0</v>
      </c>
      <c r="E497" s="14">
        <v>6</v>
      </c>
      <c r="F497" s="129">
        <v>0</v>
      </c>
      <c r="G497" s="129">
        <v>0</v>
      </c>
    </row>
    <row r="498" spans="1:7" ht="30" customHeight="1">
      <c r="A498" s="14" t="s">
        <v>2603</v>
      </c>
      <c r="B498" s="63" t="s">
        <v>3956</v>
      </c>
      <c r="C498" s="161">
        <f t="shared" si="14"/>
        <v>4</v>
      </c>
      <c r="D498" s="129">
        <f t="shared" si="15"/>
        <v>0</v>
      </c>
      <c r="E498" s="14">
        <v>6</v>
      </c>
      <c r="F498" s="129">
        <v>0</v>
      </c>
      <c r="G498" s="129">
        <v>0</v>
      </c>
    </row>
    <row r="499" spans="1:7" ht="30" customHeight="1">
      <c r="A499" s="14" t="s">
        <v>2603</v>
      </c>
      <c r="B499" s="63" t="s">
        <v>3200</v>
      </c>
      <c r="C499" s="161">
        <f t="shared" si="14"/>
        <v>4</v>
      </c>
      <c r="D499" s="129">
        <f t="shared" si="15"/>
        <v>0</v>
      </c>
      <c r="E499" s="14">
        <v>6</v>
      </c>
      <c r="F499" s="129">
        <v>0</v>
      </c>
      <c r="G499" s="129">
        <v>0</v>
      </c>
    </row>
    <row r="500" spans="1:7" ht="30" customHeight="1">
      <c r="A500" s="14" t="s">
        <v>2603</v>
      </c>
      <c r="B500" s="63" t="s">
        <v>3193</v>
      </c>
      <c r="C500" s="161">
        <f t="shared" si="14"/>
        <v>4</v>
      </c>
      <c r="D500" s="129">
        <f t="shared" si="15"/>
        <v>0</v>
      </c>
      <c r="E500" s="14">
        <v>6</v>
      </c>
      <c r="F500" s="129">
        <v>0</v>
      </c>
      <c r="G500" s="129">
        <v>0</v>
      </c>
    </row>
    <row r="501" spans="1:7" ht="30" customHeight="1">
      <c r="A501" s="14" t="s">
        <v>2603</v>
      </c>
      <c r="B501" s="63" t="s">
        <v>3202</v>
      </c>
      <c r="C501" s="161">
        <f t="shared" si="14"/>
        <v>4</v>
      </c>
      <c r="D501" s="129">
        <f t="shared" si="15"/>
        <v>0</v>
      </c>
      <c r="E501" s="14">
        <v>6</v>
      </c>
      <c r="F501" s="129">
        <v>0</v>
      </c>
      <c r="G501" s="129">
        <v>0</v>
      </c>
    </row>
    <row r="502" spans="1:7" ht="30" customHeight="1">
      <c r="A502" s="14" t="s">
        <v>2603</v>
      </c>
      <c r="B502" s="63" t="s">
        <v>3175</v>
      </c>
      <c r="C502" s="161">
        <f t="shared" si="14"/>
        <v>4</v>
      </c>
      <c r="D502" s="129">
        <f t="shared" si="15"/>
        <v>0</v>
      </c>
      <c r="E502" s="14">
        <v>6</v>
      </c>
      <c r="F502" s="129">
        <v>0</v>
      </c>
      <c r="G502" s="129">
        <v>0</v>
      </c>
    </row>
    <row r="503" spans="1:7" ht="30" customHeight="1">
      <c r="A503" s="14" t="s">
        <v>2603</v>
      </c>
      <c r="B503" s="63" t="s">
        <v>3148</v>
      </c>
      <c r="C503" s="161">
        <f t="shared" si="14"/>
        <v>3.3333333333333335</v>
      </c>
      <c r="D503" s="129">
        <f t="shared" si="15"/>
        <v>0</v>
      </c>
      <c r="E503" s="14">
        <v>5</v>
      </c>
      <c r="F503" s="129">
        <v>0</v>
      </c>
      <c r="G503" s="129">
        <v>0</v>
      </c>
    </row>
    <row r="504" spans="1:7" ht="30" customHeight="1">
      <c r="A504" s="14" t="s">
        <v>2603</v>
      </c>
      <c r="B504" s="63" t="s">
        <v>3164</v>
      </c>
      <c r="C504" s="161">
        <f t="shared" si="14"/>
        <v>3.3333333333333335</v>
      </c>
      <c r="D504" s="129">
        <f t="shared" si="15"/>
        <v>0</v>
      </c>
      <c r="E504" s="14">
        <v>5</v>
      </c>
      <c r="F504" s="129">
        <v>0</v>
      </c>
      <c r="G504" s="129">
        <v>0</v>
      </c>
    </row>
    <row r="505" spans="1:7" ht="30" customHeight="1">
      <c r="A505" s="14" t="s">
        <v>2603</v>
      </c>
      <c r="B505" s="63" t="s">
        <v>3229</v>
      </c>
      <c r="C505" s="161">
        <f t="shared" si="14"/>
        <v>3.3333333333333335</v>
      </c>
      <c r="D505" s="129">
        <f t="shared" si="15"/>
        <v>0</v>
      </c>
      <c r="E505" s="14">
        <v>5</v>
      </c>
      <c r="F505" s="129">
        <v>0</v>
      </c>
      <c r="G505" s="129">
        <v>0</v>
      </c>
    </row>
    <row r="506" spans="1:7" ht="30" customHeight="1">
      <c r="A506" s="14" t="s">
        <v>2603</v>
      </c>
      <c r="B506" s="63" t="s">
        <v>3172</v>
      </c>
      <c r="C506" s="161">
        <f t="shared" si="14"/>
        <v>3.3333333333333335</v>
      </c>
      <c r="D506" s="129">
        <f t="shared" si="15"/>
        <v>0</v>
      </c>
      <c r="E506" s="14">
        <v>5</v>
      </c>
      <c r="F506" s="129">
        <v>0</v>
      </c>
      <c r="G506" s="129">
        <v>0</v>
      </c>
    </row>
    <row r="507" spans="1:7" ht="30" customHeight="1">
      <c r="A507" s="14" t="s">
        <v>2603</v>
      </c>
      <c r="B507" s="63" t="s">
        <v>4046</v>
      </c>
      <c r="C507" s="161">
        <f t="shared" si="14"/>
        <v>3.3333333333333335</v>
      </c>
      <c r="D507" s="129">
        <f t="shared" si="15"/>
        <v>0</v>
      </c>
      <c r="E507" s="14">
        <v>5</v>
      </c>
      <c r="F507" s="129">
        <v>0</v>
      </c>
      <c r="G507" s="129">
        <v>0</v>
      </c>
    </row>
    <row r="508" spans="1:7" ht="30" customHeight="1">
      <c r="A508" s="14" t="s">
        <v>2603</v>
      </c>
      <c r="B508" s="63" t="s">
        <v>3152</v>
      </c>
      <c r="C508" s="161">
        <f t="shared" si="14"/>
        <v>3.3333333333333335</v>
      </c>
      <c r="D508" s="129">
        <f t="shared" si="15"/>
        <v>0</v>
      </c>
      <c r="E508" s="14">
        <v>5</v>
      </c>
      <c r="F508" s="129">
        <v>0</v>
      </c>
      <c r="G508" s="129">
        <v>0</v>
      </c>
    </row>
    <row r="509" spans="1:7" ht="30" customHeight="1">
      <c r="A509" s="14" t="s">
        <v>2603</v>
      </c>
      <c r="B509" s="63" t="s">
        <v>4073</v>
      </c>
      <c r="C509" s="161">
        <f t="shared" si="14"/>
        <v>3.3333333333333335</v>
      </c>
      <c r="D509" s="129">
        <f t="shared" si="15"/>
        <v>0</v>
      </c>
      <c r="E509" s="14">
        <v>5</v>
      </c>
      <c r="F509" s="129">
        <v>0</v>
      </c>
      <c r="G509" s="129">
        <v>0</v>
      </c>
    </row>
    <row r="510" spans="1:7" ht="30" customHeight="1">
      <c r="A510" s="14" t="s">
        <v>2603</v>
      </c>
      <c r="B510" s="63" t="s">
        <v>3949</v>
      </c>
      <c r="C510" s="161">
        <f t="shared" si="14"/>
        <v>3.3333333333333335</v>
      </c>
      <c r="D510" s="129">
        <f t="shared" si="15"/>
        <v>0</v>
      </c>
      <c r="E510" s="14">
        <v>5</v>
      </c>
      <c r="F510" s="129">
        <v>0</v>
      </c>
      <c r="G510" s="129">
        <v>0</v>
      </c>
    </row>
    <row r="511" spans="1:7" ht="30" customHeight="1">
      <c r="A511" s="14" t="s">
        <v>2603</v>
      </c>
      <c r="B511" s="63" t="s">
        <v>3957</v>
      </c>
      <c r="C511" s="161">
        <f t="shared" si="14"/>
        <v>3.3333333333333335</v>
      </c>
      <c r="D511" s="129">
        <f t="shared" si="15"/>
        <v>0</v>
      </c>
      <c r="E511" s="14">
        <v>5</v>
      </c>
      <c r="F511" s="129">
        <v>0</v>
      </c>
      <c r="G511" s="129">
        <v>0</v>
      </c>
    </row>
    <row r="512" spans="1:7" ht="30" customHeight="1">
      <c r="A512" s="14" t="s">
        <v>2603</v>
      </c>
      <c r="B512" s="63" t="s">
        <v>3156</v>
      </c>
      <c r="C512" s="161">
        <f t="shared" si="14"/>
        <v>3.3333333333333335</v>
      </c>
      <c r="D512" s="129">
        <f t="shared" si="15"/>
        <v>0</v>
      </c>
      <c r="E512" s="14">
        <v>5</v>
      </c>
      <c r="F512" s="129">
        <v>0</v>
      </c>
      <c r="G512" s="129">
        <v>0</v>
      </c>
    </row>
    <row r="513" spans="1:7" ht="30" customHeight="1">
      <c r="A513" s="14" t="s">
        <v>2603</v>
      </c>
      <c r="B513" s="63" t="s">
        <v>3153</v>
      </c>
      <c r="C513" s="161">
        <f t="shared" si="14"/>
        <v>3.3333333333333335</v>
      </c>
      <c r="D513" s="129">
        <f t="shared" si="15"/>
        <v>0</v>
      </c>
      <c r="E513" s="14">
        <v>5</v>
      </c>
      <c r="F513" s="129">
        <v>0</v>
      </c>
      <c r="G513" s="129">
        <v>0</v>
      </c>
    </row>
    <row r="514" spans="1:7" ht="30" customHeight="1">
      <c r="A514" s="14" t="s">
        <v>2603</v>
      </c>
      <c r="B514" s="63" t="s">
        <v>3223</v>
      </c>
      <c r="C514" s="161">
        <f t="shared" ref="C514:C577" si="16">(E514*2+F514)/3</f>
        <v>3.3333333333333335</v>
      </c>
      <c r="D514" s="129">
        <f t="shared" ref="D514:D577" si="17">(F514+G514)/2</f>
        <v>0</v>
      </c>
      <c r="E514" s="14">
        <v>5</v>
      </c>
      <c r="F514" s="129">
        <v>0</v>
      </c>
      <c r="G514" s="129">
        <v>0</v>
      </c>
    </row>
    <row r="515" spans="1:7" ht="30" customHeight="1">
      <c r="A515" s="14" t="s">
        <v>2603</v>
      </c>
      <c r="B515" s="63" t="s">
        <v>3213</v>
      </c>
      <c r="C515" s="161">
        <f t="shared" si="16"/>
        <v>3.3333333333333335</v>
      </c>
      <c r="D515" s="129">
        <f t="shared" si="17"/>
        <v>0</v>
      </c>
      <c r="E515" s="14">
        <v>5</v>
      </c>
      <c r="F515" s="129">
        <v>0</v>
      </c>
      <c r="G515" s="129">
        <v>0</v>
      </c>
    </row>
    <row r="516" spans="1:7" ht="30" customHeight="1">
      <c r="A516" s="14" t="s">
        <v>2603</v>
      </c>
      <c r="B516" s="63" t="s">
        <v>3194</v>
      </c>
      <c r="C516" s="161">
        <f t="shared" si="16"/>
        <v>3.3333333333333335</v>
      </c>
      <c r="D516" s="129">
        <f t="shared" si="17"/>
        <v>0</v>
      </c>
      <c r="E516" s="14">
        <v>5</v>
      </c>
      <c r="F516" s="129">
        <v>0</v>
      </c>
      <c r="G516" s="129">
        <v>0</v>
      </c>
    </row>
    <row r="517" spans="1:7" ht="30" customHeight="1">
      <c r="A517" s="14" t="s">
        <v>2603</v>
      </c>
      <c r="B517" s="63" t="s">
        <v>3154</v>
      </c>
      <c r="C517" s="161">
        <f t="shared" si="16"/>
        <v>3.3333333333333335</v>
      </c>
      <c r="D517" s="129">
        <f t="shared" si="17"/>
        <v>0</v>
      </c>
      <c r="E517" s="14">
        <v>5</v>
      </c>
      <c r="F517" s="129">
        <v>0</v>
      </c>
      <c r="G517" s="129">
        <v>0</v>
      </c>
    </row>
    <row r="518" spans="1:7" ht="30" customHeight="1">
      <c r="A518" s="14" t="s">
        <v>2603</v>
      </c>
      <c r="B518" s="168" t="s">
        <v>6228</v>
      </c>
      <c r="C518" s="161">
        <f t="shared" si="16"/>
        <v>2.6666666666666665</v>
      </c>
      <c r="D518" s="129">
        <f t="shared" si="17"/>
        <v>0</v>
      </c>
      <c r="E518" s="14">
        <v>4</v>
      </c>
      <c r="F518" s="129">
        <v>0</v>
      </c>
      <c r="G518" s="129">
        <v>0</v>
      </c>
    </row>
    <row r="519" spans="1:7" ht="30" customHeight="1">
      <c r="A519" s="14" t="s">
        <v>2603</v>
      </c>
      <c r="B519" s="63" t="s">
        <v>3203</v>
      </c>
      <c r="C519" s="161">
        <f t="shared" si="16"/>
        <v>2.6666666666666665</v>
      </c>
      <c r="D519" s="129">
        <f t="shared" si="17"/>
        <v>0</v>
      </c>
      <c r="E519" s="14">
        <v>4</v>
      </c>
      <c r="F519" s="129">
        <v>0</v>
      </c>
      <c r="G519" s="129">
        <v>0</v>
      </c>
    </row>
    <row r="520" spans="1:7" ht="30" customHeight="1">
      <c r="A520" s="14" t="s">
        <v>2603</v>
      </c>
      <c r="B520" s="63" t="s">
        <v>3155</v>
      </c>
      <c r="C520" s="161">
        <f t="shared" si="16"/>
        <v>2.6666666666666665</v>
      </c>
      <c r="D520" s="129">
        <f t="shared" si="17"/>
        <v>0</v>
      </c>
      <c r="E520" s="14">
        <v>4</v>
      </c>
      <c r="F520" s="129">
        <v>0</v>
      </c>
      <c r="G520" s="129">
        <v>0</v>
      </c>
    </row>
    <row r="521" spans="1:7" ht="30" customHeight="1">
      <c r="A521" s="14" t="s">
        <v>2603</v>
      </c>
      <c r="B521" s="63" t="s">
        <v>3216</v>
      </c>
      <c r="C521" s="161">
        <f t="shared" si="16"/>
        <v>2.6666666666666665</v>
      </c>
      <c r="D521" s="129">
        <f t="shared" si="17"/>
        <v>0</v>
      </c>
      <c r="E521" s="14">
        <v>4</v>
      </c>
      <c r="F521" s="129">
        <v>0</v>
      </c>
      <c r="G521" s="129">
        <v>0</v>
      </c>
    </row>
    <row r="522" spans="1:7" ht="30" customHeight="1">
      <c r="A522" s="14" t="s">
        <v>2603</v>
      </c>
      <c r="B522" s="63" t="s">
        <v>3206</v>
      </c>
      <c r="C522" s="161">
        <f t="shared" si="16"/>
        <v>2.6666666666666665</v>
      </c>
      <c r="D522" s="129">
        <f t="shared" si="17"/>
        <v>0</v>
      </c>
      <c r="E522" s="14">
        <v>4</v>
      </c>
      <c r="F522" s="129">
        <v>0</v>
      </c>
      <c r="G522" s="129">
        <v>0</v>
      </c>
    </row>
    <row r="523" spans="1:7" ht="30" customHeight="1">
      <c r="A523" s="14" t="s">
        <v>2603</v>
      </c>
      <c r="B523" s="63" t="s">
        <v>4045</v>
      </c>
      <c r="C523" s="161">
        <f t="shared" si="16"/>
        <v>2.6666666666666665</v>
      </c>
      <c r="D523" s="129">
        <f t="shared" si="17"/>
        <v>0</v>
      </c>
      <c r="E523" s="14">
        <v>4</v>
      </c>
      <c r="F523" s="129">
        <v>0</v>
      </c>
      <c r="G523" s="129">
        <v>0</v>
      </c>
    </row>
    <row r="524" spans="1:7" ht="30" customHeight="1">
      <c r="A524" s="14" t="s">
        <v>2603</v>
      </c>
      <c r="B524" s="63" t="s">
        <v>5625</v>
      </c>
      <c r="C524" s="161">
        <f t="shared" si="16"/>
        <v>2.6666666666666665</v>
      </c>
      <c r="D524" s="129">
        <f t="shared" si="17"/>
        <v>1</v>
      </c>
      <c r="E524" s="14">
        <v>4</v>
      </c>
      <c r="F524" s="129">
        <v>0</v>
      </c>
      <c r="G524" s="129">
        <v>2</v>
      </c>
    </row>
    <row r="525" spans="1:7" ht="30" customHeight="1">
      <c r="A525" s="14" t="s">
        <v>2603</v>
      </c>
      <c r="B525" s="63" t="s">
        <v>5626</v>
      </c>
      <c r="C525" s="161">
        <f t="shared" si="16"/>
        <v>2.6666666666666665</v>
      </c>
      <c r="D525" s="129">
        <f t="shared" si="17"/>
        <v>1</v>
      </c>
      <c r="E525" s="14">
        <v>4</v>
      </c>
      <c r="F525" s="129">
        <v>0</v>
      </c>
      <c r="G525" s="129">
        <v>2</v>
      </c>
    </row>
    <row r="526" spans="1:7" ht="30" customHeight="1">
      <c r="A526" s="14" t="s">
        <v>2603</v>
      </c>
      <c r="B526" s="63" t="s">
        <v>2588</v>
      </c>
      <c r="C526" s="161">
        <f t="shared" si="16"/>
        <v>2.6666666666666665</v>
      </c>
      <c r="D526" s="129">
        <f t="shared" si="17"/>
        <v>0</v>
      </c>
      <c r="E526" s="14">
        <v>4</v>
      </c>
      <c r="F526" s="129">
        <v>0</v>
      </c>
      <c r="G526" s="129">
        <v>0</v>
      </c>
    </row>
    <row r="527" spans="1:7" ht="30" customHeight="1">
      <c r="A527" s="14" t="s">
        <v>2603</v>
      </c>
      <c r="B527" s="63" t="s">
        <v>3167</v>
      </c>
      <c r="C527" s="161">
        <f t="shared" si="16"/>
        <v>2.6666666666666665</v>
      </c>
      <c r="D527" s="129">
        <f t="shared" si="17"/>
        <v>0</v>
      </c>
      <c r="E527" s="14">
        <v>4</v>
      </c>
      <c r="F527" s="129">
        <v>0</v>
      </c>
      <c r="G527" s="129">
        <v>0</v>
      </c>
    </row>
    <row r="528" spans="1:7" ht="30" customHeight="1">
      <c r="A528" s="14" t="s">
        <v>2603</v>
      </c>
      <c r="B528" s="63" t="s">
        <v>3217</v>
      </c>
      <c r="C528" s="161">
        <f t="shared" si="16"/>
        <v>2.6666666666666665</v>
      </c>
      <c r="D528" s="129">
        <f t="shared" si="17"/>
        <v>0</v>
      </c>
      <c r="E528" s="14">
        <v>4</v>
      </c>
      <c r="F528" s="129">
        <v>0</v>
      </c>
      <c r="G528" s="129">
        <v>0</v>
      </c>
    </row>
    <row r="529" spans="1:7" ht="30" customHeight="1">
      <c r="A529" s="14" t="s">
        <v>2603</v>
      </c>
      <c r="B529" s="63" t="s">
        <v>5624</v>
      </c>
      <c r="C529" s="161">
        <f t="shared" si="16"/>
        <v>2.6666666666666665</v>
      </c>
      <c r="D529" s="129">
        <f t="shared" si="17"/>
        <v>1</v>
      </c>
      <c r="E529" s="14">
        <v>4</v>
      </c>
      <c r="F529" s="129">
        <v>0</v>
      </c>
      <c r="G529" s="129">
        <v>2</v>
      </c>
    </row>
    <row r="530" spans="1:7" ht="30" customHeight="1">
      <c r="A530" s="14" t="s">
        <v>2603</v>
      </c>
      <c r="B530" s="63" t="s">
        <v>3185</v>
      </c>
      <c r="C530" s="161">
        <f t="shared" si="16"/>
        <v>2.6666666666666665</v>
      </c>
      <c r="D530" s="129">
        <f t="shared" si="17"/>
        <v>0</v>
      </c>
      <c r="E530" s="14">
        <v>4</v>
      </c>
      <c r="F530" s="129">
        <v>0</v>
      </c>
      <c r="G530" s="129">
        <v>0</v>
      </c>
    </row>
    <row r="531" spans="1:7" ht="30" customHeight="1">
      <c r="A531" s="14" t="s">
        <v>2603</v>
      </c>
      <c r="B531" s="63" t="s">
        <v>3959</v>
      </c>
      <c r="C531" s="161">
        <f t="shared" si="16"/>
        <v>2.6666666666666665</v>
      </c>
      <c r="D531" s="129">
        <f t="shared" si="17"/>
        <v>0</v>
      </c>
      <c r="E531" s="14">
        <v>4</v>
      </c>
      <c r="F531" s="129">
        <v>0</v>
      </c>
      <c r="G531" s="129">
        <v>0</v>
      </c>
    </row>
    <row r="532" spans="1:7" ht="30" customHeight="1">
      <c r="A532" s="14" t="s">
        <v>2603</v>
      </c>
      <c r="B532" s="63" t="s">
        <v>3207</v>
      </c>
      <c r="C532" s="161">
        <f t="shared" si="16"/>
        <v>2.6666666666666665</v>
      </c>
      <c r="D532" s="129">
        <f t="shared" si="17"/>
        <v>0</v>
      </c>
      <c r="E532" s="14">
        <v>4</v>
      </c>
      <c r="F532" s="129">
        <v>0</v>
      </c>
      <c r="G532" s="129">
        <v>0</v>
      </c>
    </row>
    <row r="533" spans="1:7" ht="30" customHeight="1">
      <c r="A533" s="14" t="s">
        <v>2603</v>
      </c>
      <c r="B533" s="63" t="s">
        <v>4904</v>
      </c>
      <c r="C533" s="161">
        <f t="shared" si="16"/>
        <v>2.6666666666666665</v>
      </c>
      <c r="D533" s="129">
        <f t="shared" si="17"/>
        <v>0</v>
      </c>
      <c r="E533" s="14">
        <v>4</v>
      </c>
      <c r="F533" s="129">
        <v>0</v>
      </c>
      <c r="G533" s="129">
        <v>0</v>
      </c>
    </row>
    <row r="534" spans="1:7" ht="30" customHeight="1">
      <c r="A534" s="14" t="s">
        <v>2603</v>
      </c>
      <c r="B534" s="63" t="s">
        <v>5198</v>
      </c>
      <c r="C534" s="161">
        <f t="shared" si="16"/>
        <v>2.6666666666666665</v>
      </c>
      <c r="D534" s="129">
        <f t="shared" si="17"/>
        <v>0</v>
      </c>
      <c r="E534" s="14">
        <v>4</v>
      </c>
      <c r="F534" s="129">
        <v>0</v>
      </c>
      <c r="G534" s="129">
        <v>0</v>
      </c>
    </row>
    <row r="535" spans="1:7" ht="30" customHeight="1">
      <c r="A535" s="14" t="s">
        <v>2603</v>
      </c>
      <c r="B535" s="63" t="s">
        <v>3192</v>
      </c>
      <c r="C535" s="161">
        <f t="shared" si="16"/>
        <v>2.6666666666666665</v>
      </c>
      <c r="D535" s="129">
        <f t="shared" si="17"/>
        <v>0</v>
      </c>
      <c r="E535" s="14">
        <v>4</v>
      </c>
      <c r="F535" s="129">
        <v>0</v>
      </c>
      <c r="G535" s="129">
        <v>0</v>
      </c>
    </row>
    <row r="536" spans="1:7" ht="30" customHeight="1">
      <c r="A536" s="14" t="s">
        <v>2603</v>
      </c>
      <c r="B536" s="168" t="s">
        <v>3919</v>
      </c>
      <c r="C536" s="161">
        <f t="shared" si="16"/>
        <v>2.6666666666666665</v>
      </c>
      <c r="D536" s="129">
        <f t="shared" si="17"/>
        <v>0</v>
      </c>
      <c r="E536" s="14">
        <v>4</v>
      </c>
      <c r="F536" s="129">
        <v>0</v>
      </c>
      <c r="G536" s="129">
        <v>0</v>
      </c>
    </row>
    <row r="537" spans="1:7" ht="30" customHeight="1">
      <c r="A537" s="14" t="s">
        <v>2603</v>
      </c>
      <c r="B537" s="63" t="s">
        <v>3169</v>
      </c>
      <c r="C537" s="161">
        <f t="shared" si="16"/>
        <v>2.6666666666666665</v>
      </c>
      <c r="D537" s="129">
        <f t="shared" si="17"/>
        <v>0</v>
      </c>
      <c r="E537" s="14">
        <v>4</v>
      </c>
      <c r="F537" s="129">
        <v>0</v>
      </c>
      <c r="G537" s="129">
        <v>0</v>
      </c>
    </row>
    <row r="538" spans="1:7" ht="30" customHeight="1">
      <c r="A538" s="14" t="s">
        <v>2603</v>
      </c>
      <c r="B538" s="63" t="s">
        <v>3208</v>
      </c>
      <c r="C538" s="161">
        <f t="shared" si="16"/>
        <v>2.6666666666666665</v>
      </c>
      <c r="D538" s="129">
        <f t="shared" si="17"/>
        <v>0</v>
      </c>
      <c r="E538" s="14">
        <v>4</v>
      </c>
      <c r="F538" s="129">
        <v>0</v>
      </c>
      <c r="G538" s="129">
        <v>0</v>
      </c>
    </row>
    <row r="539" spans="1:7" ht="30" customHeight="1">
      <c r="A539" s="14" t="s">
        <v>2603</v>
      </c>
      <c r="B539" s="63" t="s">
        <v>3147</v>
      </c>
      <c r="C539" s="161">
        <f t="shared" si="16"/>
        <v>2.6666666666666665</v>
      </c>
      <c r="D539" s="129">
        <f t="shared" si="17"/>
        <v>0</v>
      </c>
      <c r="E539" s="14">
        <v>4</v>
      </c>
      <c r="F539" s="129">
        <v>0</v>
      </c>
      <c r="G539" s="129">
        <v>0</v>
      </c>
    </row>
    <row r="540" spans="1:7" ht="30" customHeight="1">
      <c r="A540" s="14" t="s">
        <v>2603</v>
      </c>
      <c r="B540" s="63" t="s">
        <v>3225</v>
      </c>
      <c r="C540" s="161">
        <f t="shared" si="16"/>
        <v>2</v>
      </c>
      <c r="D540" s="129">
        <f t="shared" si="17"/>
        <v>0</v>
      </c>
      <c r="E540" s="14">
        <v>3</v>
      </c>
      <c r="F540" s="129">
        <v>0</v>
      </c>
      <c r="G540" s="129">
        <v>0</v>
      </c>
    </row>
    <row r="541" spans="1:7" ht="30" customHeight="1">
      <c r="A541" s="14" t="s">
        <v>2603</v>
      </c>
      <c r="B541" s="63" t="s">
        <v>3869</v>
      </c>
      <c r="C541" s="161">
        <f t="shared" si="16"/>
        <v>2</v>
      </c>
      <c r="D541" s="129">
        <f t="shared" si="17"/>
        <v>0</v>
      </c>
      <c r="E541" s="14">
        <v>3</v>
      </c>
      <c r="F541" s="129">
        <v>0</v>
      </c>
      <c r="G541" s="129">
        <v>0</v>
      </c>
    </row>
    <row r="542" spans="1:7" ht="30" customHeight="1">
      <c r="A542" s="14" t="s">
        <v>2603</v>
      </c>
      <c r="B542" s="63" t="s">
        <v>3214</v>
      </c>
      <c r="C542" s="161">
        <f t="shared" si="16"/>
        <v>2</v>
      </c>
      <c r="D542" s="129">
        <f t="shared" si="17"/>
        <v>0</v>
      </c>
      <c r="E542" s="14">
        <v>3</v>
      </c>
      <c r="F542" s="129">
        <v>0</v>
      </c>
      <c r="G542" s="129">
        <v>0</v>
      </c>
    </row>
    <row r="543" spans="1:7" ht="30" customHeight="1">
      <c r="A543" s="14" t="s">
        <v>2603</v>
      </c>
      <c r="B543" s="63" t="s">
        <v>3182</v>
      </c>
      <c r="C543" s="161">
        <f t="shared" si="16"/>
        <v>2</v>
      </c>
      <c r="D543" s="129">
        <f t="shared" si="17"/>
        <v>0</v>
      </c>
      <c r="E543" s="14">
        <v>3</v>
      </c>
      <c r="F543" s="129">
        <v>0</v>
      </c>
      <c r="G543" s="129">
        <v>0</v>
      </c>
    </row>
    <row r="544" spans="1:7" ht="30" customHeight="1">
      <c r="A544" s="14" t="s">
        <v>2603</v>
      </c>
      <c r="B544" s="63" t="s">
        <v>3149</v>
      </c>
      <c r="C544" s="161">
        <f t="shared" si="16"/>
        <v>2</v>
      </c>
      <c r="D544" s="129">
        <f t="shared" si="17"/>
        <v>0</v>
      </c>
      <c r="E544" s="14">
        <v>3</v>
      </c>
      <c r="F544" s="129">
        <v>0</v>
      </c>
      <c r="G544" s="129">
        <v>0</v>
      </c>
    </row>
    <row r="545" spans="1:7" ht="30" customHeight="1">
      <c r="A545" s="14" t="s">
        <v>2603</v>
      </c>
      <c r="B545" s="63" t="s">
        <v>3179</v>
      </c>
      <c r="C545" s="161">
        <f t="shared" si="16"/>
        <v>2</v>
      </c>
      <c r="D545" s="129">
        <f t="shared" si="17"/>
        <v>0</v>
      </c>
      <c r="E545" s="14">
        <v>3</v>
      </c>
      <c r="F545" s="129">
        <v>0</v>
      </c>
      <c r="G545" s="129">
        <v>0</v>
      </c>
    </row>
    <row r="546" spans="1:7" ht="30" customHeight="1">
      <c r="A546" s="14" t="s">
        <v>2603</v>
      </c>
      <c r="B546" s="63" t="s">
        <v>3230</v>
      </c>
      <c r="C546" s="161">
        <f t="shared" si="16"/>
        <v>2</v>
      </c>
      <c r="D546" s="129">
        <f t="shared" si="17"/>
        <v>0</v>
      </c>
      <c r="E546" s="14">
        <v>3</v>
      </c>
      <c r="F546" s="129">
        <v>0</v>
      </c>
      <c r="G546" s="129">
        <v>0</v>
      </c>
    </row>
    <row r="547" spans="1:7" ht="30" customHeight="1">
      <c r="A547" s="14" t="s">
        <v>2603</v>
      </c>
      <c r="B547" s="168" t="s">
        <v>6223</v>
      </c>
      <c r="C547" s="161">
        <f t="shared" si="16"/>
        <v>2</v>
      </c>
      <c r="D547" s="129">
        <f t="shared" si="17"/>
        <v>0</v>
      </c>
      <c r="E547" s="14">
        <v>3</v>
      </c>
      <c r="F547" s="129">
        <v>0</v>
      </c>
      <c r="G547" s="129">
        <v>0</v>
      </c>
    </row>
    <row r="548" spans="1:7" ht="30" customHeight="1">
      <c r="A548" s="14" t="s">
        <v>2603</v>
      </c>
      <c r="B548" s="63" t="s">
        <v>3158</v>
      </c>
      <c r="C548" s="161">
        <f t="shared" si="16"/>
        <v>2</v>
      </c>
      <c r="D548" s="129">
        <f t="shared" si="17"/>
        <v>0</v>
      </c>
      <c r="E548" s="14">
        <v>3</v>
      </c>
      <c r="F548" s="129">
        <v>0</v>
      </c>
      <c r="G548" s="129">
        <v>0</v>
      </c>
    </row>
    <row r="549" spans="1:7" ht="30" customHeight="1">
      <c r="A549" s="14" t="s">
        <v>2603</v>
      </c>
      <c r="B549" s="63" t="s">
        <v>3196</v>
      </c>
      <c r="C549" s="161">
        <f t="shared" si="16"/>
        <v>2</v>
      </c>
      <c r="D549" s="129">
        <f t="shared" si="17"/>
        <v>0</v>
      </c>
      <c r="E549" s="14">
        <v>3</v>
      </c>
      <c r="F549" s="129">
        <v>0</v>
      </c>
      <c r="G549" s="129">
        <v>0</v>
      </c>
    </row>
    <row r="550" spans="1:7" ht="30" customHeight="1">
      <c r="A550" s="14" t="s">
        <v>2603</v>
      </c>
      <c r="B550" s="63" t="s">
        <v>3145</v>
      </c>
      <c r="C550" s="161">
        <f t="shared" si="16"/>
        <v>2</v>
      </c>
      <c r="D550" s="129">
        <f t="shared" si="17"/>
        <v>0</v>
      </c>
      <c r="E550" s="14">
        <v>3</v>
      </c>
      <c r="F550" s="129">
        <v>0</v>
      </c>
      <c r="G550" s="129">
        <v>0</v>
      </c>
    </row>
    <row r="551" spans="1:7" ht="30" customHeight="1">
      <c r="A551" s="14" t="s">
        <v>2603</v>
      </c>
      <c r="B551" s="63" t="s">
        <v>4016</v>
      </c>
      <c r="C551" s="161">
        <f t="shared" si="16"/>
        <v>2</v>
      </c>
      <c r="D551" s="129">
        <f t="shared" si="17"/>
        <v>0</v>
      </c>
      <c r="E551" s="14">
        <v>3</v>
      </c>
      <c r="F551" s="129">
        <v>0</v>
      </c>
      <c r="G551" s="129">
        <v>0</v>
      </c>
    </row>
    <row r="552" spans="1:7" ht="30" customHeight="1">
      <c r="A552" s="14" t="s">
        <v>2603</v>
      </c>
      <c r="B552" s="63" t="s">
        <v>3231</v>
      </c>
      <c r="C552" s="161">
        <f t="shared" si="16"/>
        <v>2</v>
      </c>
      <c r="D552" s="129">
        <f t="shared" si="17"/>
        <v>0</v>
      </c>
      <c r="E552" s="14">
        <v>3</v>
      </c>
      <c r="F552" s="129">
        <v>0</v>
      </c>
      <c r="G552" s="129">
        <v>0</v>
      </c>
    </row>
    <row r="553" spans="1:7" ht="30" customHeight="1">
      <c r="A553" s="14" t="s">
        <v>2603</v>
      </c>
      <c r="B553" s="63" t="s">
        <v>3173</v>
      </c>
      <c r="C553" s="161">
        <f t="shared" si="16"/>
        <v>2</v>
      </c>
      <c r="D553" s="129">
        <f t="shared" si="17"/>
        <v>0</v>
      </c>
      <c r="E553" s="14">
        <v>3</v>
      </c>
      <c r="F553" s="129">
        <v>0</v>
      </c>
      <c r="G553" s="129">
        <v>0</v>
      </c>
    </row>
    <row r="554" spans="1:7" ht="30" customHeight="1">
      <c r="A554" s="14" t="s">
        <v>2603</v>
      </c>
      <c r="B554" s="63" t="s">
        <v>3221</v>
      </c>
      <c r="C554" s="161">
        <f t="shared" si="16"/>
        <v>2</v>
      </c>
      <c r="D554" s="129">
        <f t="shared" si="17"/>
        <v>0</v>
      </c>
      <c r="E554" s="14">
        <v>3</v>
      </c>
      <c r="F554" s="129">
        <v>0</v>
      </c>
      <c r="G554" s="129">
        <v>0</v>
      </c>
    </row>
    <row r="555" spans="1:7" ht="30" customHeight="1">
      <c r="A555" s="14" t="s">
        <v>2603</v>
      </c>
      <c r="B555" s="63" t="s">
        <v>3190</v>
      </c>
      <c r="C555" s="161">
        <f t="shared" si="16"/>
        <v>2</v>
      </c>
      <c r="D555" s="129">
        <f t="shared" si="17"/>
        <v>0</v>
      </c>
      <c r="E555" s="14">
        <v>3</v>
      </c>
      <c r="F555" s="129">
        <v>0</v>
      </c>
      <c r="G555" s="129">
        <v>0</v>
      </c>
    </row>
    <row r="556" spans="1:7" ht="30" customHeight="1">
      <c r="A556" s="14" t="s">
        <v>2603</v>
      </c>
      <c r="B556" s="63" t="s">
        <v>3191</v>
      </c>
      <c r="C556" s="161">
        <f t="shared" si="16"/>
        <v>2</v>
      </c>
      <c r="D556" s="129">
        <f t="shared" si="17"/>
        <v>0</v>
      </c>
      <c r="E556" s="14">
        <v>3</v>
      </c>
      <c r="F556" s="129">
        <v>0</v>
      </c>
      <c r="G556" s="129">
        <v>0</v>
      </c>
    </row>
    <row r="557" spans="1:7" ht="30" customHeight="1">
      <c r="A557" s="14" t="s">
        <v>2603</v>
      </c>
      <c r="B557" s="63" t="s">
        <v>3224</v>
      </c>
      <c r="C557" s="161">
        <f t="shared" si="16"/>
        <v>2</v>
      </c>
      <c r="D557" s="129">
        <f t="shared" si="17"/>
        <v>0</v>
      </c>
      <c r="E557" s="14">
        <v>3</v>
      </c>
      <c r="F557" s="129">
        <v>0</v>
      </c>
      <c r="G557" s="129">
        <v>0</v>
      </c>
    </row>
    <row r="558" spans="1:7" ht="30" customHeight="1">
      <c r="A558" s="14" t="s">
        <v>2603</v>
      </c>
      <c r="B558" s="63" t="s">
        <v>3170</v>
      </c>
      <c r="C558" s="161">
        <f t="shared" si="16"/>
        <v>2</v>
      </c>
      <c r="D558" s="129">
        <f t="shared" si="17"/>
        <v>0</v>
      </c>
      <c r="E558" s="14">
        <v>3</v>
      </c>
      <c r="F558" s="129">
        <v>0</v>
      </c>
      <c r="G558" s="129">
        <v>0</v>
      </c>
    </row>
    <row r="559" spans="1:7" ht="30" customHeight="1">
      <c r="A559" s="14" t="s">
        <v>2603</v>
      </c>
      <c r="B559" s="63" t="s">
        <v>3184</v>
      </c>
      <c r="C559" s="161">
        <f t="shared" si="16"/>
        <v>2</v>
      </c>
      <c r="D559" s="129">
        <f t="shared" si="17"/>
        <v>0</v>
      </c>
      <c r="E559" s="14">
        <v>3</v>
      </c>
      <c r="F559" s="129">
        <v>0</v>
      </c>
      <c r="G559" s="129">
        <v>0</v>
      </c>
    </row>
    <row r="560" spans="1:7" ht="30" customHeight="1">
      <c r="A560" s="14" t="s">
        <v>2603</v>
      </c>
      <c r="B560" s="63" t="s">
        <v>3227</v>
      </c>
      <c r="C560" s="161">
        <f t="shared" si="16"/>
        <v>1.3333333333333333</v>
      </c>
      <c r="D560" s="129">
        <f t="shared" si="17"/>
        <v>0</v>
      </c>
      <c r="E560" s="14">
        <v>2</v>
      </c>
      <c r="F560" s="129">
        <v>0</v>
      </c>
      <c r="G560" s="129">
        <v>0</v>
      </c>
    </row>
    <row r="561" spans="1:7" ht="30" customHeight="1">
      <c r="A561" s="14" t="s">
        <v>2603</v>
      </c>
      <c r="B561" s="63" t="s">
        <v>3955</v>
      </c>
      <c r="C561" s="161">
        <f t="shared" si="16"/>
        <v>1.3333333333333333</v>
      </c>
      <c r="D561" s="129">
        <f t="shared" si="17"/>
        <v>0</v>
      </c>
      <c r="E561" s="14">
        <v>2</v>
      </c>
      <c r="F561" s="129">
        <v>0</v>
      </c>
      <c r="G561" s="129">
        <v>0</v>
      </c>
    </row>
    <row r="562" spans="1:7" ht="30" customHeight="1">
      <c r="A562" s="14" t="s">
        <v>2603</v>
      </c>
      <c r="B562" s="63" t="s">
        <v>3228</v>
      </c>
      <c r="C562" s="161">
        <f t="shared" si="16"/>
        <v>1.3333333333333333</v>
      </c>
      <c r="D562" s="129">
        <f t="shared" si="17"/>
        <v>0</v>
      </c>
      <c r="E562" s="14">
        <v>2</v>
      </c>
      <c r="F562" s="129">
        <v>0</v>
      </c>
      <c r="G562" s="129">
        <v>0</v>
      </c>
    </row>
    <row r="563" spans="1:7" ht="30" customHeight="1">
      <c r="A563" s="14" t="s">
        <v>2603</v>
      </c>
      <c r="B563" s="63" t="s">
        <v>3187</v>
      </c>
      <c r="C563" s="161">
        <f t="shared" si="16"/>
        <v>1.3333333333333333</v>
      </c>
      <c r="D563" s="129">
        <f t="shared" si="17"/>
        <v>0</v>
      </c>
      <c r="E563" s="14">
        <v>2</v>
      </c>
      <c r="F563" s="129">
        <v>0</v>
      </c>
      <c r="G563" s="129">
        <v>0</v>
      </c>
    </row>
    <row r="564" spans="1:7" ht="30" customHeight="1">
      <c r="A564" s="14" t="s">
        <v>2603</v>
      </c>
      <c r="B564" s="63" t="s">
        <v>3226</v>
      </c>
      <c r="C564" s="161">
        <f t="shared" si="16"/>
        <v>1.3333333333333333</v>
      </c>
      <c r="D564" s="129">
        <f t="shared" si="17"/>
        <v>0</v>
      </c>
      <c r="E564" s="14">
        <v>2</v>
      </c>
      <c r="F564" s="129">
        <v>0</v>
      </c>
      <c r="G564" s="129">
        <v>0</v>
      </c>
    </row>
    <row r="565" spans="1:7" ht="30" customHeight="1">
      <c r="A565" s="14" t="s">
        <v>2603</v>
      </c>
      <c r="B565" s="63" t="s">
        <v>3205</v>
      </c>
      <c r="C565" s="161">
        <f t="shared" si="16"/>
        <v>1.3333333333333333</v>
      </c>
      <c r="D565" s="129">
        <f t="shared" si="17"/>
        <v>0</v>
      </c>
      <c r="E565" s="14">
        <v>2</v>
      </c>
      <c r="F565" s="129">
        <v>0</v>
      </c>
      <c r="G565" s="129">
        <v>0</v>
      </c>
    </row>
    <row r="566" spans="1:7" ht="30" customHeight="1">
      <c r="A566" s="14" t="s">
        <v>2603</v>
      </c>
      <c r="B566" s="63" t="s">
        <v>3232</v>
      </c>
      <c r="C566" s="161">
        <f t="shared" si="16"/>
        <v>1.3333333333333333</v>
      </c>
      <c r="D566" s="129">
        <f t="shared" si="17"/>
        <v>0</v>
      </c>
      <c r="E566" s="14">
        <v>2</v>
      </c>
      <c r="F566" s="129">
        <v>0</v>
      </c>
      <c r="G566" s="129">
        <v>0</v>
      </c>
    </row>
    <row r="567" spans="1:7" ht="30" customHeight="1">
      <c r="A567" s="14" t="s">
        <v>2603</v>
      </c>
      <c r="B567" s="63" t="s">
        <v>3211</v>
      </c>
      <c r="C567" s="161">
        <f t="shared" si="16"/>
        <v>1.3333333333333333</v>
      </c>
      <c r="D567" s="129">
        <f t="shared" si="17"/>
        <v>0</v>
      </c>
      <c r="E567" s="14">
        <v>2</v>
      </c>
      <c r="F567" s="129">
        <v>0</v>
      </c>
      <c r="G567" s="129">
        <v>0</v>
      </c>
    </row>
    <row r="568" spans="1:7" ht="30" customHeight="1">
      <c r="A568" s="14" t="s">
        <v>2603</v>
      </c>
      <c r="B568" s="63" t="s">
        <v>3159</v>
      </c>
      <c r="C568" s="161">
        <f t="shared" si="16"/>
        <v>1.3333333333333333</v>
      </c>
      <c r="D568" s="129">
        <f t="shared" si="17"/>
        <v>0</v>
      </c>
      <c r="E568" s="14">
        <v>2</v>
      </c>
      <c r="F568" s="129">
        <v>0</v>
      </c>
      <c r="G568" s="129">
        <v>0</v>
      </c>
    </row>
    <row r="569" spans="1:7" ht="30" customHeight="1">
      <c r="A569" s="14" t="s">
        <v>2603</v>
      </c>
      <c r="B569" s="63" t="s">
        <v>3183</v>
      </c>
      <c r="C569" s="161">
        <f t="shared" si="16"/>
        <v>1.3333333333333333</v>
      </c>
      <c r="D569" s="129">
        <f t="shared" si="17"/>
        <v>0</v>
      </c>
      <c r="E569" s="14">
        <v>2</v>
      </c>
      <c r="F569" s="129">
        <v>0</v>
      </c>
      <c r="G569" s="129">
        <v>0</v>
      </c>
    </row>
    <row r="570" spans="1:7" ht="30" customHeight="1">
      <c r="A570" s="14" t="s">
        <v>2603</v>
      </c>
      <c r="B570" s="63" t="s">
        <v>3218</v>
      </c>
      <c r="C570" s="161">
        <f t="shared" si="16"/>
        <v>1.3333333333333333</v>
      </c>
      <c r="D570" s="129">
        <f t="shared" si="17"/>
        <v>0</v>
      </c>
      <c r="E570" s="14">
        <v>2</v>
      </c>
      <c r="F570" s="129">
        <v>0</v>
      </c>
      <c r="G570" s="129">
        <v>0</v>
      </c>
    </row>
    <row r="571" spans="1:7" ht="30" customHeight="1">
      <c r="A571" s="14" t="s">
        <v>2603</v>
      </c>
      <c r="B571" s="63" t="s">
        <v>3878</v>
      </c>
      <c r="C571" s="161">
        <f t="shared" si="16"/>
        <v>1.3333333333333333</v>
      </c>
      <c r="D571" s="129">
        <f t="shared" si="17"/>
        <v>0</v>
      </c>
      <c r="E571" s="14">
        <v>2</v>
      </c>
      <c r="F571" s="129">
        <v>0</v>
      </c>
      <c r="G571" s="129">
        <v>0</v>
      </c>
    </row>
    <row r="572" spans="1:7" ht="30" customHeight="1">
      <c r="A572" s="14" t="s">
        <v>2603</v>
      </c>
      <c r="B572" s="63" t="s">
        <v>3219</v>
      </c>
      <c r="C572" s="161">
        <f t="shared" si="16"/>
        <v>1.3333333333333333</v>
      </c>
      <c r="D572" s="129">
        <f t="shared" si="17"/>
        <v>0</v>
      </c>
      <c r="E572" s="14">
        <v>2</v>
      </c>
      <c r="F572" s="129">
        <v>0</v>
      </c>
      <c r="G572" s="129">
        <v>0</v>
      </c>
    </row>
    <row r="573" spans="1:7" ht="30" customHeight="1">
      <c r="A573" s="14" t="s">
        <v>2603</v>
      </c>
      <c r="B573" s="63" t="s">
        <v>3199</v>
      </c>
      <c r="C573" s="161">
        <f t="shared" si="16"/>
        <v>1.3333333333333333</v>
      </c>
      <c r="D573" s="129">
        <f t="shared" si="17"/>
        <v>0</v>
      </c>
      <c r="E573" s="14">
        <v>2</v>
      </c>
      <c r="F573" s="129">
        <v>0</v>
      </c>
      <c r="G573" s="129">
        <v>0</v>
      </c>
    </row>
    <row r="574" spans="1:7" ht="30" customHeight="1">
      <c r="A574" s="14" t="s">
        <v>2603</v>
      </c>
      <c r="B574" s="63" t="s">
        <v>3212</v>
      </c>
      <c r="C574" s="161">
        <f t="shared" si="16"/>
        <v>1.3333333333333333</v>
      </c>
      <c r="D574" s="129">
        <f t="shared" si="17"/>
        <v>0</v>
      </c>
      <c r="E574" s="14">
        <v>2</v>
      </c>
      <c r="F574" s="129">
        <v>0</v>
      </c>
      <c r="G574" s="129">
        <v>0</v>
      </c>
    </row>
    <row r="575" spans="1:7" ht="30" customHeight="1">
      <c r="A575" s="14" t="s">
        <v>2603</v>
      </c>
      <c r="B575" s="63" t="s">
        <v>3201</v>
      </c>
      <c r="C575" s="161">
        <f t="shared" si="16"/>
        <v>1.3333333333333333</v>
      </c>
      <c r="D575" s="129">
        <f t="shared" si="17"/>
        <v>0</v>
      </c>
      <c r="E575" s="14">
        <v>2</v>
      </c>
      <c r="F575" s="129">
        <v>0</v>
      </c>
      <c r="G575" s="129">
        <v>0</v>
      </c>
    </row>
    <row r="576" spans="1:7" ht="30" customHeight="1">
      <c r="A576" s="14" t="s">
        <v>2603</v>
      </c>
      <c r="B576" s="63" t="s">
        <v>3174</v>
      </c>
      <c r="C576" s="161">
        <f t="shared" si="16"/>
        <v>1.3333333333333333</v>
      </c>
      <c r="D576" s="129">
        <f t="shared" si="17"/>
        <v>0</v>
      </c>
      <c r="E576" s="14">
        <v>2</v>
      </c>
      <c r="F576" s="129">
        <v>0</v>
      </c>
      <c r="G576" s="129">
        <v>0</v>
      </c>
    </row>
    <row r="577" spans="1:7" ht="30" customHeight="1">
      <c r="A577" s="14" t="s">
        <v>2603</v>
      </c>
      <c r="B577" s="63" t="s">
        <v>3209</v>
      </c>
      <c r="C577" s="161">
        <f t="shared" si="16"/>
        <v>1.3333333333333333</v>
      </c>
      <c r="D577" s="129">
        <f t="shared" si="17"/>
        <v>0</v>
      </c>
      <c r="E577" s="14">
        <v>2</v>
      </c>
      <c r="F577" s="129">
        <v>0</v>
      </c>
      <c r="G577" s="129">
        <v>0</v>
      </c>
    </row>
    <row r="578" spans="1:7" ht="30" customHeight="1">
      <c r="A578" s="14" t="s">
        <v>2603</v>
      </c>
      <c r="B578" s="63" t="s">
        <v>2582</v>
      </c>
      <c r="C578" s="161">
        <f t="shared" ref="C578:C641" si="18">(E578*2+F578)/3</f>
        <v>0.66666666666666663</v>
      </c>
      <c r="D578" s="129">
        <f t="shared" ref="D578:D641" si="19">(F578+G578)/2</f>
        <v>0</v>
      </c>
      <c r="E578" s="14">
        <v>1</v>
      </c>
      <c r="F578" s="129">
        <v>0</v>
      </c>
      <c r="G578" s="129">
        <v>0</v>
      </c>
    </row>
    <row r="579" spans="1:7" ht="30" customHeight="1">
      <c r="A579" s="14" t="s">
        <v>2603</v>
      </c>
      <c r="B579" s="63" t="s">
        <v>3198</v>
      </c>
      <c r="C579" s="161">
        <f t="shared" si="18"/>
        <v>0.66666666666666663</v>
      </c>
      <c r="D579" s="129">
        <f t="shared" si="19"/>
        <v>0</v>
      </c>
      <c r="E579" s="14">
        <v>1</v>
      </c>
      <c r="F579" s="129">
        <v>0</v>
      </c>
      <c r="G579" s="129">
        <v>0</v>
      </c>
    </row>
    <row r="580" spans="1:7" ht="30" customHeight="1">
      <c r="A580" s="14" t="s">
        <v>2603</v>
      </c>
      <c r="B580" s="63" t="s">
        <v>3220</v>
      </c>
      <c r="C580" s="161">
        <f t="shared" si="18"/>
        <v>0.66666666666666663</v>
      </c>
      <c r="D580" s="129">
        <f t="shared" si="19"/>
        <v>0</v>
      </c>
      <c r="E580" s="14">
        <v>1</v>
      </c>
      <c r="F580" s="129">
        <v>0</v>
      </c>
      <c r="G580" s="129">
        <v>0</v>
      </c>
    </row>
    <row r="581" spans="1:7" ht="30" customHeight="1">
      <c r="A581" s="14" t="s">
        <v>5709</v>
      </c>
      <c r="B581" s="172" t="s">
        <v>6211</v>
      </c>
      <c r="C581" s="161">
        <f t="shared" si="18"/>
        <v>5.666666666666667</v>
      </c>
      <c r="D581" s="129">
        <f t="shared" si="19"/>
        <v>1.5</v>
      </c>
      <c r="E581" s="14">
        <v>7</v>
      </c>
      <c r="F581" s="129">
        <v>3</v>
      </c>
      <c r="G581" s="129">
        <v>0</v>
      </c>
    </row>
    <row r="582" spans="1:7" ht="30" customHeight="1">
      <c r="A582" s="14" t="s">
        <v>5709</v>
      </c>
      <c r="B582" s="63" t="s">
        <v>6449</v>
      </c>
      <c r="C582" s="161">
        <f t="shared" si="18"/>
        <v>5</v>
      </c>
      <c r="D582" s="129">
        <f t="shared" si="19"/>
        <v>5</v>
      </c>
      <c r="E582" s="14">
        <v>5</v>
      </c>
      <c r="F582" s="129">
        <v>5</v>
      </c>
      <c r="G582" s="129">
        <v>5</v>
      </c>
    </row>
    <row r="583" spans="1:7" ht="30" customHeight="1">
      <c r="A583" s="14" t="s">
        <v>5709</v>
      </c>
      <c r="B583" s="63" t="s">
        <v>6338</v>
      </c>
      <c r="C583" s="161">
        <f t="shared" si="18"/>
        <v>5</v>
      </c>
      <c r="D583" s="129">
        <f t="shared" si="19"/>
        <v>5</v>
      </c>
      <c r="E583" s="14">
        <v>5</v>
      </c>
      <c r="F583" s="129">
        <v>5</v>
      </c>
      <c r="G583" s="129">
        <v>5</v>
      </c>
    </row>
    <row r="584" spans="1:7" ht="30" customHeight="1">
      <c r="A584" s="14" t="s">
        <v>480</v>
      </c>
      <c r="B584" s="63" t="s">
        <v>6447</v>
      </c>
      <c r="C584" s="161">
        <f t="shared" si="18"/>
        <v>5</v>
      </c>
      <c r="D584" s="129">
        <f t="shared" si="19"/>
        <v>5</v>
      </c>
      <c r="E584" s="14">
        <v>5</v>
      </c>
      <c r="F584" s="129">
        <v>5</v>
      </c>
      <c r="G584" s="129">
        <v>5</v>
      </c>
    </row>
    <row r="585" spans="1:7" ht="30" customHeight="1">
      <c r="A585" s="14" t="s">
        <v>480</v>
      </c>
      <c r="B585" s="168" t="s">
        <v>4940</v>
      </c>
      <c r="C585" s="161">
        <f t="shared" si="18"/>
        <v>4</v>
      </c>
      <c r="D585" s="129">
        <f t="shared" si="19"/>
        <v>0</v>
      </c>
      <c r="E585" s="14">
        <v>6</v>
      </c>
      <c r="F585" s="129">
        <v>0</v>
      </c>
      <c r="G585" s="129">
        <v>0</v>
      </c>
    </row>
    <row r="586" spans="1:7" ht="30" customHeight="1">
      <c r="A586" s="14" t="s">
        <v>480</v>
      </c>
      <c r="B586" s="63" t="s">
        <v>3355</v>
      </c>
      <c r="C586" s="161">
        <f t="shared" si="18"/>
        <v>0</v>
      </c>
      <c r="D586" s="129">
        <f t="shared" si="19"/>
        <v>0</v>
      </c>
      <c r="E586" s="14"/>
      <c r="F586" s="129">
        <v>0</v>
      </c>
      <c r="G586" s="129">
        <v>0</v>
      </c>
    </row>
    <row r="587" spans="1:7" ht="30" customHeight="1">
      <c r="A587" s="14" t="s">
        <v>480</v>
      </c>
      <c r="B587" s="63" t="s">
        <v>3358</v>
      </c>
      <c r="C587" s="161">
        <f t="shared" si="18"/>
        <v>0</v>
      </c>
      <c r="D587" s="129">
        <f t="shared" si="19"/>
        <v>0</v>
      </c>
      <c r="E587" s="14"/>
      <c r="F587" s="129">
        <v>0</v>
      </c>
      <c r="G587" s="129">
        <v>0</v>
      </c>
    </row>
    <row r="588" spans="1:7" ht="30" customHeight="1">
      <c r="A588" s="14" t="s">
        <v>480</v>
      </c>
      <c r="B588" s="63" t="s">
        <v>3398</v>
      </c>
      <c r="C588" s="161">
        <f t="shared" si="18"/>
        <v>0</v>
      </c>
      <c r="D588" s="129">
        <f t="shared" si="19"/>
        <v>0</v>
      </c>
      <c r="E588" s="14"/>
      <c r="F588" s="129">
        <v>0</v>
      </c>
      <c r="G588" s="129">
        <v>0</v>
      </c>
    </row>
    <row r="589" spans="1:7" ht="30" customHeight="1">
      <c r="A589" s="14" t="s">
        <v>480</v>
      </c>
      <c r="B589" s="63" t="s">
        <v>3387</v>
      </c>
      <c r="C589" s="161">
        <f t="shared" si="18"/>
        <v>0</v>
      </c>
      <c r="D589" s="129">
        <f t="shared" si="19"/>
        <v>0</v>
      </c>
      <c r="E589" s="14"/>
      <c r="F589" s="129">
        <v>0</v>
      </c>
      <c r="G589" s="129">
        <v>0</v>
      </c>
    </row>
    <row r="590" spans="1:7" ht="30" customHeight="1">
      <c r="A590" s="14" t="s">
        <v>480</v>
      </c>
      <c r="B590" s="63" t="s">
        <v>3399</v>
      </c>
      <c r="C590" s="161">
        <f t="shared" si="18"/>
        <v>0</v>
      </c>
      <c r="D590" s="129">
        <f t="shared" si="19"/>
        <v>0</v>
      </c>
      <c r="E590" s="14"/>
      <c r="F590" s="129">
        <v>0</v>
      </c>
      <c r="G590" s="129">
        <v>0</v>
      </c>
    </row>
    <row r="591" spans="1:7" ht="30" customHeight="1">
      <c r="A591" s="14" t="s">
        <v>480</v>
      </c>
      <c r="B591" s="63" t="s">
        <v>3370</v>
      </c>
      <c r="C591" s="161">
        <f t="shared" si="18"/>
        <v>0</v>
      </c>
      <c r="D591" s="129">
        <f t="shared" si="19"/>
        <v>0</v>
      </c>
      <c r="E591" s="14"/>
      <c r="F591" s="129">
        <v>0</v>
      </c>
      <c r="G591" s="129">
        <v>0</v>
      </c>
    </row>
    <row r="592" spans="1:7" ht="30" customHeight="1">
      <c r="A592" s="14" t="s">
        <v>480</v>
      </c>
      <c r="B592" s="63" t="s">
        <v>3359</v>
      </c>
      <c r="C592" s="161">
        <f t="shared" si="18"/>
        <v>0</v>
      </c>
      <c r="D592" s="129">
        <f t="shared" si="19"/>
        <v>0</v>
      </c>
      <c r="E592" s="14"/>
      <c r="F592" s="129">
        <v>0</v>
      </c>
      <c r="G592" s="129">
        <v>0</v>
      </c>
    </row>
    <row r="593" spans="1:7" ht="30" customHeight="1">
      <c r="A593" s="14" t="s">
        <v>480</v>
      </c>
      <c r="B593" s="63" t="s">
        <v>3383</v>
      </c>
      <c r="C593" s="161">
        <f t="shared" si="18"/>
        <v>0</v>
      </c>
      <c r="D593" s="129">
        <f t="shared" si="19"/>
        <v>0</v>
      </c>
      <c r="E593" s="14"/>
      <c r="F593" s="129">
        <v>0</v>
      </c>
      <c r="G593" s="129">
        <v>0</v>
      </c>
    </row>
    <row r="594" spans="1:7" ht="30" customHeight="1">
      <c r="A594" s="14" t="s">
        <v>480</v>
      </c>
      <c r="B594" s="63" t="s">
        <v>4000</v>
      </c>
      <c r="C594" s="161">
        <f t="shared" si="18"/>
        <v>0</v>
      </c>
      <c r="D594" s="129">
        <f t="shared" si="19"/>
        <v>0</v>
      </c>
      <c r="E594" s="14"/>
      <c r="F594" s="129">
        <v>0</v>
      </c>
      <c r="G594" s="129">
        <v>0</v>
      </c>
    </row>
    <row r="595" spans="1:7" ht="30" customHeight="1">
      <c r="A595" s="14" t="s">
        <v>480</v>
      </c>
      <c r="B595" s="63" t="s">
        <v>3384</v>
      </c>
      <c r="C595" s="161">
        <f t="shared" si="18"/>
        <v>0</v>
      </c>
      <c r="D595" s="129">
        <f t="shared" si="19"/>
        <v>0</v>
      </c>
      <c r="E595" s="14"/>
      <c r="F595" s="129">
        <v>0</v>
      </c>
      <c r="G595" s="129">
        <v>0</v>
      </c>
    </row>
    <row r="596" spans="1:7" ht="30" customHeight="1">
      <c r="A596" s="14" t="s">
        <v>480</v>
      </c>
      <c r="B596" s="63" t="s">
        <v>3360</v>
      </c>
      <c r="C596" s="161">
        <f t="shared" si="18"/>
        <v>0</v>
      </c>
      <c r="D596" s="129">
        <f t="shared" si="19"/>
        <v>0</v>
      </c>
      <c r="E596" s="14"/>
      <c r="F596" s="129">
        <v>0</v>
      </c>
      <c r="G596" s="129">
        <v>0</v>
      </c>
    </row>
    <row r="597" spans="1:7" ht="30" customHeight="1">
      <c r="A597" s="14" t="s">
        <v>480</v>
      </c>
      <c r="B597" s="63" t="s">
        <v>3353</v>
      </c>
      <c r="C597" s="161">
        <f t="shared" si="18"/>
        <v>0</v>
      </c>
      <c r="D597" s="129">
        <f t="shared" si="19"/>
        <v>0</v>
      </c>
      <c r="E597" s="14"/>
      <c r="F597" s="129">
        <v>0</v>
      </c>
      <c r="G597" s="129">
        <v>0</v>
      </c>
    </row>
    <row r="598" spans="1:7" ht="30" customHeight="1">
      <c r="A598" s="14" t="s">
        <v>480</v>
      </c>
      <c r="B598" s="63" t="s">
        <v>3388</v>
      </c>
      <c r="C598" s="161">
        <f t="shared" si="18"/>
        <v>0</v>
      </c>
      <c r="D598" s="129">
        <f t="shared" si="19"/>
        <v>0</v>
      </c>
      <c r="E598" s="14"/>
      <c r="F598" s="129">
        <v>0</v>
      </c>
      <c r="G598" s="129">
        <v>0</v>
      </c>
    </row>
    <row r="599" spans="1:7" ht="30" customHeight="1">
      <c r="A599" s="14" t="s">
        <v>480</v>
      </c>
      <c r="B599" s="63" t="s">
        <v>3400</v>
      </c>
      <c r="C599" s="161">
        <f t="shared" si="18"/>
        <v>0</v>
      </c>
      <c r="D599" s="129">
        <f t="shared" si="19"/>
        <v>0</v>
      </c>
      <c r="E599" s="14"/>
      <c r="F599" s="129">
        <v>0</v>
      </c>
      <c r="G599" s="129">
        <v>0</v>
      </c>
    </row>
    <row r="600" spans="1:7" ht="30" customHeight="1">
      <c r="A600" s="14" t="s">
        <v>480</v>
      </c>
      <c r="B600" s="63" t="s">
        <v>3373</v>
      </c>
      <c r="C600" s="161">
        <f t="shared" si="18"/>
        <v>0</v>
      </c>
      <c r="D600" s="129">
        <f t="shared" si="19"/>
        <v>0</v>
      </c>
      <c r="E600" s="14"/>
      <c r="F600" s="129">
        <v>0</v>
      </c>
      <c r="G600" s="129">
        <v>0</v>
      </c>
    </row>
    <row r="601" spans="1:7" ht="30" customHeight="1">
      <c r="A601" s="14" t="s">
        <v>480</v>
      </c>
      <c r="B601" s="63" t="s">
        <v>3365</v>
      </c>
      <c r="C601" s="161">
        <f t="shared" si="18"/>
        <v>0</v>
      </c>
      <c r="D601" s="129">
        <f t="shared" si="19"/>
        <v>0</v>
      </c>
      <c r="E601" s="14"/>
      <c r="F601" s="129">
        <v>0</v>
      </c>
      <c r="G601" s="129">
        <v>0</v>
      </c>
    </row>
    <row r="602" spans="1:7" ht="30" customHeight="1">
      <c r="A602" s="14" t="s">
        <v>480</v>
      </c>
      <c r="B602" s="63" t="s">
        <v>3366</v>
      </c>
      <c r="C602" s="161">
        <f t="shared" si="18"/>
        <v>0</v>
      </c>
      <c r="D602" s="129">
        <f t="shared" si="19"/>
        <v>0</v>
      </c>
      <c r="E602" s="14"/>
      <c r="F602" s="129">
        <v>0</v>
      </c>
      <c r="G602" s="129">
        <v>0</v>
      </c>
    </row>
    <row r="603" spans="1:7" ht="30" customHeight="1">
      <c r="A603" s="14" t="s">
        <v>480</v>
      </c>
      <c r="B603" s="63" t="s">
        <v>3361</v>
      </c>
      <c r="C603" s="161">
        <f t="shared" si="18"/>
        <v>0</v>
      </c>
      <c r="D603" s="129">
        <f t="shared" si="19"/>
        <v>0</v>
      </c>
      <c r="E603" s="14"/>
      <c r="F603" s="129">
        <v>0</v>
      </c>
      <c r="G603" s="129">
        <v>0</v>
      </c>
    </row>
    <row r="604" spans="1:7" ht="30" customHeight="1">
      <c r="A604" s="14" t="s">
        <v>480</v>
      </c>
      <c r="B604" s="63" t="s">
        <v>3367</v>
      </c>
      <c r="C604" s="161">
        <f t="shared" si="18"/>
        <v>0</v>
      </c>
      <c r="D604" s="129">
        <f t="shared" si="19"/>
        <v>0</v>
      </c>
      <c r="E604" s="14"/>
      <c r="F604" s="129">
        <v>0</v>
      </c>
      <c r="G604" s="129">
        <v>0</v>
      </c>
    </row>
    <row r="605" spans="1:7" ht="30" customHeight="1">
      <c r="A605" s="14" t="s">
        <v>480</v>
      </c>
      <c r="B605" s="63" t="s">
        <v>3389</v>
      </c>
      <c r="C605" s="161">
        <f t="shared" si="18"/>
        <v>0</v>
      </c>
      <c r="D605" s="129">
        <f t="shared" si="19"/>
        <v>0</v>
      </c>
      <c r="E605" s="14"/>
      <c r="F605" s="129">
        <v>0</v>
      </c>
      <c r="G605" s="129">
        <v>0</v>
      </c>
    </row>
    <row r="606" spans="1:7" ht="30" customHeight="1">
      <c r="A606" s="14" t="s">
        <v>480</v>
      </c>
      <c r="B606" s="63" t="s">
        <v>3349</v>
      </c>
      <c r="C606" s="161">
        <f t="shared" si="18"/>
        <v>0</v>
      </c>
      <c r="D606" s="129">
        <f t="shared" si="19"/>
        <v>0</v>
      </c>
      <c r="E606" s="14"/>
      <c r="F606" s="129">
        <v>0</v>
      </c>
      <c r="G606" s="129">
        <v>0</v>
      </c>
    </row>
    <row r="607" spans="1:7" ht="30" customHeight="1">
      <c r="A607" s="14" t="s">
        <v>480</v>
      </c>
      <c r="B607" s="63" t="s">
        <v>3350</v>
      </c>
      <c r="C607" s="161">
        <f t="shared" si="18"/>
        <v>0</v>
      </c>
      <c r="D607" s="129">
        <f t="shared" si="19"/>
        <v>0</v>
      </c>
      <c r="E607" s="14"/>
      <c r="F607" s="129">
        <v>0</v>
      </c>
      <c r="G607" s="129">
        <v>0</v>
      </c>
    </row>
    <row r="608" spans="1:7" ht="30" customHeight="1">
      <c r="A608" s="14" t="s">
        <v>480</v>
      </c>
      <c r="B608" s="63" t="s">
        <v>3371</v>
      </c>
      <c r="C608" s="161">
        <f t="shared" si="18"/>
        <v>0</v>
      </c>
      <c r="D608" s="129">
        <f t="shared" si="19"/>
        <v>0</v>
      </c>
      <c r="E608" s="14"/>
      <c r="F608" s="129">
        <v>0</v>
      </c>
      <c r="G608" s="129">
        <v>0</v>
      </c>
    </row>
    <row r="609" spans="1:7" ht="30" customHeight="1">
      <c r="A609" s="14" t="s">
        <v>480</v>
      </c>
      <c r="B609" s="63" t="s">
        <v>3390</v>
      </c>
      <c r="C609" s="161">
        <f t="shared" si="18"/>
        <v>0</v>
      </c>
      <c r="D609" s="129">
        <f t="shared" si="19"/>
        <v>0</v>
      </c>
      <c r="E609" s="14"/>
      <c r="F609" s="129">
        <v>0</v>
      </c>
      <c r="G609" s="129">
        <v>0</v>
      </c>
    </row>
    <row r="610" spans="1:7" ht="30" customHeight="1">
      <c r="A610" s="14" t="s">
        <v>480</v>
      </c>
      <c r="B610" s="63" t="s">
        <v>3354</v>
      </c>
      <c r="C610" s="161">
        <f t="shared" si="18"/>
        <v>0</v>
      </c>
      <c r="D610" s="129">
        <f t="shared" si="19"/>
        <v>0</v>
      </c>
      <c r="E610" s="14"/>
      <c r="F610" s="129">
        <v>0</v>
      </c>
      <c r="G610" s="129">
        <v>0</v>
      </c>
    </row>
    <row r="611" spans="1:7" ht="30" customHeight="1">
      <c r="A611" s="14" t="s">
        <v>480</v>
      </c>
      <c r="B611" s="63" t="s">
        <v>3375</v>
      </c>
      <c r="C611" s="161">
        <f t="shared" si="18"/>
        <v>0</v>
      </c>
      <c r="D611" s="129">
        <f t="shared" si="19"/>
        <v>0</v>
      </c>
      <c r="E611" s="14"/>
      <c r="F611" s="129">
        <v>0</v>
      </c>
      <c r="G611" s="129">
        <v>0</v>
      </c>
    </row>
    <row r="612" spans="1:7" ht="30" customHeight="1">
      <c r="A612" s="14" t="s">
        <v>480</v>
      </c>
      <c r="B612" s="63" t="s">
        <v>3380</v>
      </c>
      <c r="C612" s="161">
        <f t="shared" si="18"/>
        <v>0</v>
      </c>
      <c r="D612" s="129">
        <f t="shared" si="19"/>
        <v>0</v>
      </c>
      <c r="E612" s="14"/>
      <c r="F612" s="129">
        <v>0</v>
      </c>
      <c r="G612" s="129">
        <v>0</v>
      </c>
    </row>
    <row r="613" spans="1:7" ht="30" customHeight="1">
      <c r="A613" s="14" t="s">
        <v>480</v>
      </c>
      <c r="B613" s="63" t="s">
        <v>3391</v>
      </c>
      <c r="C613" s="161">
        <f t="shared" si="18"/>
        <v>0</v>
      </c>
      <c r="D613" s="129">
        <f t="shared" si="19"/>
        <v>0</v>
      </c>
      <c r="E613" s="14"/>
      <c r="F613" s="129">
        <v>0</v>
      </c>
      <c r="G613" s="129">
        <v>0</v>
      </c>
    </row>
    <row r="614" spans="1:7" ht="30" customHeight="1">
      <c r="A614" s="14" t="s">
        <v>480</v>
      </c>
      <c r="B614" s="63" t="s">
        <v>3378</v>
      </c>
      <c r="C614" s="161">
        <f t="shared" si="18"/>
        <v>0</v>
      </c>
      <c r="D614" s="129">
        <f t="shared" si="19"/>
        <v>0</v>
      </c>
      <c r="E614" s="14"/>
      <c r="F614" s="129">
        <v>0</v>
      </c>
      <c r="G614" s="129">
        <v>0</v>
      </c>
    </row>
    <row r="615" spans="1:7" ht="30" customHeight="1">
      <c r="A615" s="14" t="s">
        <v>480</v>
      </c>
      <c r="B615" s="63" t="s">
        <v>3379</v>
      </c>
      <c r="C615" s="161">
        <f t="shared" si="18"/>
        <v>0</v>
      </c>
      <c r="D615" s="129">
        <f t="shared" si="19"/>
        <v>0</v>
      </c>
      <c r="E615" s="14"/>
      <c r="F615" s="129">
        <v>0</v>
      </c>
      <c r="G615" s="129">
        <v>0</v>
      </c>
    </row>
    <row r="616" spans="1:7" ht="30" customHeight="1">
      <c r="A616" s="14" t="s">
        <v>480</v>
      </c>
      <c r="B616" s="63" t="s">
        <v>3362</v>
      </c>
      <c r="C616" s="161">
        <f t="shared" si="18"/>
        <v>0</v>
      </c>
      <c r="D616" s="129">
        <f t="shared" si="19"/>
        <v>0</v>
      </c>
      <c r="E616" s="14"/>
      <c r="F616" s="129">
        <v>0</v>
      </c>
      <c r="G616" s="129">
        <v>0</v>
      </c>
    </row>
    <row r="617" spans="1:7" ht="30" customHeight="1">
      <c r="A617" s="14" t="s">
        <v>480</v>
      </c>
      <c r="B617" s="63" t="s">
        <v>3999</v>
      </c>
      <c r="C617" s="161">
        <f t="shared" si="18"/>
        <v>0</v>
      </c>
      <c r="D617" s="129">
        <f t="shared" si="19"/>
        <v>0</v>
      </c>
      <c r="E617" s="14"/>
      <c r="F617" s="129">
        <v>0</v>
      </c>
      <c r="G617" s="129">
        <v>0</v>
      </c>
    </row>
    <row r="618" spans="1:7" ht="30" customHeight="1">
      <c r="A618" s="14" t="s">
        <v>480</v>
      </c>
      <c r="B618" s="63" t="s">
        <v>3381</v>
      </c>
      <c r="C618" s="161">
        <f t="shared" si="18"/>
        <v>0</v>
      </c>
      <c r="D618" s="129">
        <f t="shared" si="19"/>
        <v>0</v>
      </c>
      <c r="E618" s="14"/>
      <c r="F618" s="129">
        <v>0</v>
      </c>
      <c r="G618" s="129">
        <v>0</v>
      </c>
    </row>
    <row r="619" spans="1:7" ht="30" customHeight="1">
      <c r="A619" s="14" t="s">
        <v>480</v>
      </c>
      <c r="B619" s="63" t="s">
        <v>3401</v>
      </c>
      <c r="C619" s="161">
        <f t="shared" si="18"/>
        <v>0</v>
      </c>
      <c r="D619" s="129">
        <f t="shared" si="19"/>
        <v>0</v>
      </c>
      <c r="E619" s="14"/>
      <c r="F619" s="129">
        <v>0</v>
      </c>
      <c r="G619" s="129">
        <v>0</v>
      </c>
    </row>
    <row r="620" spans="1:7" ht="30" customHeight="1">
      <c r="A620" s="14" t="s">
        <v>480</v>
      </c>
      <c r="B620" s="63" t="s">
        <v>3396</v>
      </c>
      <c r="C620" s="161">
        <f t="shared" si="18"/>
        <v>0</v>
      </c>
      <c r="D620" s="129">
        <f t="shared" si="19"/>
        <v>0</v>
      </c>
      <c r="E620" s="14"/>
      <c r="F620" s="129">
        <v>0</v>
      </c>
      <c r="G620" s="129">
        <v>0</v>
      </c>
    </row>
    <row r="621" spans="1:7" ht="30" customHeight="1">
      <c r="A621" s="14" t="s">
        <v>480</v>
      </c>
      <c r="B621" s="63" t="s">
        <v>3385</v>
      </c>
      <c r="C621" s="161">
        <f t="shared" si="18"/>
        <v>0</v>
      </c>
      <c r="D621" s="129">
        <f t="shared" si="19"/>
        <v>0</v>
      </c>
      <c r="E621" s="14"/>
      <c r="F621" s="129">
        <v>0</v>
      </c>
      <c r="G621" s="129">
        <v>0</v>
      </c>
    </row>
    <row r="622" spans="1:7" ht="30" customHeight="1">
      <c r="A622" s="14" t="s">
        <v>480</v>
      </c>
      <c r="B622" s="63" t="s">
        <v>3363</v>
      </c>
      <c r="C622" s="161">
        <f t="shared" si="18"/>
        <v>0</v>
      </c>
      <c r="D622" s="129">
        <f t="shared" si="19"/>
        <v>0</v>
      </c>
      <c r="E622" s="14"/>
      <c r="F622" s="129">
        <v>0</v>
      </c>
      <c r="G622" s="129">
        <v>0</v>
      </c>
    </row>
    <row r="623" spans="1:7" ht="30" customHeight="1">
      <c r="A623" s="14" t="s">
        <v>480</v>
      </c>
      <c r="B623" s="63" t="s">
        <v>3372</v>
      </c>
      <c r="C623" s="161">
        <f t="shared" si="18"/>
        <v>0</v>
      </c>
      <c r="D623" s="129">
        <f t="shared" si="19"/>
        <v>0</v>
      </c>
      <c r="E623" s="14"/>
      <c r="F623" s="129">
        <v>0</v>
      </c>
      <c r="G623" s="129">
        <v>0</v>
      </c>
    </row>
    <row r="624" spans="1:7" ht="30" customHeight="1">
      <c r="A624" s="14" t="s">
        <v>480</v>
      </c>
      <c r="B624" s="63" t="s">
        <v>3351</v>
      </c>
      <c r="C624" s="161">
        <f t="shared" si="18"/>
        <v>0</v>
      </c>
      <c r="D624" s="129">
        <f t="shared" si="19"/>
        <v>0</v>
      </c>
      <c r="E624" s="14"/>
      <c r="F624" s="129">
        <v>0</v>
      </c>
      <c r="G624" s="129">
        <v>0</v>
      </c>
    </row>
    <row r="625" spans="1:7" ht="30" customHeight="1">
      <c r="A625" s="14" t="s">
        <v>480</v>
      </c>
      <c r="B625" s="63" t="s">
        <v>3392</v>
      </c>
      <c r="C625" s="161">
        <f t="shared" si="18"/>
        <v>0</v>
      </c>
      <c r="D625" s="129">
        <f t="shared" si="19"/>
        <v>0</v>
      </c>
      <c r="E625" s="14"/>
      <c r="F625" s="129">
        <v>0</v>
      </c>
      <c r="G625" s="129">
        <v>0</v>
      </c>
    </row>
    <row r="626" spans="1:7" ht="30" customHeight="1">
      <c r="A626" s="14" t="s">
        <v>480</v>
      </c>
      <c r="B626" s="63" t="s">
        <v>3393</v>
      </c>
      <c r="C626" s="161">
        <f t="shared" si="18"/>
        <v>0</v>
      </c>
      <c r="D626" s="129">
        <f t="shared" si="19"/>
        <v>0</v>
      </c>
      <c r="E626" s="14"/>
      <c r="F626" s="129">
        <v>0</v>
      </c>
      <c r="G626" s="129">
        <v>0</v>
      </c>
    </row>
    <row r="627" spans="1:7" ht="30" customHeight="1">
      <c r="A627" s="14" t="s">
        <v>480</v>
      </c>
      <c r="B627" s="63" t="s">
        <v>3394</v>
      </c>
      <c r="C627" s="161">
        <f t="shared" si="18"/>
        <v>0</v>
      </c>
      <c r="D627" s="129">
        <f t="shared" si="19"/>
        <v>0</v>
      </c>
      <c r="E627" s="14"/>
      <c r="F627" s="129">
        <v>0</v>
      </c>
      <c r="G627" s="129">
        <v>0</v>
      </c>
    </row>
    <row r="628" spans="1:7" ht="30" customHeight="1">
      <c r="A628" s="14" t="s">
        <v>480</v>
      </c>
      <c r="B628" s="63" t="s">
        <v>3402</v>
      </c>
      <c r="C628" s="161">
        <f t="shared" si="18"/>
        <v>0</v>
      </c>
      <c r="D628" s="129">
        <f t="shared" si="19"/>
        <v>0</v>
      </c>
      <c r="E628" s="14"/>
      <c r="F628" s="129">
        <v>0</v>
      </c>
      <c r="G628" s="129">
        <v>0</v>
      </c>
    </row>
    <row r="629" spans="1:7" ht="30" customHeight="1">
      <c r="A629" s="14" t="s">
        <v>480</v>
      </c>
      <c r="B629" s="63" t="s">
        <v>3382</v>
      </c>
      <c r="C629" s="161">
        <f t="shared" si="18"/>
        <v>0</v>
      </c>
      <c r="D629" s="129">
        <f t="shared" si="19"/>
        <v>0</v>
      </c>
      <c r="E629" s="14"/>
      <c r="F629" s="129">
        <v>0</v>
      </c>
      <c r="G629" s="129">
        <v>0</v>
      </c>
    </row>
    <row r="630" spans="1:7" ht="30" customHeight="1">
      <c r="A630" s="14" t="s">
        <v>480</v>
      </c>
      <c r="B630" s="63" t="s">
        <v>3377</v>
      </c>
      <c r="C630" s="161">
        <f t="shared" si="18"/>
        <v>0</v>
      </c>
      <c r="D630" s="129">
        <f t="shared" si="19"/>
        <v>0</v>
      </c>
      <c r="E630" s="14"/>
      <c r="F630" s="129">
        <v>0</v>
      </c>
      <c r="G630" s="129">
        <v>0</v>
      </c>
    </row>
    <row r="631" spans="1:7" ht="30" customHeight="1">
      <c r="A631" s="14" t="s">
        <v>480</v>
      </c>
      <c r="B631" s="63" t="s">
        <v>3374</v>
      </c>
      <c r="C631" s="161">
        <f t="shared" si="18"/>
        <v>0</v>
      </c>
      <c r="D631" s="129">
        <f t="shared" si="19"/>
        <v>0</v>
      </c>
      <c r="E631" s="14"/>
      <c r="F631" s="129">
        <v>0</v>
      </c>
      <c r="G631" s="129">
        <v>0</v>
      </c>
    </row>
    <row r="632" spans="1:7" ht="30" customHeight="1">
      <c r="A632" s="14" t="s">
        <v>480</v>
      </c>
      <c r="B632" s="63" t="s">
        <v>3368</v>
      </c>
      <c r="C632" s="161">
        <f t="shared" si="18"/>
        <v>0</v>
      </c>
      <c r="D632" s="129">
        <f t="shared" si="19"/>
        <v>0</v>
      </c>
      <c r="E632" s="14"/>
      <c r="F632" s="129">
        <v>0</v>
      </c>
      <c r="G632" s="129">
        <v>0</v>
      </c>
    </row>
    <row r="633" spans="1:7" ht="30" customHeight="1">
      <c r="A633" s="14" t="s">
        <v>480</v>
      </c>
      <c r="B633" s="63" t="s">
        <v>3386</v>
      </c>
      <c r="C633" s="161">
        <f t="shared" si="18"/>
        <v>0</v>
      </c>
      <c r="D633" s="129">
        <f t="shared" si="19"/>
        <v>0</v>
      </c>
      <c r="E633" s="14"/>
      <c r="F633" s="129">
        <v>0</v>
      </c>
      <c r="G633" s="129">
        <v>0</v>
      </c>
    </row>
    <row r="634" spans="1:7" ht="30" customHeight="1">
      <c r="A634" s="14" t="s">
        <v>480</v>
      </c>
      <c r="B634" s="63" t="s">
        <v>3364</v>
      </c>
      <c r="C634" s="161">
        <f t="shared" si="18"/>
        <v>0</v>
      </c>
      <c r="D634" s="129">
        <f t="shared" si="19"/>
        <v>0</v>
      </c>
      <c r="E634" s="14"/>
      <c r="F634" s="129">
        <v>0</v>
      </c>
      <c r="G634" s="129">
        <v>0</v>
      </c>
    </row>
    <row r="635" spans="1:7" ht="30" customHeight="1">
      <c r="A635" s="14" t="s">
        <v>480</v>
      </c>
      <c r="B635" s="63" t="s">
        <v>3356</v>
      </c>
      <c r="C635" s="161">
        <f t="shared" si="18"/>
        <v>0</v>
      </c>
      <c r="D635" s="129">
        <f t="shared" si="19"/>
        <v>0</v>
      </c>
      <c r="E635" s="14"/>
      <c r="F635" s="129">
        <v>0</v>
      </c>
      <c r="G635" s="129">
        <v>0</v>
      </c>
    </row>
    <row r="636" spans="1:7" ht="30" customHeight="1">
      <c r="A636" s="14" t="s">
        <v>480</v>
      </c>
      <c r="B636" s="63" t="s">
        <v>3395</v>
      </c>
      <c r="C636" s="161">
        <f t="shared" si="18"/>
        <v>0</v>
      </c>
      <c r="D636" s="129">
        <f t="shared" si="19"/>
        <v>0</v>
      </c>
      <c r="E636" s="14"/>
      <c r="F636" s="129">
        <v>0</v>
      </c>
      <c r="G636" s="129">
        <v>0</v>
      </c>
    </row>
    <row r="637" spans="1:7" ht="30" customHeight="1">
      <c r="A637" s="14" t="s">
        <v>480</v>
      </c>
      <c r="B637" s="63" t="s">
        <v>3348</v>
      </c>
      <c r="C637" s="161">
        <f t="shared" si="18"/>
        <v>0</v>
      </c>
      <c r="D637" s="129">
        <f t="shared" si="19"/>
        <v>0</v>
      </c>
      <c r="E637" s="14"/>
      <c r="F637" s="129">
        <v>0</v>
      </c>
      <c r="G637" s="129">
        <v>0</v>
      </c>
    </row>
    <row r="638" spans="1:7" ht="30" customHeight="1">
      <c r="A638" s="14" t="s">
        <v>480</v>
      </c>
      <c r="B638" s="168" t="s">
        <v>3357</v>
      </c>
      <c r="C638" s="161">
        <f t="shared" si="18"/>
        <v>0</v>
      </c>
      <c r="D638" s="129">
        <f t="shared" si="19"/>
        <v>0</v>
      </c>
      <c r="E638" s="14"/>
      <c r="F638" s="129">
        <v>0</v>
      </c>
      <c r="G638" s="129">
        <v>0</v>
      </c>
    </row>
    <row r="639" spans="1:7" ht="30" customHeight="1">
      <c r="A639" s="14" t="s">
        <v>480</v>
      </c>
      <c r="B639" s="63" t="s">
        <v>3397</v>
      </c>
      <c r="C639" s="161">
        <f t="shared" si="18"/>
        <v>0</v>
      </c>
      <c r="D639" s="129">
        <f t="shared" si="19"/>
        <v>0</v>
      </c>
      <c r="E639" s="14"/>
      <c r="F639" s="129">
        <v>0</v>
      </c>
      <c r="G639" s="129">
        <v>0</v>
      </c>
    </row>
    <row r="640" spans="1:7" ht="30" customHeight="1">
      <c r="A640" s="14" t="s">
        <v>480</v>
      </c>
      <c r="B640" s="63" t="s">
        <v>3403</v>
      </c>
      <c r="C640" s="161">
        <f t="shared" si="18"/>
        <v>0</v>
      </c>
      <c r="D640" s="129">
        <f t="shared" si="19"/>
        <v>0</v>
      </c>
      <c r="E640" s="14"/>
      <c r="F640" s="129">
        <v>0</v>
      </c>
      <c r="G640" s="129">
        <v>0</v>
      </c>
    </row>
    <row r="641" spans="1:7" ht="30" customHeight="1">
      <c r="A641" s="14" t="s">
        <v>480</v>
      </c>
      <c r="B641" s="63" t="s">
        <v>3369</v>
      </c>
      <c r="C641" s="161">
        <f t="shared" si="18"/>
        <v>0</v>
      </c>
      <c r="D641" s="129">
        <f t="shared" si="19"/>
        <v>0</v>
      </c>
      <c r="E641" s="14"/>
      <c r="F641" s="129">
        <v>0</v>
      </c>
      <c r="G641" s="129">
        <v>0</v>
      </c>
    </row>
    <row r="642" spans="1:7" ht="30" customHeight="1">
      <c r="A642" s="14" t="s">
        <v>2259</v>
      </c>
      <c r="B642" s="168" t="s">
        <v>5701</v>
      </c>
      <c r="C642" s="161">
        <f t="shared" ref="C642:C705" si="20">(E642*2+F642)/3</f>
        <v>9</v>
      </c>
      <c r="D642" s="129">
        <f t="shared" ref="D642:D705" si="21">(F642+G642)/2</f>
        <v>4.5</v>
      </c>
      <c r="E642" s="14">
        <v>9</v>
      </c>
      <c r="F642" s="129">
        <v>9</v>
      </c>
      <c r="G642" s="129">
        <v>0</v>
      </c>
    </row>
    <row r="643" spans="1:7" ht="30" customHeight="1">
      <c r="A643" s="14" t="s">
        <v>2259</v>
      </c>
      <c r="B643" s="168" t="s">
        <v>5036</v>
      </c>
      <c r="C643" s="161">
        <f t="shared" si="20"/>
        <v>6.666666666666667</v>
      </c>
      <c r="D643" s="129">
        <f t="shared" si="21"/>
        <v>0</v>
      </c>
      <c r="E643" s="14">
        <v>10</v>
      </c>
      <c r="F643" s="129">
        <v>0</v>
      </c>
      <c r="G643" s="129">
        <v>0</v>
      </c>
    </row>
    <row r="644" spans="1:7" ht="30" customHeight="1">
      <c r="A644" s="14" t="s">
        <v>2259</v>
      </c>
      <c r="B644" s="63" t="s">
        <v>3688</v>
      </c>
      <c r="C644" s="161">
        <f t="shared" si="20"/>
        <v>0</v>
      </c>
      <c r="D644" s="129">
        <f t="shared" si="21"/>
        <v>0</v>
      </c>
      <c r="E644" s="14"/>
      <c r="F644" s="129">
        <v>0</v>
      </c>
      <c r="G644" s="129">
        <v>0</v>
      </c>
    </row>
    <row r="645" spans="1:7" ht="30" customHeight="1">
      <c r="A645" s="14" t="s">
        <v>2259</v>
      </c>
      <c r="B645" s="63" t="s">
        <v>3689</v>
      </c>
      <c r="C645" s="161">
        <f t="shared" si="20"/>
        <v>0</v>
      </c>
      <c r="D645" s="129">
        <f t="shared" si="21"/>
        <v>0</v>
      </c>
      <c r="E645" s="14"/>
      <c r="F645" s="129">
        <v>0</v>
      </c>
      <c r="G645" s="129">
        <v>0</v>
      </c>
    </row>
    <row r="646" spans="1:7" ht="30" customHeight="1">
      <c r="A646" s="14" t="s">
        <v>2259</v>
      </c>
      <c r="B646" s="63" t="s">
        <v>3690</v>
      </c>
      <c r="C646" s="161">
        <f t="shared" si="20"/>
        <v>0</v>
      </c>
      <c r="D646" s="129">
        <f t="shared" si="21"/>
        <v>0</v>
      </c>
      <c r="E646" s="14"/>
      <c r="F646" s="129">
        <v>0</v>
      </c>
      <c r="G646" s="129">
        <v>0</v>
      </c>
    </row>
    <row r="647" spans="1:7" ht="30" customHeight="1">
      <c r="A647" s="14" t="s">
        <v>2259</v>
      </c>
      <c r="B647" s="63" t="s">
        <v>3691</v>
      </c>
      <c r="C647" s="161">
        <f t="shared" si="20"/>
        <v>0</v>
      </c>
      <c r="D647" s="129">
        <f t="shared" si="21"/>
        <v>0</v>
      </c>
      <c r="E647" s="14"/>
      <c r="F647" s="129">
        <v>0</v>
      </c>
      <c r="G647" s="129">
        <v>0</v>
      </c>
    </row>
    <row r="648" spans="1:7" ht="30" customHeight="1">
      <c r="A648" s="14" t="s">
        <v>2259</v>
      </c>
      <c r="B648" s="63" t="s">
        <v>3622</v>
      </c>
      <c r="C648" s="161">
        <f t="shared" si="20"/>
        <v>0</v>
      </c>
      <c r="D648" s="129">
        <f t="shared" si="21"/>
        <v>0</v>
      </c>
      <c r="E648" s="14"/>
      <c r="F648" s="129">
        <v>0</v>
      </c>
      <c r="G648" s="129">
        <v>0</v>
      </c>
    </row>
    <row r="649" spans="1:7" ht="30" customHeight="1">
      <c r="A649" s="14" t="s">
        <v>2259</v>
      </c>
      <c r="B649" s="63" t="s">
        <v>3665</v>
      </c>
      <c r="C649" s="161">
        <f t="shared" si="20"/>
        <v>0</v>
      </c>
      <c r="D649" s="129">
        <f t="shared" si="21"/>
        <v>0</v>
      </c>
      <c r="E649" s="14"/>
      <c r="F649" s="129">
        <v>0</v>
      </c>
      <c r="G649" s="129">
        <v>0</v>
      </c>
    </row>
    <row r="650" spans="1:7" ht="30" customHeight="1">
      <c r="A650" s="14" t="s">
        <v>2259</v>
      </c>
      <c r="B650" s="63" t="s">
        <v>3682</v>
      </c>
      <c r="C650" s="161">
        <f t="shared" si="20"/>
        <v>0</v>
      </c>
      <c r="D650" s="129">
        <f t="shared" si="21"/>
        <v>0</v>
      </c>
      <c r="E650" s="14"/>
      <c r="F650" s="129">
        <v>0</v>
      </c>
      <c r="G650" s="129">
        <v>0</v>
      </c>
    </row>
    <row r="651" spans="1:7" ht="30" customHeight="1">
      <c r="A651" s="14" t="s">
        <v>2259</v>
      </c>
      <c r="B651" s="63" t="s">
        <v>3651</v>
      </c>
      <c r="C651" s="161">
        <f t="shared" si="20"/>
        <v>0</v>
      </c>
      <c r="D651" s="129">
        <f t="shared" si="21"/>
        <v>0</v>
      </c>
      <c r="E651" s="14"/>
      <c r="F651" s="129">
        <v>0</v>
      </c>
      <c r="G651" s="129">
        <v>0</v>
      </c>
    </row>
    <row r="652" spans="1:7" ht="30" customHeight="1">
      <c r="A652" s="14" t="s">
        <v>2259</v>
      </c>
      <c r="B652" s="63" t="s">
        <v>3658</v>
      </c>
      <c r="C652" s="161">
        <f t="shared" si="20"/>
        <v>0</v>
      </c>
      <c r="D652" s="129">
        <f t="shared" si="21"/>
        <v>0</v>
      </c>
      <c r="E652" s="14"/>
      <c r="F652" s="129">
        <v>0</v>
      </c>
      <c r="G652" s="129">
        <v>0</v>
      </c>
    </row>
    <row r="653" spans="1:7" ht="30" customHeight="1">
      <c r="A653" s="14" t="s">
        <v>2259</v>
      </c>
      <c r="B653" s="63" t="s">
        <v>3666</v>
      </c>
      <c r="C653" s="161">
        <f t="shared" si="20"/>
        <v>0</v>
      </c>
      <c r="D653" s="129">
        <f t="shared" si="21"/>
        <v>0</v>
      </c>
      <c r="E653" s="14"/>
      <c r="F653" s="129">
        <v>0</v>
      </c>
      <c r="G653" s="129">
        <v>0</v>
      </c>
    </row>
    <row r="654" spans="1:7" ht="30" customHeight="1">
      <c r="A654" s="14" t="s">
        <v>2259</v>
      </c>
      <c r="B654" s="63" t="s">
        <v>3643</v>
      </c>
      <c r="C654" s="161">
        <f t="shared" si="20"/>
        <v>0</v>
      </c>
      <c r="D654" s="129">
        <f t="shared" si="21"/>
        <v>0</v>
      </c>
      <c r="E654" s="14"/>
      <c r="F654" s="129">
        <v>0</v>
      </c>
      <c r="G654" s="129">
        <v>0</v>
      </c>
    </row>
    <row r="655" spans="1:7" ht="30" customHeight="1">
      <c r="A655" s="14" t="s">
        <v>2259</v>
      </c>
      <c r="B655" s="63" t="s">
        <v>3652</v>
      </c>
      <c r="C655" s="161">
        <f t="shared" si="20"/>
        <v>0</v>
      </c>
      <c r="D655" s="129">
        <f t="shared" si="21"/>
        <v>0</v>
      </c>
      <c r="E655" s="14"/>
      <c r="F655" s="129">
        <v>0</v>
      </c>
      <c r="G655" s="129">
        <v>0</v>
      </c>
    </row>
    <row r="656" spans="1:7" ht="30" customHeight="1">
      <c r="A656" s="14" t="s">
        <v>2259</v>
      </c>
      <c r="B656" s="63" t="s">
        <v>3653</v>
      </c>
      <c r="C656" s="161">
        <f t="shared" si="20"/>
        <v>0</v>
      </c>
      <c r="D656" s="129">
        <f t="shared" si="21"/>
        <v>0</v>
      </c>
      <c r="E656" s="14"/>
      <c r="F656" s="129">
        <v>0</v>
      </c>
      <c r="G656" s="129">
        <v>0</v>
      </c>
    </row>
    <row r="657" spans="1:7" ht="30" customHeight="1">
      <c r="A657" s="14" t="s">
        <v>2259</v>
      </c>
      <c r="B657" s="63" t="s">
        <v>3687</v>
      </c>
      <c r="C657" s="161">
        <f t="shared" si="20"/>
        <v>0</v>
      </c>
      <c r="D657" s="129">
        <f t="shared" si="21"/>
        <v>0</v>
      </c>
      <c r="E657" s="14"/>
      <c r="F657" s="129">
        <v>0</v>
      </c>
      <c r="G657" s="129">
        <v>0</v>
      </c>
    </row>
    <row r="658" spans="1:7" ht="30" customHeight="1">
      <c r="A658" s="14" t="s">
        <v>2259</v>
      </c>
      <c r="B658" s="63" t="s">
        <v>3654</v>
      </c>
      <c r="C658" s="161">
        <f t="shared" si="20"/>
        <v>0</v>
      </c>
      <c r="D658" s="129">
        <f t="shared" si="21"/>
        <v>0</v>
      </c>
      <c r="E658" s="14"/>
      <c r="F658" s="129">
        <v>0</v>
      </c>
      <c r="G658" s="129">
        <v>0</v>
      </c>
    </row>
    <row r="659" spans="1:7" ht="30" customHeight="1">
      <c r="A659" s="14" t="s">
        <v>2259</v>
      </c>
      <c r="B659" s="63" t="s">
        <v>3623</v>
      </c>
      <c r="C659" s="161">
        <f t="shared" si="20"/>
        <v>0</v>
      </c>
      <c r="D659" s="129">
        <f t="shared" si="21"/>
        <v>0</v>
      </c>
      <c r="E659" s="14"/>
      <c r="F659" s="129">
        <v>0</v>
      </c>
      <c r="G659" s="129">
        <v>0</v>
      </c>
    </row>
    <row r="660" spans="1:7" ht="30" customHeight="1">
      <c r="A660" s="14" t="s">
        <v>2259</v>
      </c>
      <c r="B660" s="63" t="s">
        <v>3638</v>
      </c>
      <c r="C660" s="161">
        <f t="shared" si="20"/>
        <v>0</v>
      </c>
      <c r="D660" s="129">
        <f t="shared" si="21"/>
        <v>0</v>
      </c>
      <c r="E660" s="14"/>
      <c r="F660" s="129">
        <v>0</v>
      </c>
      <c r="G660" s="129">
        <v>0</v>
      </c>
    </row>
    <row r="661" spans="1:7" ht="30" customHeight="1">
      <c r="A661" s="14" t="s">
        <v>2259</v>
      </c>
      <c r="B661" s="63" t="s">
        <v>3670</v>
      </c>
      <c r="C661" s="161">
        <f t="shared" si="20"/>
        <v>0</v>
      </c>
      <c r="D661" s="129">
        <f t="shared" si="21"/>
        <v>0</v>
      </c>
      <c r="E661" s="14"/>
      <c r="F661" s="129">
        <v>0</v>
      </c>
      <c r="G661" s="129">
        <v>0</v>
      </c>
    </row>
    <row r="662" spans="1:7" ht="30" customHeight="1">
      <c r="A662" s="14" t="s">
        <v>2259</v>
      </c>
      <c r="B662" s="63" t="s">
        <v>3644</v>
      </c>
      <c r="C662" s="161">
        <f t="shared" si="20"/>
        <v>0</v>
      </c>
      <c r="D662" s="129">
        <f t="shared" si="21"/>
        <v>0</v>
      </c>
      <c r="E662" s="14"/>
      <c r="F662" s="129">
        <v>0</v>
      </c>
      <c r="G662" s="129">
        <v>0</v>
      </c>
    </row>
    <row r="663" spans="1:7" ht="30" customHeight="1">
      <c r="A663" s="14" t="s">
        <v>2259</v>
      </c>
      <c r="B663" s="63" t="s">
        <v>3624</v>
      </c>
      <c r="C663" s="161">
        <f t="shared" si="20"/>
        <v>0</v>
      </c>
      <c r="D663" s="129">
        <f t="shared" si="21"/>
        <v>0</v>
      </c>
      <c r="E663" s="14"/>
      <c r="F663" s="129">
        <v>0</v>
      </c>
      <c r="G663" s="129">
        <v>0</v>
      </c>
    </row>
    <row r="664" spans="1:7" ht="30" customHeight="1">
      <c r="A664" s="14" t="s">
        <v>2259</v>
      </c>
      <c r="B664" s="63" t="s">
        <v>3675</v>
      </c>
      <c r="C664" s="161">
        <f t="shared" si="20"/>
        <v>0</v>
      </c>
      <c r="D664" s="129">
        <f t="shared" si="21"/>
        <v>0</v>
      </c>
      <c r="E664" s="14"/>
      <c r="F664" s="129">
        <v>0</v>
      </c>
      <c r="G664" s="129">
        <v>0</v>
      </c>
    </row>
    <row r="665" spans="1:7" ht="30" customHeight="1">
      <c r="A665" s="14" t="s">
        <v>2259</v>
      </c>
      <c r="B665" s="63" t="s">
        <v>3667</v>
      </c>
      <c r="C665" s="161">
        <f t="shared" si="20"/>
        <v>0</v>
      </c>
      <c r="D665" s="129">
        <f t="shared" si="21"/>
        <v>0</v>
      </c>
      <c r="E665" s="14"/>
      <c r="F665" s="129">
        <v>0</v>
      </c>
      <c r="G665" s="129">
        <v>0</v>
      </c>
    </row>
    <row r="666" spans="1:7" ht="30" customHeight="1">
      <c r="A666" s="14" t="s">
        <v>2259</v>
      </c>
      <c r="B666" s="63" t="s">
        <v>3645</v>
      </c>
      <c r="C666" s="161">
        <f t="shared" si="20"/>
        <v>0</v>
      </c>
      <c r="D666" s="129">
        <f t="shared" si="21"/>
        <v>0</v>
      </c>
      <c r="E666" s="14"/>
      <c r="F666" s="129">
        <v>0</v>
      </c>
      <c r="G666" s="129">
        <v>0</v>
      </c>
    </row>
    <row r="667" spans="1:7" ht="30" customHeight="1">
      <c r="A667" s="14" t="s">
        <v>2259</v>
      </c>
      <c r="B667" s="63" t="s">
        <v>3625</v>
      </c>
      <c r="C667" s="161">
        <f t="shared" si="20"/>
        <v>0</v>
      </c>
      <c r="D667" s="129">
        <f t="shared" si="21"/>
        <v>0</v>
      </c>
      <c r="E667" s="14"/>
      <c r="F667" s="129">
        <v>0</v>
      </c>
      <c r="G667" s="129">
        <v>0</v>
      </c>
    </row>
    <row r="668" spans="1:7" ht="30" customHeight="1">
      <c r="A668" s="14" t="s">
        <v>2259</v>
      </c>
      <c r="B668" s="63" t="s">
        <v>3685</v>
      </c>
      <c r="C668" s="161">
        <f t="shared" si="20"/>
        <v>0</v>
      </c>
      <c r="D668" s="129">
        <f t="shared" si="21"/>
        <v>0</v>
      </c>
      <c r="E668" s="14"/>
      <c r="F668" s="129">
        <v>0</v>
      </c>
      <c r="G668" s="129">
        <v>0</v>
      </c>
    </row>
    <row r="669" spans="1:7" ht="30" customHeight="1">
      <c r="A669" s="14" t="s">
        <v>2259</v>
      </c>
      <c r="B669" s="63" t="s">
        <v>3626</v>
      </c>
      <c r="C669" s="161">
        <f t="shared" si="20"/>
        <v>0</v>
      </c>
      <c r="D669" s="129">
        <f t="shared" si="21"/>
        <v>0</v>
      </c>
      <c r="E669" s="14"/>
      <c r="F669" s="129">
        <v>0</v>
      </c>
      <c r="G669" s="129">
        <v>0</v>
      </c>
    </row>
    <row r="670" spans="1:7" ht="30" customHeight="1">
      <c r="A670" s="14" t="s">
        <v>2259</v>
      </c>
      <c r="B670" s="63" t="s">
        <v>3655</v>
      </c>
      <c r="C670" s="161">
        <f t="shared" si="20"/>
        <v>0</v>
      </c>
      <c r="D670" s="129">
        <f t="shared" si="21"/>
        <v>0</v>
      </c>
      <c r="E670" s="14"/>
      <c r="F670" s="129">
        <v>0</v>
      </c>
      <c r="G670" s="129">
        <v>0</v>
      </c>
    </row>
    <row r="671" spans="1:7" ht="30" customHeight="1">
      <c r="A671" s="14" t="s">
        <v>2259</v>
      </c>
      <c r="B671" s="63" t="s">
        <v>3680</v>
      </c>
      <c r="C671" s="161">
        <f t="shared" si="20"/>
        <v>0</v>
      </c>
      <c r="D671" s="129">
        <f t="shared" si="21"/>
        <v>0</v>
      </c>
      <c r="E671" s="14"/>
      <c r="F671" s="129">
        <v>0</v>
      </c>
      <c r="G671" s="129">
        <v>0</v>
      </c>
    </row>
    <row r="672" spans="1:7" ht="30" customHeight="1">
      <c r="A672" s="14" t="s">
        <v>2259</v>
      </c>
      <c r="B672" s="63" t="s">
        <v>3679</v>
      </c>
      <c r="C672" s="161">
        <f t="shared" si="20"/>
        <v>0</v>
      </c>
      <c r="D672" s="129">
        <f t="shared" si="21"/>
        <v>0</v>
      </c>
      <c r="E672" s="14"/>
      <c r="F672" s="129">
        <v>0</v>
      </c>
      <c r="G672" s="129">
        <v>0</v>
      </c>
    </row>
    <row r="673" spans="1:7" ht="30" customHeight="1">
      <c r="A673" s="14" t="s">
        <v>2259</v>
      </c>
      <c r="B673" s="63" t="s">
        <v>3656</v>
      </c>
      <c r="C673" s="161">
        <f t="shared" si="20"/>
        <v>0</v>
      </c>
      <c r="D673" s="129">
        <f t="shared" si="21"/>
        <v>0</v>
      </c>
      <c r="E673" s="14"/>
      <c r="F673" s="129">
        <v>0</v>
      </c>
      <c r="G673" s="129">
        <v>0</v>
      </c>
    </row>
    <row r="674" spans="1:7" ht="30" customHeight="1">
      <c r="A674" s="14" t="s">
        <v>2259</v>
      </c>
      <c r="B674" s="63" t="s">
        <v>3627</v>
      </c>
      <c r="C674" s="161">
        <f t="shared" si="20"/>
        <v>0</v>
      </c>
      <c r="D674" s="129">
        <f t="shared" si="21"/>
        <v>0</v>
      </c>
      <c r="E674" s="14"/>
      <c r="F674" s="129">
        <v>0</v>
      </c>
      <c r="G674" s="129">
        <v>0</v>
      </c>
    </row>
    <row r="675" spans="1:7" ht="30" customHeight="1">
      <c r="A675" s="14" t="s">
        <v>2259</v>
      </c>
      <c r="B675" s="63" t="s">
        <v>3646</v>
      </c>
      <c r="C675" s="161">
        <f t="shared" si="20"/>
        <v>0</v>
      </c>
      <c r="D675" s="129">
        <f t="shared" si="21"/>
        <v>0</v>
      </c>
      <c r="E675" s="14"/>
      <c r="F675" s="129">
        <v>0</v>
      </c>
      <c r="G675" s="129">
        <v>0</v>
      </c>
    </row>
    <row r="676" spans="1:7" ht="30" customHeight="1">
      <c r="A676" s="14" t="s">
        <v>2259</v>
      </c>
      <c r="B676" s="63" t="s">
        <v>3639</v>
      </c>
      <c r="C676" s="161">
        <f t="shared" si="20"/>
        <v>0</v>
      </c>
      <c r="D676" s="129">
        <f t="shared" si="21"/>
        <v>0</v>
      </c>
      <c r="E676" s="14"/>
      <c r="F676" s="129">
        <v>0</v>
      </c>
      <c r="G676" s="129">
        <v>0</v>
      </c>
    </row>
    <row r="677" spans="1:7" ht="30" customHeight="1">
      <c r="A677" s="14" t="s">
        <v>2259</v>
      </c>
      <c r="B677" s="63" t="s">
        <v>3640</v>
      </c>
      <c r="C677" s="161">
        <f t="shared" si="20"/>
        <v>0</v>
      </c>
      <c r="D677" s="129">
        <f t="shared" si="21"/>
        <v>0</v>
      </c>
      <c r="E677" s="14"/>
      <c r="F677" s="129">
        <v>0</v>
      </c>
      <c r="G677" s="129">
        <v>0</v>
      </c>
    </row>
    <row r="678" spans="1:7" ht="30" customHeight="1">
      <c r="A678" s="14" t="s">
        <v>2259</v>
      </c>
      <c r="B678" s="63" t="s">
        <v>3678</v>
      </c>
      <c r="C678" s="161">
        <f t="shared" si="20"/>
        <v>0</v>
      </c>
      <c r="D678" s="129">
        <f t="shared" si="21"/>
        <v>0</v>
      </c>
      <c r="E678" s="14"/>
      <c r="F678" s="129">
        <v>0</v>
      </c>
      <c r="G678" s="129">
        <v>0</v>
      </c>
    </row>
    <row r="679" spans="1:7" ht="30" customHeight="1">
      <c r="A679" s="14" t="s">
        <v>2259</v>
      </c>
      <c r="B679" s="63" t="s">
        <v>3659</v>
      </c>
      <c r="C679" s="161">
        <f t="shared" si="20"/>
        <v>0</v>
      </c>
      <c r="D679" s="129">
        <f t="shared" si="21"/>
        <v>0</v>
      </c>
      <c r="E679" s="14"/>
      <c r="F679" s="129">
        <v>0</v>
      </c>
      <c r="G679" s="129">
        <v>0</v>
      </c>
    </row>
    <row r="680" spans="1:7" ht="30" customHeight="1">
      <c r="A680" s="14" t="s">
        <v>2259</v>
      </c>
      <c r="B680" s="63" t="s">
        <v>3647</v>
      </c>
      <c r="C680" s="161">
        <f t="shared" si="20"/>
        <v>0</v>
      </c>
      <c r="D680" s="129">
        <f t="shared" si="21"/>
        <v>0</v>
      </c>
      <c r="E680" s="14"/>
      <c r="F680" s="129">
        <v>0</v>
      </c>
      <c r="G680" s="129">
        <v>0</v>
      </c>
    </row>
    <row r="681" spans="1:7" ht="30" customHeight="1">
      <c r="A681" s="14" t="s">
        <v>2259</v>
      </c>
      <c r="B681" s="63" t="s">
        <v>3628</v>
      </c>
      <c r="C681" s="161">
        <f t="shared" si="20"/>
        <v>0</v>
      </c>
      <c r="D681" s="129">
        <f t="shared" si="21"/>
        <v>0</v>
      </c>
      <c r="E681" s="14"/>
      <c r="F681" s="129">
        <v>0</v>
      </c>
      <c r="G681" s="129">
        <v>0</v>
      </c>
    </row>
    <row r="682" spans="1:7" ht="30" customHeight="1">
      <c r="A682" s="14" t="s">
        <v>2259</v>
      </c>
      <c r="B682" s="63" t="s">
        <v>3668</v>
      </c>
      <c r="C682" s="161">
        <f t="shared" si="20"/>
        <v>0</v>
      </c>
      <c r="D682" s="129">
        <f t="shared" si="21"/>
        <v>0</v>
      </c>
      <c r="E682" s="14"/>
      <c r="F682" s="129">
        <v>0</v>
      </c>
      <c r="G682" s="129">
        <v>0</v>
      </c>
    </row>
    <row r="683" spans="1:7" ht="30" customHeight="1">
      <c r="A683" s="14" t="s">
        <v>2259</v>
      </c>
      <c r="B683" s="63" t="s">
        <v>3686</v>
      </c>
      <c r="C683" s="161">
        <f t="shared" si="20"/>
        <v>0</v>
      </c>
      <c r="D683" s="129">
        <f t="shared" si="21"/>
        <v>0</v>
      </c>
      <c r="E683" s="14"/>
      <c r="F683" s="129">
        <v>0</v>
      </c>
      <c r="G683" s="129">
        <v>0</v>
      </c>
    </row>
    <row r="684" spans="1:7" ht="30" customHeight="1">
      <c r="A684" s="14" t="s">
        <v>2259</v>
      </c>
      <c r="B684" s="63" t="s">
        <v>3676</v>
      </c>
      <c r="C684" s="161">
        <f t="shared" si="20"/>
        <v>0</v>
      </c>
      <c r="D684" s="129">
        <f t="shared" si="21"/>
        <v>0</v>
      </c>
      <c r="E684" s="14"/>
      <c r="F684" s="129">
        <v>0</v>
      </c>
      <c r="G684" s="129">
        <v>0</v>
      </c>
    </row>
    <row r="685" spans="1:7" ht="30" customHeight="1">
      <c r="A685" s="14" t="s">
        <v>2259</v>
      </c>
      <c r="B685" s="168" t="s">
        <v>3629</v>
      </c>
      <c r="C685" s="161">
        <f t="shared" si="20"/>
        <v>0</v>
      </c>
      <c r="D685" s="129">
        <f t="shared" si="21"/>
        <v>0</v>
      </c>
      <c r="E685" s="14"/>
      <c r="F685" s="129">
        <v>0</v>
      </c>
      <c r="G685" s="129">
        <v>0</v>
      </c>
    </row>
    <row r="686" spans="1:7" ht="30" customHeight="1">
      <c r="A686" s="14" t="s">
        <v>2259</v>
      </c>
      <c r="B686" s="63" t="s">
        <v>3630</v>
      </c>
      <c r="C686" s="161">
        <f t="shared" si="20"/>
        <v>0</v>
      </c>
      <c r="D686" s="129">
        <f t="shared" si="21"/>
        <v>0</v>
      </c>
      <c r="E686" s="14"/>
      <c r="F686" s="129">
        <v>0</v>
      </c>
      <c r="G686" s="129">
        <v>0</v>
      </c>
    </row>
    <row r="687" spans="1:7" ht="30" customHeight="1">
      <c r="A687" s="14" t="s">
        <v>2259</v>
      </c>
      <c r="B687" s="63" t="s">
        <v>3621</v>
      </c>
      <c r="C687" s="161">
        <f t="shared" si="20"/>
        <v>0</v>
      </c>
      <c r="D687" s="129">
        <f t="shared" si="21"/>
        <v>0</v>
      </c>
      <c r="E687" s="14"/>
      <c r="F687" s="129">
        <v>0</v>
      </c>
      <c r="G687" s="129">
        <v>0</v>
      </c>
    </row>
    <row r="688" spans="1:7" ht="30" customHeight="1">
      <c r="A688" s="14" t="s">
        <v>2259</v>
      </c>
      <c r="B688" s="63" t="s">
        <v>3683</v>
      </c>
      <c r="C688" s="161">
        <f t="shared" si="20"/>
        <v>0</v>
      </c>
      <c r="D688" s="129">
        <f t="shared" si="21"/>
        <v>0</v>
      </c>
      <c r="E688" s="14"/>
      <c r="F688" s="129">
        <v>0</v>
      </c>
      <c r="G688" s="129">
        <v>0</v>
      </c>
    </row>
    <row r="689" spans="1:7" ht="30" customHeight="1">
      <c r="A689" s="14" t="s">
        <v>2259</v>
      </c>
      <c r="B689" s="63" t="s">
        <v>3641</v>
      </c>
      <c r="C689" s="161">
        <f t="shared" si="20"/>
        <v>0</v>
      </c>
      <c r="D689" s="129">
        <f t="shared" si="21"/>
        <v>0</v>
      </c>
      <c r="E689" s="14"/>
      <c r="F689" s="129">
        <v>0</v>
      </c>
      <c r="G689" s="129">
        <v>0</v>
      </c>
    </row>
    <row r="690" spans="1:7" ht="30" customHeight="1">
      <c r="A690" s="14" t="s">
        <v>2259</v>
      </c>
      <c r="B690" s="63" t="s">
        <v>3657</v>
      </c>
      <c r="C690" s="161">
        <f t="shared" si="20"/>
        <v>0</v>
      </c>
      <c r="D690" s="129">
        <f t="shared" si="21"/>
        <v>0</v>
      </c>
      <c r="E690" s="14"/>
      <c r="F690" s="129">
        <v>0</v>
      </c>
      <c r="G690" s="129">
        <v>0</v>
      </c>
    </row>
    <row r="691" spans="1:7" ht="30" customHeight="1">
      <c r="A691" s="14" t="s">
        <v>2259</v>
      </c>
      <c r="B691" s="63" t="s">
        <v>3684</v>
      </c>
      <c r="C691" s="161">
        <f t="shared" si="20"/>
        <v>0</v>
      </c>
      <c r="D691" s="129">
        <f t="shared" si="21"/>
        <v>0</v>
      </c>
      <c r="E691" s="14"/>
      <c r="F691" s="129">
        <v>0</v>
      </c>
      <c r="G691" s="129">
        <v>0</v>
      </c>
    </row>
    <row r="692" spans="1:7" ht="30" customHeight="1">
      <c r="A692" s="14" t="s">
        <v>2259</v>
      </c>
      <c r="B692" s="63" t="s">
        <v>3631</v>
      </c>
      <c r="C692" s="161">
        <f t="shared" si="20"/>
        <v>0</v>
      </c>
      <c r="D692" s="129">
        <f t="shared" si="21"/>
        <v>0</v>
      </c>
      <c r="E692" s="14"/>
      <c r="F692" s="129">
        <v>0</v>
      </c>
      <c r="G692" s="129">
        <v>0</v>
      </c>
    </row>
    <row r="693" spans="1:7" ht="30" customHeight="1">
      <c r="A693" s="14" t="s">
        <v>2259</v>
      </c>
      <c r="B693" s="63" t="s">
        <v>3669</v>
      </c>
      <c r="C693" s="161">
        <f t="shared" si="20"/>
        <v>0</v>
      </c>
      <c r="D693" s="129">
        <f t="shared" si="21"/>
        <v>0</v>
      </c>
      <c r="E693" s="14"/>
      <c r="F693" s="129">
        <v>0</v>
      </c>
      <c r="G693" s="129">
        <v>0</v>
      </c>
    </row>
    <row r="694" spans="1:7" ht="30" customHeight="1">
      <c r="A694" s="14" t="s">
        <v>2259</v>
      </c>
      <c r="B694" s="63" t="s">
        <v>3648</v>
      </c>
      <c r="C694" s="161">
        <f t="shared" si="20"/>
        <v>0</v>
      </c>
      <c r="D694" s="129">
        <f t="shared" si="21"/>
        <v>0</v>
      </c>
      <c r="E694" s="14"/>
      <c r="F694" s="129">
        <v>0</v>
      </c>
      <c r="G694" s="129">
        <v>0</v>
      </c>
    </row>
    <row r="695" spans="1:7" ht="30" customHeight="1">
      <c r="A695" s="14" t="s">
        <v>2259</v>
      </c>
      <c r="B695" s="63" t="s">
        <v>3660</v>
      </c>
      <c r="C695" s="161">
        <f t="shared" si="20"/>
        <v>0</v>
      </c>
      <c r="D695" s="129">
        <f t="shared" si="21"/>
        <v>0</v>
      </c>
      <c r="E695" s="14"/>
      <c r="F695" s="129">
        <v>0</v>
      </c>
      <c r="G695" s="129">
        <v>0</v>
      </c>
    </row>
    <row r="696" spans="1:7" ht="30" customHeight="1">
      <c r="A696" s="14" t="s">
        <v>2259</v>
      </c>
      <c r="B696" s="63" t="s">
        <v>3632</v>
      </c>
      <c r="C696" s="161">
        <f t="shared" si="20"/>
        <v>0</v>
      </c>
      <c r="D696" s="129">
        <f t="shared" si="21"/>
        <v>0</v>
      </c>
      <c r="E696" s="14"/>
      <c r="F696" s="129">
        <v>0</v>
      </c>
      <c r="G696" s="129">
        <v>0</v>
      </c>
    </row>
    <row r="697" spans="1:7" ht="30" customHeight="1">
      <c r="A697" s="14" t="s">
        <v>2259</v>
      </c>
      <c r="B697" s="63" t="s">
        <v>3633</v>
      </c>
      <c r="C697" s="161">
        <f t="shared" si="20"/>
        <v>0</v>
      </c>
      <c r="D697" s="129">
        <f t="shared" si="21"/>
        <v>0</v>
      </c>
      <c r="E697" s="14"/>
      <c r="F697" s="129">
        <v>0</v>
      </c>
      <c r="G697" s="129">
        <v>0</v>
      </c>
    </row>
    <row r="698" spans="1:7" ht="30" customHeight="1">
      <c r="A698" s="14" t="s">
        <v>2259</v>
      </c>
      <c r="B698" s="63" t="s">
        <v>3671</v>
      </c>
      <c r="C698" s="161">
        <f t="shared" si="20"/>
        <v>0</v>
      </c>
      <c r="D698" s="129">
        <f t="shared" si="21"/>
        <v>0</v>
      </c>
      <c r="E698" s="14"/>
      <c r="F698" s="129">
        <v>0</v>
      </c>
      <c r="G698" s="129">
        <v>0</v>
      </c>
    </row>
    <row r="699" spans="1:7" ht="30" customHeight="1">
      <c r="A699" s="14" t="s">
        <v>2259</v>
      </c>
      <c r="B699" s="63" t="s">
        <v>3634</v>
      </c>
      <c r="C699" s="161">
        <f t="shared" si="20"/>
        <v>0</v>
      </c>
      <c r="D699" s="129">
        <f t="shared" si="21"/>
        <v>0</v>
      </c>
      <c r="E699" s="14"/>
      <c r="F699" s="129">
        <v>0</v>
      </c>
      <c r="G699" s="129">
        <v>0</v>
      </c>
    </row>
    <row r="700" spans="1:7" ht="30" customHeight="1">
      <c r="A700" s="14" t="s">
        <v>2259</v>
      </c>
      <c r="B700" s="63" t="s">
        <v>3661</v>
      </c>
      <c r="C700" s="161">
        <f t="shared" si="20"/>
        <v>0</v>
      </c>
      <c r="D700" s="129">
        <f t="shared" si="21"/>
        <v>0</v>
      </c>
      <c r="E700" s="14"/>
      <c r="F700" s="129">
        <v>0</v>
      </c>
      <c r="G700" s="129">
        <v>0</v>
      </c>
    </row>
    <row r="701" spans="1:7" ht="30" customHeight="1">
      <c r="A701" s="14" t="s">
        <v>2259</v>
      </c>
      <c r="B701" s="63" t="s">
        <v>3635</v>
      </c>
      <c r="C701" s="161">
        <f t="shared" si="20"/>
        <v>0</v>
      </c>
      <c r="D701" s="129">
        <f t="shared" si="21"/>
        <v>0</v>
      </c>
      <c r="E701" s="14"/>
      <c r="F701" s="129">
        <v>0</v>
      </c>
      <c r="G701" s="129">
        <v>0</v>
      </c>
    </row>
    <row r="702" spans="1:7" ht="30" customHeight="1">
      <c r="A702" s="14" t="s">
        <v>2259</v>
      </c>
      <c r="B702" s="63" t="s">
        <v>3672</v>
      </c>
      <c r="C702" s="161">
        <f t="shared" si="20"/>
        <v>0</v>
      </c>
      <c r="D702" s="129">
        <f t="shared" si="21"/>
        <v>0</v>
      </c>
      <c r="E702" s="14"/>
      <c r="F702" s="129">
        <v>0</v>
      </c>
      <c r="G702" s="129">
        <v>0</v>
      </c>
    </row>
    <row r="703" spans="1:7" ht="30" customHeight="1">
      <c r="A703" s="14" t="s">
        <v>2259</v>
      </c>
      <c r="B703" s="63" t="s">
        <v>3642</v>
      </c>
      <c r="C703" s="161">
        <f t="shared" si="20"/>
        <v>0</v>
      </c>
      <c r="D703" s="129">
        <f t="shared" si="21"/>
        <v>0</v>
      </c>
      <c r="E703" s="14"/>
      <c r="F703" s="129">
        <v>0</v>
      </c>
      <c r="G703" s="129">
        <v>0</v>
      </c>
    </row>
    <row r="704" spans="1:7" ht="30" customHeight="1">
      <c r="A704" s="14" t="s">
        <v>2259</v>
      </c>
      <c r="B704" s="63" t="s">
        <v>3681</v>
      </c>
      <c r="C704" s="161">
        <f t="shared" si="20"/>
        <v>0</v>
      </c>
      <c r="D704" s="129">
        <f t="shared" si="21"/>
        <v>0</v>
      </c>
      <c r="E704" s="14"/>
      <c r="F704" s="129">
        <v>0</v>
      </c>
      <c r="G704" s="129">
        <v>0</v>
      </c>
    </row>
    <row r="705" spans="1:7" ht="30" customHeight="1">
      <c r="A705" s="14" t="s">
        <v>2259</v>
      </c>
      <c r="B705" s="63" t="s">
        <v>3636</v>
      </c>
      <c r="C705" s="161">
        <f t="shared" si="20"/>
        <v>0</v>
      </c>
      <c r="D705" s="129">
        <f t="shared" si="21"/>
        <v>0</v>
      </c>
      <c r="E705" s="14"/>
      <c r="F705" s="129">
        <v>0</v>
      </c>
      <c r="G705" s="129">
        <v>0</v>
      </c>
    </row>
    <row r="706" spans="1:7" ht="30" customHeight="1">
      <c r="A706" s="14" t="s">
        <v>2259</v>
      </c>
      <c r="B706" s="63" t="s">
        <v>3662</v>
      </c>
      <c r="C706" s="161">
        <f t="shared" ref="C706:C769" si="22">(E706*2+F706)/3</f>
        <v>0</v>
      </c>
      <c r="D706" s="129">
        <f t="shared" ref="D706:D769" si="23">(F706+G706)/2</f>
        <v>0</v>
      </c>
      <c r="E706" s="14"/>
      <c r="F706" s="129">
        <v>0</v>
      </c>
      <c r="G706" s="129">
        <v>0</v>
      </c>
    </row>
    <row r="707" spans="1:7" ht="30" customHeight="1">
      <c r="A707" s="14" t="s">
        <v>2259</v>
      </c>
      <c r="B707" s="63" t="s">
        <v>3637</v>
      </c>
      <c r="C707" s="161">
        <f t="shared" si="22"/>
        <v>0</v>
      </c>
      <c r="D707" s="129">
        <f t="shared" si="23"/>
        <v>0</v>
      </c>
      <c r="E707" s="14"/>
      <c r="F707" s="129">
        <v>0</v>
      </c>
      <c r="G707" s="129">
        <v>0</v>
      </c>
    </row>
    <row r="708" spans="1:7" ht="30" customHeight="1">
      <c r="A708" s="14" t="s">
        <v>2259</v>
      </c>
      <c r="B708" s="63" t="s">
        <v>3673</v>
      </c>
      <c r="C708" s="161">
        <f t="shared" si="22"/>
        <v>0</v>
      </c>
      <c r="D708" s="129">
        <f t="shared" si="23"/>
        <v>0</v>
      </c>
      <c r="E708" s="14"/>
      <c r="F708" s="129">
        <v>0</v>
      </c>
      <c r="G708" s="129">
        <v>0</v>
      </c>
    </row>
    <row r="709" spans="1:7" ht="30" customHeight="1">
      <c r="A709" s="14" t="s">
        <v>2259</v>
      </c>
      <c r="B709" s="63" t="s">
        <v>3663</v>
      </c>
      <c r="C709" s="161">
        <f t="shared" si="22"/>
        <v>0</v>
      </c>
      <c r="D709" s="129">
        <f t="shared" si="23"/>
        <v>0</v>
      </c>
      <c r="E709" s="14"/>
      <c r="F709" s="129">
        <v>0</v>
      </c>
      <c r="G709" s="129">
        <v>0</v>
      </c>
    </row>
    <row r="710" spans="1:7" ht="30" customHeight="1">
      <c r="A710" s="14" t="s">
        <v>2259</v>
      </c>
      <c r="B710" s="63" t="s">
        <v>3664</v>
      </c>
      <c r="C710" s="161">
        <f t="shared" si="22"/>
        <v>0</v>
      </c>
      <c r="D710" s="129">
        <f t="shared" si="23"/>
        <v>0</v>
      </c>
      <c r="E710" s="14"/>
      <c r="F710" s="129">
        <v>0</v>
      </c>
      <c r="G710" s="129">
        <v>0</v>
      </c>
    </row>
    <row r="711" spans="1:7" ht="30" customHeight="1">
      <c r="A711" s="14" t="s">
        <v>2259</v>
      </c>
      <c r="B711" s="63" t="s">
        <v>3677</v>
      </c>
      <c r="C711" s="161">
        <f t="shared" si="22"/>
        <v>0</v>
      </c>
      <c r="D711" s="129">
        <f t="shared" si="23"/>
        <v>0</v>
      </c>
      <c r="E711" s="14"/>
      <c r="F711" s="129">
        <v>0</v>
      </c>
      <c r="G711" s="129">
        <v>0</v>
      </c>
    </row>
    <row r="712" spans="1:7" ht="30" customHeight="1">
      <c r="A712" s="14" t="s">
        <v>2259</v>
      </c>
      <c r="B712" s="63" t="s">
        <v>3649</v>
      </c>
      <c r="C712" s="161">
        <f t="shared" si="22"/>
        <v>0</v>
      </c>
      <c r="D712" s="129">
        <f t="shared" si="23"/>
        <v>0</v>
      </c>
      <c r="E712" s="14"/>
      <c r="F712" s="129">
        <v>0</v>
      </c>
      <c r="G712" s="129">
        <v>0</v>
      </c>
    </row>
    <row r="713" spans="1:7" ht="30" customHeight="1">
      <c r="A713" s="14" t="s">
        <v>2259</v>
      </c>
      <c r="B713" s="63" t="s">
        <v>3650</v>
      </c>
      <c r="C713" s="161">
        <f t="shared" si="22"/>
        <v>0</v>
      </c>
      <c r="D713" s="129">
        <f t="shared" si="23"/>
        <v>0</v>
      </c>
      <c r="E713" s="14"/>
      <c r="F713" s="129">
        <v>0</v>
      </c>
      <c r="G713" s="129">
        <v>0</v>
      </c>
    </row>
    <row r="714" spans="1:7" ht="30" customHeight="1">
      <c r="A714" s="14" t="s">
        <v>2259</v>
      </c>
      <c r="B714" s="63" t="s">
        <v>3674</v>
      </c>
      <c r="C714" s="161">
        <f t="shared" si="22"/>
        <v>0</v>
      </c>
      <c r="D714" s="129">
        <f t="shared" si="23"/>
        <v>0</v>
      </c>
      <c r="E714" s="14"/>
      <c r="F714" s="129">
        <v>0</v>
      </c>
      <c r="G714" s="129">
        <v>0</v>
      </c>
    </row>
    <row r="715" spans="1:7" ht="30" customHeight="1">
      <c r="A715" s="14" t="s">
        <v>3311</v>
      </c>
      <c r="B715" s="63" t="s">
        <v>5740</v>
      </c>
      <c r="C715" s="161">
        <f t="shared" si="22"/>
        <v>9</v>
      </c>
      <c r="D715" s="129">
        <f t="shared" si="23"/>
        <v>4.5</v>
      </c>
      <c r="E715" s="14">
        <v>9</v>
      </c>
      <c r="F715" s="129">
        <v>9</v>
      </c>
      <c r="G715" s="129">
        <v>0</v>
      </c>
    </row>
    <row r="716" spans="1:7" ht="30" customHeight="1">
      <c r="A716" s="14" t="s">
        <v>3311</v>
      </c>
      <c r="B716" s="172" t="s">
        <v>6214</v>
      </c>
      <c r="C716" s="161">
        <f t="shared" si="22"/>
        <v>8.3333333333333339</v>
      </c>
      <c r="D716" s="129">
        <f t="shared" si="23"/>
        <v>3.5</v>
      </c>
      <c r="E716" s="14">
        <v>9</v>
      </c>
      <c r="F716" s="129">
        <v>7</v>
      </c>
      <c r="G716" s="129">
        <v>0</v>
      </c>
    </row>
    <row r="717" spans="1:7" ht="30" customHeight="1">
      <c r="A717" s="14" t="s">
        <v>3311</v>
      </c>
      <c r="B717" s="168" t="s">
        <v>5249</v>
      </c>
      <c r="C717" s="161">
        <f t="shared" si="22"/>
        <v>7</v>
      </c>
      <c r="D717" s="129">
        <f t="shared" si="23"/>
        <v>6.5</v>
      </c>
      <c r="E717" s="14">
        <v>7</v>
      </c>
      <c r="F717" s="129">
        <v>7</v>
      </c>
      <c r="G717" s="129">
        <v>6</v>
      </c>
    </row>
    <row r="718" spans="1:7" ht="30" customHeight="1">
      <c r="A718" s="14" t="s">
        <v>3311</v>
      </c>
      <c r="B718" s="63" t="s">
        <v>6266</v>
      </c>
      <c r="C718" s="161">
        <f t="shared" si="22"/>
        <v>7</v>
      </c>
      <c r="D718" s="129">
        <f t="shared" si="23"/>
        <v>4.5</v>
      </c>
      <c r="E718" s="14">
        <v>6</v>
      </c>
      <c r="F718" s="129">
        <v>9</v>
      </c>
      <c r="G718" s="129">
        <v>0</v>
      </c>
    </row>
    <row r="719" spans="1:7" ht="30" customHeight="1">
      <c r="A719" s="14" t="s">
        <v>3311</v>
      </c>
      <c r="B719" s="168" t="s">
        <v>5050</v>
      </c>
      <c r="C719" s="161">
        <f t="shared" si="22"/>
        <v>6.666666666666667</v>
      </c>
      <c r="D719" s="129">
        <f t="shared" si="23"/>
        <v>6.5</v>
      </c>
      <c r="E719" s="14">
        <v>7</v>
      </c>
      <c r="F719" s="129">
        <v>6</v>
      </c>
      <c r="G719" s="129">
        <v>7</v>
      </c>
    </row>
    <row r="720" spans="1:7" ht="30" customHeight="1">
      <c r="A720" s="14" t="s">
        <v>3311</v>
      </c>
      <c r="B720" s="63" t="s">
        <v>5771</v>
      </c>
      <c r="C720" s="161">
        <f t="shared" si="22"/>
        <v>6.666666666666667</v>
      </c>
      <c r="D720" s="129">
        <f t="shared" si="23"/>
        <v>3</v>
      </c>
      <c r="E720" s="14">
        <v>7</v>
      </c>
      <c r="F720" s="129">
        <v>6</v>
      </c>
      <c r="G720" s="129">
        <v>0</v>
      </c>
    </row>
    <row r="721" spans="1:7" ht="30" customHeight="1">
      <c r="A721" s="14" t="s">
        <v>3311</v>
      </c>
      <c r="B721" s="168" t="s">
        <v>6202</v>
      </c>
      <c r="C721" s="161">
        <f t="shared" si="22"/>
        <v>6.333333333333333</v>
      </c>
      <c r="D721" s="129">
        <f t="shared" si="23"/>
        <v>2.5</v>
      </c>
      <c r="E721" s="14">
        <v>7</v>
      </c>
      <c r="F721" s="129">
        <v>5</v>
      </c>
      <c r="G721" s="129">
        <v>0</v>
      </c>
    </row>
    <row r="722" spans="1:7" ht="30" customHeight="1">
      <c r="A722" s="14" t="s">
        <v>3311</v>
      </c>
      <c r="B722" s="172" t="s">
        <v>5770</v>
      </c>
      <c r="C722" s="161">
        <f t="shared" si="22"/>
        <v>6</v>
      </c>
      <c r="D722" s="129">
        <f t="shared" si="23"/>
        <v>3</v>
      </c>
      <c r="E722" s="14">
        <v>6</v>
      </c>
      <c r="F722" s="129">
        <v>6</v>
      </c>
      <c r="G722" s="129">
        <v>0</v>
      </c>
    </row>
    <row r="723" spans="1:7" ht="30" customHeight="1">
      <c r="A723" s="14" t="s">
        <v>3311</v>
      </c>
      <c r="B723" s="63" t="s">
        <v>2592</v>
      </c>
      <c r="C723" s="161">
        <f t="shared" si="22"/>
        <v>6</v>
      </c>
      <c r="D723" s="129">
        <f t="shared" si="23"/>
        <v>3</v>
      </c>
      <c r="E723" s="14">
        <v>6</v>
      </c>
      <c r="F723" s="129">
        <v>6</v>
      </c>
      <c r="G723" s="129">
        <v>0</v>
      </c>
    </row>
    <row r="724" spans="1:7" ht="30" customHeight="1">
      <c r="A724" s="14" t="s">
        <v>3311</v>
      </c>
      <c r="B724" s="63" t="s">
        <v>5185</v>
      </c>
      <c r="C724" s="161">
        <f t="shared" si="22"/>
        <v>5.666666666666667</v>
      </c>
      <c r="D724" s="129">
        <f t="shared" si="23"/>
        <v>4.5</v>
      </c>
      <c r="E724" s="14">
        <v>6</v>
      </c>
      <c r="F724" s="129">
        <v>5</v>
      </c>
      <c r="G724" s="129">
        <v>4</v>
      </c>
    </row>
    <row r="725" spans="1:7" ht="30" customHeight="1">
      <c r="A725" s="14" t="s">
        <v>3311</v>
      </c>
      <c r="B725" s="63" t="s">
        <v>5739</v>
      </c>
      <c r="C725" s="161">
        <f t="shared" si="22"/>
        <v>5.666666666666667</v>
      </c>
      <c r="D725" s="129">
        <f t="shared" si="23"/>
        <v>3.5</v>
      </c>
      <c r="E725" s="14">
        <v>5</v>
      </c>
      <c r="F725" s="129">
        <v>7</v>
      </c>
      <c r="G725" s="129">
        <v>0</v>
      </c>
    </row>
    <row r="726" spans="1:7" ht="30" customHeight="1">
      <c r="A726" s="14" t="s">
        <v>3311</v>
      </c>
      <c r="B726" s="63" t="s">
        <v>5253</v>
      </c>
      <c r="C726" s="161">
        <f t="shared" si="22"/>
        <v>5.333333333333333</v>
      </c>
      <c r="D726" s="129">
        <f t="shared" si="23"/>
        <v>4.5</v>
      </c>
      <c r="E726" s="14">
        <v>5</v>
      </c>
      <c r="F726" s="129">
        <v>6</v>
      </c>
      <c r="G726" s="129">
        <v>3</v>
      </c>
    </row>
    <row r="727" spans="1:7" ht="30" customHeight="1">
      <c r="A727" s="14" t="s">
        <v>3311</v>
      </c>
      <c r="B727" s="172" t="s">
        <v>5096</v>
      </c>
      <c r="C727" s="161">
        <f t="shared" si="22"/>
        <v>5.333333333333333</v>
      </c>
      <c r="D727" s="129">
        <f t="shared" si="23"/>
        <v>0</v>
      </c>
      <c r="E727" s="14">
        <v>8</v>
      </c>
      <c r="F727" s="129"/>
      <c r="G727" s="129"/>
    </row>
    <row r="728" spans="1:7" ht="30" customHeight="1">
      <c r="A728" s="14" t="s">
        <v>3311</v>
      </c>
      <c r="B728" s="63" t="s">
        <v>6256</v>
      </c>
      <c r="C728" s="161">
        <f t="shared" si="22"/>
        <v>5.333333333333333</v>
      </c>
      <c r="D728" s="129">
        <f t="shared" si="23"/>
        <v>2</v>
      </c>
      <c r="E728" s="14">
        <v>6</v>
      </c>
      <c r="F728" s="129">
        <v>4</v>
      </c>
      <c r="G728" s="129">
        <v>0</v>
      </c>
    </row>
    <row r="729" spans="1:7" ht="30" customHeight="1">
      <c r="A729" s="14" t="s">
        <v>3311</v>
      </c>
      <c r="B729" s="168" t="s">
        <v>6257</v>
      </c>
      <c r="C729" s="161">
        <f t="shared" si="22"/>
        <v>5.333333333333333</v>
      </c>
      <c r="D729" s="129">
        <f t="shared" si="23"/>
        <v>1</v>
      </c>
      <c r="E729" s="14">
        <v>7</v>
      </c>
      <c r="F729" s="129">
        <v>2</v>
      </c>
      <c r="G729" s="129">
        <v>0</v>
      </c>
    </row>
    <row r="730" spans="1:7" ht="30" customHeight="1">
      <c r="A730" s="14" t="s">
        <v>3311</v>
      </c>
      <c r="B730" s="168" t="s">
        <v>6264</v>
      </c>
      <c r="C730" s="161">
        <f t="shared" si="22"/>
        <v>5.333333333333333</v>
      </c>
      <c r="D730" s="129">
        <f t="shared" si="23"/>
        <v>1</v>
      </c>
      <c r="E730" s="14">
        <v>7</v>
      </c>
      <c r="F730" s="129">
        <v>2</v>
      </c>
      <c r="G730" s="129">
        <v>0</v>
      </c>
    </row>
    <row r="731" spans="1:7" ht="30" customHeight="1">
      <c r="A731" s="14" t="s">
        <v>3311</v>
      </c>
      <c r="B731" s="172" t="s">
        <v>6200</v>
      </c>
      <c r="C731" s="161">
        <f t="shared" si="22"/>
        <v>5</v>
      </c>
      <c r="D731" s="129">
        <f t="shared" si="23"/>
        <v>4.5</v>
      </c>
      <c r="E731" s="14">
        <v>3</v>
      </c>
      <c r="F731" s="129">
        <v>9</v>
      </c>
      <c r="G731" s="129">
        <v>0</v>
      </c>
    </row>
    <row r="732" spans="1:7" ht="30" customHeight="1">
      <c r="A732" s="14" t="s">
        <v>3311</v>
      </c>
      <c r="B732" s="63" t="s">
        <v>6307</v>
      </c>
      <c r="C732" s="161">
        <f t="shared" si="22"/>
        <v>5</v>
      </c>
      <c r="D732" s="129">
        <f t="shared" si="23"/>
        <v>2.5</v>
      </c>
      <c r="E732" s="14">
        <v>5</v>
      </c>
      <c r="F732" s="129">
        <v>5</v>
      </c>
      <c r="G732" s="129">
        <v>0</v>
      </c>
    </row>
    <row r="733" spans="1:7" ht="30" customHeight="1">
      <c r="A733" s="14" t="s">
        <v>3311</v>
      </c>
      <c r="B733" s="63" t="s">
        <v>5098</v>
      </c>
      <c r="C733" s="161">
        <f t="shared" si="22"/>
        <v>5</v>
      </c>
      <c r="D733" s="129">
        <f t="shared" si="23"/>
        <v>4</v>
      </c>
      <c r="E733" s="14">
        <v>5</v>
      </c>
      <c r="F733" s="129">
        <v>5</v>
      </c>
      <c r="G733" s="129">
        <v>3</v>
      </c>
    </row>
    <row r="734" spans="1:7" ht="30" customHeight="1">
      <c r="A734" s="14" t="s">
        <v>3311</v>
      </c>
      <c r="B734" s="63" t="s">
        <v>5101</v>
      </c>
      <c r="C734" s="161">
        <f t="shared" si="22"/>
        <v>5</v>
      </c>
      <c r="D734" s="129">
        <f t="shared" si="23"/>
        <v>5.5</v>
      </c>
      <c r="E734" s="14">
        <v>5</v>
      </c>
      <c r="F734" s="129">
        <v>5</v>
      </c>
      <c r="G734" s="129">
        <v>6</v>
      </c>
    </row>
    <row r="735" spans="1:7" ht="30" customHeight="1">
      <c r="A735" s="14" t="s">
        <v>3311</v>
      </c>
      <c r="B735" s="63" t="s">
        <v>6444</v>
      </c>
      <c r="C735" s="161">
        <f t="shared" si="22"/>
        <v>5</v>
      </c>
      <c r="D735" s="129">
        <f t="shared" si="23"/>
        <v>5</v>
      </c>
      <c r="E735" s="14">
        <v>5</v>
      </c>
      <c r="F735" s="129">
        <v>5</v>
      </c>
      <c r="G735" s="129">
        <v>5</v>
      </c>
    </row>
    <row r="736" spans="1:7" ht="30" customHeight="1">
      <c r="A736" s="14" t="s">
        <v>3311</v>
      </c>
      <c r="B736" s="63" t="s">
        <v>6308</v>
      </c>
      <c r="C736" s="161">
        <f t="shared" si="22"/>
        <v>5</v>
      </c>
      <c r="D736" s="129">
        <f t="shared" si="23"/>
        <v>2.5</v>
      </c>
      <c r="E736" s="14">
        <v>5</v>
      </c>
      <c r="F736" s="129">
        <v>5</v>
      </c>
      <c r="G736" s="129">
        <v>0</v>
      </c>
    </row>
    <row r="737" spans="1:7" ht="30" customHeight="1">
      <c r="A737" s="14" t="s">
        <v>3311</v>
      </c>
      <c r="B737" s="63" t="s">
        <v>5742</v>
      </c>
      <c r="C737" s="161">
        <f t="shared" si="22"/>
        <v>5</v>
      </c>
      <c r="D737" s="129">
        <f t="shared" si="23"/>
        <v>1.5</v>
      </c>
      <c r="E737" s="14">
        <v>6</v>
      </c>
      <c r="F737" s="129">
        <v>3</v>
      </c>
      <c r="G737" s="129">
        <v>0</v>
      </c>
    </row>
    <row r="738" spans="1:7" ht="30" customHeight="1">
      <c r="A738" s="14" t="s">
        <v>3311</v>
      </c>
      <c r="B738" s="63" t="s">
        <v>6329</v>
      </c>
      <c r="C738" s="161">
        <f t="shared" si="22"/>
        <v>5</v>
      </c>
      <c r="D738" s="129">
        <f t="shared" si="23"/>
        <v>5</v>
      </c>
      <c r="E738" s="14">
        <v>5</v>
      </c>
      <c r="F738" s="129">
        <v>5</v>
      </c>
      <c r="G738" s="129">
        <v>5</v>
      </c>
    </row>
    <row r="739" spans="1:7" ht="30" customHeight="1">
      <c r="A739" s="14" t="s">
        <v>3311</v>
      </c>
      <c r="B739" s="63" t="s">
        <v>6310</v>
      </c>
      <c r="C739" s="161">
        <f t="shared" si="22"/>
        <v>5</v>
      </c>
      <c r="D739" s="129">
        <f t="shared" si="23"/>
        <v>2.5</v>
      </c>
      <c r="E739" s="14">
        <v>5</v>
      </c>
      <c r="F739" s="129">
        <v>5</v>
      </c>
      <c r="G739" s="129">
        <v>0</v>
      </c>
    </row>
    <row r="740" spans="1:7" ht="30" customHeight="1">
      <c r="A740" s="14" t="s">
        <v>3311</v>
      </c>
      <c r="B740" s="63" t="s">
        <v>6331</v>
      </c>
      <c r="C740" s="161">
        <f t="shared" si="22"/>
        <v>5</v>
      </c>
      <c r="D740" s="129">
        <f t="shared" si="23"/>
        <v>5</v>
      </c>
      <c r="E740" s="14">
        <v>5</v>
      </c>
      <c r="F740" s="129">
        <v>5</v>
      </c>
      <c r="G740" s="129">
        <v>5</v>
      </c>
    </row>
    <row r="741" spans="1:7" ht="30" customHeight="1">
      <c r="A741" s="14" t="s">
        <v>3311</v>
      </c>
      <c r="B741" s="63" t="s">
        <v>6442</v>
      </c>
      <c r="C741" s="161">
        <f t="shared" si="22"/>
        <v>5</v>
      </c>
      <c r="D741" s="129">
        <f t="shared" si="23"/>
        <v>5</v>
      </c>
      <c r="E741" s="14">
        <v>5</v>
      </c>
      <c r="F741" s="129">
        <v>5</v>
      </c>
      <c r="G741" s="129">
        <v>5</v>
      </c>
    </row>
    <row r="742" spans="1:7" ht="30" customHeight="1">
      <c r="A742" s="14" t="s">
        <v>3311</v>
      </c>
      <c r="B742" s="172" t="s">
        <v>4638</v>
      </c>
      <c r="C742" s="161">
        <f t="shared" si="22"/>
        <v>5</v>
      </c>
      <c r="D742" s="129">
        <f t="shared" si="23"/>
        <v>6.75</v>
      </c>
      <c r="E742" s="14">
        <v>5</v>
      </c>
      <c r="F742" s="129">
        <v>5</v>
      </c>
      <c r="G742" s="129">
        <v>8.5</v>
      </c>
    </row>
    <row r="743" spans="1:7" ht="30" customHeight="1">
      <c r="A743" s="14" t="s">
        <v>3311</v>
      </c>
      <c r="B743" s="63" t="s">
        <v>6404</v>
      </c>
      <c r="C743" s="161">
        <f t="shared" si="22"/>
        <v>5</v>
      </c>
      <c r="D743" s="129">
        <f t="shared" si="23"/>
        <v>5</v>
      </c>
      <c r="E743" s="14">
        <v>5</v>
      </c>
      <c r="F743" s="129">
        <v>5</v>
      </c>
      <c r="G743" s="129">
        <v>5</v>
      </c>
    </row>
    <row r="744" spans="1:7" ht="30" customHeight="1">
      <c r="A744" s="14" t="s">
        <v>3311</v>
      </c>
      <c r="B744" s="168" t="s">
        <v>6225</v>
      </c>
      <c r="C744" s="161">
        <f t="shared" si="22"/>
        <v>5</v>
      </c>
      <c r="D744" s="129">
        <f t="shared" si="23"/>
        <v>2.5</v>
      </c>
      <c r="E744" s="14">
        <v>5</v>
      </c>
      <c r="F744" s="129">
        <v>5</v>
      </c>
      <c r="G744" s="129">
        <v>0</v>
      </c>
    </row>
    <row r="745" spans="1:7" ht="30" customHeight="1">
      <c r="A745" s="14" t="s">
        <v>3311</v>
      </c>
      <c r="B745" s="168" t="s">
        <v>6229</v>
      </c>
      <c r="C745" s="161">
        <f t="shared" si="22"/>
        <v>5</v>
      </c>
      <c r="D745" s="129">
        <f t="shared" si="23"/>
        <v>2.5</v>
      </c>
      <c r="E745" s="14">
        <v>5</v>
      </c>
      <c r="F745" s="129">
        <v>5</v>
      </c>
      <c r="G745" s="129">
        <v>0</v>
      </c>
    </row>
    <row r="746" spans="1:7" ht="30" customHeight="1">
      <c r="A746" s="14" t="s">
        <v>3311</v>
      </c>
      <c r="B746" s="63" t="s">
        <v>5699</v>
      </c>
      <c r="C746" s="161">
        <f t="shared" si="22"/>
        <v>5</v>
      </c>
      <c r="D746" s="129">
        <f t="shared" si="23"/>
        <v>2.5</v>
      </c>
      <c r="E746" s="14">
        <v>5</v>
      </c>
      <c r="F746" s="129">
        <v>5</v>
      </c>
      <c r="G746" s="129">
        <v>0</v>
      </c>
    </row>
    <row r="747" spans="1:7" ht="30" customHeight="1">
      <c r="A747" s="14" t="s">
        <v>3311</v>
      </c>
      <c r="B747" s="63" t="s">
        <v>6407</v>
      </c>
      <c r="C747" s="161">
        <f t="shared" si="22"/>
        <v>5</v>
      </c>
      <c r="D747" s="129">
        <f t="shared" si="23"/>
        <v>5</v>
      </c>
      <c r="E747" s="14">
        <v>5</v>
      </c>
      <c r="F747" s="129">
        <v>5</v>
      </c>
      <c r="G747" s="129">
        <v>5</v>
      </c>
    </row>
    <row r="748" spans="1:7" ht="30" customHeight="1">
      <c r="A748" s="14" t="s">
        <v>3311</v>
      </c>
      <c r="B748" s="63" t="s">
        <v>6445</v>
      </c>
      <c r="C748" s="161">
        <f t="shared" si="22"/>
        <v>5</v>
      </c>
      <c r="D748" s="129">
        <f t="shared" si="23"/>
        <v>5</v>
      </c>
      <c r="E748" s="14">
        <v>5</v>
      </c>
      <c r="F748" s="129">
        <v>5</v>
      </c>
      <c r="G748" s="129">
        <v>5</v>
      </c>
    </row>
    <row r="749" spans="1:7" ht="30" customHeight="1">
      <c r="A749" s="14" t="s">
        <v>3311</v>
      </c>
      <c r="B749" s="63" t="s">
        <v>6446</v>
      </c>
      <c r="C749" s="161">
        <f t="shared" si="22"/>
        <v>5</v>
      </c>
      <c r="D749" s="129">
        <f t="shared" si="23"/>
        <v>5</v>
      </c>
      <c r="E749" s="14">
        <v>5</v>
      </c>
      <c r="F749" s="129">
        <v>5</v>
      </c>
      <c r="G749" s="129">
        <v>5</v>
      </c>
    </row>
    <row r="750" spans="1:7" ht="30" customHeight="1">
      <c r="A750" s="14" t="s">
        <v>3311</v>
      </c>
      <c r="B750" s="63" t="s">
        <v>5744</v>
      </c>
      <c r="C750" s="161">
        <f t="shared" si="22"/>
        <v>4.666666666666667</v>
      </c>
      <c r="D750" s="129">
        <f t="shared" si="23"/>
        <v>2</v>
      </c>
      <c r="E750" s="14">
        <v>5</v>
      </c>
      <c r="F750" s="129">
        <v>4</v>
      </c>
      <c r="G750" s="129">
        <v>0</v>
      </c>
    </row>
    <row r="751" spans="1:7" ht="30" customHeight="1">
      <c r="A751" s="14" t="s">
        <v>3311</v>
      </c>
      <c r="B751" s="168" t="s">
        <v>6198</v>
      </c>
      <c r="C751" s="161">
        <f t="shared" si="22"/>
        <v>4.666666666666667</v>
      </c>
      <c r="D751" s="129">
        <f t="shared" si="23"/>
        <v>2</v>
      </c>
      <c r="E751" s="14">
        <v>5</v>
      </c>
      <c r="F751" s="129">
        <v>4</v>
      </c>
      <c r="G751" s="129">
        <v>0</v>
      </c>
    </row>
    <row r="752" spans="1:7" ht="30" customHeight="1">
      <c r="A752" s="14" t="s">
        <v>3311</v>
      </c>
      <c r="B752" s="168" t="s">
        <v>6204</v>
      </c>
      <c r="C752" s="161">
        <f t="shared" si="22"/>
        <v>4.666666666666667</v>
      </c>
      <c r="D752" s="129">
        <f t="shared" si="23"/>
        <v>3</v>
      </c>
      <c r="E752" s="14">
        <v>4</v>
      </c>
      <c r="F752" s="129">
        <v>6</v>
      </c>
      <c r="G752" s="129">
        <v>0</v>
      </c>
    </row>
    <row r="753" spans="1:7" ht="30" customHeight="1">
      <c r="A753" s="14" t="s">
        <v>3311</v>
      </c>
      <c r="B753" s="63" t="s">
        <v>5189</v>
      </c>
      <c r="C753" s="161">
        <f t="shared" si="22"/>
        <v>4.666666666666667</v>
      </c>
      <c r="D753" s="129">
        <f t="shared" si="23"/>
        <v>4</v>
      </c>
      <c r="E753" s="14">
        <v>5</v>
      </c>
      <c r="F753" s="129">
        <v>4</v>
      </c>
      <c r="G753" s="129">
        <v>4</v>
      </c>
    </row>
    <row r="754" spans="1:7" ht="30" customHeight="1">
      <c r="A754" s="14" t="s">
        <v>3311</v>
      </c>
      <c r="B754" s="63" t="s">
        <v>5629</v>
      </c>
      <c r="C754" s="161">
        <f t="shared" si="22"/>
        <v>4.666666666666667</v>
      </c>
      <c r="D754" s="129">
        <f t="shared" si="23"/>
        <v>3</v>
      </c>
      <c r="E754" s="14">
        <v>5</v>
      </c>
      <c r="F754" s="129">
        <v>4</v>
      </c>
      <c r="G754" s="129">
        <v>2</v>
      </c>
    </row>
    <row r="755" spans="1:7" ht="30" customHeight="1">
      <c r="A755" s="14" t="s">
        <v>3311</v>
      </c>
      <c r="B755" s="168" t="s">
        <v>6197</v>
      </c>
      <c r="C755" s="161">
        <f t="shared" si="22"/>
        <v>4.666666666666667</v>
      </c>
      <c r="D755" s="129">
        <f t="shared" si="23"/>
        <v>3</v>
      </c>
      <c r="E755" s="14">
        <v>4</v>
      </c>
      <c r="F755" s="129">
        <v>6</v>
      </c>
      <c r="G755" s="129">
        <v>0</v>
      </c>
    </row>
    <row r="756" spans="1:7" ht="30" customHeight="1">
      <c r="A756" s="14" t="s">
        <v>3311</v>
      </c>
      <c r="B756" s="63" t="s">
        <v>6254</v>
      </c>
      <c r="C756" s="161">
        <f t="shared" si="22"/>
        <v>4.666666666666667</v>
      </c>
      <c r="D756" s="129">
        <f t="shared" si="23"/>
        <v>3</v>
      </c>
      <c r="E756" s="14">
        <v>4</v>
      </c>
      <c r="F756" s="129">
        <v>6</v>
      </c>
      <c r="G756" s="129">
        <v>0</v>
      </c>
    </row>
    <row r="757" spans="1:7" ht="30" customHeight="1">
      <c r="A757" s="14" t="s">
        <v>3311</v>
      </c>
      <c r="B757" s="63" t="s">
        <v>2456</v>
      </c>
      <c r="C757" s="161">
        <f t="shared" si="22"/>
        <v>4.5</v>
      </c>
      <c r="D757" s="129">
        <f t="shared" si="23"/>
        <v>3.5</v>
      </c>
      <c r="E757" s="14">
        <v>5</v>
      </c>
      <c r="F757" s="129">
        <v>3.5</v>
      </c>
      <c r="G757" s="129">
        <v>3.5</v>
      </c>
    </row>
    <row r="758" spans="1:7" ht="30" customHeight="1">
      <c r="A758" s="14" t="s">
        <v>3311</v>
      </c>
      <c r="B758" s="63" t="s">
        <v>4714</v>
      </c>
      <c r="C758" s="161">
        <f t="shared" si="22"/>
        <v>4.333333333333333</v>
      </c>
      <c r="D758" s="129">
        <f t="shared" si="23"/>
        <v>8</v>
      </c>
      <c r="E758" s="14">
        <v>3</v>
      </c>
      <c r="F758" s="129">
        <v>7</v>
      </c>
      <c r="G758" s="129">
        <v>9</v>
      </c>
    </row>
    <row r="759" spans="1:7" ht="30" customHeight="1">
      <c r="A759" s="14" t="s">
        <v>3311</v>
      </c>
      <c r="B759" s="168" t="s">
        <v>6189</v>
      </c>
      <c r="C759" s="161">
        <f t="shared" si="22"/>
        <v>4.333333333333333</v>
      </c>
      <c r="D759" s="129">
        <f t="shared" si="23"/>
        <v>2.5</v>
      </c>
      <c r="E759" s="14">
        <v>4</v>
      </c>
      <c r="F759" s="129">
        <v>5</v>
      </c>
      <c r="G759" s="129">
        <v>0</v>
      </c>
    </row>
    <row r="760" spans="1:7" ht="30" customHeight="1">
      <c r="A760" s="14" t="s">
        <v>3311</v>
      </c>
      <c r="B760" s="63" t="s">
        <v>4905</v>
      </c>
      <c r="C760" s="161">
        <f t="shared" si="22"/>
        <v>4.333333333333333</v>
      </c>
      <c r="D760" s="129">
        <f t="shared" si="23"/>
        <v>2</v>
      </c>
      <c r="E760" s="14">
        <v>5</v>
      </c>
      <c r="F760" s="129">
        <v>3</v>
      </c>
      <c r="G760" s="129">
        <v>1</v>
      </c>
    </row>
    <row r="761" spans="1:7" ht="30" customHeight="1">
      <c r="A761" s="14" t="s">
        <v>3311</v>
      </c>
      <c r="B761" s="168" t="s">
        <v>6186</v>
      </c>
      <c r="C761" s="161">
        <f t="shared" si="22"/>
        <v>4.333333333333333</v>
      </c>
      <c r="D761" s="129">
        <f t="shared" si="23"/>
        <v>1.5</v>
      </c>
      <c r="E761" s="14">
        <v>5</v>
      </c>
      <c r="F761" s="129">
        <v>3</v>
      </c>
      <c r="G761" s="129">
        <v>0</v>
      </c>
    </row>
    <row r="762" spans="1:7" ht="30" customHeight="1">
      <c r="A762" s="14" t="s">
        <v>3311</v>
      </c>
      <c r="B762" s="63" t="s">
        <v>5240</v>
      </c>
      <c r="C762" s="161">
        <f t="shared" si="22"/>
        <v>4</v>
      </c>
      <c r="D762" s="129">
        <f t="shared" si="23"/>
        <v>3.5</v>
      </c>
      <c r="E762" s="14">
        <v>4</v>
      </c>
      <c r="F762" s="129">
        <v>4</v>
      </c>
      <c r="G762" s="129">
        <v>3</v>
      </c>
    </row>
    <row r="763" spans="1:7" ht="30" customHeight="1">
      <c r="A763" s="14" t="s">
        <v>3311</v>
      </c>
      <c r="B763" s="168" t="s">
        <v>6206</v>
      </c>
      <c r="C763" s="161">
        <f t="shared" si="22"/>
        <v>4</v>
      </c>
      <c r="D763" s="129">
        <f t="shared" si="23"/>
        <v>3</v>
      </c>
      <c r="E763" s="14">
        <v>3</v>
      </c>
      <c r="F763" s="129">
        <v>6</v>
      </c>
      <c r="G763" s="129">
        <v>0</v>
      </c>
    </row>
    <row r="764" spans="1:7" ht="30" customHeight="1">
      <c r="A764" s="14" t="s">
        <v>3311</v>
      </c>
      <c r="B764" s="63" t="s">
        <v>5769</v>
      </c>
      <c r="C764" s="161">
        <f t="shared" si="22"/>
        <v>4</v>
      </c>
      <c r="D764" s="129">
        <f t="shared" si="23"/>
        <v>3</v>
      </c>
      <c r="E764" s="14">
        <v>3</v>
      </c>
      <c r="F764" s="129">
        <v>6</v>
      </c>
      <c r="G764" s="129">
        <v>0</v>
      </c>
    </row>
    <row r="765" spans="1:7" ht="30" customHeight="1">
      <c r="A765" s="14" t="s">
        <v>3311</v>
      </c>
      <c r="B765" s="63" t="s">
        <v>4718</v>
      </c>
      <c r="C765" s="161">
        <f t="shared" si="22"/>
        <v>3.6666666666666665</v>
      </c>
      <c r="D765" s="129">
        <f t="shared" si="23"/>
        <v>5.5</v>
      </c>
      <c r="E765" s="14">
        <v>3</v>
      </c>
      <c r="F765" s="129">
        <v>5</v>
      </c>
      <c r="G765" s="129">
        <v>6</v>
      </c>
    </row>
    <row r="766" spans="1:7" ht="30" customHeight="1">
      <c r="A766" s="14" t="s">
        <v>3311</v>
      </c>
      <c r="B766" s="168" t="s">
        <v>6209</v>
      </c>
      <c r="C766" s="161">
        <f t="shared" si="22"/>
        <v>3.6666666666666665</v>
      </c>
      <c r="D766" s="129">
        <f t="shared" si="23"/>
        <v>1.5</v>
      </c>
      <c r="E766" s="14">
        <v>4</v>
      </c>
      <c r="F766" s="129">
        <v>3</v>
      </c>
      <c r="G766" s="129">
        <v>0</v>
      </c>
    </row>
    <row r="767" spans="1:7" ht="30" customHeight="1">
      <c r="A767" s="14" t="s">
        <v>3311</v>
      </c>
      <c r="B767" s="172" t="s">
        <v>4750</v>
      </c>
      <c r="C767" s="161">
        <f t="shared" si="22"/>
        <v>3.6666666666666665</v>
      </c>
      <c r="D767" s="129">
        <f t="shared" si="23"/>
        <v>2</v>
      </c>
      <c r="E767" s="14">
        <v>4</v>
      </c>
      <c r="F767" s="129">
        <v>3</v>
      </c>
      <c r="G767" s="129">
        <v>1</v>
      </c>
    </row>
    <row r="768" spans="1:7" ht="30" customHeight="1">
      <c r="A768" s="14" t="s">
        <v>3311</v>
      </c>
      <c r="B768" s="63" t="s">
        <v>4713</v>
      </c>
      <c r="C768" s="161">
        <f t="shared" si="22"/>
        <v>3.3333333333333335</v>
      </c>
      <c r="D768" s="129">
        <f t="shared" si="23"/>
        <v>5.5</v>
      </c>
      <c r="E768" s="14">
        <v>2</v>
      </c>
      <c r="F768" s="129">
        <v>6</v>
      </c>
      <c r="G768" s="129">
        <v>5</v>
      </c>
    </row>
    <row r="769" spans="1:7" ht="30" customHeight="1">
      <c r="A769" s="290" t="s">
        <v>3311</v>
      </c>
      <c r="B769" s="172" t="s">
        <v>4719</v>
      </c>
      <c r="C769" s="161">
        <f t="shared" si="22"/>
        <v>3.3333333333333335</v>
      </c>
      <c r="D769" s="129">
        <f t="shared" si="23"/>
        <v>6</v>
      </c>
      <c r="E769" s="14">
        <v>3</v>
      </c>
      <c r="F769" s="129">
        <v>4</v>
      </c>
      <c r="G769" s="129">
        <v>8</v>
      </c>
    </row>
    <row r="770" spans="1:7" ht="30" customHeight="1">
      <c r="A770" s="14" t="s">
        <v>3311</v>
      </c>
      <c r="B770" s="63" t="s">
        <v>5702</v>
      </c>
      <c r="C770" s="161">
        <f t="shared" ref="C770:C833" si="24">(E770*2+F770)/3</f>
        <v>3.3333333333333335</v>
      </c>
      <c r="D770" s="129">
        <f t="shared" ref="D770:D833" si="25">(F770+G770)/2</f>
        <v>2</v>
      </c>
      <c r="E770" s="14">
        <v>3</v>
      </c>
      <c r="F770" s="129">
        <v>4</v>
      </c>
      <c r="G770" s="129">
        <v>0</v>
      </c>
    </row>
    <row r="771" spans="1:7" ht="30" customHeight="1">
      <c r="A771" s="14" t="s">
        <v>3311</v>
      </c>
      <c r="B771" s="168" t="s">
        <v>5047</v>
      </c>
      <c r="C771" s="161">
        <f t="shared" si="24"/>
        <v>3.3333333333333335</v>
      </c>
      <c r="D771" s="129">
        <f t="shared" si="25"/>
        <v>6</v>
      </c>
      <c r="E771" s="14">
        <v>3</v>
      </c>
      <c r="F771" s="129">
        <v>4</v>
      </c>
      <c r="G771" s="129">
        <v>8</v>
      </c>
    </row>
    <row r="772" spans="1:7" ht="30" customHeight="1">
      <c r="A772" s="14" t="s">
        <v>3311</v>
      </c>
      <c r="B772" s="63" t="s">
        <v>5619</v>
      </c>
      <c r="C772" s="161">
        <f t="shared" si="24"/>
        <v>3</v>
      </c>
      <c r="D772" s="129">
        <f t="shared" si="25"/>
        <v>2.5</v>
      </c>
      <c r="E772" s="14">
        <v>3</v>
      </c>
      <c r="F772" s="129">
        <v>3</v>
      </c>
      <c r="G772" s="129">
        <v>2</v>
      </c>
    </row>
    <row r="773" spans="1:7" ht="30" customHeight="1">
      <c r="A773" s="14" t="s">
        <v>3311</v>
      </c>
      <c r="B773" s="168" t="s">
        <v>6210</v>
      </c>
      <c r="C773" s="161">
        <f t="shared" si="24"/>
        <v>3</v>
      </c>
      <c r="D773" s="129">
        <f t="shared" si="25"/>
        <v>2.5</v>
      </c>
      <c r="E773" s="14">
        <v>2</v>
      </c>
      <c r="F773" s="129">
        <v>5</v>
      </c>
      <c r="G773" s="129">
        <v>0</v>
      </c>
    </row>
    <row r="774" spans="1:7" ht="30" customHeight="1">
      <c r="A774" s="14" t="s">
        <v>3311</v>
      </c>
      <c r="B774" s="168" t="s">
        <v>6205</v>
      </c>
      <c r="C774" s="161">
        <f t="shared" si="24"/>
        <v>3</v>
      </c>
      <c r="D774" s="129">
        <f t="shared" si="25"/>
        <v>2.5</v>
      </c>
      <c r="E774" s="14">
        <v>2</v>
      </c>
      <c r="F774" s="129">
        <v>5</v>
      </c>
      <c r="G774" s="129">
        <v>0</v>
      </c>
    </row>
    <row r="775" spans="1:7" ht="30" customHeight="1">
      <c r="A775" s="14" t="s">
        <v>3311</v>
      </c>
      <c r="B775" s="172" t="s">
        <v>5733</v>
      </c>
      <c r="C775" s="161">
        <f t="shared" si="24"/>
        <v>2.6666666666666665</v>
      </c>
      <c r="D775" s="129">
        <f t="shared" si="25"/>
        <v>1</v>
      </c>
      <c r="E775" s="14">
        <v>3</v>
      </c>
      <c r="F775" s="129">
        <v>2</v>
      </c>
      <c r="G775" s="129">
        <v>0</v>
      </c>
    </row>
    <row r="776" spans="1:7" ht="30" customHeight="1">
      <c r="A776" s="14" t="s">
        <v>3311</v>
      </c>
      <c r="B776" s="168" t="s">
        <v>6226</v>
      </c>
      <c r="C776" s="161">
        <f t="shared" si="24"/>
        <v>2.6666666666666665</v>
      </c>
      <c r="D776" s="129">
        <f t="shared" si="25"/>
        <v>1</v>
      </c>
      <c r="E776" s="14">
        <v>3</v>
      </c>
      <c r="F776" s="129">
        <v>2</v>
      </c>
      <c r="G776" s="129">
        <v>0</v>
      </c>
    </row>
    <row r="777" spans="1:7" ht="30" customHeight="1">
      <c r="A777" s="14" t="s">
        <v>3311</v>
      </c>
      <c r="B777" s="172" t="s">
        <v>5732</v>
      </c>
      <c r="C777" s="161">
        <f t="shared" si="24"/>
        <v>2.6666666666666665</v>
      </c>
      <c r="D777" s="129">
        <f t="shared" si="25"/>
        <v>1</v>
      </c>
      <c r="E777" s="14">
        <v>3</v>
      </c>
      <c r="F777" s="129">
        <v>2</v>
      </c>
      <c r="G777" s="129">
        <v>0</v>
      </c>
    </row>
    <row r="778" spans="1:7" ht="30" customHeight="1">
      <c r="A778" s="14" t="s">
        <v>3311</v>
      </c>
      <c r="B778" s="63" t="s">
        <v>4906</v>
      </c>
      <c r="C778" s="161">
        <f t="shared" si="24"/>
        <v>2.6666666666666665</v>
      </c>
      <c r="D778" s="129">
        <f t="shared" si="25"/>
        <v>3</v>
      </c>
      <c r="E778" s="14">
        <v>3</v>
      </c>
      <c r="F778" s="129">
        <v>2</v>
      </c>
      <c r="G778" s="129">
        <v>4</v>
      </c>
    </row>
    <row r="779" spans="1:7" ht="30" customHeight="1">
      <c r="A779" s="14" t="s">
        <v>3311</v>
      </c>
      <c r="B779" s="172" t="s">
        <v>5694</v>
      </c>
      <c r="C779" s="161">
        <f t="shared" si="24"/>
        <v>2</v>
      </c>
      <c r="D779" s="129">
        <f t="shared" si="25"/>
        <v>1</v>
      </c>
      <c r="E779" s="14">
        <v>2</v>
      </c>
      <c r="F779" s="129">
        <v>2</v>
      </c>
      <c r="G779" s="129">
        <v>0</v>
      </c>
    </row>
    <row r="780" spans="1:7" ht="30" customHeight="1">
      <c r="A780" s="14" t="s">
        <v>3311</v>
      </c>
      <c r="B780" s="63" t="s">
        <v>5618</v>
      </c>
      <c r="C780" s="161">
        <f t="shared" si="24"/>
        <v>1.6666666666666667</v>
      </c>
      <c r="D780" s="129">
        <f t="shared" si="25"/>
        <v>1.5</v>
      </c>
      <c r="E780" s="14">
        <v>2</v>
      </c>
      <c r="F780" s="129">
        <v>1</v>
      </c>
      <c r="G780" s="129">
        <v>2</v>
      </c>
    </row>
    <row r="781" spans="1:7" ht="30" customHeight="1">
      <c r="A781" s="14" t="s">
        <v>3311</v>
      </c>
      <c r="B781" s="63" t="s">
        <v>4983</v>
      </c>
      <c r="C781" s="161">
        <f t="shared" si="24"/>
        <v>1.6666666666666667</v>
      </c>
      <c r="D781" s="129">
        <f t="shared" si="25"/>
        <v>3.5</v>
      </c>
      <c r="E781" s="14">
        <v>1</v>
      </c>
      <c r="F781" s="129">
        <v>3</v>
      </c>
      <c r="G781" s="129">
        <v>4</v>
      </c>
    </row>
    <row r="782" spans="1:7" ht="30" customHeight="1">
      <c r="A782" s="14" t="s">
        <v>3311</v>
      </c>
      <c r="B782" s="63" t="s">
        <v>3577</v>
      </c>
      <c r="C782" s="161">
        <f t="shared" si="24"/>
        <v>1.3333333333333333</v>
      </c>
      <c r="D782" s="129">
        <f t="shared" si="25"/>
        <v>0</v>
      </c>
      <c r="E782" s="14">
        <v>2</v>
      </c>
      <c r="F782" s="129">
        <v>0</v>
      </c>
      <c r="G782" s="129">
        <v>0</v>
      </c>
    </row>
    <row r="783" spans="1:7" ht="30" customHeight="1">
      <c r="A783" s="14" t="s">
        <v>3311</v>
      </c>
      <c r="B783" s="63" t="s">
        <v>3581</v>
      </c>
      <c r="C783" s="161">
        <f t="shared" si="24"/>
        <v>0.66666666666666663</v>
      </c>
      <c r="D783" s="129">
        <f t="shared" si="25"/>
        <v>0</v>
      </c>
      <c r="E783" s="14">
        <v>1</v>
      </c>
      <c r="F783" s="129">
        <v>0</v>
      </c>
      <c r="G783" s="129">
        <v>0</v>
      </c>
    </row>
    <row r="784" spans="1:7" ht="30" customHeight="1">
      <c r="A784" s="14" t="s">
        <v>3311</v>
      </c>
      <c r="B784" s="171" t="s">
        <v>3293</v>
      </c>
      <c r="C784" s="161">
        <f t="shared" si="24"/>
        <v>6.666666666666667</v>
      </c>
      <c r="D784" s="129">
        <f t="shared" si="25"/>
        <v>8.5</v>
      </c>
      <c r="E784" s="14">
        <v>6</v>
      </c>
      <c r="F784" s="129">
        <v>8</v>
      </c>
      <c r="G784" s="129">
        <v>9</v>
      </c>
    </row>
    <row r="785" spans="1:7" ht="30" customHeight="1">
      <c r="A785" s="14" t="s">
        <v>3311</v>
      </c>
      <c r="B785" s="171" t="s">
        <v>5622</v>
      </c>
      <c r="C785" s="161">
        <f t="shared" si="24"/>
        <v>4.666666666666667</v>
      </c>
      <c r="D785" s="129">
        <f t="shared" si="25"/>
        <v>4</v>
      </c>
      <c r="E785" s="14">
        <v>4</v>
      </c>
      <c r="F785" s="129">
        <v>6</v>
      </c>
      <c r="G785" s="129">
        <v>2</v>
      </c>
    </row>
    <row r="786" spans="1:7" ht="30" customHeight="1">
      <c r="A786" s="14" t="s">
        <v>3311</v>
      </c>
      <c r="B786" s="171" t="s">
        <v>3560</v>
      </c>
      <c r="C786" s="161">
        <f t="shared" si="24"/>
        <v>4.666666666666667</v>
      </c>
      <c r="D786" s="129">
        <f t="shared" si="25"/>
        <v>0</v>
      </c>
      <c r="E786" s="14">
        <v>7</v>
      </c>
      <c r="F786" s="129">
        <v>0</v>
      </c>
      <c r="G786" s="129">
        <v>0</v>
      </c>
    </row>
    <row r="787" spans="1:7" ht="30" customHeight="1">
      <c r="A787" s="14" t="s">
        <v>3311</v>
      </c>
      <c r="B787" s="171" t="s">
        <v>5054</v>
      </c>
      <c r="C787" s="161">
        <f t="shared" si="24"/>
        <v>4</v>
      </c>
      <c r="D787" s="129">
        <f t="shared" si="25"/>
        <v>5.5</v>
      </c>
      <c r="E787" s="14">
        <v>4</v>
      </c>
      <c r="F787" s="129">
        <v>4</v>
      </c>
      <c r="G787" s="129">
        <v>7</v>
      </c>
    </row>
    <row r="788" spans="1:7" ht="30" customHeight="1">
      <c r="A788" s="14" t="s">
        <v>3311</v>
      </c>
      <c r="B788" s="171" t="s">
        <v>5210</v>
      </c>
      <c r="C788" s="161">
        <f t="shared" si="24"/>
        <v>4</v>
      </c>
      <c r="D788" s="129">
        <f t="shared" si="25"/>
        <v>4.5</v>
      </c>
      <c r="E788" s="14">
        <v>4</v>
      </c>
      <c r="F788" s="129">
        <v>4</v>
      </c>
      <c r="G788" s="129">
        <v>5</v>
      </c>
    </row>
    <row r="789" spans="1:7" ht="30" customHeight="1">
      <c r="A789" s="14" t="s">
        <v>3311</v>
      </c>
      <c r="B789" s="171" t="s">
        <v>4717</v>
      </c>
      <c r="C789" s="161">
        <f t="shared" si="24"/>
        <v>4</v>
      </c>
      <c r="D789" s="129">
        <f t="shared" si="25"/>
        <v>5</v>
      </c>
      <c r="E789" s="14">
        <v>4</v>
      </c>
      <c r="F789" s="129">
        <v>4</v>
      </c>
      <c r="G789" s="129">
        <v>6</v>
      </c>
    </row>
    <row r="790" spans="1:7" ht="30" customHeight="1">
      <c r="A790" s="14" t="s">
        <v>3311</v>
      </c>
      <c r="B790" s="171" t="s">
        <v>3561</v>
      </c>
      <c r="C790" s="161">
        <f t="shared" si="24"/>
        <v>4</v>
      </c>
      <c r="D790" s="129">
        <f t="shared" si="25"/>
        <v>0</v>
      </c>
      <c r="E790" s="14">
        <v>6</v>
      </c>
      <c r="F790" s="129">
        <v>0</v>
      </c>
      <c r="G790" s="129">
        <v>0</v>
      </c>
    </row>
    <row r="791" spans="1:7" ht="30" customHeight="1">
      <c r="A791" s="14" t="s">
        <v>3311</v>
      </c>
      <c r="B791" s="171" t="s">
        <v>3568</v>
      </c>
      <c r="C791" s="161">
        <f t="shared" si="24"/>
        <v>4</v>
      </c>
      <c r="D791" s="129">
        <f t="shared" si="25"/>
        <v>0</v>
      </c>
      <c r="E791" s="14">
        <v>6</v>
      </c>
      <c r="F791" s="129">
        <v>0</v>
      </c>
      <c r="G791" s="129">
        <v>0</v>
      </c>
    </row>
    <row r="792" spans="1:7" ht="30" customHeight="1">
      <c r="A792" s="14" t="s">
        <v>3311</v>
      </c>
      <c r="B792" s="171" t="s">
        <v>5209</v>
      </c>
      <c r="C792" s="161">
        <f t="shared" si="24"/>
        <v>3.8333333333333335</v>
      </c>
      <c r="D792" s="129">
        <f t="shared" si="25"/>
        <v>5</v>
      </c>
      <c r="E792" s="14">
        <v>5</v>
      </c>
      <c r="F792" s="129">
        <v>1.5</v>
      </c>
      <c r="G792" s="129">
        <v>8.5</v>
      </c>
    </row>
    <row r="793" spans="1:7" ht="30" customHeight="1">
      <c r="A793" s="14" t="s">
        <v>3311</v>
      </c>
      <c r="B793" s="171" t="s">
        <v>5195</v>
      </c>
      <c r="C793" s="161">
        <f t="shared" si="24"/>
        <v>3.3333333333333335</v>
      </c>
      <c r="D793" s="129">
        <f t="shared" si="25"/>
        <v>3.5</v>
      </c>
      <c r="E793" s="14">
        <v>3</v>
      </c>
      <c r="F793" s="129">
        <v>4</v>
      </c>
      <c r="G793" s="129">
        <v>3</v>
      </c>
    </row>
    <row r="794" spans="1:7" ht="30" customHeight="1">
      <c r="A794" s="14" t="s">
        <v>3311</v>
      </c>
      <c r="B794" s="171" t="s">
        <v>2477</v>
      </c>
      <c r="C794" s="161">
        <f t="shared" si="24"/>
        <v>2.3333333333333335</v>
      </c>
      <c r="D794" s="129">
        <f t="shared" si="25"/>
        <v>2.5</v>
      </c>
      <c r="E794" s="14">
        <v>1</v>
      </c>
      <c r="F794" s="129">
        <v>5</v>
      </c>
      <c r="G794" s="129">
        <v>0</v>
      </c>
    </row>
    <row r="795" spans="1:7" ht="30" customHeight="1">
      <c r="A795" s="14" t="s">
        <v>3311</v>
      </c>
      <c r="B795" s="171" t="s">
        <v>2155</v>
      </c>
      <c r="C795" s="161">
        <f t="shared" si="24"/>
        <v>1.6666666666666667</v>
      </c>
      <c r="D795" s="129">
        <f t="shared" si="25"/>
        <v>5.75</v>
      </c>
      <c r="E795" s="14">
        <v>0</v>
      </c>
      <c r="F795" s="129">
        <v>5</v>
      </c>
      <c r="G795" s="129">
        <v>6.5</v>
      </c>
    </row>
    <row r="796" spans="1:7" ht="30" customHeight="1">
      <c r="A796" s="14" t="s">
        <v>3311</v>
      </c>
      <c r="B796" s="171" t="s">
        <v>2525</v>
      </c>
      <c r="C796" s="161">
        <f t="shared" si="24"/>
        <v>1</v>
      </c>
      <c r="D796" s="129">
        <f t="shared" si="25"/>
        <v>6.5</v>
      </c>
      <c r="E796" s="14">
        <v>0</v>
      </c>
      <c r="F796" s="129">
        <v>3</v>
      </c>
      <c r="G796" s="129">
        <v>10</v>
      </c>
    </row>
    <row r="797" spans="1:7" ht="30" customHeight="1">
      <c r="A797" s="14" t="s">
        <v>3311</v>
      </c>
      <c r="B797" s="170" t="s">
        <v>4081</v>
      </c>
      <c r="C797" s="161">
        <f t="shared" si="24"/>
        <v>0.66666666666666663</v>
      </c>
      <c r="D797" s="129">
        <f t="shared" si="25"/>
        <v>3</v>
      </c>
      <c r="E797" s="14">
        <v>0</v>
      </c>
      <c r="F797" s="129">
        <v>2</v>
      </c>
      <c r="G797" s="129">
        <v>4</v>
      </c>
    </row>
    <row r="798" spans="1:7" ht="30" customHeight="1">
      <c r="A798" s="14" t="s">
        <v>4676</v>
      </c>
      <c r="B798" s="63" t="s">
        <v>4745</v>
      </c>
      <c r="C798" s="161">
        <f t="shared" si="24"/>
        <v>5.333333333333333</v>
      </c>
      <c r="D798" s="129">
        <f t="shared" si="25"/>
        <v>0</v>
      </c>
      <c r="E798" s="14">
        <v>8</v>
      </c>
      <c r="F798" s="129">
        <v>0</v>
      </c>
      <c r="G798" s="129">
        <v>0</v>
      </c>
    </row>
    <row r="799" spans="1:7" ht="30" customHeight="1">
      <c r="A799" s="14" t="s">
        <v>4676</v>
      </c>
      <c r="B799" s="63" t="s">
        <v>6314</v>
      </c>
      <c r="C799" s="161">
        <f t="shared" si="24"/>
        <v>5</v>
      </c>
      <c r="D799" s="129">
        <f t="shared" si="25"/>
        <v>2.5</v>
      </c>
      <c r="E799" s="14">
        <v>5</v>
      </c>
      <c r="F799" s="129">
        <v>5</v>
      </c>
      <c r="G799" s="129">
        <v>0</v>
      </c>
    </row>
    <row r="800" spans="1:7" ht="30" customHeight="1">
      <c r="A800" s="14" t="s">
        <v>4676</v>
      </c>
      <c r="B800" s="168" t="s">
        <v>6195</v>
      </c>
      <c r="C800" s="161">
        <f t="shared" si="24"/>
        <v>2.6666666666666665</v>
      </c>
      <c r="D800" s="129">
        <f t="shared" si="25"/>
        <v>0</v>
      </c>
      <c r="E800" s="14">
        <v>4</v>
      </c>
      <c r="F800" s="129">
        <v>0</v>
      </c>
      <c r="G800" s="129">
        <v>0</v>
      </c>
    </row>
    <row r="801" spans="1:14" ht="30" customHeight="1">
      <c r="A801" s="14" t="s">
        <v>4676</v>
      </c>
      <c r="B801" s="63" t="s">
        <v>3080</v>
      </c>
      <c r="C801" s="161">
        <f t="shared" si="24"/>
        <v>0</v>
      </c>
      <c r="D801" s="129">
        <f t="shared" si="25"/>
        <v>0</v>
      </c>
      <c r="E801" s="14"/>
      <c r="F801" s="129">
        <v>0</v>
      </c>
      <c r="G801" s="129">
        <v>0</v>
      </c>
    </row>
    <row r="802" spans="1:14" s="189" customFormat="1" ht="30" customHeight="1" thickBot="1">
      <c r="A802" s="185" t="s">
        <v>4676</v>
      </c>
      <c r="B802" s="435" t="s">
        <v>3083</v>
      </c>
      <c r="C802" s="186">
        <f t="shared" si="24"/>
        <v>0</v>
      </c>
      <c r="D802" s="129">
        <f t="shared" si="25"/>
        <v>0</v>
      </c>
      <c r="E802" s="185"/>
      <c r="F802" s="187">
        <v>0</v>
      </c>
      <c r="G802" s="129">
        <v>0</v>
      </c>
      <c r="H802" s="188"/>
      <c r="I802" s="188"/>
      <c r="J802" s="188"/>
      <c r="K802" s="188"/>
      <c r="L802" s="188"/>
      <c r="M802" s="188"/>
      <c r="N802" s="188"/>
    </row>
    <row r="803" spans="1:14" s="184" customFormat="1" ht="30" customHeight="1">
      <c r="A803" s="135" t="s">
        <v>4676</v>
      </c>
      <c r="B803" s="192" t="s">
        <v>3087</v>
      </c>
      <c r="C803" s="181">
        <f t="shared" si="24"/>
        <v>0</v>
      </c>
      <c r="D803" s="129">
        <f t="shared" si="25"/>
        <v>0</v>
      </c>
      <c r="E803" s="135"/>
      <c r="F803" s="182">
        <v>0</v>
      </c>
      <c r="G803" s="129">
        <v>0</v>
      </c>
      <c r="H803" s="183"/>
      <c r="I803" s="183"/>
      <c r="J803" s="183"/>
      <c r="K803" s="183"/>
      <c r="L803" s="183"/>
      <c r="M803" s="183"/>
      <c r="N803" s="183"/>
    </row>
    <row r="804" spans="1:14" ht="30" customHeight="1">
      <c r="A804" s="14" t="s">
        <v>4676</v>
      </c>
      <c r="B804" s="63" t="s">
        <v>3079</v>
      </c>
      <c r="C804" s="161">
        <f t="shared" si="24"/>
        <v>0</v>
      </c>
      <c r="D804" s="129">
        <f t="shared" si="25"/>
        <v>0</v>
      </c>
      <c r="E804" s="14"/>
      <c r="F804" s="129">
        <v>0</v>
      </c>
      <c r="G804" s="129">
        <v>0</v>
      </c>
    </row>
    <row r="805" spans="1:14" ht="30" customHeight="1">
      <c r="A805" s="14" t="s">
        <v>4676</v>
      </c>
      <c r="B805" s="63" t="s">
        <v>3088</v>
      </c>
      <c r="C805" s="161">
        <f t="shared" si="24"/>
        <v>0</v>
      </c>
      <c r="D805" s="129">
        <f t="shared" si="25"/>
        <v>0</v>
      </c>
      <c r="E805" s="14"/>
      <c r="F805" s="129">
        <v>0</v>
      </c>
      <c r="G805" s="129">
        <v>0</v>
      </c>
    </row>
    <row r="806" spans="1:14" ht="30" customHeight="1">
      <c r="A806" s="14" t="s">
        <v>4676</v>
      </c>
      <c r="B806" s="63" t="s">
        <v>3081</v>
      </c>
      <c r="C806" s="161">
        <f t="shared" si="24"/>
        <v>0</v>
      </c>
      <c r="D806" s="129">
        <f t="shared" si="25"/>
        <v>0</v>
      </c>
      <c r="E806" s="14"/>
      <c r="F806" s="129">
        <v>0</v>
      </c>
      <c r="G806" s="129">
        <v>0</v>
      </c>
    </row>
    <row r="807" spans="1:14" ht="30" customHeight="1">
      <c r="A807" s="14" t="s">
        <v>4676</v>
      </c>
      <c r="B807" s="63" t="s">
        <v>3070</v>
      </c>
      <c r="C807" s="161">
        <f t="shared" si="24"/>
        <v>0</v>
      </c>
      <c r="D807" s="129">
        <f t="shared" si="25"/>
        <v>0</v>
      </c>
      <c r="E807" s="14"/>
      <c r="F807" s="129">
        <v>0</v>
      </c>
      <c r="G807" s="129">
        <v>0</v>
      </c>
    </row>
    <row r="808" spans="1:14" ht="30" customHeight="1">
      <c r="A808" s="14" t="s">
        <v>4676</v>
      </c>
      <c r="B808" s="63" t="s">
        <v>3071</v>
      </c>
      <c r="C808" s="161">
        <f t="shared" si="24"/>
        <v>0</v>
      </c>
      <c r="D808" s="129">
        <f t="shared" si="25"/>
        <v>0</v>
      </c>
      <c r="E808" s="14"/>
      <c r="F808" s="129">
        <v>0</v>
      </c>
      <c r="G808" s="129">
        <v>0</v>
      </c>
    </row>
    <row r="809" spans="1:14" ht="30" customHeight="1">
      <c r="A809" s="14" t="s">
        <v>4676</v>
      </c>
      <c r="B809" s="63" t="s">
        <v>3123</v>
      </c>
      <c r="C809" s="161">
        <f t="shared" si="24"/>
        <v>0</v>
      </c>
      <c r="D809" s="129">
        <f t="shared" si="25"/>
        <v>0</v>
      </c>
      <c r="E809" s="14"/>
      <c r="F809" s="129">
        <v>0</v>
      </c>
      <c r="G809" s="129">
        <v>0</v>
      </c>
    </row>
    <row r="810" spans="1:14" ht="30" customHeight="1">
      <c r="A810" s="14" t="s">
        <v>4676</v>
      </c>
      <c r="B810" s="63" t="s">
        <v>3050</v>
      </c>
      <c r="C810" s="161">
        <f t="shared" si="24"/>
        <v>0</v>
      </c>
      <c r="D810" s="129">
        <f t="shared" si="25"/>
        <v>0</v>
      </c>
      <c r="E810" s="14"/>
      <c r="F810" s="129">
        <v>0</v>
      </c>
      <c r="G810" s="129">
        <v>0</v>
      </c>
    </row>
    <row r="811" spans="1:14" ht="30" customHeight="1">
      <c r="A811" s="14" t="s">
        <v>4676</v>
      </c>
      <c r="B811" s="63" t="s">
        <v>3046</v>
      </c>
      <c r="C811" s="161">
        <f t="shared" si="24"/>
        <v>0</v>
      </c>
      <c r="D811" s="129">
        <f t="shared" si="25"/>
        <v>0</v>
      </c>
      <c r="E811" s="14"/>
      <c r="F811" s="129">
        <v>0</v>
      </c>
      <c r="G811" s="129">
        <v>0</v>
      </c>
    </row>
    <row r="812" spans="1:14" ht="30" customHeight="1">
      <c r="A812" s="14" t="s">
        <v>4676</v>
      </c>
      <c r="B812" s="63" t="s">
        <v>3065</v>
      </c>
      <c r="C812" s="161">
        <f t="shared" si="24"/>
        <v>0</v>
      </c>
      <c r="D812" s="129">
        <f t="shared" si="25"/>
        <v>0</v>
      </c>
      <c r="E812" s="14"/>
      <c r="F812" s="129">
        <v>0</v>
      </c>
      <c r="G812" s="129">
        <v>0</v>
      </c>
    </row>
    <row r="813" spans="1:14" ht="30" customHeight="1">
      <c r="A813" s="14" t="s">
        <v>4676</v>
      </c>
      <c r="B813" s="63" t="s">
        <v>3097</v>
      </c>
      <c r="C813" s="161">
        <f t="shared" si="24"/>
        <v>0</v>
      </c>
      <c r="D813" s="129">
        <f t="shared" si="25"/>
        <v>0</v>
      </c>
      <c r="E813" s="14"/>
      <c r="F813" s="129">
        <v>0</v>
      </c>
      <c r="G813" s="129">
        <v>0</v>
      </c>
    </row>
    <row r="814" spans="1:14" ht="30" customHeight="1">
      <c r="A814" s="14" t="s">
        <v>4676</v>
      </c>
      <c r="B814" s="63" t="s">
        <v>3072</v>
      </c>
      <c r="C814" s="161">
        <f t="shared" si="24"/>
        <v>0</v>
      </c>
      <c r="D814" s="129">
        <f t="shared" si="25"/>
        <v>0</v>
      </c>
      <c r="E814" s="14"/>
      <c r="F814" s="129">
        <v>0</v>
      </c>
      <c r="G814" s="129">
        <v>0</v>
      </c>
    </row>
    <row r="815" spans="1:14" ht="30" customHeight="1">
      <c r="A815" s="14" t="s">
        <v>4676</v>
      </c>
      <c r="B815" s="63" t="s">
        <v>3051</v>
      </c>
      <c r="C815" s="161">
        <f t="shared" si="24"/>
        <v>0</v>
      </c>
      <c r="D815" s="129">
        <f t="shared" si="25"/>
        <v>0</v>
      </c>
      <c r="E815" s="14"/>
      <c r="F815" s="129">
        <v>0</v>
      </c>
      <c r="G815" s="129">
        <v>0</v>
      </c>
    </row>
    <row r="816" spans="1:14" ht="30" customHeight="1">
      <c r="A816" s="14" t="s">
        <v>4676</v>
      </c>
      <c r="B816" s="63" t="s">
        <v>3049</v>
      </c>
      <c r="C816" s="161">
        <f t="shared" si="24"/>
        <v>0</v>
      </c>
      <c r="D816" s="129">
        <f t="shared" si="25"/>
        <v>0</v>
      </c>
      <c r="E816" s="14"/>
      <c r="F816" s="129">
        <v>0</v>
      </c>
      <c r="G816" s="129">
        <v>0</v>
      </c>
    </row>
    <row r="817" spans="1:7" ht="30" customHeight="1">
      <c r="A817" s="14" t="s">
        <v>4676</v>
      </c>
      <c r="B817" s="63" t="s">
        <v>3100</v>
      </c>
      <c r="C817" s="161">
        <f t="shared" si="24"/>
        <v>0</v>
      </c>
      <c r="D817" s="129">
        <f t="shared" si="25"/>
        <v>0</v>
      </c>
      <c r="E817" s="14"/>
      <c r="F817" s="129">
        <v>0</v>
      </c>
      <c r="G817" s="129">
        <v>0</v>
      </c>
    </row>
    <row r="818" spans="1:7" ht="30" customHeight="1">
      <c r="A818" s="14" t="s">
        <v>4676</v>
      </c>
      <c r="B818" s="63" t="s">
        <v>3073</v>
      </c>
      <c r="C818" s="161">
        <f t="shared" si="24"/>
        <v>0</v>
      </c>
      <c r="D818" s="129">
        <f t="shared" si="25"/>
        <v>0</v>
      </c>
      <c r="E818" s="14"/>
      <c r="F818" s="129">
        <v>0</v>
      </c>
      <c r="G818" s="129">
        <v>0</v>
      </c>
    </row>
    <row r="819" spans="1:7" ht="30" customHeight="1">
      <c r="A819" s="14" t="s">
        <v>4676</v>
      </c>
      <c r="B819" s="63" t="s">
        <v>3052</v>
      </c>
      <c r="C819" s="161">
        <f t="shared" si="24"/>
        <v>0</v>
      </c>
      <c r="D819" s="129">
        <f t="shared" si="25"/>
        <v>0</v>
      </c>
      <c r="E819" s="14"/>
      <c r="F819" s="129">
        <v>0</v>
      </c>
      <c r="G819" s="129">
        <v>0</v>
      </c>
    </row>
    <row r="820" spans="1:7" ht="30" customHeight="1">
      <c r="A820" s="14" t="s">
        <v>4676</v>
      </c>
      <c r="B820" s="63" t="s">
        <v>3053</v>
      </c>
      <c r="C820" s="161">
        <f t="shared" si="24"/>
        <v>0</v>
      </c>
      <c r="D820" s="129">
        <f t="shared" si="25"/>
        <v>0</v>
      </c>
      <c r="E820" s="14"/>
      <c r="F820" s="129">
        <v>0</v>
      </c>
      <c r="G820" s="129">
        <v>0</v>
      </c>
    </row>
    <row r="821" spans="1:7" ht="30" customHeight="1">
      <c r="A821" s="14" t="s">
        <v>4676</v>
      </c>
      <c r="B821" s="63" t="s">
        <v>3105</v>
      </c>
      <c r="C821" s="161">
        <f t="shared" si="24"/>
        <v>0</v>
      </c>
      <c r="D821" s="129">
        <f t="shared" si="25"/>
        <v>0</v>
      </c>
      <c r="E821" s="14"/>
      <c r="F821" s="129">
        <v>0</v>
      </c>
      <c r="G821" s="129">
        <v>0</v>
      </c>
    </row>
    <row r="822" spans="1:7" ht="30" customHeight="1">
      <c r="A822" s="14" t="s">
        <v>4676</v>
      </c>
      <c r="B822" s="63" t="s">
        <v>3115</v>
      </c>
      <c r="C822" s="161">
        <f t="shared" si="24"/>
        <v>0</v>
      </c>
      <c r="D822" s="129">
        <f t="shared" si="25"/>
        <v>0</v>
      </c>
      <c r="E822" s="14"/>
      <c r="F822" s="129">
        <v>0</v>
      </c>
      <c r="G822" s="129">
        <v>0</v>
      </c>
    </row>
    <row r="823" spans="1:7" ht="30" customHeight="1">
      <c r="A823" s="14" t="s">
        <v>4676</v>
      </c>
      <c r="B823" s="63" t="s">
        <v>3089</v>
      </c>
      <c r="C823" s="161">
        <f t="shared" si="24"/>
        <v>0</v>
      </c>
      <c r="D823" s="129">
        <f t="shared" si="25"/>
        <v>0</v>
      </c>
      <c r="E823" s="14"/>
      <c r="F823" s="129">
        <v>0</v>
      </c>
      <c r="G823" s="129">
        <v>0</v>
      </c>
    </row>
    <row r="824" spans="1:7" ht="30" customHeight="1">
      <c r="A824" s="14" t="s">
        <v>4676</v>
      </c>
      <c r="B824" s="63" t="s">
        <v>3089</v>
      </c>
      <c r="C824" s="161">
        <f t="shared" si="24"/>
        <v>0</v>
      </c>
      <c r="D824" s="129">
        <f t="shared" si="25"/>
        <v>0</v>
      </c>
      <c r="E824" s="14"/>
      <c r="F824" s="129">
        <v>0</v>
      </c>
      <c r="G824" s="129">
        <v>0</v>
      </c>
    </row>
    <row r="825" spans="1:7" ht="30" customHeight="1">
      <c r="A825" s="14" t="s">
        <v>4676</v>
      </c>
      <c r="B825" s="63" t="s">
        <v>3054</v>
      </c>
      <c r="C825" s="161">
        <f t="shared" si="24"/>
        <v>0</v>
      </c>
      <c r="D825" s="129">
        <f t="shared" si="25"/>
        <v>0</v>
      </c>
      <c r="E825" s="14"/>
      <c r="F825" s="129">
        <v>0</v>
      </c>
      <c r="G825" s="129">
        <v>0</v>
      </c>
    </row>
    <row r="826" spans="1:7" ht="30" customHeight="1">
      <c r="A826" s="14" t="s">
        <v>4676</v>
      </c>
      <c r="B826" s="63" t="s">
        <v>3091</v>
      </c>
      <c r="C826" s="161">
        <f t="shared" si="24"/>
        <v>0</v>
      </c>
      <c r="D826" s="129">
        <f t="shared" si="25"/>
        <v>0</v>
      </c>
      <c r="E826" s="14"/>
      <c r="F826" s="129">
        <v>0</v>
      </c>
      <c r="G826" s="129">
        <v>0</v>
      </c>
    </row>
    <row r="827" spans="1:7" ht="30" customHeight="1">
      <c r="A827" s="14" t="s">
        <v>4676</v>
      </c>
      <c r="B827" s="63" t="s">
        <v>3094</v>
      </c>
      <c r="C827" s="161">
        <f t="shared" si="24"/>
        <v>0</v>
      </c>
      <c r="D827" s="129">
        <f t="shared" si="25"/>
        <v>0</v>
      </c>
      <c r="E827" s="14"/>
      <c r="F827" s="129">
        <v>0</v>
      </c>
      <c r="G827" s="129">
        <v>0</v>
      </c>
    </row>
    <row r="828" spans="1:7" ht="30" customHeight="1">
      <c r="A828" s="14" t="s">
        <v>4676</v>
      </c>
      <c r="B828" s="63" t="s">
        <v>3103</v>
      </c>
      <c r="C828" s="161">
        <f t="shared" si="24"/>
        <v>0</v>
      </c>
      <c r="D828" s="129">
        <f t="shared" si="25"/>
        <v>0</v>
      </c>
      <c r="E828" s="14"/>
      <c r="F828" s="129">
        <v>0</v>
      </c>
      <c r="G828" s="129">
        <v>0</v>
      </c>
    </row>
    <row r="829" spans="1:7" ht="30" customHeight="1">
      <c r="A829" s="14" t="s">
        <v>4676</v>
      </c>
      <c r="B829" s="63" t="s">
        <v>3066</v>
      </c>
      <c r="C829" s="161">
        <f t="shared" si="24"/>
        <v>0</v>
      </c>
      <c r="D829" s="129">
        <f t="shared" si="25"/>
        <v>0</v>
      </c>
      <c r="E829" s="14"/>
      <c r="F829" s="129">
        <v>0</v>
      </c>
      <c r="G829" s="129">
        <v>0</v>
      </c>
    </row>
    <row r="830" spans="1:7" ht="30" customHeight="1">
      <c r="A830" s="14" t="s">
        <v>4676</v>
      </c>
      <c r="B830" s="63" t="s">
        <v>3082</v>
      </c>
      <c r="C830" s="161">
        <f t="shared" si="24"/>
        <v>0</v>
      </c>
      <c r="D830" s="129">
        <f t="shared" si="25"/>
        <v>0</v>
      </c>
      <c r="E830" s="14"/>
      <c r="F830" s="129">
        <v>0</v>
      </c>
      <c r="G830" s="129">
        <v>0</v>
      </c>
    </row>
    <row r="831" spans="1:7" ht="30" customHeight="1">
      <c r="A831" s="14" t="s">
        <v>4676</v>
      </c>
      <c r="B831" s="63" t="s">
        <v>3055</v>
      </c>
      <c r="C831" s="161">
        <f t="shared" si="24"/>
        <v>0</v>
      </c>
      <c r="D831" s="129">
        <f t="shared" si="25"/>
        <v>0</v>
      </c>
      <c r="E831" s="14"/>
      <c r="F831" s="129">
        <v>0</v>
      </c>
      <c r="G831" s="129">
        <v>0</v>
      </c>
    </row>
    <row r="832" spans="1:7" ht="30" customHeight="1">
      <c r="A832" s="14" t="s">
        <v>4676</v>
      </c>
      <c r="B832" s="63" t="s">
        <v>3106</v>
      </c>
      <c r="C832" s="161">
        <f t="shared" si="24"/>
        <v>0</v>
      </c>
      <c r="D832" s="129">
        <f t="shared" si="25"/>
        <v>0</v>
      </c>
      <c r="E832" s="14"/>
      <c r="F832" s="129">
        <v>0</v>
      </c>
      <c r="G832" s="129">
        <v>0</v>
      </c>
    </row>
    <row r="833" spans="1:7" ht="30" customHeight="1">
      <c r="A833" s="14" t="s">
        <v>4676</v>
      </c>
      <c r="B833" s="63" t="s">
        <v>3084</v>
      </c>
      <c r="C833" s="161">
        <f t="shared" si="24"/>
        <v>0</v>
      </c>
      <c r="D833" s="129">
        <f t="shared" si="25"/>
        <v>0</v>
      </c>
      <c r="E833" s="14"/>
      <c r="F833" s="129">
        <v>0</v>
      </c>
      <c r="G833" s="129">
        <v>0</v>
      </c>
    </row>
    <row r="834" spans="1:7" ht="30" customHeight="1">
      <c r="A834" s="14" t="s">
        <v>4676</v>
      </c>
      <c r="B834" s="63" t="s">
        <v>3045</v>
      </c>
      <c r="C834" s="161">
        <f t="shared" ref="C834:C897" si="26">(E834*2+F834)/3</f>
        <v>0</v>
      </c>
      <c r="D834" s="129">
        <f t="shared" ref="D834:D897" si="27">(F834+G834)/2</f>
        <v>0</v>
      </c>
      <c r="E834" s="14"/>
      <c r="F834" s="129">
        <v>0</v>
      </c>
      <c r="G834" s="129">
        <v>0</v>
      </c>
    </row>
    <row r="835" spans="1:7" ht="30" customHeight="1">
      <c r="A835" s="14" t="s">
        <v>4676</v>
      </c>
      <c r="B835" s="63" t="s">
        <v>3092</v>
      </c>
      <c r="C835" s="161">
        <f t="shared" si="26"/>
        <v>0</v>
      </c>
      <c r="D835" s="129">
        <f t="shared" si="27"/>
        <v>0</v>
      </c>
      <c r="E835" s="14"/>
      <c r="F835" s="129">
        <v>0</v>
      </c>
      <c r="G835" s="129">
        <v>0</v>
      </c>
    </row>
    <row r="836" spans="1:7" ht="30" customHeight="1">
      <c r="A836" s="14" t="s">
        <v>4676</v>
      </c>
      <c r="B836" s="63" t="s">
        <v>3067</v>
      </c>
      <c r="C836" s="161">
        <f t="shared" si="26"/>
        <v>0</v>
      </c>
      <c r="D836" s="129">
        <f t="shared" si="27"/>
        <v>0</v>
      </c>
      <c r="E836" s="14"/>
      <c r="F836" s="129">
        <v>0</v>
      </c>
      <c r="G836" s="129">
        <v>0</v>
      </c>
    </row>
    <row r="837" spans="1:7" ht="30" customHeight="1">
      <c r="A837" s="14" t="s">
        <v>4676</v>
      </c>
      <c r="B837" s="63" t="s">
        <v>3047</v>
      </c>
      <c r="C837" s="161">
        <f t="shared" si="26"/>
        <v>0</v>
      </c>
      <c r="D837" s="129">
        <f t="shared" si="27"/>
        <v>0</v>
      </c>
      <c r="E837" s="14"/>
      <c r="F837" s="129">
        <v>0</v>
      </c>
      <c r="G837" s="129">
        <v>0</v>
      </c>
    </row>
    <row r="838" spans="1:7" ht="30" customHeight="1">
      <c r="A838" s="14" t="s">
        <v>4676</v>
      </c>
      <c r="B838" s="63" t="s">
        <v>3124</v>
      </c>
      <c r="C838" s="161">
        <f t="shared" si="26"/>
        <v>0</v>
      </c>
      <c r="D838" s="129">
        <f t="shared" si="27"/>
        <v>0</v>
      </c>
      <c r="E838" s="14"/>
      <c r="F838" s="129">
        <v>0</v>
      </c>
      <c r="G838" s="129">
        <v>0</v>
      </c>
    </row>
    <row r="839" spans="1:7" ht="30" customHeight="1">
      <c r="A839" s="14" t="s">
        <v>4676</v>
      </c>
      <c r="B839" s="63" t="s">
        <v>3099</v>
      </c>
      <c r="C839" s="161">
        <f t="shared" si="26"/>
        <v>0</v>
      </c>
      <c r="D839" s="129">
        <f t="shared" si="27"/>
        <v>0</v>
      </c>
      <c r="E839" s="14"/>
      <c r="F839" s="129">
        <v>0</v>
      </c>
      <c r="G839" s="129">
        <v>0</v>
      </c>
    </row>
    <row r="840" spans="1:7" ht="30" customHeight="1">
      <c r="A840" s="14" t="s">
        <v>4676</v>
      </c>
      <c r="B840" s="63" t="s">
        <v>3107</v>
      </c>
      <c r="C840" s="161">
        <f t="shared" si="26"/>
        <v>0</v>
      </c>
      <c r="D840" s="129">
        <f t="shared" si="27"/>
        <v>0</v>
      </c>
      <c r="E840" s="14"/>
      <c r="F840" s="129">
        <v>0</v>
      </c>
      <c r="G840" s="129">
        <v>0</v>
      </c>
    </row>
    <row r="841" spans="1:7" ht="30" customHeight="1">
      <c r="A841" s="14" t="s">
        <v>4676</v>
      </c>
      <c r="B841" s="63" t="s">
        <v>3125</v>
      </c>
      <c r="C841" s="161">
        <f t="shared" si="26"/>
        <v>0</v>
      </c>
      <c r="D841" s="129">
        <f t="shared" si="27"/>
        <v>0</v>
      </c>
      <c r="E841" s="14"/>
      <c r="F841" s="129">
        <v>0</v>
      </c>
      <c r="G841" s="129">
        <v>0</v>
      </c>
    </row>
    <row r="842" spans="1:7" ht="30" customHeight="1">
      <c r="A842" s="14" t="s">
        <v>4676</v>
      </c>
      <c r="B842" s="63" t="s">
        <v>3056</v>
      </c>
      <c r="C842" s="161">
        <f t="shared" si="26"/>
        <v>0</v>
      </c>
      <c r="D842" s="129">
        <f t="shared" si="27"/>
        <v>0</v>
      </c>
      <c r="E842" s="14"/>
      <c r="F842" s="129">
        <v>0</v>
      </c>
      <c r="G842" s="129">
        <v>0</v>
      </c>
    </row>
    <row r="843" spans="1:7" ht="30" customHeight="1">
      <c r="A843" s="14" t="s">
        <v>4676</v>
      </c>
      <c r="B843" s="63" t="s">
        <v>3093</v>
      </c>
      <c r="C843" s="161">
        <f t="shared" si="26"/>
        <v>0</v>
      </c>
      <c r="D843" s="129">
        <f t="shared" si="27"/>
        <v>0</v>
      </c>
      <c r="E843" s="14"/>
      <c r="F843" s="129">
        <v>0</v>
      </c>
      <c r="G843" s="129">
        <v>0</v>
      </c>
    </row>
    <row r="844" spans="1:7" ht="30" customHeight="1">
      <c r="A844" s="14" t="s">
        <v>4676</v>
      </c>
      <c r="B844" s="63" t="s">
        <v>3061</v>
      </c>
      <c r="C844" s="161">
        <f t="shared" si="26"/>
        <v>0</v>
      </c>
      <c r="D844" s="129">
        <f t="shared" si="27"/>
        <v>0</v>
      </c>
      <c r="E844" s="14"/>
      <c r="F844" s="129">
        <v>0</v>
      </c>
      <c r="G844" s="129">
        <v>0</v>
      </c>
    </row>
    <row r="845" spans="1:7" ht="30" customHeight="1">
      <c r="A845" s="14" t="s">
        <v>4676</v>
      </c>
      <c r="B845" s="63" t="s">
        <v>3090</v>
      </c>
      <c r="C845" s="161">
        <f t="shared" si="26"/>
        <v>0</v>
      </c>
      <c r="D845" s="129">
        <f t="shared" si="27"/>
        <v>0</v>
      </c>
      <c r="E845" s="14"/>
      <c r="F845" s="129">
        <v>0</v>
      </c>
      <c r="G845" s="129">
        <v>0</v>
      </c>
    </row>
    <row r="846" spans="1:7" ht="30" customHeight="1">
      <c r="A846" s="14" t="s">
        <v>4676</v>
      </c>
      <c r="B846" s="63" t="s">
        <v>3108</v>
      </c>
      <c r="C846" s="161">
        <f t="shared" si="26"/>
        <v>0</v>
      </c>
      <c r="D846" s="129">
        <f t="shared" si="27"/>
        <v>0</v>
      </c>
      <c r="E846" s="14"/>
      <c r="F846" s="129">
        <v>0</v>
      </c>
      <c r="G846" s="129">
        <v>0</v>
      </c>
    </row>
    <row r="847" spans="1:7" ht="30" customHeight="1">
      <c r="A847" s="14" t="s">
        <v>4676</v>
      </c>
      <c r="B847" s="63" t="s">
        <v>3057</v>
      </c>
      <c r="C847" s="161">
        <f t="shared" si="26"/>
        <v>0</v>
      </c>
      <c r="D847" s="129">
        <f t="shared" si="27"/>
        <v>0</v>
      </c>
      <c r="E847" s="14"/>
      <c r="F847" s="129">
        <v>0</v>
      </c>
      <c r="G847" s="129">
        <v>0</v>
      </c>
    </row>
    <row r="848" spans="1:7" ht="30" customHeight="1">
      <c r="A848" s="14" t="s">
        <v>4676</v>
      </c>
      <c r="B848" s="63" t="s">
        <v>3126</v>
      </c>
      <c r="C848" s="161">
        <f t="shared" si="26"/>
        <v>0</v>
      </c>
      <c r="D848" s="129">
        <f t="shared" si="27"/>
        <v>0</v>
      </c>
      <c r="E848" s="14"/>
      <c r="F848" s="129">
        <v>0</v>
      </c>
      <c r="G848" s="129">
        <v>0</v>
      </c>
    </row>
    <row r="849" spans="1:7" ht="30" customHeight="1">
      <c r="A849" s="14" t="s">
        <v>4676</v>
      </c>
      <c r="B849" s="63" t="s">
        <v>3074</v>
      </c>
      <c r="C849" s="161">
        <f t="shared" si="26"/>
        <v>0</v>
      </c>
      <c r="D849" s="129">
        <f t="shared" si="27"/>
        <v>0</v>
      </c>
      <c r="E849" s="14"/>
      <c r="F849" s="129">
        <v>0</v>
      </c>
      <c r="G849" s="129">
        <v>0</v>
      </c>
    </row>
    <row r="850" spans="1:7" ht="30" customHeight="1">
      <c r="A850" s="14" t="s">
        <v>4676</v>
      </c>
      <c r="B850" s="63" t="s">
        <v>3109</v>
      </c>
      <c r="C850" s="161">
        <f t="shared" si="26"/>
        <v>0</v>
      </c>
      <c r="D850" s="129">
        <f t="shared" si="27"/>
        <v>0</v>
      </c>
      <c r="E850" s="14"/>
      <c r="F850" s="129">
        <v>0</v>
      </c>
      <c r="G850" s="129">
        <v>0</v>
      </c>
    </row>
    <row r="851" spans="1:7" ht="30" customHeight="1">
      <c r="A851" s="14" t="s">
        <v>4676</v>
      </c>
      <c r="B851" s="63" t="s">
        <v>3095</v>
      </c>
      <c r="C851" s="161">
        <f t="shared" si="26"/>
        <v>0</v>
      </c>
      <c r="D851" s="129">
        <f t="shared" si="27"/>
        <v>0</v>
      </c>
      <c r="E851" s="14"/>
      <c r="F851" s="129">
        <v>0</v>
      </c>
      <c r="G851" s="129">
        <v>0</v>
      </c>
    </row>
    <row r="852" spans="1:7" ht="30" customHeight="1">
      <c r="A852" s="14" t="s">
        <v>4676</v>
      </c>
      <c r="B852" s="63" t="s">
        <v>3085</v>
      </c>
      <c r="C852" s="161">
        <f t="shared" si="26"/>
        <v>0</v>
      </c>
      <c r="D852" s="129">
        <f t="shared" si="27"/>
        <v>0</v>
      </c>
      <c r="E852" s="14"/>
      <c r="F852" s="129">
        <v>0</v>
      </c>
      <c r="G852" s="129">
        <v>0</v>
      </c>
    </row>
    <row r="853" spans="1:7" ht="30" customHeight="1">
      <c r="A853" s="14" t="s">
        <v>4676</v>
      </c>
      <c r="B853" s="63" t="s">
        <v>3116</v>
      </c>
      <c r="C853" s="161">
        <f t="shared" si="26"/>
        <v>0</v>
      </c>
      <c r="D853" s="129">
        <f t="shared" si="27"/>
        <v>0</v>
      </c>
      <c r="E853" s="14"/>
      <c r="F853" s="129">
        <v>0</v>
      </c>
      <c r="G853" s="129">
        <v>0</v>
      </c>
    </row>
    <row r="854" spans="1:7" ht="30" customHeight="1">
      <c r="A854" s="14" t="s">
        <v>4676</v>
      </c>
      <c r="B854" s="63" t="s">
        <v>3117</v>
      </c>
      <c r="C854" s="161">
        <f t="shared" si="26"/>
        <v>0</v>
      </c>
      <c r="D854" s="129">
        <f t="shared" si="27"/>
        <v>0</v>
      </c>
      <c r="E854" s="14"/>
      <c r="F854" s="129">
        <v>0</v>
      </c>
      <c r="G854" s="129">
        <v>0</v>
      </c>
    </row>
    <row r="855" spans="1:7" ht="30" customHeight="1">
      <c r="A855" s="14" t="s">
        <v>4676</v>
      </c>
      <c r="B855" s="63" t="s">
        <v>3068</v>
      </c>
      <c r="C855" s="161">
        <f t="shared" si="26"/>
        <v>0</v>
      </c>
      <c r="D855" s="129">
        <f t="shared" si="27"/>
        <v>0</v>
      </c>
      <c r="E855" s="14"/>
      <c r="F855" s="129">
        <v>0</v>
      </c>
      <c r="G855" s="129">
        <v>0</v>
      </c>
    </row>
    <row r="856" spans="1:7" ht="30" customHeight="1">
      <c r="A856" s="14" t="s">
        <v>4676</v>
      </c>
      <c r="B856" s="63" t="s">
        <v>3096</v>
      </c>
      <c r="C856" s="161">
        <f t="shared" si="26"/>
        <v>0</v>
      </c>
      <c r="D856" s="129">
        <f t="shared" si="27"/>
        <v>0</v>
      </c>
      <c r="E856" s="14"/>
      <c r="F856" s="129">
        <v>0</v>
      </c>
      <c r="G856" s="129">
        <v>0</v>
      </c>
    </row>
    <row r="857" spans="1:7" ht="30" customHeight="1">
      <c r="A857" s="14" t="s">
        <v>4676</v>
      </c>
      <c r="B857" s="63" t="s">
        <v>3101</v>
      </c>
      <c r="C857" s="161">
        <f t="shared" si="26"/>
        <v>0</v>
      </c>
      <c r="D857" s="129">
        <f t="shared" si="27"/>
        <v>0</v>
      </c>
      <c r="E857" s="14"/>
      <c r="F857" s="129">
        <v>0</v>
      </c>
      <c r="G857" s="129">
        <v>0</v>
      </c>
    </row>
    <row r="858" spans="1:7" ht="30" customHeight="1">
      <c r="A858" s="14" t="s">
        <v>4676</v>
      </c>
      <c r="B858" s="63" t="s">
        <v>3064</v>
      </c>
      <c r="C858" s="161">
        <f t="shared" si="26"/>
        <v>0</v>
      </c>
      <c r="D858" s="129">
        <f t="shared" si="27"/>
        <v>0</v>
      </c>
      <c r="E858" s="14"/>
      <c r="F858" s="129">
        <v>0</v>
      </c>
      <c r="G858" s="129">
        <v>0</v>
      </c>
    </row>
    <row r="859" spans="1:7" ht="30" customHeight="1">
      <c r="A859" s="14" t="s">
        <v>4676</v>
      </c>
      <c r="B859" s="63" t="s">
        <v>3110</v>
      </c>
      <c r="C859" s="161">
        <f t="shared" si="26"/>
        <v>0</v>
      </c>
      <c r="D859" s="129">
        <f t="shared" si="27"/>
        <v>0</v>
      </c>
      <c r="E859" s="14"/>
      <c r="F859" s="129">
        <v>0</v>
      </c>
      <c r="G859" s="129">
        <v>0</v>
      </c>
    </row>
    <row r="860" spans="1:7" ht="30" customHeight="1">
      <c r="A860" s="14" t="s">
        <v>4676</v>
      </c>
      <c r="B860" s="168" t="s">
        <v>1085</v>
      </c>
      <c r="C860" s="161">
        <f t="shared" si="26"/>
        <v>0</v>
      </c>
      <c r="D860" s="129">
        <f t="shared" si="27"/>
        <v>0</v>
      </c>
      <c r="E860" s="14"/>
      <c r="F860" s="129">
        <v>0</v>
      </c>
      <c r="G860" s="129">
        <v>0</v>
      </c>
    </row>
    <row r="861" spans="1:7" ht="30" customHeight="1">
      <c r="A861" s="14" t="s">
        <v>4676</v>
      </c>
      <c r="B861" s="63" t="s">
        <v>3075</v>
      </c>
      <c r="C861" s="161">
        <f t="shared" si="26"/>
        <v>0</v>
      </c>
      <c r="D861" s="129">
        <f t="shared" si="27"/>
        <v>0</v>
      </c>
      <c r="E861" s="14"/>
      <c r="F861" s="129">
        <v>0</v>
      </c>
      <c r="G861" s="129">
        <v>0</v>
      </c>
    </row>
    <row r="862" spans="1:7" ht="30" customHeight="1">
      <c r="A862" s="14" t="s">
        <v>4676</v>
      </c>
      <c r="B862" s="63" t="s">
        <v>3062</v>
      </c>
      <c r="C862" s="161">
        <f t="shared" si="26"/>
        <v>0</v>
      </c>
      <c r="D862" s="129">
        <f t="shared" si="27"/>
        <v>0</v>
      </c>
      <c r="E862" s="14"/>
      <c r="F862" s="129">
        <v>0</v>
      </c>
      <c r="G862" s="129">
        <v>0</v>
      </c>
    </row>
    <row r="863" spans="1:7" ht="30" customHeight="1">
      <c r="A863" s="14" t="s">
        <v>4676</v>
      </c>
      <c r="B863" s="63" t="s">
        <v>2454</v>
      </c>
      <c r="C863" s="161">
        <f t="shared" si="26"/>
        <v>0</v>
      </c>
      <c r="D863" s="129">
        <f t="shared" si="27"/>
        <v>0</v>
      </c>
      <c r="E863" s="14"/>
      <c r="F863" s="129">
        <v>0</v>
      </c>
      <c r="G863" s="129">
        <v>0</v>
      </c>
    </row>
    <row r="864" spans="1:7" ht="30" customHeight="1">
      <c r="A864" s="14" t="s">
        <v>4676</v>
      </c>
      <c r="B864" s="63" t="s">
        <v>3118</v>
      </c>
      <c r="C864" s="161">
        <f t="shared" si="26"/>
        <v>0</v>
      </c>
      <c r="D864" s="129">
        <f t="shared" si="27"/>
        <v>0</v>
      </c>
      <c r="E864" s="14"/>
      <c r="F864" s="129">
        <v>0</v>
      </c>
      <c r="G864" s="129">
        <v>0</v>
      </c>
    </row>
    <row r="865" spans="1:7" ht="30" customHeight="1">
      <c r="A865" s="14" t="s">
        <v>4676</v>
      </c>
      <c r="B865" s="63" t="s">
        <v>3119</v>
      </c>
      <c r="C865" s="161">
        <f t="shared" si="26"/>
        <v>0</v>
      </c>
      <c r="D865" s="129">
        <f t="shared" si="27"/>
        <v>0</v>
      </c>
      <c r="E865" s="14"/>
      <c r="F865" s="129">
        <v>0</v>
      </c>
      <c r="G865" s="129">
        <v>0</v>
      </c>
    </row>
    <row r="866" spans="1:7" ht="30" customHeight="1">
      <c r="A866" s="14" t="s">
        <v>4676</v>
      </c>
      <c r="B866" s="63" t="s">
        <v>3063</v>
      </c>
      <c r="C866" s="161">
        <f t="shared" si="26"/>
        <v>0</v>
      </c>
      <c r="D866" s="129">
        <f t="shared" si="27"/>
        <v>0</v>
      </c>
      <c r="E866" s="14"/>
      <c r="F866" s="129">
        <v>0</v>
      </c>
      <c r="G866" s="129">
        <v>0</v>
      </c>
    </row>
    <row r="867" spans="1:7" ht="30" customHeight="1">
      <c r="A867" s="14" t="s">
        <v>4676</v>
      </c>
      <c r="B867" s="63" t="s">
        <v>3120</v>
      </c>
      <c r="C867" s="161">
        <f t="shared" si="26"/>
        <v>0</v>
      </c>
      <c r="D867" s="129">
        <f t="shared" si="27"/>
        <v>0</v>
      </c>
      <c r="E867" s="14"/>
      <c r="F867" s="129">
        <v>0</v>
      </c>
      <c r="G867" s="129">
        <v>0</v>
      </c>
    </row>
    <row r="868" spans="1:7" ht="30" customHeight="1">
      <c r="A868" s="14" t="s">
        <v>4676</v>
      </c>
      <c r="B868" s="63" t="s">
        <v>3044</v>
      </c>
      <c r="C868" s="161">
        <f t="shared" si="26"/>
        <v>0</v>
      </c>
      <c r="D868" s="129">
        <f t="shared" si="27"/>
        <v>0</v>
      </c>
      <c r="E868" s="14"/>
      <c r="F868" s="129">
        <v>0</v>
      </c>
      <c r="G868" s="129">
        <v>0</v>
      </c>
    </row>
    <row r="869" spans="1:7" ht="30" customHeight="1">
      <c r="A869" s="14" t="s">
        <v>4676</v>
      </c>
      <c r="B869" s="63" t="s">
        <v>3076</v>
      </c>
      <c r="C869" s="161">
        <f t="shared" si="26"/>
        <v>0</v>
      </c>
      <c r="D869" s="129">
        <f t="shared" si="27"/>
        <v>0</v>
      </c>
      <c r="E869" s="14"/>
      <c r="F869" s="129">
        <v>0</v>
      </c>
      <c r="G869" s="129">
        <v>0</v>
      </c>
    </row>
    <row r="870" spans="1:7" ht="30" customHeight="1">
      <c r="A870" s="14" t="s">
        <v>4676</v>
      </c>
      <c r="B870" s="63" t="s">
        <v>3069</v>
      </c>
      <c r="C870" s="161">
        <f t="shared" si="26"/>
        <v>0</v>
      </c>
      <c r="D870" s="129">
        <f t="shared" si="27"/>
        <v>0</v>
      </c>
      <c r="E870" s="14"/>
      <c r="F870" s="129">
        <v>0</v>
      </c>
      <c r="G870" s="129">
        <v>0</v>
      </c>
    </row>
    <row r="871" spans="1:7" ht="30" customHeight="1">
      <c r="A871" s="14" t="s">
        <v>4676</v>
      </c>
      <c r="B871" s="63" t="s">
        <v>3048</v>
      </c>
      <c r="C871" s="161">
        <f t="shared" si="26"/>
        <v>0</v>
      </c>
      <c r="D871" s="129">
        <f t="shared" si="27"/>
        <v>0</v>
      </c>
      <c r="E871" s="14"/>
      <c r="F871" s="129">
        <v>0</v>
      </c>
      <c r="G871" s="129">
        <v>0</v>
      </c>
    </row>
    <row r="872" spans="1:7" ht="30" customHeight="1">
      <c r="A872" s="14" t="s">
        <v>4676</v>
      </c>
      <c r="B872" s="63" t="s">
        <v>3058</v>
      </c>
      <c r="C872" s="161">
        <f t="shared" si="26"/>
        <v>0</v>
      </c>
      <c r="D872" s="129">
        <f t="shared" si="27"/>
        <v>0</v>
      </c>
      <c r="E872" s="14"/>
      <c r="F872" s="129">
        <v>0</v>
      </c>
      <c r="G872" s="129">
        <v>0</v>
      </c>
    </row>
    <row r="873" spans="1:7" ht="30" customHeight="1">
      <c r="A873" s="14" t="s">
        <v>4676</v>
      </c>
      <c r="B873" s="63" t="s">
        <v>3077</v>
      </c>
      <c r="C873" s="161">
        <f t="shared" si="26"/>
        <v>0</v>
      </c>
      <c r="D873" s="129">
        <f t="shared" si="27"/>
        <v>0</v>
      </c>
      <c r="E873" s="14"/>
      <c r="F873" s="129">
        <v>0</v>
      </c>
      <c r="G873" s="129">
        <v>0</v>
      </c>
    </row>
    <row r="874" spans="1:7" ht="30" customHeight="1">
      <c r="A874" s="14" t="s">
        <v>4676</v>
      </c>
      <c r="B874" s="63" t="s">
        <v>3102</v>
      </c>
      <c r="C874" s="161">
        <f t="shared" si="26"/>
        <v>0</v>
      </c>
      <c r="D874" s="129">
        <f t="shared" si="27"/>
        <v>0</v>
      </c>
      <c r="E874" s="14"/>
      <c r="F874" s="129">
        <v>0</v>
      </c>
      <c r="G874" s="129">
        <v>0</v>
      </c>
    </row>
    <row r="875" spans="1:7" ht="30" customHeight="1">
      <c r="A875" s="14" t="s">
        <v>4676</v>
      </c>
      <c r="B875" s="63" t="s">
        <v>3111</v>
      </c>
      <c r="C875" s="161">
        <f t="shared" si="26"/>
        <v>0</v>
      </c>
      <c r="D875" s="129">
        <f t="shared" si="27"/>
        <v>0</v>
      </c>
      <c r="E875" s="14"/>
      <c r="F875" s="129">
        <v>0</v>
      </c>
      <c r="G875" s="129">
        <v>0</v>
      </c>
    </row>
    <row r="876" spans="1:7" ht="30" customHeight="1">
      <c r="A876" s="14" t="s">
        <v>4676</v>
      </c>
      <c r="B876" s="63" t="s">
        <v>3098</v>
      </c>
      <c r="C876" s="161">
        <f t="shared" si="26"/>
        <v>0</v>
      </c>
      <c r="D876" s="129">
        <f t="shared" si="27"/>
        <v>0</v>
      </c>
      <c r="E876" s="14"/>
      <c r="F876" s="129">
        <v>0</v>
      </c>
      <c r="G876" s="129">
        <v>0</v>
      </c>
    </row>
    <row r="877" spans="1:7" ht="30" customHeight="1">
      <c r="A877" s="14" t="s">
        <v>4676</v>
      </c>
      <c r="B877" s="63" t="s">
        <v>3078</v>
      </c>
      <c r="C877" s="161">
        <f t="shared" si="26"/>
        <v>0</v>
      </c>
      <c r="D877" s="129">
        <f t="shared" si="27"/>
        <v>0</v>
      </c>
      <c r="E877" s="14"/>
      <c r="F877" s="129">
        <v>0</v>
      </c>
      <c r="G877" s="129">
        <v>0</v>
      </c>
    </row>
    <row r="878" spans="1:7" ht="30" customHeight="1">
      <c r="A878" s="14" t="s">
        <v>4676</v>
      </c>
      <c r="B878" s="63" t="s">
        <v>3059</v>
      </c>
      <c r="C878" s="161">
        <f t="shared" si="26"/>
        <v>0</v>
      </c>
      <c r="D878" s="129">
        <f t="shared" si="27"/>
        <v>0</v>
      </c>
      <c r="E878" s="14"/>
      <c r="F878" s="129">
        <v>0</v>
      </c>
      <c r="G878" s="129">
        <v>0</v>
      </c>
    </row>
    <row r="879" spans="1:7" ht="30" customHeight="1">
      <c r="A879" s="14" t="s">
        <v>4676</v>
      </c>
      <c r="B879" s="63" t="s">
        <v>3121</v>
      </c>
      <c r="C879" s="161">
        <f t="shared" si="26"/>
        <v>0</v>
      </c>
      <c r="D879" s="129">
        <f t="shared" si="27"/>
        <v>0</v>
      </c>
      <c r="E879" s="14"/>
      <c r="F879" s="129">
        <v>0</v>
      </c>
      <c r="G879" s="129">
        <v>0</v>
      </c>
    </row>
    <row r="880" spans="1:7" ht="30" customHeight="1">
      <c r="A880" s="14" t="s">
        <v>4676</v>
      </c>
      <c r="B880" s="63" t="s">
        <v>3112</v>
      </c>
      <c r="C880" s="161">
        <f t="shared" si="26"/>
        <v>0</v>
      </c>
      <c r="D880" s="129">
        <f t="shared" si="27"/>
        <v>0</v>
      </c>
      <c r="E880" s="14"/>
      <c r="F880" s="129">
        <v>0</v>
      </c>
      <c r="G880" s="129">
        <v>0</v>
      </c>
    </row>
    <row r="881" spans="1:7" ht="30" customHeight="1">
      <c r="A881" s="14" t="s">
        <v>4676</v>
      </c>
      <c r="B881" s="63" t="s">
        <v>3113</v>
      </c>
      <c r="C881" s="161">
        <f t="shared" si="26"/>
        <v>0</v>
      </c>
      <c r="D881" s="129">
        <f t="shared" si="27"/>
        <v>0</v>
      </c>
      <c r="E881" s="14"/>
      <c r="F881" s="129">
        <v>0</v>
      </c>
      <c r="G881" s="129">
        <v>0</v>
      </c>
    </row>
    <row r="882" spans="1:7" ht="30" customHeight="1">
      <c r="A882" s="14" t="s">
        <v>4676</v>
      </c>
      <c r="B882" s="63" t="s">
        <v>3104</v>
      </c>
      <c r="C882" s="161">
        <f t="shared" si="26"/>
        <v>0</v>
      </c>
      <c r="D882" s="129">
        <f t="shared" si="27"/>
        <v>0</v>
      </c>
      <c r="E882" s="14"/>
      <c r="F882" s="129">
        <v>0</v>
      </c>
      <c r="G882" s="129">
        <v>0</v>
      </c>
    </row>
    <row r="883" spans="1:7" ht="30" customHeight="1">
      <c r="A883" s="14" t="s">
        <v>4676</v>
      </c>
      <c r="B883" s="63" t="s">
        <v>3122</v>
      </c>
      <c r="C883" s="161">
        <f t="shared" si="26"/>
        <v>0</v>
      </c>
      <c r="D883" s="129">
        <f t="shared" si="27"/>
        <v>0</v>
      </c>
      <c r="E883" s="14"/>
      <c r="F883" s="129">
        <v>0</v>
      </c>
      <c r="G883" s="129">
        <v>0</v>
      </c>
    </row>
    <row r="884" spans="1:7" ht="30" customHeight="1">
      <c r="A884" s="14" t="s">
        <v>4676</v>
      </c>
      <c r="B884" s="63" t="s">
        <v>3114</v>
      </c>
      <c r="C884" s="161">
        <f t="shared" si="26"/>
        <v>0</v>
      </c>
      <c r="D884" s="129">
        <f t="shared" si="27"/>
        <v>0</v>
      </c>
      <c r="E884" s="14"/>
      <c r="F884" s="129">
        <v>0</v>
      </c>
      <c r="G884" s="129">
        <v>0</v>
      </c>
    </row>
    <row r="885" spans="1:7" ht="30" customHeight="1">
      <c r="A885" s="14" t="s">
        <v>4676</v>
      </c>
      <c r="B885" s="63" t="s">
        <v>3086</v>
      </c>
      <c r="C885" s="161">
        <f t="shared" si="26"/>
        <v>0</v>
      </c>
      <c r="D885" s="129">
        <f t="shared" si="27"/>
        <v>0</v>
      </c>
      <c r="E885" s="14"/>
      <c r="F885" s="129">
        <v>0</v>
      </c>
      <c r="G885" s="129">
        <v>0</v>
      </c>
    </row>
    <row r="886" spans="1:7" ht="30" customHeight="1">
      <c r="A886" s="14" t="s">
        <v>4676</v>
      </c>
      <c r="B886" s="63" t="s">
        <v>3060</v>
      </c>
      <c r="C886" s="161">
        <f t="shared" si="26"/>
        <v>0</v>
      </c>
      <c r="D886" s="129">
        <f t="shared" si="27"/>
        <v>0</v>
      </c>
      <c r="E886" s="14"/>
      <c r="F886" s="129">
        <v>0</v>
      </c>
      <c r="G886" s="129">
        <v>0</v>
      </c>
    </row>
    <row r="887" spans="1:7" ht="30" customHeight="1">
      <c r="A887" s="14" t="s">
        <v>4673</v>
      </c>
      <c r="B887" s="168" t="s">
        <v>3907</v>
      </c>
      <c r="C887" s="161">
        <f t="shared" si="26"/>
        <v>0</v>
      </c>
      <c r="D887" s="129">
        <f t="shared" si="27"/>
        <v>0</v>
      </c>
      <c r="E887" s="14"/>
      <c r="F887" s="129">
        <v>0</v>
      </c>
      <c r="G887" s="129">
        <v>0</v>
      </c>
    </row>
    <row r="888" spans="1:7" ht="30" customHeight="1">
      <c r="A888" s="14" t="s">
        <v>4673</v>
      </c>
      <c r="B888" s="168" t="s">
        <v>3905</v>
      </c>
      <c r="C888" s="161">
        <f t="shared" si="26"/>
        <v>0</v>
      </c>
      <c r="D888" s="129">
        <f t="shared" si="27"/>
        <v>0</v>
      </c>
      <c r="E888" s="14"/>
      <c r="F888" s="129">
        <v>0</v>
      </c>
      <c r="G888" s="129">
        <v>0</v>
      </c>
    </row>
    <row r="889" spans="1:7" ht="30" customHeight="1">
      <c r="A889" s="14" t="s">
        <v>4673</v>
      </c>
      <c r="B889" s="168" t="s">
        <v>3908</v>
      </c>
      <c r="C889" s="161">
        <f t="shared" si="26"/>
        <v>0</v>
      </c>
      <c r="D889" s="129">
        <f t="shared" si="27"/>
        <v>0</v>
      </c>
      <c r="E889" s="14"/>
      <c r="F889" s="129">
        <v>0</v>
      </c>
      <c r="G889" s="129">
        <v>0</v>
      </c>
    </row>
    <row r="890" spans="1:7" ht="30" customHeight="1">
      <c r="A890" s="14" t="s">
        <v>4673</v>
      </c>
      <c r="B890" s="168" t="s">
        <v>3906</v>
      </c>
      <c r="C890" s="161">
        <f t="shared" si="26"/>
        <v>0</v>
      </c>
      <c r="D890" s="129">
        <f t="shared" si="27"/>
        <v>0</v>
      </c>
      <c r="E890" s="14"/>
      <c r="F890" s="129">
        <v>0</v>
      </c>
      <c r="G890" s="129">
        <v>0</v>
      </c>
    </row>
    <row r="891" spans="1:7" ht="30" customHeight="1">
      <c r="A891" s="416" t="s">
        <v>5704</v>
      </c>
      <c r="B891" s="172" t="s">
        <v>6232</v>
      </c>
      <c r="C891" s="417">
        <f t="shared" si="26"/>
        <v>6.666666666666667</v>
      </c>
      <c r="D891" s="418">
        <f t="shared" si="27"/>
        <v>10</v>
      </c>
      <c r="E891" s="416">
        <v>5</v>
      </c>
      <c r="F891" s="418">
        <v>10</v>
      </c>
      <c r="G891" s="418">
        <v>10</v>
      </c>
    </row>
    <row r="892" spans="1:7" ht="30" customHeight="1">
      <c r="A892" s="416" t="s">
        <v>5704</v>
      </c>
      <c r="B892" s="172" t="s">
        <v>6261</v>
      </c>
      <c r="C892" s="417">
        <f t="shared" si="26"/>
        <v>6</v>
      </c>
      <c r="D892" s="418">
        <f t="shared" si="27"/>
        <v>2</v>
      </c>
      <c r="E892" s="416">
        <v>8</v>
      </c>
      <c r="F892" s="418">
        <v>2</v>
      </c>
      <c r="G892" s="418">
        <v>2</v>
      </c>
    </row>
    <row r="893" spans="1:7" ht="30" customHeight="1">
      <c r="A893" s="14" t="s">
        <v>5704</v>
      </c>
      <c r="B893" s="63" t="s">
        <v>5107</v>
      </c>
      <c r="C893" s="161">
        <f t="shared" si="26"/>
        <v>5.333333333333333</v>
      </c>
      <c r="D893" s="129">
        <f t="shared" si="27"/>
        <v>5</v>
      </c>
      <c r="E893" s="14">
        <v>5</v>
      </c>
      <c r="F893" s="129">
        <v>6</v>
      </c>
      <c r="G893" s="129">
        <v>4</v>
      </c>
    </row>
    <row r="894" spans="1:7" ht="30" customHeight="1">
      <c r="A894" s="14" t="s">
        <v>5704</v>
      </c>
      <c r="B894" s="63" t="s">
        <v>6335</v>
      </c>
      <c r="C894" s="161">
        <f t="shared" si="26"/>
        <v>5</v>
      </c>
      <c r="D894" s="129">
        <f t="shared" si="27"/>
        <v>5</v>
      </c>
      <c r="E894" s="14">
        <v>5</v>
      </c>
      <c r="F894" s="129">
        <v>5</v>
      </c>
      <c r="G894" s="129">
        <v>5</v>
      </c>
    </row>
    <row r="895" spans="1:7" ht="30" customHeight="1">
      <c r="A895" s="14" t="s">
        <v>5704</v>
      </c>
      <c r="B895" s="63" t="s">
        <v>6344</v>
      </c>
      <c r="C895" s="161">
        <f t="shared" si="26"/>
        <v>5</v>
      </c>
      <c r="D895" s="129">
        <f t="shared" si="27"/>
        <v>5</v>
      </c>
      <c r="E895" s="14">
        <v>5</v>
      </c>
      <c r="F895" s="129">
        <v>5</v>
      </c>
      <c r="G895" s="129">
        <v>5</v>
      </c>
    </row>
    <row r="896" spans="1:7" ht="30" customHeight="1">
      <c r="A896" s="14" t="s">
        <v>5704</v>
      </c>
      <c r="B896" s="168" t="s">
        <v>6191</v>
      </c>
      <c r="C896" s="161">
        <f t="shared" si="26"/>
        <v>5</v>
      </c>
      <c r="D896" s="129">
        <f t="shared" si="27"/>
        <v>5</v>
      </c>
      <c r="E896" s="14">
        <v>5</v>
      </c>
      <c r="F896" s="129">
        <v>5</v>
      </c>
      <c r="G896" s="129">
        <v>5</v>
      </c>
    </row>
    <row r="897" spans="1:7" ht="30" customHeight="1">
      <c r="A897" s="14" t="s">
        <v>5704</v>
      </c>
      <c r="B897" s="63" t="s">
        <v>6457</v>
      </c>
      <c r="C897" s="161">
        <f t="shared" si="26"/>
        <v>5</v>
      </c>
      <c r="D897" s="129">
        <f t="shared" si="27"/>
        <v>5</v>
      </c>
      <c r="E897" s="14">
        <v>5</v>
      </c>
      <c r="F897" s="129">
        <v>5</v>
      </c>
      <c r="G897" s="129">
        <v>5</v>
      </c>
    </row>
    <row r="898" spans="1:7" ht="30" customHeight="1">
      <c r="A898" s="14" t="s">
        <v>5704</v>
      </c>
      <c r="B898" s="63" t="s">
        <v>3556</v>
      </c>
      <c r="C898" s="161">
        <f t="shared" ref="C898:C961" si="28">(E898*2+F898)/3</f>
        <v>4</v>
      </c>
      <c r="D898" s="129">
        <f t="shared" ref="D898:D961" si="29">(F898+G898)/2</f>
        <v>0</v>
      </c>
      <c r="E898" s="14">
        <v>6</v>
      </c>
      <c r="F898" s="129">
        <v>0</v>
      </c>
      <c r="G898" s="129">
        <v>0</v>
      </c>
    </row>
    <row r="899" spans="1:7" ht="30" customHeight="1">
      <c r="A899" s="14" t="s">
        <v>5704</v>
      </c>
      <c r="B899" s="63" t="s">
        <v>5738</v>
      </c>
      <c r="C899" s="161">
        <f t="shared" si="28"/>
        <v>3.6666666666666665</v>
      </c>
      <c r="D899" s="129">
        <f t="shared" si="29"/>
        <v>3</v>
      </c>
      <c r="E899" s="14">
        <v>4</v>
      </c>
      <c r="F899" s="129">
        <v>3</v>
      </c>
      <c r="G899" s="129">
        <v>3</v>
      </c>
    </row>
    <row r="900" spans="1:7" ht="30" customHeight="1">
      <c r="A900" s="14" t="s">
        <v>5704</v>
      </c>
      <c r="B900" s="63" t="s">
        <v>3574</v>
      </c>
      <c r="C900" s="161">
        <f t="shared" si="28"/>
        <v>3.3333333333333335</v>
      </c>
      <c r="D900" s="129">
        <f t="shared" si="29"/>
        <v>0</v>
      </c>
      <c r="E900" s="14">
        <v>5</v>
      </c>
      <c r="F900" s="129">
        <v>0</v>
      </c>
      <c r="G900" s="129">
        <v>0</v>
      </c>
    </row>
    <row r="901" spans="1:7" ht="30" customHeight="1">
      <c r="A901" s="14" t="s">
        <v>5704</v>
      </c>
      <c r="B901" s="63" t="s">
        <v>5693</v>
      </c>
      <c r="C901" s="161">
        <f t="shared" si="28"/>
        <v>2.6666666666666665</v>
      </c>
      <c r="D901" s="129">
        <f t="shared" si="29"/>
        <v>1</v>
      </c>
      <c r="E901" s="14">
        <v>3</v>
      </c>
      <c r="F901" s="129">
        <v>2</v>
      </c>
      <c r="G901" s="129">
        <v>0</v>
      </c>
    </row>
    <row r="902" spans="1:7" ht="30" customHeight="1">
      <c r="A902" s="14" t="s">
        <v>5704</v>
      </c>
      <c r="B902" s="63" t="s">
        <v>3567</v>
      </c>
      <c r="C902" s="161">
        <f t="shared" si="28"/>
        <v>2.6666666666666665</v>
      </c>
      <c r="D902" s="129">
        <f t="shared" si="29"/>
        <v>0</v>
      </c>
      <c r="E902" s="14">
        <v>4</v>
      </c>
      <c r="F902" s="129">
        <v>0</v>
      </c>
      <c r="G902" s="129">
        <v>0</v>
      </c>
    </row>
    <row r="903" spans="1:7" ht="30" customHeight="1">
      <c r="A903" s="14" t="s">
        <v>5704</v>
      </c>
      <c r="B903" s="63" t="s">
        <v>5620</v>
      </c>
      <c r="C903" s="161">
        <f t="shared" si="28"/>
        <v>1</v>
      </c>
      <c r="D903" s="129">
        <f t="shared" si="29"/>
        <v>1.5</v>
      </c>
      <c r="E903" s="14">
        <v>1</v>
      </c>
      <c r="F903" s="129">
        <v>1</v>
      </c>
      <c r="G903" s="129">
        <v>2</v>
      </c>
    </row>
    <row r="904" spans="1:7" ht="30" customHeight="1">
      <c r="A904" s="14" t="s">
        <v>5704</v>
      </c>
      <c r="B904" s="171" t="s">
        <v>3562</v>
      </c>
      <c r="C904" s="161">
        <f t="shared" si="28"/>
        <v>2</v>
      </c>
      <c r="D904" s="129">
        <f t="shared" si="29"/>
        <v>0</v>
      </c>
      <c r="E904" s="14">
        <v>3</v>
      </c>
      <c r="F904" s="129">
        <v>0</v>
      </c>
      <c r="G904" s="129">
        <v>0</v>
      </c>
    </row>
    <row r="905" spans="1:7" ht="30" customHeight="1">
      <c r="A905" s="14" t="s">
        <v>5704</v>
      </c>
      <c r="B905" s="171" t="s">
        <v>118</v>
      </c>
      <c r="C905" s="161">
        <f t="shared" si="28"/>
        <v>1.5</v>
      </c>
      <c r="D905" s="129">
        <f t="shared" si="29"/>
        <v>3.75</v>
      </c>
      <c r="E905" s="14">
        <v>1</v>
      </c>
      <c r="F905" s="129">
        <v>2.5</v>
      </c>
      <c r="G905" s="129">
        <v>5</v>
      </c>
    </row>
    <row r="906" spans="1:7" ht="30" customHeight="1">
      <c r="A906" s="14" t="s">
        <v>5704</v>
      </c>
      <c r="B906" s="171" t="s">
        <v>3583</v>
      </c>
      <c r="C906" s="161">
        <f t="shared" si="28"/>
        <v>0.66666666666666663</v>
      </c>
      <c r="D906" s="129">
        <f t="shared" si="29"/>
        <v>0</v>
      </c>
      <c r="E906" s="14">
        <v>1</v>
      </c>
      <c r="F906" s="129">
        <v>0</v>
      </c>
      <c r="G906" s="129">
        <v>0</v>
      </c>
    </row>
    <row r="907" spans="1:7" ht="30" customHeight="1">
      <c r="A907" s="14" t="s">
        <v>5704</v>
      </c>
      <c r="B907" s="171" t="s">
        <v>3575</v>
      </c>
      <c r="C907" s="161">
        <f t="shared" si="28"/>
        <v>0.66666666666666663</v>
      </c>
      <c r="D907" s="129">
        <f t="shared" si="29"/>
        <v>0</v>
      </c>
      <c r="E907" s="14">
        <v>1</v>
      </c>
      <c r="F907" s="129">
        <v>0</v>
      </c>
      <c r="G907" s="129">
        <v>0</v>
      </c>
    </row>
    <row r="908" spans="1:7" ht="30" customHeight="1">
      <c r="A908" s="14" t="s">
        <v>5704</v>
      </c>
      <c r="B908" s="171" t="s">
        <v>3582</v>
      </c>
      <c r="C908" s="161">
        <f t="shared" si="28"/>
        <v>0.66666666666666663</v>
      </c>
      <c r="D908" s="129">
        <f t="shared" si="29"/>
        <v>0</v>
      </c>
      <c r="E908" s="14">
        <v>1</v>
      </c>
      <c r="F908" s="129">
        <v>0</v>
      </c>
      <c r="G908" s="129">
        <v>0</v>
      </c>
    </row>
    <row r="909" spans="1:7" ht="30" customHeight="1">
      <c r="A909" s="14" t="s">
        <v>5704</v>
      </c>
      <c r="B909" s="171" t="s">
        <v>3585</v>
      </c>
      <c r="C909" s="161">
        <f t="shared" si="28"/>
        <v>0.66666666666666663</v>
      </c>
      <c r="D909" s="129">
        <f t="shared" si="29"/>
        <v>0</v>
      </c>
      <c r="E909" s="14">
        <v>1</v>
      </c>
      <c r="F909" s="129">
        <v>0</v>
      </c>
      <c r="G909" s="129">
        <v>0</v>
      </c>
    </row>
    <row r="910" spans="1:7" ht="30" customHeight="1">
      <c r="A910" s="14" t="s">
        <v>5704</v>
      </c>
      <c r="B910" s="171" t="s">
        <v>3586</v>
      </c>
      <c r="C910" s="161">
        <f t="shared" si="28"/>
        <v>0.66666666666666663</v>
      </c>
      <c r="D910" s="129">
        <f t="shared" si="29"/>
        <v>0</v>
      </c>
      <c r="E910" s="14">
        <v>1</v>
      </c>
      <c r="F910" s="129">
        <v>0</v>
      </c>
      <c r="G910" s="129">
        <v>0</v>
      </c>
    </row>
    <row r="911" spans="1:7" ht="30" customHeight="1">
      <c r="A911" s="416" t="s">
        <v>5710</v>
      </c>
      <c r="B911" s="172" t="s">
        <v>6212</v>
      </c>
      <c r="C911" s="417">
        <f t="shared" si="28"/>
        <v>8.6666666666666661</v>
      </c>
      <c r="D911" s="418">
        <f t="shared" si="29"/>
        <v>4</v>
      </c>
      <c r="E911" s="416">
        <v>9</v>
      </c>
      <c r="F911" s="418">
        <v>8</v>
      </c>
      <c r="G911" s="418">
        <v>0</v>
      </c>
    </row>
    <row r="912" spans="1:7" ht="30" customHeight="1">
      <c r="A912" s="14" t="s">
        <v>5710</v>
      </c>
      <c r="B912" s="63" t="s">
        <v>4709</v>
      </c>
      <c r="C912" s="161">
        <f t="shared" si="28"/>
        <v>8</v>
      </c>
      <c r="D912" s="129">
        <f t="shared" si="29"/>
        <v>4</v>
      </c>
      <c r="E912" s="14">
        <v>8</v>
      </c>
      <c r="F912" s="129">
        <v>8</v>
      </c>
      <c r="G912" s="129">
        <v>0</v>
      </c>
    </row>
    <row r="913" spans="1:7" ht="30" customHeight="1">
      <c r="A913" s="14" t="s">
        <v>5710</v>
      </c>
      <c r="B913" s="63" t="s">
        <v>4742</v>
      </c>
      <c r="C913" s="161">
        <f t="shared" si="28"/>
        <v>6.333333333333333</v>
      </c>
      <c r="D913" s="129">
        <f t="shared" si="29"/>
        <v>3</v>
      </c>
      <c r="E913" s="14">
        <v>7</v>
      </c>
      <c r="F913" s="129">
        <v>5</v>
      </c>
      <c r="G913" s="129">
        <v>1</v>
      </c>
    </row>
    <row r="914" spans="1:7" ht="30" customHeight="1">
      <c r="A914" s="14" t="s">
        <v>5710</v>
      </c>
      <c r="B914" s="63" t="s">
        <v>4997</v>
      </c>
      <c r="C914" s="161">
        <f t="shared" si="28"/>
        <v>6.333333333333333</v>
      </c>
      <c r="D914" s="129">
        <f t="shared" si="29"/>
        <v>2.5</v>
      </c>
      <c r="E914" s="14">
        <v>7</v>
      </c>
      <c r="F914" s="129">
        <v>5</v>
      </c>
      <c r="G914" s="129">
        <v>0</v>
      </c>
    </row>
    <row r="915" spans="1:7" ht="30" customHeight="1">
      <c r="A915" s="14" t="s">
        <v>5710</v>
      </c>
      <c r="B915" s="168" t="s">
        <v>6258</v>
      </c>
      <c r="C915" s="161">
        <f t="shared" si="28"/>
        <v>5.333333333333333</v>
      </c>
      <c r="D915" s="129">
        <f t="shared" si="29"/>
        <v>3</v>
      </c>
      <c r="E915" s="14">
        <v>5</v>
      </c>
      <c r="F915" s="129">
        <v>6</v>
      </c>
      <c r="G915" s="129">
        <v>0</v>
      </c>
    </row>
    <row r="916" spans="1:7" ht="30" customHeight="1">
      <c r="A916" s="14" t="s">
        <v>5710</v>
      </c>
      <c r="B916" s="63" t="s">
        <v>3853</v>
      </c>
      <c r="C916" s="161">
        <f t="shared" si="28"/>
        <v>5.166666666666667</v>
      </c>
      <c r="D916" s="129">
        <f t="shared" si="29"/>
        <v>1.75</v>
      </c>
      <c r="E916" s="14">
        <v>6</v>
      </c>
      <c r="F916" s="129">
        <v>3.5</v>
      </c>
      <c r="G916" s="129">
        <v>0</v>
      </c>
    </row>
    <row r="917" spans="1:7" ht="30" customHeight="1">
      <c r="A917" s="14" t="s">
        <v>5710</v>
      </c>
      <c r="B917" s="63" t="s">
        <v>6342</v>
      </c>
      <c r="C917" s="161">
        <f t="shared" si="28"/>
        <v>5</v>
      </c>
      <c r="D917" s="129">
        <f t="shared" si="29"/>
        <v>5</v>
      </c>
      <c r="E917" s="14">
        <v>5</v>
      </c>
      <c r="F917" s="129">
        <v>5</v>
      </c>
      <c r="G917" s="129">
        <v>5</v>
      </c>
    </row>
    <row r="918" spans="1:7" ht="30" customHeight="1">
      <c r="A918" s="14" t="s">
        <v>5710</v>
      </c>
      <c r="B918" s="63" t="s">
        <v>6309</v>
      </c>
      <c r="C918" s="161">
        <f t="shared" si="28"/>
        <v>5</v>
      </c>
      <c r="D918" s="129">
        <f t="shared" si="29"/>
        <v>2.5</v>
      </c>
      <c r="E918" s="14">
        <v>5</v>
      </c>
      <c r="F918" s="129">
        <v>5</v>
      </c>
      <c r="G918" s="129">
        <v>0</v>
      </c>
    </row>
    <row r="919" spans="1:7" ht="30" customHeight="1">
      <c r="A919" s="14" t="s">
        <v>5710</v>
      </c>
      <c r="B919" s="63" t="s">
        <v>6448</v>
      </c>
      <c r="C919" s="161">
        <f t="shared" si="28"/>
        <v>5</v>
      </c>
      <c r="D919" s="129">
        <f t="shared" si="29"/>
        <v>5</v>
      </c>
      <c r="E919" s="14">
        <v>5</v>
      </c>
      <c r="F919" s="129">
        <v>5</v>
      </c>
      <c r="G919" s="129">
        <v>5</v>
      </c>
    </row>
    <row r="920" spans="1:7" ht="30" customHeight="1">
      <c r="A920" s="14" t="s">
        <v>5710</v>
      </c>
      <c r="B920" s="63" t="s">
        <v>2528</v>
      </c>
      <c r="C920" s="161">
        <f t="shared" si="28"/>
        <v>4.333333333333333</v>
      </c>
      <c r="D920" s="129">
        <f t="shared" si="29"/>
        <v>1.5</v>
      </c>
      <c r="E920" s="14">
        <v>5</v>
      </c>
      <c r="F920" s="129">
        <v>3</v>
      </c>
      <c r="G920" s="129">
        <v>0</v>
      </c>
    </row>
    <row r="921" spans="1:7" ht="30" customHeight="1">
      <c r="A921" s="14" t="s">
        <v>5710</v>
      </c>
      <c r="B921" s="63" t="s">
        <v>4017</v>
      </c>
      <c r="C921" s="161">
        <f t="shared" si="28"/>
        <v>4.333333333333333</v>
      </c>
      <c r="D921" s="129">
        <f t="shared" si="29"/>
        <v>1.5</v>
      </c>
      <c r="E921" s="14">
        <v>5</v>
      </c>
      <c r="F921" s="129">
        <v>3</v>
      </c>
      <c r="G921" s="129">
        <v>0</v>
      </c>
    </row>
    <row r="922" spans="1:7" ht="30" customHeight="1">
      <c r="A922" s="14" t="s">
        <v>5710</v>
      </c>
      <c r="B922" s="63" t="s">
        <v>987</v>
      </c>
      <c r="C922" s="161">
        <f t="shared" si="28"/>
        <v>4.166666666666667</v>
      </c>
      <c r="D922" s="129">
        <f t="shared" si="29"/>
        <v>1.25</v>
      </c>
      <c r="E922" s="14">
        <v>5</v>
      </c>
      <c r="F922" s="129">
        <v>2.5</v>
      </c>
      <c r="G922" s="129">
        <v>0</v>
      </c>
    </row>
    <row r="923" spans="1:7" ht="30" customHeight="1">
      <c r="A923" s="14" t="s">
        <v>5710</v>
      </c>
      <c r="B923" s="63" t="s">
        <v>1111</v>
      </c>
      <c r="C923" s="161">
        <f t="shared" si="28"/>
        <v>3.7666666666666671</v>
      </c>
      <c r="D923" s="129">
        <f t="shared" si="29"/>
        <v>1.65</v>
      </c>
      <c r="E923" s="14">
        <v>4</v>
      </c>
      <c r="F923" s="129">
        <v>3.3</v>
      </c>
      <c r="G923" s="129">
        <v>0</v>
      </c>
    </row>
    <row r="924" spans="1:7" ht="30" customHeight="1">
      <c r="A924" s="14" t="s">
        <v>5710</v>
      </c>
      <c r="B924" s="63" t="s">
        <v>1103</v>
      </c>
      <c r="C924" s="161">
        <f t="shared" si="28"/>
        <v>3.6666666666666665</v>
      </c>
      <c r="D924" s="129">
        <f t="shared" si="29"/>
        <v>2.5</v>
      </c>
      <c r="E924" s="14">
        <v>3</v>
      </c>
      <c r="F924" s="129">
        <v>5</v>
      </c>
      <c r="G924" s="129">
        <v>0</v>
      </c>
    </row>
    <row r="925" spans="1:7" ht="30" customHeight="1">
      <c r="A925" s="14" t="s">
        <v>5710</v>
      </c>
      <c r="B925" s="168" t="s">
        <v>4938</v>
      </c>
      <c r="C925" s="161">
        <f t="shared" si="28"/>
        <v>3.6666666666666665</v>
      </c>
      <c r="D925" s="129">
        <f t="shared" si="29"/>
        <v>1.5</v>
      </c>
      <c r="E925" s="14">
        <v>4</v>
      </c>
      <c r="F925" s="129">
        <v>3</v>
      </c>
      <c r="G925" s="129">
        <v>0</v>
      </c>
    </row>
    <row r="926" spans="1:7" ht="30" customHeight="1">
      <c r="A926" s="14" t="s">
        <v>5710</v>
      </c>
      <c r="B926" s="63" t="s">
        <v>616</v>
      </c>
      <c r="C926" s="161">
        <f t="shared" si="28"/>
        <v>3.3333333333333335</v>
      </c>
      <c r="D926" s="129">
        <f t="shared" si="29"/>
        <v>1</v>
      </c>
      <c r="E926" s="14">
        <v>4</v>
      </c>
      <c r="F926" s="129">
        <v>2</v>
      </c>
      <c r="G926" s="129">
        <v>0</v>
      </c>
    </row>
    <row r="927" spans="1:7" ht="30" customHeight="1">
      <c r="A927" s="14" t="s">
        <v>5710</v>
      </c>
      <c r="B927" s="63" t="s">
        <v>2228</v>
      </c>
      <c r="C927" s="161">
        <f t="shared" si="28"/>
        <v>2.9333333333333336</v>
      </c>
      <c r="D927" s="129">
        <f t="shared" si="29"/>
        <v>0.4</v>
      </c>
      <c r="E927" s="14">
        <v>4</v>
      </c>
      <c r="F927" s="129">
        <v>0.8</v>
      </c>
      <c r="G927" s="129">
        <v>0</v>
      </c>
    </row>
    <row r="928" spans="1:7" ht="30" customHeight="1">
      <c r="A928" s="14" t="s">
        <v>5710</v>
      </c>
      <c r="B928" s="63" t="s">
        <v>1077</v>
      </c>
      <c r="C928" s="161">
        <f t="shared" si="28"/>
        <v>2.6999999999999997</v>
      </c>
      <c r="D928" s="129">
        <f t="shared" si="29"/>
        <v>0.05</v>
      </c>
      <c r="E928" s="14">
        <v>4</v>
      </c>
      <c r="F928" s="129">
        <v>0.1</v>
      </c>
      <c r="G928" s="129">
        <v>0</v>
      </c>
    </row>
    <row r="929" spans="1:7" ht="30" customHeight="1">
      <c r="A929" s="14" t="s">
        <v>5710</v>
      </c>
      <c r="B929" s="63" t="s">
        <v>4712</v>
      </c>
      <c r="C929" s="161">
        <f t="shared" si="28"/>
        <v>2.6666666666666665</v>
      </c>
      <c r="D929" s="129">
        <f t="shared" si="29"/>
        <v>1</v>
      </c>
      <c r="E929" s="14">
        <v>3</v>
      </c>
      <c r="F929" s="129">
        <v>2</v>
      </c>
      <c r="G929" s="129">
        <v>0</v>
      </c>
    </row>
    <row r="930" spans="1:7" ht="30" customHeight="1">
      <c r="A930" s="14" t="s">
        <v>5710</v>
      </c>
      <c r="B930" s="63" t="s">
        <v>5244</v>
      </c>
      <c r="C930" s="161">
        <f t="shared" si="28"/>
        <v>2.6666666666666665</v>
      </c>
      <c r="D930" s="129">
        <f t="shared" si="29"/>
        <v>1</v>
      </c>
      <c r="E930" s="14">
        <v>3</v>
      </c>
      <c r="F930" s="129">
        <v>2</v>
      </c>
      <c r="G930" s="129">
        <v>0</v>
      </c>
    </row>
    <row r="931" spans="1:7" ht="30" customHeight="1">
      <c r="A931" s="14" t="s">
        <v>5710</v>
      </c>
      <c r="B931" s="63" t="s">
        <v>2379</v>
      </c>
      <c r="C931" s="161">
        <f t="shared" si="28"/>
        <v>2.3333333333333335</v>
      </c>
      <c r="D931" s="129">
        <f t="shared" si="29"/>
        <v>2.5</v>
      </c>
      <c r="E931" s="14">
        <v>1</v>
      </c>
      <c r="F931" s="129">
        <v>5</v>
      </c>
      <c r="G931" s="129">
        <v>0</v>
      </c>
    </row>
    <row r="932" spans="1:7" ht="30" customHeight="1">
      <c r="A932" s="14" t="s">
        <v>5710</v>
      </c>
      <c r="B932" s="63" t="s">
        <v>1082</v>
      </c>
      <c r="C932" s="161">
        <f t="shared" si="28"/>
        <v>2.1666666666666665</v>
      </c>
      <c r="D932" s="129">
        <f t="shared" si="29"/>
        <v>1.25</v>
      </c>
      <c r="E932" s="14">
        <v>2</v>
      </c>
      <c r="F932" s="129">
        <v>2.5</v>
      </c>
      <c r="G932" s="129">
        <v>0</v>
      </c>
    </row>
    <row r="933" spans="1:7" ht="30" customHeight="1">
      <c r="A933" s="14" t="s">
        <v>5710</v>
      </c>
      <c r="B933" s="63" t="s">
        <v>1116</v>
      </c>
      <c r="C933" s="161">
        <f t="shared" si="28"/>
        <v>2.1333333333333333</v>
      </c>
      <c r="D933" s="129">
        <f t="shared" si="29"/>
        <v>0.2</v>
      </c>
      <c r="E933" s="14">
        <v>3</v>
      </c>
      <c r="F933" s="129">
        <v>0.4</v>
      </c>
      <c r="G933" s="129">
        <v>0</v>
      </c>
    </row>
    <row r="934" spans="1:7" ht="30" customHeight="1">
      <c r="A934" s="14" t="s">
        <v>5710</v>
      </c>
      <c r="B934" s="63" t="s">
        <v>3950</v>
      </c>
      <c r="C934" s="161">
        <f t="shared" si="28"/>
        <v>2</v>
      </c>
      <c r="D934" s="129">
        <f t="shared" si="29"/>
        <v>1</v>
      </c>
      <c r="E934" s="14">
        <v>2</v>
      </c>
      <c r="F934" s="129">
        <v>2</v>
      </c>
      <c r="G934" s="129">
        <v>0</v>
      </c>
    </row>
    <row r="935" spans="1:7" ht="30" customHeight="1">
      <c r="A935" s="14" t="s">
        <v>5710</v>
      </c>
      <c r="B935" s="63" t="s">
        <v>1975</v>
      </c>
      <c r="C935" s="161">
        <f t="shared" si="28"/>
        <v>1.6666666666666667</v>
      </c>
      <c r="D935" s="129">
        <f t="shared" si="29"/>
        <v>0.5</v>
      </c>
      <c r="E935" s="14">
        <v>2</v>
      </c>
      <c r="F935" s="129">
        <v>1</v>
      </c>
      <c r="G935" s="129">
        <v>0</v>
      </c>
    </row>
    <row r="936" spans="1:7" ht="30" customHeight="1">
      <c r="A936" s="14" t="s">
        <v>5710</v>
      </c>
      <c r="B936" s="63" t="s">
        <v>852</v>
      </c>
      <c r="C936" s="161">
        <f t="shared" si="28"/>
        <v>1.5</v>
      </c>
      <c r="D936" s="129">
        <f t="shared" si="29"/>
        <v>1.25</v>
      </c>
      <c r="E936" s="14">
        <v>1</v>
      </c>
      <c r="F936" s="129">
        <v>2.5</v>
      </c>
      <c r="G936" s="129">
        <v>0</v>
      </c>
    </row>
    <row r="937" spans="1:7" ht="30" customHeight="1">
      <c r="A937" s="14" t="s">
        <v>5710</v>
      </c>
      <c r="B937" s="63" t="s">
        <v>1701</v>
      </c>
      <c r="C937" s="161">
        <f t="shared" si="28"/>
        <v>1.5</v>
      </c>
      <c r="D937" s="129">
        <f t="shared" si="29"/>
        <v>1.25</v>
      </c>
      <c r="E937" s="14">
        <v>1</v>
      </c>
      <c r="F937" s="129">
        <v>2.5</v>
      </c>
      <c r="G937" s="129">
        <v>0</v>
      </c>
    </row>
    <row r="938" spans="1:7" ht="30" customHeight="1">
      <c r="A938" s="14" t="s">
        <v>5710</v>
      </c>
      <c r="B938" s="63" t="s">
        <v>1712</v>
      </c>
      <c r="C938" s="161">
        <f t="shared" si="28"/>
        <v>1.5</v>
      </c>
      <c r="D938" s="129">
        <f t="shared" si="29"/>
        <v>1.25</v>
      </c>
      <c r="E938" s="14">
        <v>1</v>
      </c>
      <c r="F938" s="129">
        <v>2.5</v>
      </c>
      <c r="G938" s="129">
        <v>0</v>
      </c>
    </row>
    <row r="939" spans="1:7" ht="30" customHeight="1">
      <c r="A939" s="14" t="s">
        <v>5710</v>
      </c>
      <c r="B939" s="63" t="s">
        <v>1574</v>
      </c>
      <c r="C939" s="161">
        <f t="shared" si="28"/>
        <v>1.5</v>
      </c>
      <c r="D939" s="129">
        <f t="shared" si="29"/>
        <v>1.25</v>
      </c>
      <c r="E939" s="14">
        <v>1</v>
      </c>
      <c r="F939" s="129">
        <v>2.5</v>
      </c>
      <c r="G939" s="129">
        <v>0</v>
      </c>
    </row>
    <row r="940" spans="1:7" ht="30" customHeight="1">
      <c r="A940" s="14" t="s">
        <v>5710</v>
      </c>
      <c r="B940" s="63" t="s">
        <v>1118</v>
      </c>
      <c r="C940" s="161">
        <f t="shared" si="28"/>
        <v>1.5</v>
      </c>
      <c r="D940" s="129">
        <f t="shared" si="29"/>
        <v>1.25</v>
      </c>
      <c r="E940" s="14">
        <v>1</v>
      </c>
      <c r="F940" s="129">
        <v>2.5</v>
      </c>
      <c r="G940" s="129">
        <v>0</v>
      </c>
    </row>
    <row r="941" spans="1:7" ht="30" customHeight="1">
      <c r="A941" s="14" t="s">
        <v>5710</v>
      </c>
      <c r="B941" s="63" t="s">
        <v>1747</v>
      </c>
      <c r="C941" s="161">
        <f t="shared" si="28"/>
        <v>1.5</v>
      </c>
      <c r="D941" s="129">
        <f t="shared" si="29"/>
        <v>1.25</v>
      </c>
      <c r="E941" s="14">
        <v>1</v>
      </c>
      <c r="F941" s="129">
        <v>2.5</v>
      </c>
      <c r="G941" s="129">
        <v>0</v>
      </c>
    </row>
    <row r="942" spans="1:7" ht="30" customHeight="1">
      <c r="A942" s="14" t="s">
        <v>5710</v>
      </c>
      <c r="B942" s="162" t="s">
        <v>32</v>
      </c>
      <c r="C942" s="161">
        <f t="shared" si="28"/>
        <v>1.5</v>
      </c>
      <c r="D942" s="129">
        <f t="shared" si="29"/>
        <v>1.25</v>
      </c>
      <c r="E942" s="14">
        <v>1</v>
      </c>
      <c r="F942" s="129">
        <v>2.5</v>
      </c>
      <c r="G942" s="129">
        <v>0</v>
      </c>
    </row>
    <row r="943" spans="1:7" ht="30" customHeight="1">
      <c r="A943" s="14" t="s">
        <v>5710</v>
      </c>
      <c r="B943" s="120" t="s">
        <v>1094</v>
      </c>
      <c r="C943" s="161">
        <f t="shared" si="28"/>
        <v>1.5</v>
      </c>
      <c r="D943" s="129">
        <f t="shared" si="29"/>
        <v>1.25</v>
      </c>
      <c r="E943" s="14">
        <v>1</v>
      </c>
      <c r="F943" s="129">
        <v>2.5</v>
      </c>
      <c r="G943" s="129">
        <v>0</v>
      </c>
    </row>
    <row r="944" spans="1:7" ht="30" customHeight="1">
      <c r="A944" s="14" t="s">
        <v>5710</v>
      </c>
      <c r="B944" s="63" t="s">
        <v>1081</v>
      </c>
      <c r="C944" s="161">
        <f t="shared" si="28"/>
        <v>1.5</v>
      </c>
      <c r="D944" s="129">
        <f t="shared" si="29"/>
        <v>1.25</v>
      </c>
      <c r="E944" s="14">
        <v>1</v>
      </c>
      <c r="F944" s="129">
        <v>2.5</v>
      </c>
      <c r="G944" s="129">
        <v>0</v>
      </c>
    </row>
    <row r="945" spans="1:214" ht="30" customHeight="1">
      <c r="A945" s="14" t="s">
        <v>5710</v>
      </c>
      <c r="B945" s="168" t="s">
        <v>1106</v>
      </c>
      <c r="C945" s="161">
        <f t="shared" si="28"/>
        <v>1.5</v>
      </c>
      <c r="D945" s="129">
        <f t="shared" si="29"/>
        <v>1.25</v>
      </c>
      <c r="E945" s="14">
        <v>1</v>
      </c>
      <c r="F945" s="129">
        <v>2.5</v>
      </c>
      <c r="G945" s="129">
        <v>0</v>
      </c>
    </row>
    <row r="946" spans="1:214" ht="30" customHeight="1">
      <c r="A946" s="14" t="s">
        <v>5710</v>
      </c>
      <c r="B946" s="63" t="s">
        <v>1565</v>
      </c>
      <c r="C946" s="161">
        <f t="shared" si="28"/>
        <v>1.5</v>
      </c>
      <c r="D946" s="129">
        <f t="shared" si="29"/>
        <v>1.25</v>
      </c>
      <c r="E946" s="14">
        <v>1</v>
      </c>
      <c r="F946" s="129">
        <v>2.5</v>
      </c>
      <c r="G946" s="129">
        <v>0</v>
      </c>
    </row>
    <row r="947" spans="1:214" ht="30" customHeight="1">
      <c r="A947" s="14" t="s">
        <v>5710</v>
      </c>
      <c r="B947" s="63" t="s">
        <v>1114</v>
      </c>
      <c r="C947" s="161">
        <f t="shared" si="28"/>
        <v>1.5</v>
      </c>
      <c r="D947" s="129">
        <f t="shared" si="29"/>
        <v>1.25</v>
      </c>
      <c r="E947" s="14">
        <v>1</v>
      </c>
      <c r="F947" s="129">
        <v>2.5</v>
      </c>
      <c r="G947" s="129">
        <v>0</v>
      </c>
    </row>
    <row r="948" spans="1:214" ht="30" customHeight="1">
      <c r="A948" s="14" t="s">
        <v>5710</v>
      </c>
      <c r="B948" s="63" t="s">
        <v>1083</v>
      </c>
      <c r="C948" s="161">
        <f t="shared" si="28"/>
        <v>1.5</v>
      </c>
      <c r="D948" s="129">
        <f t="shared" si="29"/>
        <v>1.25</v>
      </c>
      <c r="E948" s="14">
        <v>1</v>
      </c>
      <c r="F948" s="129">
        <v>2.5</v>
      </c>
      <c r="G948" s="129">
        <v>0</v>
      </c>
    </row>
    <row r="949" spans="1:214" ht="30" customHeight="1">
      <c r="A949" s="14" t="s">
        <v>5710</v>
      </c>
      <c r="B949" s="63" t="s">
        <v>2485</v>
      </c>
      <c r="C949" s="161">
        <f t="shared" si="28"/>
        <v>1.5</v>
      </c>
      <c r="D949" s="129">
        <f t="shared" si="29"/>
        <v>0.25</v>
      </c>
      <c r="E949" s="14">
        <v>2</v>
      </c>
      <c r="F949" s="129">
        <v>0.5</v>
      </c>
      <c r="G949" s="129">
        <v>0</v>
      </c>
      <c r="HF949" s="132"/>
    </row>
    <row r="950" spans="1:214" ht="30" customHeight="1">
      <c r="A950" s="14" t="s">
        <v>5710</v>
      </c>
      <c r="B950" s="63" t="s">
        <v>1092</v>
      </c>
      <c r="C950" s="161">
        <f t="shared" si="28"/>
        <v>1.5</v>
      </c>
      <c r="D950" s="129">
        <f t="shared" si="29"/>
        <v>1.25</v>
      </c>
      <c r="E950" s="14">
        <v>1</v>
      </c>
      <c r="F950" s="129">
        <v>2.5</v>
      </c>
      <c r="G950" s="129">
        <v>0</v>
      </c>
    </row>
    <row r="951" spans="1:214" ht="30" customHeight="1">
      <c r="A951" s="14" t="s">
        <v>5710</v>
      </c>
      <c r="B951" s="63" t="s">
        <v>2099</v>
      </c>
      <c r="C951" s="161">
        <f t="shared" si="28"/>
        <v>1.5</v>
      </c>
      <c r="D951" s="129">
        <f t="shared" si="29"/>
        <v>1.25</v>
      </c>
      <c r="E951" s="14">
        <v>1</v>
      </c>
      <c r="F951" s="129">
        <v>2.5</v>
      </c>
      <c r="G951" s="129">
        <v>0</v>
      </c>
    </row>
    <row r="952" spans="1:214" ht="30" customHeight="1">
      <c r="A952" s="14" t="s">
        <v>5710</v>
      </c>
      <c r="B952" s="63" t="s">
        <v>1090</v>
      </c>
      <c r="C952" s="161">
        <f t="shared" si="28"/>
        <v>1.5</v>
      </c>
      <c r="D952" s="129">
        <f t="shared" si="29"/>
        <v>1.25</v>
      </c>
      <c r="E952" s="14">
        <v>1</v>
      </c>
      <c r="F952" s="129">
        <v>2.5</v>
      </c>
      <c r="G952" s="129">
        <v>0</v>
      </c>
    </row>
    <row r="953" spans="1:214" ht="30" customHeight="1">
      <c r="A953" s="14" t="s">
        <v>5710</v>
      </c>
      <c r="B953" s="63" t="s">
        <v>1093</v>
      </c>
      <c r="C953" s="161">
        <f t="shared" si="28"/>
        <v>1.5</v>
      </c>
      <c r="D953" s="129">
        <f t="shared" si="29"/>
        <v>1.25</v>
      </c>
      <c r="E953" s="14">
        <v>1</v>
      </c>
      <c r="F953" s="129">
        <v>2.5</v>
      </c>
      <c r="G953" s="129">
        <v>0</v>
      </c>
    </row>
    <row r="954" spans="1:214" ht="30" customHeight="1">
      <c r="A954" s="14" t="s">
        <v>5710</v>
      </c>
      <c r="B954" s="63" t="s">
        <v>1089</v>
      </c>
      <c r="C954" s="161">
        <f t="shared" si="28"/>
        <v>1.5</v>
      </c>
      <c r="D954" s="129">
        <f t="shared" si="29"/>
        <v>1.25</v>
      </c>
      <c r="E954" s="14">
        <v>1</v>
      </c>
      <c r="F954" s="129">
        <v>2.5</v>
      </c>
      <c r="G954" s="129">
        <v>0</v>
      </c>
    </row>
    <row r="955" spans="1:214" ht="30" customHeight="1">
      <c r="A955" s="14" t="s">
        <v>5710</v>
      </c>
      <c r="B955" s="63" t="s">
        <v>1611</v>
      </c>
      <c r="C955" s="161">
        <f t="shared" si="28"/>
        <v>1.5</v>
      </c>
      <c r="D955" s="129">
        <f t="shared" si="29"/>
        <v>1.25</v>
      </c>
      <c r="E955" s="14">
        <v>1</v>
      </c>
      <c r="F955" s="129">
        <v>2.5</v>
      </c>
      <c r="G955" s="129">
        <v>0</v>
      </c>
    </row>
    <row r="956" spans="1:214" ht="30" customHeight="1">
      <c r="A956" s="14" t="s">
        <v>5710</v>
      </c>
      <c r="B956" s="63" t="s">
        <v>1071</v>
      </c>
      <c r="C956" s="161">
        <f t="shared" si="28"/>
        <v>1.5</v>
      </c>
      <c r="D956" s="129">
        <f t="shared" si="29"/>
        <v>1.25</v>
      </c>
      <c r="E956" s="14">
        <v>1</v>
      </c>
      <c r="F956" s="129">
        <v>2.5</v>
      </c>
      <c r="G956" s="129">
        <v>0</v>
      </c>
    </row>
    <row r="957" spans="1:214" ht="30" customHeight="1">
      <c r="A957" s="14" t="s">
        <v>5710</v>
      </c>
      <c r="B957" s="63" t="s">
        <v>858</v>
      </c>
      <c r="C957" s="161">
        <f t="shared" si="28"/>
        <v>1.5</v>
      </c>
      <c r="D957" s="129">
        <f t="shared" si="29"/>
        <v>1.25</v>
      </c>
      <c r="E957" s="14">
        <v>1</v>
      </c>
      <c r="F957" s="129">
        <v>2.5</v>
      </c>
      <c r="G957" s="129">
        <v>0</v>
      </c>
    </row>
    <row r="958" spans="1:214" ht="30" customHeight="1">
      <c r="A958" s="14" t="s">
        <v>5710</v>
      </c>
      <c r="B958" s="63" t="s">
        <v>1400</v>
      </c>
      <c r="C958" s="161">
        <f t="shared" si="28"/>
        <v>1.5</v>
      </c>
      <c r="D958" s="129">
        <f t="shared" si="29"/>
        <v>1.25</v>
      </c>
      <c r="E958" s="14">
        <v>1</v>
      </c>
      <c r="F958" s="129">
        <v>2.5</v>
      </c>
      <c r="G958" s="129">
        <v>0</v>
      </c>
    </row>
    <row r="959" spans="1:214" ht="30" customHeight="1">
      <c r="A959" s="14" t="s">
        <v>5710</v>
      </c>
      <c r="B959" s="63" t="s">
        <v>1088</v>
      </c>
      <c r="C959" s="161">
        <f t="shared" si="28"/>
        <v>1.5</v>
      </c>
      <c r="D959" s="129">
        <f t="shared" si="29"/>
        <v>1.25</v>
      </c>
      <c r="E959" s="14">
        <v>1</v>
      </c>
      <c r="F959" s="129">
        <v>2.5</v>
      </c>
      <c r="G959" s="129">
        <v>0</v>
      </c>
    </row>
    <row r="960" spans="1:214" ht="30" customHeight="1">
      <c r="A960" s="14" t="s">
        <v>5710</v>
      </c>
      <c r="B960" s="63" t="s">
        <v>1072</v>
      </c>
      <c r="C960" s="161">
        <f t="shared" si="28"/>
        <v>1.5</v>
      </c>
      <c r="D960" s="129">
        <f t="shared" si="29"/>
        <v>1.25</v>
      </c>
      <c r="E960" s="14">
        <v>1</v>
      </c>
      <c r="F960" s="129">
        <v>2.5</v>
      </c>
      <c r="G960" s="129">
        <v>0</v>
      </c>
    </row>
    <row r="961" spans="1:7" ht="30" customHeight="1">
      <c r="A961" s="14" t="s">
        <v>5710</v>
      </c>
      <c r="B961" s="63" t="s">
        <v>1648</v>
      </c>
      <c r="C961" s="161">
        <f t="shared" si="28"/>
        <v>1.5</v>
      </c>
      <c r="D961" s="129">
        <f t="shared" si="29"/>
        <v>1.25</v>
      </c>
      <c r="E961" s="14">
        <v>1</v>
      </c>
      <c r="F961" s="129">
        <v>2.5</v>
      </c>
      <c r="G961" s="129">
        <v>0</v>
      </c>
    </row>
    <row r="962" spans="1:7" ht="30" customHeight="1">
      <c r="A962" s="14" t="s">
        <v>5710</v>
      </c>
      <c r="B962" s="63" t="s">
        <v>1744</v>
      </c>
      <c r="C962" s="161">
        <f t="shared" ref="C962:C1025" si="30">(E962*2+F962)/3</f>
        <v>1.5</v>
      </c>
      <c r="D962" s="129">
        <f t="shared" ref="D962:D1025" si="31">(F962+G962)/2</f>
        <v>1.25</v>
      </c>
      <c r="E962" s="14">
        <v>1</v>
      </c>
      <c r="F962" s="129">
        <v>2.5</v>
      </c>
      <c r="G962" s="129">
        <v>0</v>
      </c>
    </row>
    <row r="963" spans="1:7" ht="30" customHeight="1">
      <c r="A963" s="14" t="s">
        <v>5710</v>
      </c>
      <c r="B963" s="63" t="s">
        <v>1940</v>
      </c>
      <c r="C963" s="161">
        <f t="shared" si="30"/>
        <v>1.5</v>
      </c>
      <c r="D963" s="129">
        <f t="shared" si="31"/>
        <v>1.25</v>
      </c>
      <c r="E963" s="14">
        <v>1</v>
      </c>
      <c r="F963" s="129">
        <v>2.5</v>
      </c>
      <c r="G963" s="129">
        <v>0</v>
      </c>
    </row>
    <row r="964" spans="1:7" ht="30" customHeight="1">
      <c r="A964" s="14" t="s">
        <v>5710</v>
      </c>
      <c r="B964" s="63" t="s">
        <v>1855</v>
      </c>
      <c r="C964" s="161">
        <f t="shared" si="30"/>
        <v>1.5</v>
      </c>
      <c r="D964" s="129">
        <f t="shared" si="31"/>
        <v>1.25</v>
      </c>
      <c r="E964" s="14">
        <v>1</v>
      </c>
      <c r="F964" s="129">
        <v>2.5</v>
      </c>
      <c r="G964" s="129">
        <v>0</v>
      </c>
    </row>
    <row r="965" spans="1:7" ht="30" customHeight="1">
      <c r="A965" s="14" t="s">
        <v>5710</v>
      </c>
      <c r="B965" s="63" t="s">
        <v>1084</v>
      </c>
      <c r="C965" s="161">
        <f t="shared" si="30"/>
        <v>1.5</v>
      </c>
      <c r="D965" s="129">
        <f t="shared" si="31"/>
        <v>1.25</v>
      </c>
      <c r="E965" s="14">
        <v>1</v>
      </c>
      <c r="F965" s="129">
        <v>2.5</v>
      </c>
      <c r="G965" s="129">
        <v>0</v>
      </c>
    </row>
    <row r="966" spans="1:7" ht="30" customHeight="1">
      <c r="A966" s="14" t="s">
        <v>5710</v>
      </c>
      <c r="B966" s="63" t="s">
        <v>1129</v>
      </c>
      <c r="C966" s="161">
        <f t="shared" si="30"/>
        <v>1.2</v>
      </c>
      <c r="D966" s="129">
        <f t="shared" si="31"/>
        <v>1.8</v>
      </c>
      <c r="E966" s="14">
        <v>0</v>
      </c>
      <c r="F966" s="129">
        <v>3.6</v>
      </c>
      <c r="G966" s="129">
        <v>0</v>
      </c>
    </row>
    <row r="967" spans="1:7" ht="30" customHeight="1">
      <c r="A967" s="14" t="s">
        <v>5710</v>
      </c>
      <c r="B967" s="63" t="s">
        <v>1979</v>
      </c>
      <c r="C967" s="161">
        <f t="shared" si="30"/>
        <v>1.1666666666666667</v>
      </c>
      <c r="D967" s="129">
        <f t="shared" si="31"/>
        <v>0.75</v>
      </c>
      <c r="E967" s="14">
        <v>1</v>
      </c>
      <c r="F967" s="129">
        <v>1.5</v>
      </c>
      <c r="G967" s="129">
        <v>0</v>
      </c>
    </row>
    <row r="968" spans="1:7" ht="30" customHeight="1">
      <c r="A968" s="14" t="s">
        <v>5710</v>
      </c>
      <c r="B968" s="63" t="s">
        <v>2380</v>
      </c>
      <c r="C968" s="161">
        <f t="shared" si="30"/>
        <v>1.1666666666666667</v>
      </c>
      <c r="D968" s="129">
        <f t="shared" si="31"/>
        <v>0.75</v>
      </c>
      <c r="E968" s="14">
        <v>1</v>
      </c>
      <c r="F968" s="129">
        <v>1.5</v>
      </c>
      <c r="G968" s="129">
        <v>0</v>
      </c>
    </row>
    <row r="969" spans="1:7" ht="30" customHeight="1">
      <c r="A969" s="14" t="s">
        <v>5710</v>
      </c>
      <c r="B969" s="63" t="s">
        <v>3899</v>
      </c>
      <c r="C969" s="161">
        <f t="shared" si="30"/>
        <v>1</v>
      </c>
      <c r="D969" s="129">
        <f t="shared" si="31"/>
        <v>0.5</v>
      </c>
      <c r="E969" s="14">
        <v>1</v>
      </c>
      <c r="F969" s="129">
        <v>1</v>
      </c>
      <c r="G969" s="129">
        <v>0</v>
      </c>
    </row>
    <row r="970" spans="1:7" ht="30" customHeight="1">
      <c r="A970" s="14" t="s">
        <v>5710</v>
      </c>
      <c r="B970" s="171" t="s">
        <v>4711</v>
      </c>
      <c r="C970" s="161">
        <f t="shared" si="30"/>
        <v>3.6666666666666665</v>
      </c>
      <c r="D970" s="129">
        <f t="shared" si="31"/>
        <v>1.5</v>
      </c>
      <c r="E970" s="14">
        <v>4</v>
      </c>
      <c r="F970" s="129">
        <v>3</v>
      </c>
      <c r="G970" s="129">
        <v>0</v>
      </c>
    </row>
    <row r="971" spans="1:7" ht="30" customHeight="1">
      <c r="A971" s="14" t="s">
        <v>5710</v>
      </c>
      <c r="B971" s="171" t="s">
        <v>5190</v>
      </c>
      <c r="C971" s="161">
        <f t="shared" si="30"/>
        <v>3</v>
      </c>
      <c r="D971" s="129">
        <f t="shared" si="31"/>
        <v>1.5</v>
      </c>
      <c r="E971" s="14">
        <v>3</v>
      </c>
      <c r="F971" s="129">
        <v>3</v>
      </c>
      <c r="G971" s="129">
        <v>0</v>
      </c>
    </row>
    <row r="972" spans="1:7" ht="30" customHeight="1">
      <c r="A972" s="14" t="s">
        <v>5710</v>
      </c>
      <c r="B972" s="171" t="s">
        <v>3834</v>
      </c>
      <c r="C972" s="161">
        <f t="shared" si="30"/>
        <v>2</v>
      </c>
      <c r="D972" s="129">
        <f t="shared" si="31"/>
        <v>1</v>
      </c>
      <c r="E972" s="14">
        <v>2</v>
      </c>
      <c r="F972" s="129">
        <v>2</v>
      </c>
      <c r="G972" s="129">
        <v>0</v>
      </c>
    </row>
    <row r="973" spans="1:7" ht="30" customHeight="1">
      <c r="A973" s="14" t="s">
        <v>5710</v>
      </c>
      <c r="B973" s="171" t="s">
        <v>4075</v>
      </c>
      <c r="C973" s="161">
        <f t="shared" si="30"/>
        <v>1.3333333333333333</v>
      </c>
      <c r="D973" s="129">
        <f t="shared" si="31"/>
        <v>1</v>
      </c>
      <c r="E973" s="14">
        <v>1</v>
      </c>
      <c r="F973" s="129">
        <v>2</v>
      </c>
      <c r="G973" s="129">
        <v>0</v>
      </c>
    </row>
    <row r="974" spans="1:7" ht="30" customHeight="1">
      <c r="A974" s="14" t="s">
        <v>5710</v>
      </c>
      <c r="B974" s="171" t="s">
        <v>869</v>
      </c>
      <c r="C974" s="161">
        <f t="shared" si="30"/>
        <v>0.56666666666666665</v>
      </c>
      <c r="D974" s="129">
        <f t="shared" si="31"/>
        <v>0.85</v>
      </c>
      <c r="E974" s="14">
        <v>0</v>
      </c>
      <c r="F974" s="129">
        <v>1.7</v>
      </c>
      <c r="G974" s="129">
        <v>0</v>
      </c>
    </row>
    <row r="975" spans="1:7" ht="30" customHeight="1">
      <c r="A975" s="14" t="s">
        <v>1295</v>
      </c>
      <c r="B975" s="63" t="s">
        <v>2584</v>
      </c>
      <c r="C975" s="161">
        <f t="shared" si="30"/>
        <v>8.6666666666666661</v>
      </c>
      <c r="D975" s="129">
        <f t="shared" si="31"/>
        <v>8.5</v>
      </c>
      <c r="E975" s="14">
        <v>8</v>
      </c>
      <c r="F975" s="129">
        <v>10</v>
      </c>
      <c r="G975" s="129">
        <v>7</v>
      </c>
    </row>
    <row r="976" spans="1:7" ht="30" customHeight="1">
      <c r="A976" s="14" t="s">
        <v>1295</v>
      </c>
      <c r="B976" s="63" t="s">
        <v>2019</v>
      </c>
      <c r="C976" s="161">
        <f t="shared" si="30"/>
        <v>8.6666666666666661</v>
      </c>
      <c r="D976" s="129">
        <f t="shared" si="31"/>
        <v>5.5</v>
      </c>
      <c r="E976" s="14">
        <v>8</v>
      </c>
      <c r="F976" s="129">
        <v>10</v>
      </c>
      <c r="G976" s="129">
        <v>1</v>
      </c>
    </row>
    <row r="977" spans="1:7" ht="30" customHeight="1">
      <c r="A977" s="14" t="s">
        <v>1295</v>
      </c>
      <c r="B977" s="63" t="s">
        <v>3830</v>
      </c>
      <c r="C977" s="161">
        <f t="shared" si="30"/>
        <v>8.3333333333333339</v>
      </c>
      <c r="D977" s="129">
        <f t="shared" si="31"/>
        <v>8.25</v>
      </c>
      <c r="E977" s="14">
        <v>8</v>
      </c>
      <c r="F977" s="129">
        <v>9</v>
      </c>
      <c r="G977" s="129">
        <v>7.5</v>
      </c>
    </row>
    <row r="978" spans="1:7" ht="30" customHeight="1">
      <c r="A978" s="14" t="s">
        <v>1295</v>
      </c>
      <c r="B978" s="63" t="s">
        <v>2481</v>
      </c>
      <c r="C978" s="161">
        <f t="shared" si="30"/>
        <v>8.3333333333333339</v>
      </c>
      <c r="D978" s="129">
        <f t="shared" si="31"/>
        <v>5.5</v>
      </c>
      <c r="E978" s="14">
        <v>8</v>
      </c>
      <c r="F978" s="129">
        <v>9</v>
      </c>
      <c r="G978" s="129">
        <v>2</v>
      </c>
    </row>
    <row r="979" spans="1:7" ht="30" customHeight="1">
      <c r="A979" s="14" t="s">
        <v>1295</v>
      </c>
      <c r="B979" s="63" t="s">
        <v>2433</v>
      </c>
      <c r="C979" s="161">
        <f t="shared" si="30"/>
        <v>8.3333333333333339</v>
      </c>
      <c r="D979" s="129">
        <f t="shared" si="31"/>
        <v>5.5</v>
      </c>
      <c r="E979" s="14">
        <v>8</v>
      </c>
      <c r="F979" s="129">
        <v>9</v>
      </c>
      <c r="G979" s="129">
        <v>2</v>
      </c>
    </row>
    <row r="980" spans="1:7" ht="30" customHeight="1">
      <c r="A980" s="14" t="s">
        <v>1295</v>
      </c>
      <c r="B980" s="63" t="s">
        <v>4635</v>
      </c>
      <c r="C980" s="161">
        <f t="shared" si="30"/>
        <v>8</v>
      </c>
      <c r="D980" s="129">
        <f t="shared" si="31"/>
        <v>6.5</v>
      </c>
      <c r="E980" s="14">
        <v>8</v>
      </c>
      <c r="F980" s="129">
        <v>8</v>
      </c>
      <c r="G980" s="129">
        <v>5</v>
      </c>
    </row>
    <row r="981" spans="1:7" ht="30" customHeight="1">
      <c r="A981" s="14" t="s">
        <v>1295</v>
      </c>
      <c r="B981" s="63" t="s">
        <v>2455</v>
      </c>
      <c r="C981" s="161">
        <f t="shared" si="30"/>
        <v>7.666666666666667</v>
      </c>
      <c r="D981" s="129">
        <f t="shared" si="31"/>
        <v>6.25</v>
      </c>
      <c r="E981" s="14">
        <v>8</v>
      </c>
      <c r="F981" s="129">
        <v>7</v>
      </c>
      <c r="G981" s="129">
        <v>5.5</v>
      </c>
    </row>
    <row r="982" spans="1:7" ht="30" customHeight="1">
      <c r="A982" s="14" t="s">
        <v>1295</v>
      </c>
      <c r="B982" s="63" t="s">
        <v>1160</v>
      </c>
      <c r="C982" s="161">
        <f t="shared" si="30"/>
        <v>7.666666666666667</v>
      </c>
      <c r="D982" s="129">
        <f t="shared" si="31"/>
        <v>6.5</v>
      </c>
      <c r="E982" s="14">
        <v>7</v>
      </c>
      <c r="F982" s="129">
        <v>9</v>
      </c>
      <c r="G982" s="129">
        <v>4</v>
      </c>
    </row>
    <row r="983" spans="1:7" ht="30" customHeight="1">
      <c r="A983" s="14" t="s">
        <v>1295</v>
      </c>
      <c r="B983" s="63" t="s">
        <v>2017</v>
      </c>
      <c r="C983" s="161">
        <f t="shared" si="30"/>
        <v>7.333333333333333</v>
      </c>
      <c r="D983" s="129">
        <f t="shared" si="31"/>
        <v>6</v>
      </c>
      <c r="E983" s="14">
        <v>6</v>
      </c>
      <c r="F983" s="129">
        <v>10</v>
      </c>
      <c r="G983" s="129">
        <v>2</v>
      </c>
    </row>
    <row r="984" spans="1:7" ht="30" customHeight="1">
      <c r="A984" s="14" t="s">
        <v>1295</v>
      </c>
      <c r="B984" s="63" t="s">
        <v>1487</v>
      </c>
      <c r="C984" s="161">
        <f t="shared" si="30"/>
        <v>7.333333333333333</v>
      </c>
      <c r="D984" s="129">
        <f t="shared" si="31"/>
        <v>5.5</v>
      </c>
      <c r="E984" s="14">
        <v>8</v>
      </c>
      <c r="F984" s="129">
        <v>6</v>
      </c>
      <c r="G984" s="129">
        <v>5</v>
      </c>
    </row>
    <row r="985" spans="1:7" ht="30" customHeight="1">
      <c r="A985" s="14" t="s">
        <v>1295</v>
      </c>
      <c r="B985" s="63" t="s">
        <v>3948</v>
      </c>
      <c r="C985" s="161">
        <f t="shared" si="30"/>
        <v>7</v>
      </c>
      <c r="D985" s="129">
        <f t="shared" si="31"/>
        <v>7</v>
      </c>
      <c r="E985" s="14">
        <v>6</v>
      </c>
      <c r="F985" s="129">
        <v>9</v>
      </c>
      <c r="G985" s="129">
        <v>5</v>
      </c>
    </row>
    <row r="986" spans="1:7" ht="30" customHeight="1">
      <c r="A986" s="14" t="s">
        <v>1295</v>
      </c>
      <c r="B986" s="63" t="s">
        <v>2018</v>
      </c>
      <c r="C986" s="161">
        <f t="shared" si="30"/>
        <v>7</v>
      </c>
      <c r="D986" s="129">
        <f t="shared" si="31"/>
        <v>5.5</v>
      </c>
      <c r="E986" s="14">
        <v>6</v>
      </c>
      <c r="F986" s="129">
        <v>9</v>
      </c>
      <c r="G986" s="129">
        <v>2</v>
      </c>
    </row>
    <row r="987" spans="1:7" ht="30" customHeight="1">
      <c r="A987" s="14" t="s">
        <v>1295</v>
      </c>
      <c r="B987" s="63" t="s">
        <v>1857</v>
      </c>
      <c r="C987" s="161">
        <f t="shared" si="30"/>
        <v>7</v>
      </c>
      <c r="D987" s="129">
        <f t="shared" si="31"/>
        <v>5.5</v>
      </c>
      <c r="E987" s="14">
        <v>6</v>
      </c>
      <c r="F987" s="129">
        <v>9</v>
      </c>
      <c r="G987" s="129">
        <v>2</v>
      </c>
    </row>
    <row r="988" spans="1:7" ht="30" customHeight="1">
      <c r="A988" s="14" t="s">
        <v>1295</v>
      </c>
      <c r="B988" s="63" t="s">
        <v>1350</v>
      </c>
      <c r="C988" s="161">
        <f t="shared" si="30"/>
        <v>6.666666666666667</v>
      </c>
      <c r="D988" s="129">
        <f t="shared" si="31"/>
        <v>6</v>
      </c>
      <c r="E988" s="14">
        <v>6</v>
      </c>
      <c r="F988" s="129">
        <v>8</v>
      </c>
      <c r="G988" s="129">
        <v>4</v>
      </c>
    </row>
    <row r="989" spans="1:7" ht="30" customHeight="1">
      <c r="A989" s="14" t="s">
        <v>1295</v>
      </c>
      <c r="B989" s="63" t="s">
        <v>1184</v>
      </c>
      <c r="C989" s="161">
        <f t="shared" si="30"/>
        <v>6.666666666666667</v>
      </c>
      <c r="D989" s="129">
        <f t="shared" si="31"/>
        <v>4.5</v>
      </c>
      <c r="E989" s="14">
        <v>6</v>
      </c>
      <c r="F989" s="129">
        <v>8</v>
      </c>
      <c r="G989" s="129">
        <v>1</v>
      </c>
    </row>
    <row r="990" spans="1:7" ht="30" customHeight="1">
      <c r="A990" s="14" t="s">
        <v>1295</v>
      </c>
      <c r="B990" s="63" t="s">
        <v>9</v>
      </c>
      <c r="C990" s="161">
        <f t="shared" si="30"/>
        <v>6.666666666666667</v>
      </c>
      <c r="D990" s="129">
        <f t="shared" si="31"/>
        <v>5.5</v>
      </c>
      <c r="E990" s="14">
        <v>7</v>
      </c>
      <c r="F990" s="129">
        <v>6</v>
      </c>
      <c r="G990" s="129">
        <v>5</v>
      </c>
    </row>
    <row r="991" spans="1:7" ht="30" customHeight="1">
      <c r="A991" s="14" t="s">
        <v>1295</v>
      </c>
      <c r="B991" s="63" t="s">
        <v>2479</v>
      </c>
      <c r="C991" s="161">
        <f t="shared" si="30"/>
        <v>6.333333333333333</v>
      </c>
      <c r="D991" s="129">
        <f t="shared" si="31"/>
        <v>6.5</v>
      </c>
      <c r="E991" s="14">
        <v>6</v>
      </c>
      <c r="F991" s="129">
        <v>7</v>
      </c>
      <c r="G991" s="129">
        <v>6</v>
      </c>
    </row>
    <row r="992" spans="1:7" ht="30" customHeight="1">
      <c r="A992" s="14" t="s">
        <v>1295</v>
      </c>
      <c r="B992" s="63" t="s">
        <v>614</v>
      </c>
      <c r="C992" s="161">
        <f t="shared" si="30"/>
        <v>6.333333333333333</v>
      </c>
      <c r="D992" s="129">
        <f t="shared" si="31"/>
        <v>6</v>
      </c>
      <c r="E992" s="14">
        <v>6</v>
      </c>
      <c r="F992" s="129">
        <v>7</v>
      </c>
      <c r="G992" s="129">
        <v>5</v>
      </c>
    </row>
    <row r="993" spans="1:7" ht="30" customHeight="1">
      <c r="A993" s="14" t="s">
        <v>1295</v>
      </c>
      <c r="B993" s="63" t="s">
        <v>3903</v>
      </c>
      <c r="C993" s="161">
        <f t="shared" si="30"/>
        <v>6.333333333333333</v>
      </c>
      <c r="D993" s="129">
        <f t="shared" si="31"/>
        <v>7.5</v>
      </c>
      <c r="E993" s="14">
        <v>5</v>
      </c>
      <c r="F993" s="129">
        <v>9</v>
      </c>
      <c r="G993" s="129">
        <v>6</v>
      </c>
    </row>
    <row r="994" spans="1:7" ht="30" customHeight="1">
      <c r="A994" s="14" t="s">
        <v>1295</v>
      </c>
      <c r="B994" s="63" t="s">
        <v>622</v>
      </c>
      <c r="C994" s="161">
        <f t="shared" si="30"/>
        <v>6.333333333333333</v>
      </c>
      <c r="D994" s="129">
        <f t="shared" si="31"/>
        <v>6</v>
      </c>
      <c r="E994" s="14">
        <v>6</v>
      </c>
      <c r="F994" s="129">
        <v>7</v>
      </c>
      <c r="G994" s="129">
        <v>5</v>
      </c>
    </row>
    <row r="995" spans="1:7" ht="30" customHeight="1">
      <c r="A995" s="14" t="s">
        <v>1295</v>
      </c>
      <c r="B995" s="63" t="s">
        <v>1735</v>
      </c>
      <c r="C995" s="161">
        <f t="shared" si="30"/>
        <v>6.333333333333333</v>
      </c>
      <c r="D995" s="129">
        <f t="shared" si="31"/>
        <v>5.5</v>
      </c>
      <c r="E995" s="14">
        <v>5</v>
      </c>
      <c r="F995" s="129">
        <v>9</v>
      </c>
      <c r="G995" s="129">
        <v>2</v>
      </c>
    </row>
    <row r="996" spans="1:7" ht="30" customHeight="1">
      <c r="A996" s="14" t="s">
        <v>1295</v>
      </c>
      <c r="B996" s="63" t="s">
        <v>3828</v>
      </c>
      <c r="C996" s="161">
        <f t="shared" si="30"/>
        <v>6.333333333333333</v>
      </c>
      <c r="D996" s="129">
        <f t="shared" si="31"/>
        <v>8.25</v>
      </c>
      <c r="E996" s="14">
        <v>5</v>
      </c>
      <c r="F996" s="129">
        <v>9</v>
      </c>
      <c r="G996" s="129">
        <v>7.5</v>
      </c>
    </row>
    <row r="997" spans="1:7" ht="30" customHeight="1">
      <c r="A997" s="14" t="s">
        <v>1295</v>
      </c>
      <c r="B997" s="120" t="s">
        <v>39</v>
      </c>
      <c r="C997" s="161">
        <f t="shared" si="30"/>
        <v>6</v>
      </c>
      <c r="D997" s="129">
        <f t="shared" si="31"/>
        <v>8</v>
      </c>
      <c r="E997" s="14">
        <v>5</v>
      </c>
      <c r="F997" s="129">
        <v>8</v>
      </c>
      <c r="G997" s="129">
        <v>8</v>
      </c>
    </row>
    <row r="998" spans="1:7" ht="30" customHeight="1">
      <c r="A998" s="14" t="s">
        <v>1295</v>
      </c>
      <c r="B998" s="63" t="s">
        <v>1916</v>
      </c>
      <c r="C998" s="161">
        <f t="shared" si="30"/>
        <v>6</v>
      </c>
      <c r="D998" s="129">
        <f t="shared" si="31"/>
        <v>8</v>
      </c>
      <c r="E998" s="14">
        <v>4</v>
      </c>
      <c r="F998" s="129">
        <v>10</v>
      </c>
      <c r="G998" s="129">
        <v>6</v>
      </c>
    </row>
    <row r="999" spans="1:7" ht="30" customHeight="1">
      <c r="A999" s="14" t="s">
        <v>1295</v>
      </c>
      <c r="B999" s="63" t="s">
        <v>2016</v>
      </c>
      <c r="C999" s="161">
        <f t="shared" si="30"/>
        <v>6</v>
      </c>
      <c r="D999" s="129">
        <f t="shared" si="31"/>
        <v>6</v>
      </c>
      <c r="E999" s="14">
        <v>5</v>
      </c>
      <c r="F999" s="129">
        <v>8</v>
      </c>
      <c r="G999" s="129">
        <v>4</v>
      </c>
    </row>
    <row r="1000" spans="1:7" ht="30" customHeight="1">
      <c r="A1000" s="14" t="s">
        <v>1295</v>
      </c>
      <c r="B1000" s="63" t="s">
        <v>1771</v>
      </c>
      <c r="C1000" s="161">
        <f t="shared" si="30"/>
        <v>6</v>
      </c>
      <c r="D1000" s="129">
        <f t="shared" si="31"/>
        <v>4</v>
      </c>
      <c r="E1000" s="14">
        <v>6</v>
      </c>
      <c r="F1000" s="129">
        <v>6</v>
      </c>
      <c r="G1000" s="129">
        <v>2</v>
      </c>
    </row>
    <row r="1001" spans="1:7" ht="30" customHeight="1">
      <c r="A1001" s="14" t="s">
        <v>1295</v>
      </c>
      <c r="B1001" s="63" t="s">
        <v>2384</v>
      </c>
      <c r="C1001" s="161">
        <f t="shared" si="30"/>
        <v>6</v>
      </c>
      <c r="D1001" s="129">
        <f t="shared" si="31"/>
        <v>5</v>
      </c>
      <c r="E1001" s="14">
        <v>5</v>
      </c>
      <c r="F1001" s="129">
        <v>8</v>
      </c>
      <c r="G1001" s="129">
        <v>2</v>
      </c>
    </row>
    <row r="1002" spans="1:7" ht="30" customHeight="1">
      <c r="A1002" s="14" t="s">
        <v>1295</v>
      </c>
      <c r="B1002" s="63" t="s">
        <v>998</v>
      </c>
      <c r="C1002" s="161">
        <f t="shared" si="30"/>
        <v>5.666666666666667</v>
      </c>
      <c r="D1002" s="129">
        <f t="shared" si="31"/>
        <v>7</v>
      </c>
      <c r="E1002" s="14">
        <v>5</v>
      </c>
      <c r="F1002" s="129">
        <v>7</v>
      </c>
      <c r="G1002" s="129">
        <v>7</v>
      </c>
    </row>
    <row r="1003" spans="1:7" ht="30" customHeight="1">
      <c r="A1003" s="14" t="s">
        <v>1295</v>
      </c>
      <c r="B1003" s="63" t="s">
        <v>4</v>
      </c>
      <c r="C1003" s="161">
        <f t="shared" si="30"/>
        <v>5.666666666666667</v>
      </c>
      <c r="D1003" s="129">
        <f t="shared" si="31"/>
        <v>7</v>
      </c>
      <c r="E1003" s="14">
        <v>5</v>
      </c>
      <c r="F1003" s="129">
        <v>7</v>
      </c>
      <c r="G1003" s="129">
        <v>7</v>
      </c>
    </row>
    <row r="1004" spans="1:7" ht="30" customHeight="1">
      <c r="A1004" s="14" t="s">
        <v>1295</v>
      </c>
      <c r="B1004" s="63" t="s">
        <v>26</v>
      </c>
      <c r="C1004" s="161">
        <f t="shared" si="30"/>
        <v>5.666666666666667</v>
      </c>
      <c r="D1004" s="129">
        <f t="shared" si="31"/>
        <v>6</v>
      </c>
      <c r="E1004" s="14">
        <v>5</v>
      </c>
      <c r="F1004" s="129">
        <v>7</v>
      </c>
      <c r="G1004" s="129">
        <v>5</v>
      </c>
    </row>
    <row r="1005" spans="1:7" ht="30" customHeight="1">
      <c r="A1005" s="14" t="s">
        <v>1295</v>
      </c>
      <c r="B1005" s="63" t="s">
        <v>1351</v>
      </c>
      <c r="C1005" s="161">
        <f t="shared" si="30"/>
        <v>5.666666666666667</v>
      </c>
      <c r="D1005" s="129">
        <f t="shared" si="31"/>
        <v>6</v>
      </c>
      <c r="E1005" s="14">
        <v>5</v>
      </c>
      <c r="F1005" s="129">
        <v>7</v>
      </c>
      <c r="G1005" s="129">
        <v>5</v>
      </c>
    </row>
    <row r="1006" spans="1:7" ht="30" customHeight="1">
      <c r="A1006" s="14" t="s">
        <v>1295</v>
      </c>
      <c r="B1006" s="63" t="s">
        <v>16</v>
      </c>
      <c r="C1006" s="161">
        <f t="shared" si="30"/>
        <v>5.666666666666667</v>
      </c>
      <c r="D1006" s="129">
        <f t="shared" si="31"/>
        <v>5.5</v>
      </c>
      <c r="E1006" s="14">
        <v>5</v>
      </c>
      <c r="F1006" s="129">
        <v>7</v>
      </c>
      <c r="G1006" s="129">
        <v>4</v>
      </c>
    </row>
    <row r="1007" spans="1:7" ht="30" customHeight="1">
      <c r="A1007" s="14" t="s">
        <v>1295</v>
      </c>
      <c r="B1007" s="63" t="s">
        <v>5690</v>
      </c>
      <c r="C1007" s="161">
        <f t="shared" si="30"/>
        <v>5.666666666666667</v>
      </c>
      <c r="D1007" s="129">
        <f t="shared" si="31"/>
        <v>3.5</v>
      </c>
      <c r="E1007" s="14">
        <v>5</v>
      </c>
      <c r="F1007" s="129">
        <v>7</v>
      </c>
      <c r="G1007" s="129">
        <v>0</v>
      </c>
    </row>
    <row r="1008" spans="1:7" ht="30" customHeight="1">
      <c r="A1008" s="14" t="s">
        <v>1295</v>
      </c>
      <c r="B1008" s="63" t="s">
        <v>2517</v>
      </c>
      <c r="C1008" s="161">
        <f t="shared" si="30"/>
        <v>5.666666666666667</v>
      </c>
      <c r="D1008" s="129">
        <f t="shared" si="31"/>
        <v>6</v>
      </c>
      <c r="E1008" s="14">
        <v>4</v>
      </c>
      <c r="F1008" s="129">
        <v>9</v>
      </c>
      <c r="G1008" s="129">
        <v>3</v>
      </c>
    </row>
    <row r="1009" spans="1:7" ht="30" customHeight="1">
      <c r="A1009" s="14" t="s">
        <v>1295</v>
      </c>
      <c r="B1009" s="63" t="s">
        <v>620</v>
      </c>
      <c r="C1009" s="161">
        <f t="shared" si="30"/>
        <v>5.333333333333333</v>
      </c>
      <c r="D1009" s="129">
        <f t="shared" si="31"/>
        <v>5.5</v>
      </c>
      <c r="E1009" s="14">
        <v>4</v>
      </c>
      <c r="F1009" s="129">
        <v>8</v>
      </c>
      <c r="G1009" s="129">
        <v>3</v>
      </c>
    </row>
    <row r="1010" spans="1:7" ht="30" customHeight="1">
      <c r="A1010" s="14" t="s">
        <v>1295</v>
      </c>
      <c r="B1010" s="63" t="s">
        <v>1381</v>
      </c>
      <c r="C1010" s="161">
        <f t="shared" si="30"/>
        <v>5.333333333333333</v>
      </c>
      <c r="D1010" s="129">
        <f t="shared" si="31"/>
        <v>4</v>
      </c>
      <c r="E1010" s="14">
        <v>5</v>
      </c>
      <c r="F1010" s="129">
        <v>6</v>
      </c>
      <c r="G1010" s="129">
        <v>2</v>
      </c>
    </row>
    <row r="1011" spans="1:7" ht="30" customHeight="1">
      <c r="A1011" s="14" t="s">
        <v>1295</v>
      </c>
      <c r="B1011" s="63" t="s">
        <v>1425</v>
      </c>
      <c r="C1011" s="161">
        <f t="shared" si="30"/>
        <v>5.333333333333333</v>
      </c>
      <c r="D1011" s="129">
        <f t="shared" si="31"/>
        <v>3</v>
      </c>
      <c r="E1011" s="14">
        <v>5</v>
      </c>
      <c r="F1011" s="129">
        <v>6</v>
      </c>
      <c r="G1011" s="129">
        <v>0</v>
      </c>
    </row>
    <row r="1012" spans="1:7" ht="30" customHeight="1">
      <c r="A1012" s="14" t="s">
        <v>1295</v>
      </c>
      <c r="B1012" s="63" t="s">
        <v>2406</v>
      </c>
      <c r="C1012" s="161">
        <f t="shared" si="30"/>
        <v>5.333333333333333</v>
      </c>
      <c r="D1012" s="129">
        <f t="shared" si="31"/>
        <v>5</v>
      </c>
      <c r="E1012" s="14">
        <v>4</v>
      </c>
      <c r="F1012" s="129">
        <v>8</v>
      </c>
      <c r="G1012" s="129">
        <v>2</v>
      </c>
    </row>
    <row r="1013" spans="1:7" ht="30" customHeight="1">
      <c r="A1013" s="14" t="s">
        <v>1295</v>
      </c>
      <c r="B1013" s="63" t="s">
        <v>6402</v>
      </c>
      <c r="C1013" s="161">
        <f t="shared" si="30"/>
        <v>5</v>
      </c>
      <c r="D1013" s="129">
        <f t="shared" si="31"/>
        <v>5</v>
      </c>
      <c r="E1013" s="14">
        <v>5</v>
      </c>
      <c r="F1013" s="129">
        <v>5</v>
      </c>
      <c r="G1013" s="129">
        <v>5</v>
      </c>
    </row>
    <row r="1014" spans="1:7" ht="30" customHeight="1">
      <c r="A1014" s="14" t="s">
        <v>1295</v>
      </c>
      <c r="B1014" s="63" t="s">
        <v>2591</v>
      </c>
      <c r="C1014" s="161">
        <f t="shared" si="30"/>
        <v>5</v>
      </c>
      <c r="D1014" s="129">
        <f t="shared" si="31"/>
        <v>5.25</v>
      </c>
      <c r="E1014" s="14">
        <v>5</v>
      </c>
      <c r="F1014" s="129">
        <v>5</v>
      </c>
      <c r="G1014" s="129">
        <v>5.5</v>
      </c>
    </row>
    <row r="1015" spans="1:7" ht="30" customHeight="1">
      <c r="A1015" s="14" t="s">
        <v>1295</v>
      </c>
      <c r="B1015" s="63" t="s">
        <v>2408</v>
      </c>
      <c r="C1015" s="161">
        <f t="shared" si="30"/>
        <v>5</v>
      </c>
      <c r="D1015" s="129">
        <f t="shared" si="31"/>
        <v>4.5</v>
      </c>
      <c r="E1015" s="14">
        <v>4</v>
      </c>
      <c r="F1015" s="129">
        <v>7</v>
      </c>
      <c r="G1015" s="129">
        <v>2</v>
      </c>
    </row>
    <row r="1016" spans="1:7" ht="30" customHeight="1">
      <c r="A1016" s="14" t="s">
        <v>1295</v>
      </c>
      <c r="B1016" s="63" t="s">
        <v>2014</v>
      </c>
      <c r="C1016" s="161">
        <f t="shared" si="30"/>
        <v>4.666666666666667</v>
      </c>
      <c r="D1016" s="129">
        <f t="shared" si="31"/>
        <v>5.5</v>
      </c>
      <c r="E1016" s="14">
        <v>4</v>
      </c>
      <c r="F1016" s="129">
        <v>6</v>
      </c>
      <c r="G1016" s="129">
        <v>5</v>
      </c>
    </row>
    <row r="1017" spans="1:7" ht="30" customHeight="1">
      <c r="A1017" s="14" t="s">
        <v>1295</v>
      </c>
      <c r="B1017" s="63" t="s">
        <v>890</v>
      </c>
      <c r="C1017" s="161">
        <f t="shared" si="30"/>
        <v>4.666666666666667</v>
      </c>
      <c r="D1017" s="129">
        <f t="shared" si="31"/>
        <v>4.5</v>
      </c>
      <c r="E1017" s="14">
        <v>4</v>
      </c>
      <c r="F1017" s="129">
        <v>6</v>
      </c>
      <c r="G1017" s="129">
        <v>3</v>
      </c>
    </row>
    <row r="1018" spans="1:7" ht="30" customHeight="1">
      <c r="A1018" s="14" t="s">
        <v>1295</v>
      </c>
      <c r="B1018" s="63" t="s">
        <v>2523</v>
      </c>
      <c r="C1018" s="161">
        <f t="shared" si="30"/>
        <v>4.333333333333333</v>
      </c>
      <c r="D1018" s="129">
        <f t="shared" si="31"/>
        <v>5.75</v>
      </c>
      <c r="E1018" s="14">
        <v>5</v>
      </c>
      <c r="F1018" s="129">
        <v>3</v>
      </c>
      <c r="G1018" s="129">
        <v>8.5</v>
      </c>
    </row>
    <row r="1019" spans="1:7" ht="30" customHeight="1">
      <c r="A1019" s="14" t="s">
        <v>1295</v>
      </c>
      <c r="B1019" s="63" t="s">
        <v>859</v>
      </c>
      <c r="C1019" s="161">
        <f t="shared" si="30"/>
        <v>4.333333333333333</v>
      </c>
      <c r="D1019" s="129">
        <f t="shared" si="31"/>
        <v>3.5</v>
      </c>
      <c r="E1019" s="14">
        <v>4</v>
      </c>
      <c r="F1019" s="129">
        <v>5</v>
      </c>
      <c r="G1019" s="129">
        <v>2</v>
      </c>
    </row>
    <row r="1020" spans="1:7" ht="30" customHeight="1">
      <c r="A1020" s="14" t="s">
        <v>1295</v>
      </c>
      <c r="B1020" s="63" t="s">
        <v>2482</v>
      </c>
      <c r="C1020" s="161">
        <f t="shared" si="30"/>
        <v>4.333333333333333</v>
      </c>
      <c r="D1020" s="129">
        <f t="shared" si="31"/>
        <v>3.5</v>
      </c>
      <c r="E1020" s="14">
        <v>5</v>
      </c>
      <c r="F1020" s="129">
        <v>3</v>
      </c>
      <c r="G1020" s="129">
        <v>4</v>
      </c>
    </row>
    <row r="1021" spans="1:7" ht="30" customHeight="1">
      <c r="A1021" s="14" t="s">
        <v>1295</v>
      </c>
      <c r="B1021" s="63" t="s">
        <v>2522</v>
      </c>
      <c r="C1021" s="161">
        <f t="shared" si="30"/>
        <v>4.333333333333333</v>
      </c>
      <c r="D1021" s="129">
        <f t="shared" si="31"/>
        <v>5.75</v>
      </c>
      <c r="E1021" s="14">
        <v>5</v>
      </c>
      <c r="F1021" s="129">
        <v>3</v>
      </c>
      <c r="G1021" s="129">
        <v>8.5</v>
      </c>
    </row>
    <row r="1022" spans="1:7" ht="30" customHeight="1">
      <c r="A1022" s="14" t="s">
        <v>1295</v>
      </c>
      <c r="B1022" s="63" t="s">
        <v>2515</v>
      </c>
      <c r="C1022" s="161">
        <f t="shared" si="30"/>
        <v>4.333333333333333</v>
      </c>
      <c r="D1022" s="129">
        <f t="shared" si="31"/>
        <v>5.75</v>
      </c>
      <c r="E1022" s="14">
        <v>5</v>
      </c>
      <c r="F1022" s="129">
        <v>3</v>
      </c>
      <c r="G1022" s="129">
        <v>8.5</v>
      </c>
    </row>
    <row r="1023" spans="1:7" ht="30" customHeight="1">
      <c r="A1023" s="14" t="s">
        <v>1295</v>
      </c>
      <c r="B1023" s="63" t="s">
        <v>1007</v>
      </c>
      <c r="C1023" s="161">
        <f t="shared" si="30"/>
        <v>4</v>
      </c>
      <c r="D1023" s="129">
        <f t="shared" si="31"/>
        <v>5</v>
      </c>
      <c r="E1023" s="14">
        <v>3</v>
      </c>
      <c r="F1023" s="129">
        <v>6</v>
      </c>
      <c r="G1023" s="129">
        <v>4</v>
      </c>
    </row>
    <row r="1024" spans="1:7" ht="30" customHeight="1">
      <c r="A1024" s="14" t="s">
        <v>1295</v>
      </c>
      <c r="B1024" s="63" t="s">
        <v>1396</v>
      </c>
      <c r="C1024" s="161">
        <f t="shared" si="30"/>
        <v>3.6666666666666665</v>
      </c>
      <c r="D1024" s="129">
        <f t="shared" si="31"/>
        <v>4.5</v>
      </c>
      <c r="E1024" s="14">
        <v>3</v>
      </c>
      <c r="F1024" s="129">
        <v>5</v>
      </c>
      <c r="G1024" s="129">
        <v>4</v>
      </c>
    </row>
    <row r="1025" spans="1:7" ht="30" customHeight="1">
      <c r="A1025" s="14" t="s">
        <v>1295</v>
      </c>
      <c r="B1025" s="63" t="s">
        <v>1434</v>
      </c>
      <c r="C1025" s="161">
        <f t="shared" si="30"/>
        <v>3.6666666666666665</v>
      </c>
      <c r="D1025" s="129">
        <f t="shared" si="31"/>
        <v>4.5</v>
      </c>
      <c r="E1025" s="14">
        <v>4</v>
      </c>
      <c r="F1025" s="129">
        <v>3</v>
      </c>
      <c r="G1025" s="129">
        <v>6</v>
      </c>
    </row>
    <row r="1026" spans="1:7" ht="30" customHeight="1">
      <c r="A1026" s="14" t="s">
        <v>1295</v>
      </c>
      <c r="B1026" s="63" t="s">
        <v>2489</v>
      </c>
      <c r="C1026" s="161">
        <f t="shared" ref="C1026:C1089" si="32">(E1026*2+F1026)/3</f>
        <v>3.6666666666666665</v>
      </c>
      <c r="D1026" s="129">
        <f t="shared" ref="D1026:D1089" si="33">(F1026+G1026)/2</f>
        <v>4.5</v>
      </c>
      <c r="E1026" s="14">
        <v>3</v>
      </c>
      <c r="F1026" s="129">
        <v>5</v>
      </c>
      <c r="G1026" s="129">
        <v>4</v>
      </c>
    </row>
    <row r="1027" spans="1:7" ht="30" customHeight="1">
      <c r="A1027" s="14" t="s">
        <v>1295</v>
      </c>
      <c r="B1027" s="63" t="s">
        <v>1917</v>
      </c>
      <c r="C1027" s="161">
        <f t="shared" si="32"/>
        <v>3.3333333333333335</v>
      </c>
      <c r="D1027" s="129">
        <f t="shared" si="33"/>
        <v>5</v>
      </c>
      <c r="E1027" s="14">
        <v>3</v>
      </c>
      <c r="F1027" s="129">
        <v>4</v>
      </c>
      <c r="G1027" s="129">
        <v>6</v>
      </c>
    </row>
    <row r="1028" spans="1:7" ht="30" customHeight="1">
      <c r="A1028" s="14" t="s">
        <v>1295</v>
      </c>
      <c r="B1028" s="63" t="s">
        <v>3911</v>
      </c>
      <c r="C1028" s="161">
        <f t="shared" si="32"/>
        <v>3.3333333333333335</v>
      </c>
      <c r="D1028" s="129">
        <f t="shared" si="33"/>
        <v>9</v>
      </c>
      <c r="E1028" s="14">
        <v>1</v>
      </c>
      <c r="F1028" s="129">
        <v>8</v>
      </c>
      <c r="G1028" s="129">
        <v>10</v>
      </c>
    </row>
    <row r="1029" spans="1:7" ht="30" customHeight="1">
      <c r="A1029" s="14" t="s">
        <v>1295</v>
      </c>
      <c r="B1029" s="63" t="s">
        <v>17</v>
      </c>
      <c r="C1029" s="161">
        <f t="shared" si="32"/>
        <v>3</v>
      </c>
      <c r="D1029" s="129">
        <f t="shared" si="33"/>
        <v>4.5</v>
      </c>
      <c r="E1029" s="14">
        <v>3</v>
      </c>
      <c r="F1029" s="129">
        <v>3</v>
      </c>
      <c r="G1029" s="129">
        <v>6</v>
      </c>
    </row>
    <row r="1030" spans="1:7" ht="30" customHeight="1">
      <c r="A1030" s="14" t="s">
        <v>1295</v>
      </c>
      <c r="B1030" s="63" t="s">
        <v>5688</v>
      </c>
      <c r="C1030" s="161">
        <f t="shared" si="32"/>
        <v>3</v>
      </c>
      <c r="D1030" s="129">
        <f t="shared" si="33"/>
        <v>2.5</v>
      </c>
      <c r="E1030" s="14">
        <v>2</v>
      </c>
      <c r="F1030" s="129">
        <v>5</v>
      </c>
      <c r="G1030" s="129">
        <v>0</v>
      </c>
    </row>
    <row r="1031" spans="1:7" ht="30" customHeight="1">
      <c r="A1031" s="14" t="s">
        <v>1295</v>
      </c>
      <c r="B1031" s="63" t="s">
        <v>2483</v>
      </c>
      <c r="C1031" s="161">
        <f t="shared" si="32"/>
        <v>3</v>
      </c>
      <c r="D1031" s="129">
        <f t="shared" si="33"/>
        <v>5.5</v>
      </c>
      <c r="E1031" s="14">
        <v>2</v>
      </c>
      <c r="F1031" s="129">
        <v>5</v>
      </c>
      <c r="G1031" s="129">
        <v>6</v>
      </c>
    </row>
    <row r="1032" spans="1:7" ht="30" customHeight="1">
      <c r="A1032" s="14" t="s">
        <v>1295</v>
      </c>
      <c r="B1032" s="63" t="s">
        <v>13</v>
      </c>
      <c r="C1032" s="161">
        <f t="shared" si="32"/>
        <v>2.6666666666666665</v>
      </c>
      <c r="D1032" s="129">
        <f t="shared" si="33"/>
        <v>6.5</v>
      </c>
      <c r="E1032" s="14">
        <v>2</v>
      </c>
      <c r="F1032" s="129">
        <v>4</v>
      </c>
      <c r="G1032" s="129">
        <v>9</v>
      </c>
    </row>
    <row r="1033" spans="1:7" ht="30" customHeight="1">
      <c r="A1033" s="14" t="s">
        <v>1295</v>
      </c>
      <c r="B1033" s="63" t="s">
        <v>1318</v>
      </c>
      <c r="C1033" s="161">
        <f t="shared" si="32"/>
        <v>2.6666666666666665</v>
      </c>
      <c r="D1033" s="129">
        <f t="shared" si="33"/>
        <v>4.5</v>
      </c>
      <c r="E1033" s="14">
        <v>3</v>
      </c>
      <c r="F1033" s="129">
        <v>2</v>
      </c>
      <c r="G1033" s="129">
        <v>7</v>
      </c>
    </row>
    <row r="1034" spans="1:7" ht="30" customHeight="1">
      <c r="A1034" s="14" t="s">
        <v>1295</v>
      </c>
      <c r="B1034" s="63" t="s">
        <v>1002</v>
      </c>
      <c r="C1034" s="161">
        <f t="shared" si="32"/>
        <v>2.6666666666666665</v>
      </c>
      <c r="D1034" s="129">
        <f t="shared" si="33"/>
        <v>5</v>
      </c>
      <c r="E1034" s="14">
        <v>2</v>
      </c>
      <c r="F1034" s="129">
        <v>4</v>
      </c>
      <c r="G1034" s="129">
        <v>6</v>
      </c>
    </row>
    <row r="1035" spans="1:7" ht="30" customHeight="1">
      <c r="A1035" s="14" t="s">
        <v>1295</v>
      </c>
      <c r="B1035" s="63" t="s">
        <v>3902</v>
      </c>
      <c r="C1035" s="161">
        <f t="shared" si="32"/>
        <v>2.3333333333333335</v>
      </c>
      <c r="D1035" s="129">
        <f t="shared" si="33"/>
        <v>7.5</v>
      </c>
      <c r="E1035" s="14">
        <v>1</v>
      </c>
      <c r="F1035" s="129">
        <v>5</v>
      </c>
      <c r="G1035" s="129">
        <v>10</v>
      </c>
    </row>
    <row r="1036" spans="1:7" ht="30" customHeight="1">
      <c r="A1036" s="14" t="s">
        <v>1295</v>
      </c>
      <c r="B1036" s="120" t="s">
        <v>41</v>
      </c>
      <c r="C1036" s="161">
        <f t="shared" si="32"/>
        <v>2.3333333333333335</v>
      </c>
      <c r="D1036" s="129">
        <f t="shared" si="33"/>
        <v>3.5</v>
      </c>
      <c r="E1036" s="14">
        <v>2</v>
      </c>
      <c r="F1036" s="129">
        <v>3</v>
      </c>
      <c r="G1036" s="129">
        <v>4</v>
      </c>
    </row>
    <row r="1037" spans="1:7" ht="30" customHeight="1">
      <c r="A1037" s="14" t="s">
        <v>1295</v>
      </c>
      <c r="B1037" s="63" t="s">
        <v>3921</v>
      </c>
      <c r="C1037" s="161">
        <f t="shared" si="32"/>
        <v>2</v>
      </c>
      <c r="D1037" s="129">
        <f t="shared" si="33"/>
        <v>7</v>
      </c>
      <c r="E1037" s="14">
        <v>1</v>
      </c>
      <c r="F1037" s="129">
        <v>4</v>
      </c>
      <c r="G1037" s="129">
        <v>10</v>
      </c>
    </row>
    <row r="1038" spans="1:7" ht="30" customHeight="1">
      <c r="A1038" s="14" t="s">
        <v>1295</v>
      </c>
      <c r="B1038" s="63" t="s">
        <v>1456</v>
      </c>
      <c r="C1038" s="161">
        <f t="shared" si="32"/>
        <v>2</v>
      </c>
      <c r="D1038" s="129">
        <f t="shared" si="33"/>
        <v>3</v>
      </c>
      <c r="E1038" s="14">
        <v>2</v>
      </c>
      <c r="F1038" s="129">
        <v>2</v>
      </c>
      <c r="G1038" s="129">
        <v>4</v>
      </c>
    </row>
    <row r="1039" spans="1:7" ht="30" customHeight="1">
      <c r="A1039" s="14" t="s">
        <v>1295</v>
      </c>
      <c r="B1039" s="63" t="s">
        <v>1804</v>
      </c>
      <c r="C1039" s="161">
        <f t="shared" si="32"/>
        <v>2</v>
      </c>
      <c r="D1039" s="129">
        <f t="shared" si="33"/>
        <v>5</v>
      </c>
      <c r="E1039" s="14">
        <v>1</v>
      </c>
      <c r="F1039" s="129">
        <v>4</v>
      </c>
      <c r="G1039" s="129">
        <v>6</v>
      </c>
    </row>
    <row r="1040" spans="1:7" ht="30" customHeight="1">
      <c r="A1040" s="14" t="s">
        <v>1295</v>
      </c>
      <c r="B1040" s="63" t="s">
        <v>1014</v>
      </c>
      <c r="C1040" s="161">
        <f t="shared" si="32"/>
        <v>1.9666666666666668</v>
      </c>
      <c r="D1040" s="129">
        <f t="shared" si="33"/>
        <v>3.95</v>
      </c>
      <c r="E1040" s="14">
        <v>1</v>
      </c>
      <c r="F1040" s="129">
        <v>3.9</v>
      </c>
      <c r="G1040" s="129">
        <v>4</v>
      </c>
    </row>
    <row r="1041" spans="1:213" ht="30" customHeight="1">
      <c r="A1041" s="14" t="s">
        <v>1295</v>
      </c>
      <c r="B1041" s="63" t="s">
        <v>2391</v>
      </c>
      <c r="C1041" s="161">
        <f t="shared" si="32"/>
        <v>1.8</v>
      </c>
      <c r="D1041" s="129">
        <f t="shared" si="33"/>
        <v>2.7</v>
      </c>
      <c r="E1041" s="14">
        <v>2</v>
      </c>
      <c r="F1041" s="129">
        <v>1.4</v>
      </c>
      <c r="G1041" s="129">
        <v>4</v>
      </c>
    </row>
    <row r="1042" spans="1:213" ht="30" customHeight="1">
      <c r="A1042" s="14" t="s">
        <v>1295</v>
      </c>
      <c r="B1042" s="63" t="s">
        <v>1153</v>
      </c>
      <c r="C1042" s="161">
        <f t="shared" si="32"/>
        <v>1.3333333333333333</v>
      </c>
      <c r="D1042" s="129">
        <f t="shared" si="33"/>
        <v>3.5</v>
      </c>
      <c r="E1042" s="14">
        <v>1</v>
      </c>
      <c r="F1042" s="129">
        <v>2</v>
      </c>
      <c r="G1042" s="129">
        <v>5</v>
      </c>
    </row>
    <row r="1043" spans="1:213" ht="30" customHeight="1">
      <c r="A1043" s="14" t="s">
        <v>1295</v>
      </c>
      <c r="B1043" s="63" t="s">
        <v>1087</v>
      </c>
      <c r="C1043" s="161">
        <f t="shared" si="32"/>
        <v>1.3333333333333333</v>
      </c>
      <c r="D1043" s="129">
        <f t="shared" si="33"/>
        <v>5</v>
      </c>
      <c r="E1043" s="14">
        <v>1</v>
      </c>
      <c r="F1043" s="129">
        <v>2</v>
      </c>
      <c r="G1043" s="129">
        <v>8</v>
      </c>
    </row>
    <row r="1044" spans="1:213" ht="30" customHeight="1">
      <c r="A1044" s="14" t="s">
        <v>1295</v>
      </c>
      <c r="B1044" s="120" t="s">
        <v>43</v>
      </c>
      <c r="C1044" s="161">
        <f t="shared" si="32"/>
        <v>1.3333333333333333</v>
      </c>
      <c r="D1044" s="129">
        <f t="shared" si="33"/>
        <v>4.5</v>
      </c>
      <c r="E1044" s="14">
        <v>1</v>
      </c>
      <c r="F1044" s="129">
        <v>2</v>
      </c>
      <c r="G1044" s="129">
        <v>7</v>
      </c>
    </row>
    <row r="1045" spans="1:213" ht="30" customHeight="1">
      <c r="A1045" s="14" t="s">
        <v>1295</v>
      </c>
      <c r="B1045" s="63" t="s">
        <v>12</v>
      </c>
      <c r="C1045" s="161">
        <f t="shared" si="32"/>
        <v>1.3333333333333333</v>
      </c>
      <c r="D1045" s="129">
        <f t="shared" si="33"/>
        <v>5</v>
      </c>
      <c r="E1045" s="14">
        <v>1</v>
      </c>
      <c r="F1045" s="129">
        <v>2</v>
      </c>
      <c r="G1045" s="129">
        <v>8</v>
      </c>
    </row>
    <row r="1046" spans="1:213" ht="30" customHeight="1">
      <c r="A1046" s="14" t="s">
        <v>1295</v>
      </c>
      <c r="B1046" s="120" t="s">
        <v>51</v>
      </c>
      <c r="C1046" s="161">
        <f t="shared" si="32"/>
        <v>1.3333333333333333</v>
      </c>
      <c r="D1046" s="129">
        <f t="shared" si="33"/>
        <v>4.5</v>
      </c>
      <c r="E1046" s="14">
        <v>1</v>
      </c>
      <c r="F1046" s="129">
        <v>2</v>
      </c>
      <c r="G1046" s="129">
        <v>7</v>
      </c>
    </row>
    <row r="1047" spans="1:213" ht="30" customHeight="1">
      <c r="A1047" s="14" t="s">
        <v>1295</v>
      </c>
      <c r="B1047" s="63" t="s">
        <v>2480</v>
      </c>
      <c r="C1047" s="161">
        <f t="shared" si="32"/>
        <v>1.3333333333333333</v>
      </c>
      <c r="D1047" s="129">
        <f t="shared" si="33"/>
        <v>4</v>
      </c>
      <c r="E1047" s="14">
        <v>1</v>
      </c>
      <c r="F1047" s="129">
        <v>2</v>
      </c>
      <c r="G1047" s="129">
        <v>6</v>
      </c>
    </row>
    <row r="1048" spans="1:213" ht="30" customHeight="1">
      <c r="A1048" s="14" t="s">
        <v>1295</v>
      </c>
      <c r="B1048" s="63" t="s">
        <v>1352</v>
      </c>
      <c r="C1048" s="161">
        <f t="shared" si="32"/>
        <v>1</v>
      </c>
      <c r="D1048" s="129">
        <f t="shared" si="33"/>
        <v>5</v>
      </c>
      <c r="E1048" s="14">
        <v>1</v>
      </c>
      <c r="F1048" s="129">
        <v>1</v>
      </c>
      <c r="G1048" s="129">
        <v>9</v>
      </c>
    </row>
    <row r="1049" spans="1:213" ht="30" customHeight="1">
      <c r="A1049" s="14" t="s">
        <v>1295</v>
      </c>
      <c r="B1049" s="63" t="s">
        <v>3536</v>
      </c>
      <c r="C1049" s="161">
        <f t="shared" si="32"/>
        <v>1</v>
      </c>
      <c r="D1049" s="129">
        <f t="shared" si="33"/>
        <v>2.5</v>
      </c>
      <c r="E1049" s="14">
        <v>1</v>
      </c>
      <c r="F1049" s="129">
        <v>1</v>
      </c>
      <c r="G1049" s="129">
        <v>4</v>
      </c>
    </row>
    <row r="1050" spans="1:213" ht="30" customHeight="1">
      <c r="A1050" s="14" t="s">
        <v>1295</v>
      </c>
      <c r="B1050" s="63" t="s">
        <v>1076</v>
      </c>
      <c r="C1050" s="161">
        <f t="shared" si="32"/>
        <v>1</v>
      </c>
      <c r="D1050" s="129">
        <f t="shared" si="33"/>
        <v>4.5</v>
      </c>
      <c r="E1050" s="14">
        <v>1</v>
      </c>
      <c r="F1050" s="129">
        <v>1</v>
      </c>
      <c r="G1050" s="129">
        <v>8</v>
      </c>
    </row>
    <row r="1051" spans="1:213" ht="30" customHeight="1">
      <c r="A1051" s="14" t="s">
        <v>1295</v>
      </c>
      <c r="B1051" s="63" t="s">
        <v>122</v>
      </c>
      <c r="C1051" s="161">
        <f t="shared" si="32"/>
        <v>1</v>
      </c>
      <c r="D1051" s="129">
        <f t="shared" si="33"/>
        <v>5</v>
      </c>
      <c r="E1051" s="14">
        <v>1</v>
      </c>
      <c r="F1051" s="129">
        <v>1</v>
      </c>
      <c r="G1051" s="129">
        <v>9</v>
      </c>
    </row>
    <row r="1052" spans="1:213" ht="30" customHeight="1">
      <c r="A1052" s="14" t="s">
        <v>1295</v>
      </c>
      <c r="B1052" s="120" t="s">
        <v>42</v>
      </c>
      <c r="C1052" s="161">
        <f t="shared" si="32"/>
        <v>1</v>
      </c>
      <c r="D1052" s="129">
        <f t="shared" si="33"/>
        <v>5</v>
      </c>
      <c r="E1052" s="14">
        <v>1</v>
      </c>
      <c r="F1052" s="129">
        <v>1</v>
      </c>
      <c r="G1052" s="129">
        <v>9</v>
      </c>
    </row>
    <row r="1053" spans="1:213" ht="30" customHeight="1">
      <c r="A1053" s="14" t="s">
        <v>1295</v>
      </c>
      <c r="B1053" s="63" t="s">
        <v>19</v>
      </c>
      <c r="C1053" s="161">
        <f t="shared" si="32"/>
        <v>1</v>
      </c>
      <c r="D1053" s="129">
        <f t="shared" si="33"/>
        <v>4</v>
      </c>
      <c r="E1053" s="14">
        <v>1</v>
      </c>
      <c r="F1053" s="129">
        <v>1</v>
      </c>
      <c r="G1053" s="129">
        <v>7</v>
      </c>
    </row>
    <row r="1054" spans="1:213" ht="30" customHeight="1">
      <c r="A1054" s="14" t="s">
        <v>1295</v>
      </c>
      <c r="B1054" s="120" t="s">
        <v>44</v>
      </c>
      <c r="C1054" s="161">
        <f t="shared" si="32"/>
        <v>1</v>
      </c>
      <c r="D1054" s="129">
        <f t="shared" si="33"/>
        <v>1.5</v>
      </c>
      <c r="E1054" s="14">
        <v>1</v>
      </c>
      <c r="F1054" s="129">
        <v>1</v>
      </c>
      <c r="G1054" s="129">
        <v>2</v>
      </c>
      <c r="O1054" s="132"/>
      <c r="P1054" s="132"/>
      <c r="Q1054" s="132"/>
      <c r="R1054" s="132"/>
      <c r="S1054" s="132"/>
      <c r="T1054" s="132"/>
      <c r="U1054" s="132"/>
      <c r="V1054" s="132"/>
      <c r="W1054" s="132"/>
      <c r="X1054" s="132"/>
      <c r="Y1054" s="132"/>
      <c r="Z1054" s="132"/>
      <c r="AA1054" s="132"/>
      <c r="AB1054" s="132"/>
      <c r="AC1054" s="132"/>
      <c r="AD1054" s="132"/>
      <c r="AE1054" s="132"/>
      <c r="AF1054" s="132"/>
      <c r="AG1054" s="132"/>
      <c r="AH1054" s="132"/>
      <c r="AI1054" s="132"/>
      <c r="AJ1054" s="132"/>
      <c r="AK1054" s="132"/>
      <c r="AL1054" s="132"/>
      <c r="AM1054" s="132"/>
      <c r="AN1054" s="132"/>
      <c r="AO1054" s="132"/>
      <c r="AP1054" s="132"/>
      <c r="AQ1054" s="132"/>
      <c r="AR1054" s="132"/>
      <c r="AS1054" s="132"/>
      <c r="AT1054" s="132"/>
      <c r="AU1054" s="132"/>
      <c r="AV1054" s="132"/>
      <c r="AW1054" s="132"/>
      <c r="AX1054" s="132"/>
      <c r="AY1054" s="132"/>
      <c r="AZ1054" s="132"/>
      <c r="BA1054" s="132"/>
      <c r="BB1054" s="132"/>
      <c r="BC1054" s="132"/>
      <c r="BD1054" s="132"/>
      <c r="BE1054" s="132"/>
      <c r="BF1054" s="132"/>
      <c r="BG1054" s="132"/>
      <c r="BH1054" s="132"/>
      <c r="BI1054" s="132"/>
      <c r="BJ1054" s="132"/>
      <c r="BK1054" s="132"/>
      <c r="BL1054" s="132"/>
      <c r="BM1054" s="132"/>
      <c r="BN1054" s="132"/>
      <c r="BO1054" s="132"/>
      <c r="BP1054" s="132"/>
      <c r="BQ1054" s="132"/>
      <c r="BR1054" s="132"/>
      <c r="BS1054" s="132"/>
      <c r="BT1054" s="132"/>
      <c r="BU1054" s="132"/>
      <c r="BV1054" s="132"/>
      <c r="BW1054" s="132"/>
      <c r="BX1054" s="132"/>
      <c r="BY1054" s="132"/>
      <c r="BZ1054" s="132"/>
      <c r="CA1054" s="132"/>
      <c r="CB1054" s="132"/>
      <c r="CC1054" s="132"/>
      <c r="CD1054" s="132"/>
      <c r="CE1054" s="132"/>
      <c r="CF1054" s="132"/>
      <c r="CG1054" s="132"/>
      <c r="CH1054" s="132"/>
      <c r="CI1054" s="132"/>
      <c r="CJ1054" s="132"/>
      <c r="CK1054" s="132"/>
      <c r="CL1054" s="132"/>
      <c r="CM1054" s="132"/>
      <c r="CN1054" s="132"/>
      <c r="CO1054" s="132"/>
      <c r="CP1054" s="132"/>
      <c r="CQ1054" s="132"/>
      <c r="CR1054" s="132"/>
      <c r="CS1054" s="132"/>
      <c r="CT1054" s="132"/>
      <c r="CU1054" s="132"/>
      <c r="CV1054" s="132"/>
      <c r="CW1054" s="132"/>
      <c r="CX1054" s="132"/>
      <c r="CY1054" s="132"/>
      <c r="CZ1054" s="132"/>
      <c r="DA1054" s="132"/>
      <c r="DB1054" s="132"/>
      <c r="DC1054" s="132"/>
      <c r="DD1054" s="132"/>
      <c r="DE1054" s="132"/>
      <c r="DF1054" s="132"/>
      <c r="DG1054" s="132"/>
      <c r="DH1054" s="132"/>
      <c r="DI1054" s="132"/>
      <c r="DJ1054" s="132"/>
      <c r="DK1054" s="132"/>
      <c r="DL1054" s="132"/>
      <c r="DM1054" s="132"/>
      <c r="DN1054" s="132"/>
      <c r="DO1054" s="132"/>
      <c r="DP1054" s="132"/>
      <c r="DQ1054" s="132"/>
      <c r="DR1054" s="132"/>
      <c r="DS1054" s="132"/>
      <c r="DT1054" s="132"/>
      <c r="DU1054" s="132"/>
      <c r="DV1054" s="132"/>
      <c r="DW1054" s="132"/>
      <c r="DX1054" s="132"/>
      <c r="DY1054" s="132"/>
      <c r="DZ1054" s="132"/>
      <c r="EA1054" s="132"/>
      <c r="EB1054" s="132"/>
      <c r="EC1054" s="132"/>
      <c r="ED1054" s="132"/>
      <c r="EE1054" s="132"/>
      <c r="EF1054" s="132"/>
      <c r="EG1054" s="132"/>
      <c r="EH1054" s="132"/>
      <c r="EI1054" s="132"/>
      <c r="EJ1054" s="132"/>
      <c r="EK1054" s="132"/>
      <c r="EL1054" s="132"/>
      <c r="EM1054" s="132"/>
      <c r="EN1054" s="132"/>
      <c r="EO1054" s="132"/>
      <c r="EP1054" s="132"/>
      <c r="EQ1054" s="132"/>
      <c r="ER1054" s="132"/>
      <c r="ES1054" s="132"/>
      <c r="ET1054" s="132"/>
      <c r="EU1054" s="132"/>
      <c r="EV1054" s="132"/>
      <c r="EW1054" s="132"/>
      <c r="EX1054" s="132"/>
      <c r="EY1054" s="132"/>
      <c r="EZ1054" s="132"/>
      <c r="FA1054" s="132"/>
      <c r="FB1054" s="132"/>
      <c r="FC1054" s="132"/>
      <c r="FD1054" s="132"/>
      <c r="FE1054" s="132"/>
      <c r="FF1054" s="132"/>
      <c r="FG1054" s="132"/>
      <c r="FH1054" s="132"/>
      <c r="FI1054" s="132"/>
      <c r="FJ1054" s="132"/>
      <c r="FK1054" s="132"/>
      <c r="FL1054" s="132"/>
      <c r="FM1054" s="132"/>
      <c r="FN1054" s="132"/>
      <c r="FO1054" s="132"/>
      <c r="FP1054" s="132"/>
      <c r="FQ1054" s="132"/>
      <c r="FR1054" s="132"/>
      <c r="FS1054" s="132"/>
      <c r="FT1054" s="132"/>
      <c r="FU1054" s="132"/>
      <c r="FV1054" s="132"/>
      <c r="FW1054" s="132"/>
      <c r="FX1054" s="132"/>
      <c r="FY1054" s="132"/>
      <c r="FZ1054" s="132"/>
      <c r="GA1054" s="132"/>
      <c r="GB1054" s="132"/>
      <c r="GC1054" s="132"/>
      <c r="GD1054" s="132"/>
      <c r="GE1054" s="132"/>
      <c r="GF1054" s="132"/>
      <c r="GG1054" s="132"/>
      <c r="GH1054" s="132"/>
      <c r="GI1054" s="132"/>
      <c r="GJ1054" s="132"/>
      <c r="GK1054" s="132"/>
      <c r="GL1054" s="132"/>
      <c r="GM1054" s="132"/>
      <c r="GN1054" s="132"/>
      <c r="GO1054" s="132"/>
      <c r="GP1054" s="132"/>
      <c r="GQ1054" s="132"/>
      <c r="GR1054" s="132"/>
      <c r="GS1054" s="132"/>
      <c r="GT1054" s="132"/>
      <c r="GU1054" s="132"/>
      <c r="GV1054" s="132"/>
      <c r="GW1054" s="132"/>
      <c r="GX1054" s="132"/>
      <c r="GY1054" s="132"/>
      <c r="GZ1054" s="132"/>
      <c r="HA1054" s="132"/>
      <c r="HB1054" s="132"/>
      <c r="HC1054" s="132"/>
      <c r="HD1054" s="132"/>
      <c r="HE1054" s="132"/>
    </row>
    <row r="1055" spans="1:213" ht="30" customHeight="1">
      <c r="A1055" s="14" t="s">
        <v>1295</v>
      </c>
      <c r="B1055" s="120" t="s">
        <v>1070</v>
      </c>
      <c r="C1055" s="161">
        <f t="shared" si="32"/>
        <v>1</v>
      </c>
      <c r="D1055" s="129">
        <f t="shared" si="33"/>
        <v>3.5</v>
      </c>
      <c r="E1055" s="14">
        <v>1</v>
      </c>
      <c r="F1055" s="129">
        <v>1</v>
      </c>
      <c r="G1055" s="129">
        <v>6</v>
      </c>
    </row>
    <row r="1056" spans="1:213" ht="30" customHeight="1">
      <c r="A1056" s="14" t="s">
        <v>1295</v>
      </c>
      <c r="B1056" s="120" t="s">
        <v>58</v>
      </c>
      <c r="C1056" s="161">
        <f t="shared" si="32"/>
        <v>1</v>
      </c>
      <c r="D1056" s="129">
        <f t="shared" si="33"/>
        <v>4</v>
      </c>
      <c r="E1056" s="14">
        <v>1</v>
      </c>
      <c r="F1056" s="129">
        <v>1</v>
      </c>
      <c r="G1056" s="129">
        <v>7</v>
      </c>
    </row>
    <row r="1057" spans="1:7" ht="30" customHeight="1">
      <c r="A1057" s="14" t="s">
        <v>4674</v>
      </c>
      <c r="B1057" s="63" t="s">
        <v>6450</v>
      </c>
      <c r="C1057" s="161">
        <f t="shared" si="32"/>
        <v>5</v>
      </c>
      <c r="D1057" s="129">
        <f t="shared" si="33"/>
        <v>5</v>
      </c>
      <c r="E1057" s="14">
        <v>5</v>
      </c>
      <c r="F1057" s="129">
        <v>5</v>
      </c>
      <c r="G1057" s="129">
        <v>5</v>
      </c>
    </row>
    <row r="1058" spans="1:7" ht="30" customHeight="1">
      <c r="A1058" s="14" t="s">
        <v>4674</v>
      </c>
      <c r="B1058" s="63" t="s">
        <v>4987</v>
      </c>
      <c r="C1058" s="161">
        <f t="shared" si="32"/>
        <v>2</v>
      </c>
      <c r="D1058" s="129">
        <f t="shared" si="33"/>
        <v>0</v>
      </c>
      <c r="E1058" s="14">
        <v>3</v>
      </c>
      <c r="F1058" s="129">
        <v>0</v>
      </c>
      <c r="G1058" s="129">
        <v>0</v>
      </c>
    </row>
    <row r="1059" spans="1:7" ht="30" customHeight="1">
      <c r="A1059" s="14" t="s">
        <v>4675</v>
      </c>
      <c r="B1059" s="120" t="s">
        <v>4678</v>
      </c>
      <c r="C1059" s="161">
        <f t="shared" si="32"/>
        <v>1</v>
      </c>
      <c r="D1059" s="129">
        <f t="shared" si="33"/>
        <v>5</v>
      </c>
      <c r="E1059" s="14">
        <v>1</v>
      </c>
      <c r="F1059" s="129">
        <v>1</v>
      </c>
      <c r="G1059" s="129">
        <v>9</v>
      </c>
    </row>
    <row r="1060" spans="1:7" ht="30" customHeight="1">
      <c r="A1060" s="14" t="s">
        <v>501</v>
      </c>
      <c r="B1060" s="63" t="s">
        <v>3340</v>
      </c>
      <c r="C1060" s="161">
        <f t="shared" si="32"/>
        <v>0</v>
      </c>
      <c r="D1060" s="129">
        <f t="shared" si="33"/>
        <v>0</v>
      </c>
      <c r="E1060" s="14"/>
      <c r="F1060" s="129">
        <v>0</v>
      </c>
      <c r="G1060" s="129">
        <v>0</v>
      </c>
    </row>
    <row r="1061" spans="1:7" ht="30" customHeight="1">
      <c r="A1061" s="14" t="s">
        <v>501</v>
      </c>
      <c r="B1061" s="168" t="s">
        <v>3346</v>
      </c>
      <c r="C1061" s="161">
        <f t="shared" si="32"/>
        <v>0</v>
      </c>
      <c r="D1061" s="129">
        <f t="shared" si="33"/>
        <v>0</v>
      </c>
      <c r="E1061" s="14"/>
      <c r="F1061" s="129">
        <v>0</v>
      </c>
      <c r="G1061" s="129">
        <v>0</v>
      </c>
    </row>
    <row r="1062" spans="1:7" ht="30" customHeight="1">
      <c r="A1062" s="14" t="s">
        <v>501</v>
      </c>
      <c r="B1062" s="63" t="s">
        <v>3337</v>
      </c>
      <c r="C1062" s="161">
        <f t="shared" si="32"/>
        <v>0</v>
      </c>
      <c r="D1062" s="129">
        <f t="shared" si="33"/>
        <v>0</v>
      </c>
      <c r="E1062" s="14"/>
      <c r="F1062" s="129">
        <v>0</v>
      </c>
      <c r="G1062" s="129">
        <v>0</v>
      </c>
    </row>
    <row r="1063" spans="1:7" ht="30" customHeight="1">
      <c r="A1063" s="14" t="s">
        <v>501</v>
      </c>
      <c r="B1063" s="63" t="s">
        <v>3334</v>
      </c>
      <c r="C1063" s="161">
        <f t="shared" si="32"/>
        <v>0</v>
      </c>
      <c r="D1063" s="129">
        <f t="shared" si="33"/>
        <v>0</v>
      </c>
      <c r="E1063" s="14"/>
      <c r="F1063" s="129">
        <v>0</v>
      </c>
      <c r="G1063" s="129">
        <v>0</v>
      </c>
    </row>
    <row r="1064" spans="1:7" ht="30" customHeight="1">
      <c r="A1064" s="14" t="s">
        <v>501</v>
      </c>
      <c r="B1064" s="63" t="s">
        <v>3336</v>
      </c>
      <c r="C1064" s="161">
        <f t="shared" si="32"/>
        <v>0</v>
      </c>
      <c r="D1064" s="129">
        <f t="shared" si="33"/>
        <v>0</v>
      </c>
      <c r="E1064" s="14"/>
      <c r="F1064" s="129">
        <v>0</v>
      </c>
      <c r="G1064" s="129">
        <v>0</v>
      </c>
    </row>
    <row r="1065" spans="1:7" ht="30" customHeight="1">
      <c r="A1065" s="14" t="s">
        <v>501</v>
      </c>
      <c r="B1065" s="63" t="s">
        <v>3338</v>
      </c>
      <c r="C1065" s="161">
        <f t="shared" si="32"/>
        <v>0</v>
      </c>
      <c r="D1065" s="129">
        <f t="shared" si="33"/>
        <v>0</v>
      </c>
      <c r="E1065" s="14"/>
      <c r="F1065" s="129">
        <v>0</v>
      </c>
      <c r="G1065" s="129">
        <v>0</v>
      </c>
    </row>
    <row r="1066" spans="1:7" ht="30" customHeight="1">
      <c r="A1066" s="14" t="s">
        <v>501</v>
      </c>
      <c r="B1066" s="63" t="s">
        <v>3343</v>
      </c>
      <c r="C1066" s="161">
        <f t="shared" si="32"/>
        <v>0</v>
      </c>
      <c r="D1066" s="129">
        <f t="shared" si="33"/>
        <v>0</v>
      </c>
      <c r="E1066" s="14"/>
      <c r="F1066" s="129">
        <v>0</v>
      </c>
      <c r="G1066" s="129">
        <v>0</v>
      </c>
    </row>
    <row r="1067" spans="1:7" ht="30" customHeight="1">
      <c r="A1067" s="14" t="s">
        <v>501</v>
      </c>
      <c r="B1067" s="63" t="s">
        <v>3335</v>
      </c>
      <c r="C1067" s="161">
        <f t="shared" si="32"/>
        <v>0</v>
      </c>
      <c r="D1067" s="129">
        <f t="shared" si="33"/>
        <v>0</v>
      </c>
      <c r="E1067" s="14"/>
      <c r="F1067" s="129">
        <v>0</v>
      </c>
      <c r="G1067" s="129">
        <v>0</v>
      </c>
    </row>
    <row r="1068" spans="1:7" ht="30" customHeight="1">
      <c r="A1068" s="14" t="s">
        <v>501</v>
      </c>
      <c r="B1068" s="63" t="s">
        <v>3342</v>
      </c>
      <c r="C1068" s="161">
        <f t="shared" si="32"/>
        <v>0</v>
      </c>
      <c r="D1068" s="129">
        <f t="shared" si="33"/>
        <v>0</v>
      </c>
      <c r="E1068" s="14"/>
      <c r="F1068" s="129">
        <v>0</v>
      </c>
      <c r="G1068" s="129">
        <v>0</v>
      </c>
    </row>
    <row r="1069" spans="1:7" ht="30" customHeight="1">
      <c r="A1069" s="14" t="s">
        <v>501</v>
      </c>
      <c r="B1069" s="63" t="s">
        <v>3347</v>
      </c>
      <c r="C1069" s="161">
        <f t="shared" si="32"/>
        <v>0</v>
      </c>
      <c r="D1069" s="129">
        <f t="shared" si="33"/>
        <v>0</v>
      </c>
      <c r="E1069" s="14"/>
      <c r="F1069" s="129">
        <v>0</v>
      </c>
      <c r="G1069" s="129">
        <v>0</v>
      </c>
    </row>
    <row r="1070" spans="1:7" ht="30" customHeight="1">
      <c r="A1070" s="14" t="s">
        <v>501</v>
      </c>
      <c r="B1070" s="63" t="s">
        <v>3344</v>
      </c>
      <c r="C1070" s="161">
        <f t="shared" si="32"/>
        <v>0</v>
      </c>
      <c r="D1070" s="129">
        <f t="shared" si="33"/>
        <v>0</v>
      </c>
      <c r="E1070" s="14"/>
      <c r="F1070" s="129">
        <v>0</v>
      </c>
      <c r="G1070" s="129">
        <v>0</v>
      </c>
    </row>
    <row r="1071" spans="1:7" ht="30" customHeight="1">
      <c r="A1071" s="14" t="s">
        <v>501</v>
      </c>
      <c r="B1071" s="63" t="s">
        <v>3339</v>
      </c>
      <c r="C1071" s="161">
        <f t="shared" si="32"/>
        <v>0</v>
      </c>
      <c r="D1071" s="129">
        <f t="shared" si="33"/>
        <v>0</v>
      </c>
      <c r="E1071" s="14"/>
      <c r="F1071" s="129">
        <v>0</v>
      </c>
      <c r="G1071" s="129">
        <v>0</v>
      </c>
    </row>
    <row r="1072" spans="1:7" ht="30" customHeight="1">
      <c r="A1072" s="14" t="s">
        <v>501</v>
      </c>
      <c r="B1072" s="63" t="s">
        <v>3345</v>
      </c>
      <c r="C1072" s="161">
        <f t="shared" si="32"/>
        <v>0</v>
      </c>
      <c r="D1072" s="129">
        <f t="shared" si="33"/>
        <v>0</v>
      </c>
      <c r="E1072" s="14"/>
      <c r="F1072" s="129">
        <v>0</v>
      </c>
      <c r="G1072" s="129">
        <v>0</v>
      </c>
    </row>
    <row r="1073" spans="1:7" ht="30" customHeight="1">
      <c r="A1073" s="14" t="s">
        <v>501</v>
      </c>
      <c r="B1073" s="63" t="s">
        <v>3341</v>
      </c>
      <c r="C1073" s="161">
        <f t="shared" si="32"/>
        <v>0</v>
      </c>
      <c r="D1073" s="129">
        <f t="shared" si="33"/>
        <v>0</v>
      </c>
      <c r="E1073" s="14"/>
      <c r="F1073" s="129">
        <v>0</v>
      </c>
      <c r="G1073" s="129">
        <v>0</v>
      </c>
    </row>
    <row r="1074" spans="1:7" ht="30" customHeight="1">
      <c r="A1074" s="14" t="s">
        <v>4171</v>
      </c>
      <c r="B1074" s="63" t="s">
        <v>6313</v>
      </c>
      <c r="C1074" s="161">
        <f t="shared" si="32"/>
        <v>5</v>
      </c>
      <c r="D1074" s="129">
        <f t="shared" si="33"/>
        <v>2.5</v>
      </c>
      <c r="E1074" s="14">
        <v>5</v>
      </c>
      <c r="F1074" s="129">
        <v>5</v>
      </c>
      <c r="G1074" s="129">
        <v>0</v>
      </c>
    </row>
    <row r="1075" spans="1:7" ht="30" customHeight="1">
      <c r="A1075" s="14" t="s">
        <v>4171</v>
      </c>
      <c r="B1075" s="63">
        <v>24</v>
      </c>
      <c r="C1075" s="161">
        <f t="shared" si="32"/>
        <v>0</v>
      </c>
      <c r="D1075" s="129">
        <f t="shared" si="33"/>
        <v>0</v>
      </c>
      <c r="E1075" s="14"/>
      <c r="F1075" s="129">
        <v>0</v>
      </c>
      <c r="G1075" s="129">
        <v>0</v>
      </c>
    </row>
    <row r="1076" spans="1:7" ht="30" customHeight="1">
      <c r="A1076" s="14" t="s">
        <v>4171</v>
      </c>
      <c r="B1076" s="63" t="s">
        <v>3783</v>
      </c>
      <c r="C1076" s="161">
        <f t="shared" si="32"/>
        <v>0</v>
      </c>
      <c r="D1076" s="129">
        <f t="shared" si="33"/>
        <v>0</v>
      </c>
      <c r="E1076" s="14"/>
      <c r="F1076" s="129">
        <v>0</v>
      </c>
      <c r="G1076" s="129">
        <v>0</v>
      </c>
    </row>
    <row r="1077" spans="1:7" ht="30" customHeight="1">
      <c r="A1077" s="14" t="s">
        <v>4171</v>
      </c>
      <c r="B1077" s="63" t="s">
        <v>3693</v>
      </c>
      <c r="C1077" s="161">
        <f t="shared" si="32"/>
        <v>0</v>
      </c>
      <c r="D1077" s="129">
        <f t="shared" si="33"/>
        <v>0</v>
      </c>
      <c r="E1077" s="14"/>
      <c r="F1077" s="129">
        <v>0</v>
      </c>
      <c r="G1077" s="129">
        <v>0</v>
      </c>
    </row>
    <row r="1078" spans="1:7" ht="30" customHeight="1">
      <c r="A1078" s="14" t="s">
        <v>4171</v>
      </c>
      <c r="B1078" s="63" t="s">
        <v>3694</v>
      </c>
      <c r="C1078" s="161">
        <f t="shared" si="32"/>
        <v>0</v>
      </c>
      <c r="D1078" s="129">
        <f t="shared" si="33"/>
        <v>0</v>
      </c>
      <c r="E1078" s="14"/>
      <c r="F1078" s="129">
        <v>0</v>
      </c>
      <c r="G1078" s="129">
        <v>0</v>
      </c>
    </row>
    <row r="1079" spans="1:7" ht="30" customHeight="1">
      <c r="A1079" s="14" t="s">
        <v>4171</v>
      </c>
      <c r="B1079" s="63" t="s">
        <v>3711</v>
      </c>
      <c r="C1079" s="161">
        <f t="shared" si="32"/>
        <v>0</v>
      </c>
      <c r="D1079" s="129">
        <f t="shared" si="33"/>
        <v>0</v>
      </c>
      <c r="E1079" s="14"/>
      <c r="F1079" s="129">
        <v>0</v>
      </c>
      <c r="G1079" s="129">
        <v>0</v>
      </c>
    </row>
    <row r="1080" spans="1:7" ht="30" customHeight="1">
      <c r="A1080" s="14" t="s">
        <v>4171</v>
      </c>
      <c r="B1080" s="63" t="s">
        <v>3716</v>
      </c>
      <c r="C1080" s="161">
        <f t="shared" si="32"/>
        <v>0</v>
      </c>
      <c r="D1080" s="129">
        <f t="shared" si="33"/>
        <v>0</v>
      </c>
      <c r="E1080" s="14"/>
      <c r="F1080" s="129">
        <v>0</v>
      </c>
      <c r="G1080" s="129">
        <v>0</v>
      </c>
    </row>
    <row r="1081" spans="1:7" ht="30" customHeight="1">
      <c r="A1081" s="14" t="s">
        <v>4171</v>
      </c>
      <c r="B1081" s="63" t="s">
        <v>3782</v>
      </c>
      <c r="C1081" s="161">
        <f t="shared" si="32"/>
        <v>0</v>
      </c>
      <c r="D1081" s="129">
        <f t="shared" si="33"/>
        <v>0</v>
      </c>
      <c r="E1081" s="14"/>
      <c r="F1081" s="129">
        <v>0</v>
      </c>
      <c r="G1081" s="129">
        <v>0</v>
      </c>
    </row>
    <row r="1082" spans="1:7" ht="30" customHeight="1">
      <c r="A1082" s="14" t="s">
        <v>4171</v>
      </c>
      <c r="B1082" s="63" t="s">
        <v>3712</v>
      </c>
      <c r="C1082" s="161">
        <f t="shared" si="32"/>
        <v>0</v>
      </c>
      <c r="D1082" s="129">
        <f t="shared" si="33"/>
        <v>0</v>
      </c>
      <c r="E1082" s="14"/>
      <c r="F1082" s="129">
        <v>0</v>
      </c>
      <c r="G1082" s="129">
        <v>0</v>
      </c>
    </row>
    <row r="1083" spans="1:7" ht="30" customHeight="1">
      <c r="A1083" s="14" t="s">
        <v>4171</v>
      </c>
      <c r="B1083" s="63" t="s">
        <v>3736</v>
      </c>
      <c r="C1083" s="161">
        <f t="shared" si="32"/>
        <v>0</v>
      </c>
      <c r="D1083" s="129">
        <f t="shared" si="33"/>
        <v>0</v>
      </c>
      <c r="E1083" s="14"/>
      <c r="F1083" s="129">
        <v>0</v>
      </c>
      <c r="G1083" s="129">
        <v>0</v>
      </c>
    </row>
    <row r="1084" spans="1:7" ht="30" customHeight="1">
      <c r="A1084" s="14" t="s">
        <v>4171</v>
      </c>
      <c r="B1084" s="63" t="s">
        <v>3753</v>
      </c>
      <c r="C1084" s="161">
        <f t="shared" si="32"/>
        <v>0</v>
      </c>
      <c r="D1084" s="129">
        <f t="shared" si="33"/>
        <v>0</v>
      </c>
      <c r="E1084" s="14"/>
      <c r="F1084" s="129">
        <v>0</v>
      </c>
      <c r="G1084" s="129">
        <v>0</v>
      </c>
    </row>
    <row r="1085" spans="1:7" ht="30" customHeight="1">
      <c r="A1085" s="14" t="s">
        <v>4171</v>
      </c>
      <c r="B1085" s="63" t="s">
        <v>3721</v>
      </c>
      <c r="C1085" s="161">
        <f t="shared" si="32"/>
        <v>0</v>
      </c>
      <c r="D1085" s="129">
        <f t="shared" si="33"/>
        <v>0</v>
      </c>
      <c r="E1085" s="14"/>
      <c r="F1085" s="129">
        <v>0</v>
      </c>
      <c r="G1085" s="129">
        <v>0</v>
      </c>
    </row>
    <row r="1086" spans="1:7" ht="30" customHeight="1">
      <c r="A1086" s="14" t="s">
        <v>4171</v>
      </c>
      <c r="B1086" s="63" t="s">
        <v>3703</v>
      </c>
      <c r="C1086" s="161">
        <f t="shared" si="32"/>
        <v>0</v>
      </c>
      <c r="D1086" s="129">
        <f t="shared" si="33"/>
        <v>0</v>
      </c>
      <c r="E1086" s="14"/>
      <c r="F1086" s="129">
        <v>0</v>
      </c>
      <c r="G1086" s="129">
        <v>0</v>
      </c>
    </row>
    <row r="1087" spans="1:7" ht="30" customHeight="1">
      <c r="A1087" s="14" t="s">
        <v>4171</v>
      </c>
      <c r="B1087" s="63" t="s">
        <v>3737</v>
      </c>
      <c r="C1087" s="161">
        <f t="shared" si="32"/>
        <v>0</v>
      </c>
      <c r="D1087" s="129">
        <f t="shared" si="33"/>
        <v>0</v>
      </c>
      <c r="E1087" s="14"/>
      <c r="F1087" s="129">
        <v>0</v>
      </c>
      <c r="G1087" s="129">
        <v>0</v>
      </c>
    </row>
    <row r="1088" spans="1:7" ht="30" customHeight="1">
      <c r="A1088" s="14" t="s">
        <v>4171</v>
      </c>
      <c r="B1088" s="63" t="s">
        <v>3763</v>
      </c>
      <c r="C1088" s="161">
        <f t="shared" si="32"/>
        <v>0</v>
      </c>
      <c r="D1088" s="129">
        <f t="shared" si="33"/>
        <v>0</v>
      </c>
      <c r="E1088" s="14"/>
      <c r="F1088" s="129">
        <v>0</v>
      </c>
      <c r="G1088" s="129">
        <v>0</v>
      </c>
    </row>
    <row r="1089" spans="1:7" ht="30" customHeight="1">
      <c r="A1089" s="14" t="s">
        <v>4171</v>
      </c>
      <c r="B1089" s="63" t="s">
        <v>3764</v>
      </c>
      <c r="C1089" s="161">
        <f t="shared" si="32"/>
        <v>0</v>
      </c>
      <c r="D1089" s="129">
        <f t="shared" si="33"/>
        <v>0</v>
      </c>
      <c r="E1089" s="14"/>
      <c r="F1089" s="129">
        <v>0</v>
      </c>
      <c r="G1089" s="129">
        <v>0</v>
      </c>
    </row>
    <row r="1090" spans="1:7" ht="30" customHeight="1">
      <c r="A1090" s="14" t="s">
        <v>4171</v>
      </c>
      <c r="B1090" s="63" t="s">
        <v>3709</v>
      </c>
      <c r="C1090" s="161">
        <f t="shared" ref="C1090:C1153" si="34">(E1090*2+F1090)/3</f>
        <v>0</v>
      </c>
      <c r="D1090" s="129">
        <f t="shared" ref="D1090:D1153" si="35">(F1090+G1090)/2</f>
        <v>0</v>
      </c>
      <c r="E1090" s="14"/>
      <c r="F1090" s="129">
        <v>0</v>
      </c>
      <c r="G1090" s="129">
        <v>0</v>
      </c>
    </row>
    <row r="1091" spans="1:7" ht="30" customHeight="1">
      <c r="A1091" s="14" t="s">
        <v>4171</v>
      </c>
      <c r="B1091" s="63" t="s">
        <v>3745</v>
      </c>
      <c r="C1091" s="161">
        <f t="shared" si="34"/>
        <v>0</v>
      </c>
      <c r="D1091" s="129">
        <f t="shared" si="35"/>
        <v>0</v>
      </c>
      <c r="E1091" s="14"/>
      <c r="F1091" s="129">
        <v>0</v>
      </c>
      <c r="G1091" s="129">
        <v>0</v>
      </c>
    </row>
    <row r="1092" spans="1:7" ht="30" customHeight="1">
      <c r="A1092" s="14" t="s">
        <v>4171</v>
      </c>
      <c r="B1092" s="63" t="s">
        <v>3710</v>
      </c>
      <c r="C1092" s="161">
        <f t="shared" si="34"/>
        <v>0</v>
      </c>
      <c r="D1092" s="129">
        <f t="shared" si="35"/>
        <v>0</v>
      </c>
      <c r="E1092" s="14"/>
      <c r="F1092" s="129">
        <v>0</v>
      </c>
      <c r="G1092" s="129">
        <v>0</v>
      </c>
    </row>
    <row r="1093" spans="1:7" ht="30" customHeight="1">
      <c r="A1093" s="14" t="s">
        <v>4171</v>
      </c>
      <c r="B1093" s="63" t="s">
        <v>3695</v>
      </c>
      <c r="C1093" s="161">
        <f t="shared" si="34"/>
        <v>0</v>
      </c>
      <c r="D1093" s="129">
        <f t="shared" si="35"/>
        <v>0</v>
      </c>
      <c r="E1093" s="14"/>
      <c r="F1093" s="129">
        <v>0</v>
      </c>
      <c r="G1093" s="129">
        <v>0</v>
      </c>
    </row>
    <row r="1094" spans="1:7" ht="30" customHeight="1">
      <c r="A1094" s="14" t="s">
        <v>4171</v>
      </c>
      <c r="B1094" s="63" t="s">
        <v>3738</v>
      </c>
      <c r="C1094" s="161">
        <f t="shared" si="34"/>
        <v>0</v>
      </c>
      <c r="D1094" s="129">
        <f t="shared" si="35"/>
        <v>0</v>
      </c>
      <c r="E1094" s="14"/>
      <c r="F1094" s="129">
        <v>0</v>
      </c>
      <c r="G1094" s="129">
        <v>0</v>
      </c>
    </row>
    <row r="1095" spans="1:7" ht="30" customHeight="1">
      <c r="A1095" s="14" t="s">
        <v>4171</v>
      </c>
      <c r="B1095" s="63" t="s">
        <v>3766</v>
      </c>
      <c r="C1095" s="161">
        <f t="shared" si="34"/>
        <v>0</v>
      </c>
      <c r="D1095" s="129">
        <f t="shared" si="35"/>
        <v>0</v>
      </c>
      <c r="E1095" s="14"/>
      <c r="F1095" s="129">
        <v>0</v>
      </c>
      <c r="G1095" s="129">
        <v>0</v>
      </c>
    </row>
    <row r="1096" spans="1:7" ht="30" customHeight="1">
      <c r="A1096" s="14" t="s">
        <v>4171</v>
      </c>
      <c r="B1096" s="63" t="s">
        <v>3767</v>
      </c>
      <c r="C1096" s="161">
        <f t="shared" si="34"/>
        <v>0</v>
      </c>
      <c r="D1096" s="129">
        <f t="shared" si="35"/>
        <v>0</v>
      </c>
      <c r="E1096" s="14"/>
      <c r="F1096" s="129">
        <v>0</v>
      </c>
      <c r="G1096" s="129">
        <v>0</v>
      </c>
    </row>
    <row r="1097" spans="1:7" ht="30" customHeight="1">
      <c r="A1097" s="14" t="s">
        <v>4171</v>
      </c>
      <c r="B1097" s="63" t="s">
        <v>3784</v>
      </c>
      <c r="C1097" s="161">
        <f t="shared" si="34"/>
        <v>0</v>
      </c>
      <c r="D1097" s="129">
        <f t="shared" si="35"/>
        <v>0</v>
      </c>
      <c r="E1097" s="14"/>
      <c r="F1097" s="129">
        <v>0</v>
      </c>
      <c r="G1097" s="129">
        <v>0</v>
      </c>
    </row>
    <row r="1098" spans="1:7" ht="30" customHeight="1">
      <c r="A1098" s="14" t="s">
        <v>4171</v>
      </c>
      <c r="B1098" s="63" t="s">
        <v>3746</v>
      </c>
      <c r="C1098" s="161">
        <f t="shared" si="34"/>
        <v>0</v>
      </c>
      <c r="D1098" s="129">
        <f t="shared" si="35"/>
        <v>0</v>
      </c>
      <c r="E1098" s="14"/>
      <c r="F1098" s="129">
        <v>0</v>
      </c>
      <c r="G1098" s="129">
        <v>0</v>
      </c>
    </row>
    <row r="1099" spans="1:7" ht="30" customHeight="1">
      <c r="A1099" s="14" t="s">
        <v>4171</v>
      </c>
      <c r="B1099" s="63" t="s">
        <v>3754</v>
      </c>
      <c r="C1099" s="161">
        <f t="shared" si="34"/>
        <v>0</v>
      </c>
      <c r="D1099" s="129">
        <f t="shared" si="35"/>
        <v>0</v>
      </c>
      <c r="E1099" s="14"/>
      <c r="F1099" s="129">
        <v>0</v>
      </c>
      <c r="G1099" s="129">
        <v>0</v>
      </c>
    </row>
    <row r="1100" spans="1:7" ht="30" customHeight="1">
      <c r="A1100" s="14" t="s">
        <v>4171</v>
      </c>
      <c r="B1100" s="63" t="s">
        <v>3706</v>
      </c>
      <c r="C1100" s="161">
        <f t="shared" si="34"/>
        <v>0</v>
      </c>
      <c r="D1100" s="129">
        <f t="shared" si="35"/>
        <v>0</v>
      </c>
      <c r="E1100" s="14"/>
      <c r="F1100" s="129">
        <v>0</v>
      </c>
      <c r="G1100" s="129">
        <v>0</v>
      </c>
    </row>
    <row r="1101" spans="1:7" ht="30" customHeight="1">
      <c r="A1101" s="14" t="s">
        <v>4171</v>
      </c>
      <c r="B1101" s="63" t="s">
        <v>3780</v>
      </c>
      <c r="C1101" s="161">
        <f t="shared" si="34"/>
        <v>0</v>
      </c>
      <c r="D1101" s="129">
        <f t="shared" si="35"/>
        <v>0</v>
      </c>
      <c r="E1101" s="14"/>
      <c r="F1101" s="129">
        <v>0</v>
      </c>
      <c r="G1101" s="129">
        <v>0</v>
      </c>
    </row>
    <row r="1102" spans="1:7" ht="30" customHeight="1">
      <c r="A1102" s="14" t="s">
        <v>4171</v>
      </c>
      <c r="B1102" s="63" t="s">
        <v>3747</v>
      </c>
      <c r="C1102" s="161">
        <f t="shared" si="34"/>
        <v>0</v>
      </c>
      <c r="D1102" s="129">
        <f t="shared" si="35"/>
        <v>0</v>
      </c>
      <c r="E1102" s="14"/>
      <c r="F1102" s="129">
        <v>0</v>
      </c>
      <c r="G1102" s="129">
        <v>0</v>
      </c>
    </row>
    <row r="1103" spans="1:7" ht="30" customHeight="1">
      <c r="A1103" s="14" t="s">
        <v>4171</v>
      </c>
      <c r="B1103" s="63" t="s">
        <v>3725</v>
      </c>
      <c r="C1103" s="161">
        <f t="shared" si="34"/>
        <v>0</v>
      </c>
      <c r="D1103" s="129">
        <f t="shared" si="35"/>
        <v>0</v>
      </c>
      <c r="E1103" s="14"/>
      <c r="F1103" s="129">
        <v>0</v>
      </c>
      <c r="G1103" s="129">
        <v>0</v>
      </c>
    </row>
    <row r="1104" spans="1:7" ht="30" customHeight="1">
      <c r="A1104" s="14" t="s">
        <v>4171</v>
      </c>
      <c r="B1104" s="63" t="s">
        <v>3748</v>
      </c>
      <c r="C1104" s="161">
        <f t="shared" si="34"/>
        <v>0</v>
      </c>
      <c r="D1104" s="129">
        <f t="shared" si="35"/>
        <v>0</v>
      </c>
      <c r="E1104" s="14"/>
      <c r="F1104" s="129">
        <v>0</v>
      </c>
      <c r="G1104" s="129">
        <v>0</v>
      </c>
    </row>
    <row r="1105" spans="1:7" ht="30" customHeight="1">
      <c r="A1105" s="14" t="s">
        <v>4171</v>
      </c>
      <c r="B1105" s="63" t="s">
        <v>3713</v>
      </c>
      <c r="C1105" s="161">
        <f t="shared" si="34"/>
        <v>0</v>
      </c>
      <c r="D1105" s="129">
        <f t="shared" si="35"/>
        <v>0</v>
      </c>
      <c r="E1105" s="14"/>
      <c r="F1105" s="129">
        <v>0</v>
      </c>
      <c r="G1105" s="129">
        <v>0</v>
      </c>
    </row>
    <row r="1106" spans="1:7" ht="30" customHeight="1">
      <c r="A1106" s="14" t="s">
        <v>4171</v>
      </c>
      <c r="B1106" s="63" t="s">
        <v>3768</v>
      </c>
      <c r="C1106" s="161">
        <f t="shared" si="34"/>
        <v>0</v>
      </c>
      <c r="D1106" s="129">
        <f t="shared" si="35"/>
        <v>0</v>
      </c>
      <c r="E1106" s="14"/>
      <c r="F1106" s="129">
        <v>0</v>
      </c>
      <c r="G1106" s="129">
        <v>0</v>
      </c>
    </row>
    <row r="1107" spans="1:7" ht="30" customHeight="1">
      <c r="A1107" s="14" t="s">
        <v>4171</v>
      </c>
      <c r="B1107" s="63" t="s">
        <v>3765</v>
      </c>
      <c r="C1107" s="161">
        <f t="shared" si="34"/>
        <v>0</v>
      </c>
      <c r="D1107" s="129">
        <f t="shared" si="35"/>
        <v>0</v>
      </c>
      <c r="E1107" s="14"/>
      <c r="F1107" s="129">
        <v>0</v>
      </c>
      <c r="G1107" s="129">
        <v>0</v>
      </c>
    </row>
    <row r="1108" spans="1:7" ht="30" customHeight="1">
      <c r="A1108" s="14" t="s">
        <v>4171</v>
      </c>
      <c r="B1108" s="63" t="s">
        <v>3749</v>
      </c>
      <c r="C1108" s="161">
        <f t="shared" si="34"/>
        <v>0</v>
      </c>
      <c r="D1108" s="129">
        <f t="shared" si="35"/>
        <v>0</v>
      </c>
      <c r="E1108" s="14"/>
      <c r="F1108" s="129">
        <v>0</v>
      </c>
      <c r="G1108" s="129">
        <v>0</v>
      </c>
    </row>
    <row r="1109" spans="1:7" ht="30" customHeight="1">
      <c r="A1109" s="14" t="s">
        <v>4171</v>
      </c>
      <c r="B1109" s="63" t="s">
        <v>3769</v>
      </c>
      <c r="C1109" s="161">
        <f t="shared" si="34"/>
        <v>0</v>
      </c>
      <c r="D1109" s="129">
        <f t="shared" si="35"/>
        <v>0</v>
      </c>
      <c r="E1109" s="14"/>
      <c r="F1109" s="129">
        <v>0</v>
      </c>
      <c r="G1109" s="129">
        <v>0</v>
      </c>
    </row>
    <row r="1110" spans="1:7" ht="30" customHeight="1">
      <c r="A1110" s="14" t="s">
        <v>4171</v>
      </c>
      <c r="B1110" s="63" t="s">
        <v>3750</v>
      </c>
      <c r="C1110" s="161">
        <f t="shared" si="34"/>
        <v>0</v>
      </c>
      <c r="D1110" s="129">
        <f t="shared" si="35"/>
        <v>0</v>
      </c>
      <c r="E1110" s="14"/>
      <c r="F1110" s="129">
        <v>0</v>
      </c>
      <c r="G1110" s="129">
        <v>0</v>
      </c>
    </row>
    <row r="1111" spans="1:7" ht="30" customHeight="1">
      <c r="A1111" s="14" t="s">
        <v>4171</v>
      </c>
      <c r="B1111" s="63" t="s">
        <v>3755</v>
      </c>
      <c r="C1111" s="161">
        <f t="shared" si="34"/>
        <v>0</v>
      </c>
      <c r="D1111" s="129">
        <f t="shared" si="35"/>
        <v>0</v>
      </c>
      <c r="E1111" s="14"/>
      <c r="F1111" s="129">
        <v>0</v>
      </c>
      <c r="G1111" s="129">
        <v>0</v>
      </c>
    </row>
    <row r="1112" spans="1:7" ht="30" customHeight="1">
      <c r="A1112" s="14" t="s">
        <v>4171</v>
      </c>
      <c r="B1112" s="63" t="s">
        <v>3704</v>
      </c>
      <c r="C1112" s="161">
        <f t="shared" si="34"/>
        <v>0</v>
      </c>
      <c r="D1112" s="129">
        <f t="shared" si="35"/>
        <v>0</v>
      </c>
      <c r="E1112" s="14"/>
      <c r="F1112" s="129">
        <v>0</v>
      </c>
      <c r="G1112" s="129">
        <v>0</v>
      </c>
    </row>
    <row r="1113" spans="1:7" ht="30" customHeight="1">
      <c r="A1113" s="14" t="s">
        <v>4171</v>
      </c>
      <c r="B1113" s="63" t="s">
        <v>3756</v>
      </c>
      <c r="C1113" s="161">
        <f t="shared" si="34"/>
        <v>0</v>
      </c>
      <c r="D1113" s="129">
        <f t="shared" si="35"/>
        <v>0</v>
      </c>
      <c r="E1113" s="14"/>
      <c r="F1113" s="129">
        <v>0</v>
      </c>
      <c r="G1113" s="129">
        <v>0</v>
      </c>
    </row>
    <row r="1114" spans="1:7" ht="30" customHeight="1">
      <c r="A1114" s="14" t="s">
        <v>4171</v>
      </c>
      <c r="B1114" s="63" t="s">
        <v>3717</v>
      </c>
      <c r="C1114" s="161">
        <f t="shared" si="34"/>
        <v>0</v>
      </c>
      <c r="D1114" s="129">
        <f t="shared" si="35"/>
        <v>0</v>
      </c>
      <c r="E1114" s="14"/>
      <c r="F1114" s="129">
        <v>0</v>
      </c>
      <c r="G1114" s="129">
        <v>0</v>
      </c>
    </row>
    <row r="1115" spans="1:7" ht="30" customHeight="1">
      <c r="A1115" s="14" t="s">
        <v>4171</v>
      </c>
      <c r="B1115" s="63" t="s">
        <v>3717</v>
      </c>
      <c r="C1115" s="161">
        <f t="shared" si="34"/>
        <v>0</v>
      </c>
      <c r="D1115" s="129">
        <f t="shared" si="35"/>
        <v>0</v>
      </c>
      <c r="E1115" s="14"/>
      <c r="F1115" s="129">
        <v>0</v>
      </c>
      <c r="G1115" s="129">
        <v>0</v>
      </c>
    </row>
    <row r="1116" spans="1:7" ht="30" customHeight="1">
      <c r="A1116" s="14" t="s">
        <v>4171</v>
      </c>
      <c r="B1116" s="63" t="s">
        <v>3770</v>
      </c>
      <c r="C1116" s="161">
        <f t="shared" si="34"/>
        <v>0</v>
      </c>
      <c r="D1116" s="129">
        <f t="shared" si="35"/>
        <v>0</v>
      </c>
      <c r="E1116" s="14"/>
      <c r="F1116" s="129">
        <v>0</v>
      </c>
      <c r="G1116" s="129">
        <v>0</v>
      </c>
    </row>
    <row r="1117" spans="1:7" ht="30" customHeight="1">
      <c r="A1117" s="14" t="s">
        <v>4171</v>
      </c>
      <c r="B1117" s="63" t="s">
        <v>3739</v>
      </c>
      <c r="C1117" s="161">
        <f t="shared" si="34"/>
        <v>0</v>
      </c>
      <c r="D1117" s="129">
        <f t="shared" si="35"/>
        <v>0</v>
      </c>
      <c r="E1117" s="14"/>
      <c r="F1117" s="129">
        <v>0</v>
      </c>
      <c r="G1117" s="129">
        <v>0</v>
      </c>
    </row>
    <row r="1118" spans="1:7" ht="30" customHeight="1">
      <c r="A1118" s="14" t="s">
        <v>4171</v>
      </c>
      <c r="B1118" s="63" t="s">
        <v>3771</v>
      </c>
      <c r="C1118" s="161">
        <f t="shared" si="34"/>
        <v>0</v>
      </c>
      <c r="D1118" s="129">
        <f t="shared" si="35"/>
        <v>0</v>
      </c>
      <c r="E1118" s="14"/>
      <c r="F1118" s="129">
        <v>0</v>
      </c>
      <c r="G1118" s="129">
        <v>0</v>
      </c>
    </row>
    <row r="1119" spans="1:7" ht="30" customHeight="1">
      <c r="A1119" s="14" t="s">
        <v>4171</v>
      </c>
      <c r="B1119" s="63" t="s">
        <v>3700</v>
      </c>
      <c r="C1119" s="161">
        <f t="shared" si="34"/>
        <v>0</v>
      </c>
      <c r="D1119" s="129">
        <f t="shared" si="35"/>
        <v>0</v>
      </c>
      <c r="E1119" s="14"/>
      <c r="F1119" s="129">
        <v>0</v>
      </c>
      <c r="G1119" s="129">
        <v>0</v>
      </c>
    </row>
    <row r="1120" spans="1:7" ht="30" customHeight="1">
      <c r="A1120" s="14" t="s">
        <v>4171</v>
      </c>
      <c r="B1120" s="63" t="s">
        <v>3728</v>
      </c>
      <c r="C1120" s="161">
        <f t="shared" si="34"/>
        <v>0</v>
      </c>
      <c r="D1120" s="129">
        <f t="shared" si="35"/>
        <v>0</v>
      </c>
      <c r="E1120" s="14"/>
      <c r="F1120" s="129">
        <v>0</v>
      </c>
      <c r="G1120" s="129">
        <v>0</v>
      </c>
    </row>
    <row r="1121" spans="1:7" ht="30" customHeight="1">
      <c r="A1121" s="14" t="s">
        <v>4171</v>
      </c>
      <c r="B1121" s="63" t="s">
        <v>3696</v>
      </c>
      <c r="C1121" s="161">
        <f t="shared" si="34"/>
        <v>0</v>
      </c>
      <c r="D1121" s="129">
        <f t="shared" si="35"/>
        <v>0</v>
      </c>
      <c r="E1121" s="14"/>
      <c r="F1121" s="129">
        <v>0</v>
      </c>
      <c r="G1121" s="129">
        <v>0</v>
      </c>
    </row>
    <row r="1122" spans="1:7" ht="30" customHeight="1">
      <c r="A1122" s="14" t="s">
        <v>4171</v>
      </c>
      <c r="B1122" s="63" t="s">
        <v>3772</v>
      </c>
      <c r="C1122" s="161">
        <f t="shared" si="34"/>
        <v>0</v>
      </c>
      <c r="D1122" s="129">
        <f t="shared" si="35"/>
        <v>0</v>
      </c>
      <c r="E1122" s="14"/>
      <c r="F1122" s="129">
        <v>0</v>
      </c>
      <c r="G1122" s="129">
        <v>0</v>
      </c>
    </row>
    <row r="1123" spans="1:7" ht="30" customHeight="1">
      <c r="A1123" s="14" t="s">
        <v>4171</v>
      </c>
      <c r="B1123" s="63" t="s">
        <v>3726</v>
      </c>
      <c r="C1123" s="161">
        <f t="shared" si="34"/>
        <v>0</v>
      </c>
      <c r="D1123" s="129">
        <f t="shared" si="35"/>
        <v>0</v>
      </c>
      <c r="E1123" s="14"/>
      <c r="F1123" s="129">
        <v>0</v>
      </c>
      <c r="G1123" s="129">
        <v>0</v>
      </c>
    </row>
    <row r="1124" spans="1:7" ht="30" customHeight="1">
      <c r="A1124" s="14" t="s">
        <v>4171</v>
      </c>
      <c r="B1124" s="63" t="s">
        <v>3707</v>
      </c>
      <c r="C1124" s="161">
        <f t="shared" si="34"/>
        <v>0</v>
      </c>
      <c r="D1124" s="129">
        <f t="shared" si="35"/>
        <v>0</v>
      </c>
      <c r="E1124" s="14"/>
      <c r="F1124" s="129">
        <v>0</v>
      </c>
      <c r="G1124" s="129">
        <v>0</v>
      </c>
    </row>
    <row r="1125" spans="1:7" ht="30" customHeight="1">
      <c r="A1125" s="14" t="s">
        <v>4171</v>
      </c>
      <c r="B1125" s="63" t="s">
        <v>3773</v>
      </c>
      <c r="C1125" s="161">
        <f t="shared" si="34"/>
        <v>0</v>
      </c>
      <c r="D1125" s="129">
        <f t="shared" si="35"/>
        <v>0</v>
      </c>
      <c r="E1125" s="14"/>
      <c r="F1125" s="129">
        <v>0</v>
      </c>
      <c r="G1125" s="129">
        <v>0</v>
      </c>
    </row>
    <row r="1126" spans="1:7" ht="30" customHeight="1">
      <c r="A1126" s="14" t="s">
        <v>4171</v>
      </c>
      <c r="B1126" s="63" t="s">
        <v>3758</v>
      </c>
      <c r="C1126" s="161">
        <f t="shared" si="34"/>
        <v>0</v>
      </c>
      <c r="D1126" s="129">
        <f t="shared" si="35"/>
        <v>0</v>
      </c>
      <c r="E1126" s="14"/>
      <c r="F1126" s="129">
        <v>0</v>
      </c>
      <c r="G1126" s="129">
        <v>0</v>
      </c>
    </row>
    <row r="1127" spans="1:7" ht="30" customHeight="1">
      <c r="A1127" s="14" t="s">
        <v>4171</v>
      </c>
      <c r="B1127" s="63" t="s">
        <v>3774</v>
      </c>
      <c r="C1127" s="161">
        <f t="shared" si="34"/>
        <v>0</v>
      </c>
      <c r="D1127" s="129">
        <f t="shared" si="35"/>
        <v>0</v>
      </c>
      <c r="E1127" s="14"/>
      <c r="F1127" s="129">
        <v>0</v>
      </c>
      <c r="G1127" s="129">
        <v>0</v>
      </c>
    </row>
    <row r="1128" spans="1:7" ht="30" customHeight="1">
      <c r="A1128" s="14" t="s">
        <v>4171</v>
      </c>
      <c r="B1128" s="63" t="s">
        <v>3714</v>
      </c>
      <c r="C1128" s="161">
        <f t="shared" si="34"/>
        <v>0</v>
      </c>
      <c r="D1128" s="129">
        <f t="shared" si="35"/>
        <v>0</v>
      </c>
      <c r="E1128" s="14"/>
      <c r="F1128" s="129">
        <v>0</v>
      </c>
      <c r="G1128" s="129">
        <v>0</v>
      </c>
    </row>
    <row r="1129" spans="1:7" ht="30" customHeight="1">
      <c r="A1129" s="14" t="s">
        <v>4171</v>
      </c>
      <c r="B1129" s="63" t="s">
        <v>3778</v>
      </c>
      <c r="C1129" s="161">
        <f t="shared" si="34"/>
        <v>0</v>
      </c>
      <c r="D1129" s="129">
        <f t="shared" si="35"/>
        <v>0</v>
      </c>
      <c r="E1129" s="14"/>
      <c r="F1129" s="129">
        <v>0</v>
      </c>
      <c r="G1129" s="129">
        <v>0</v>
      </c>
    </row>
    <row r="1130" spans="1:7" ht="30" customHeight="1">
      <c r="A1130" s="14" t="s">
        <v>4171</v>
      </c>
      <c r="B1130" s="63" t="s">
        <v>3781</v>
      </c>
      <c r="C1130" s="161">
        <f t="shared" si="34"/>
        <v>0</v>
      </c>
      <c r="D1130" s="129">
        <f t="shared" si="35"/>
        <v>0</v>
      </c>
      <c r="E1130" s="14"/>
      <c r="F1130" s="129">
        <v>0</v>
      </c>
      <c r="G1130" s="129">
        <v>0</v>
      </c>
    </row>
    <row r="1131" spans="1:7" ht="30" customHeight="1">
      <c r="A1131" s="14" t="s">
        <v>4171</v>
      </c>
      <c r="B1131" s="63" t="s">
        <v>3701</v>
      </c>
      <c r="C1131" s="161">
        <f t="shared" si="34"/>
        <v>0</v>
      </c>
      <c r="D1131" s="129">
        <f t="shared" si="35"/>
        <v>0</v>
      </c>
      <c r="E1131" s="14"/>
      <c r="F1131" s="129">
        <v>0</v>
      </c>
      <c r="G1131" s="129">
        <v>0</v>
      </c>
    </row>
    <row r="1132" spans="1:7" ht="30" customHeight="1">
      <c r="A1132" s="14" t="s">
        <v>4171</v>
      </c>
      <c r="B1132" s="63" t="s">
        <v>3779</v>
      </c>
      <c r="C1132" s="161">
        <f t="shared" si="34"/>
        <v>0</v>
      </c>
      <c r="D1132" s="129">
        <f t="shared" si="35"/>
        <v>0</v>
      </c>
      <c r="E1132" s="14"/>
      <c r="F1132" s="129">
        <v>0</v>
      </c>
      <c r="G1132" s="129">
        <v>0</v>
      </c>
    </row>
    <row r="1133" spans="1:7" ht="30" customHeight="1">
      <c r="A1133" s="14" t="s">
        <v>4171</v>
      </c>
      <c r="B1133" s="63" t="s">
        <v>3775</v>
      </c>
      <c r="C1133" s="161">
        <f t="shared" si="34"/>
        <v>0</v>
      </c>
      <c r="D1133" s="129">
        <f t="shared" si="35"/>
        <v>0</v>
      </c>
      <c r="E1133" s="14"/>
      <c r="F1133" s="129">
        <v>0</v>
      </c>
      <c r="G1133" s="129">
        <v>0</v>
      </c>
    </row>
    <row r="1134" spans="1:7" ht="30" customHeight="1">
      <c r="A1134" s="14" t="s">
        <v>4171</v>
      </c>
      <c r="B1134" s="63" t="s">
        <v>3697</v>
      </c>
      <c r="C1134" s="161">
        <f t="shared" si="34"/>
        <v>0</v>
      </c>
      <c r="D1134" s="129">
        <f t="shared" si="35"/>
        <v>0</v>
      </c>
      <c r="E1134" s="14"/>
      <c r="F1134" s="129">
        <v>0</v>
      </c>
      <c r="G1134" s="129">
        <v>0</v>
      </c>
    </row>
    <row r="1135" spans="1:7" ht="30" customHeight="1">
      <c r="A1135" s="14" t="s">
        <v>4171</v>
      </c>
      <c r="B1135" s="63" t="s">
        <v>3719</v>
      </c>
      <c r="C1135" s="161">
        <f t="shared" si="34"/>
        <v>0</v>
      </c>
      <c r="D1135" s="129">
        <f t="shared" si="35"/>
        <v>0</v>
      </c>
      <c r="E1135" s="14"/>
      <c r="F1135" s="129">
        <v>0</v>
      </c>
      <c r="G1135" s="129">
        <v>0</v>
      </c>
    </row>
    <row r="1136" spans="1:7" ht="30" customHeight="1">
      <c r="A1136" s="14" t="s">
        <v>4171</v>
      </c>
      <c r="B1136" s="63" t="s">
        <v>3740</v>
      </c>
      <c r="C1136" s="161">
        <f t="shared" si="34"/>
        <v>0</v>
      </c>
      <c r="D1136" s="129">
        <f t="shared" si="35"/>
        <v>0</v>
      </c>
      <c r="E1136" s="14"/>
      <c r="F1136" s="129">
        <v>0</v>
      </c>
      <c r="G1136" s="129">
        <v>0</v>
      </c>
    </row>
    <row r="1137" spans="1:7" ht="30" customHeight="1">
      <c r="A1137" s="14" t="s">
        <v>4171</v>
      </c>
      <c r="B1137" s="63" t="s">
        <v>3698</v>
      </c>
      <c r="C1137" s="161">
        <f t="shared" si="34"/>
        <v>0</v>
      </c>
      <c r="D1137" s="129">
        <f t="shared" si="35"/>
        <v>0</v>
      </c>
      <c r="E1137" s="14"/>
      <c r="F1137" s="129">
        <v>0</v>
      </c>
      <c r="G1137" s="129">
        <v>0</v>
      </c>
    </row>
    <row r="1138" spans="1:7" ht="30" customHeight="1">
      <c r="A1138" s="14" t="s">
        <v>4171</v>
      </c>
      <c r="B1138" s="63" t="s">
        <v>3722</v>
      </c>
      <c r="C1138" s="161">
        <f t="shared" si="34"/>
        <v>0</v>
      </c>
      <c r="D1138" s="129">
        <f t="shared" si="35"/>
        <v>0</v>
      </c>
      <c r="E1138" s="14"/>
      <c r="F1138" s="129">
        <v>0</v>
      </c>
      <c r="G1138" s="129">
        <v>0</v>
      </c>
    </row>
    <row r="1139" spans="1:7" ht="30" customHeight="1">
      <c r="A1139" s="14" t="s">
        <v>4171</v>
      </c>
      <c r="B1139" s="63" t="s">
        <v>3708</v>
      </c>
      <c r="C1139" s="161">
        <f t="shared" si="34"/>
        <v>0</v>
      </c>
      <c r="D1139" s="129">
        <f t="shared" si="35"/>
        <v>0</v>
      </c>
      <c r="E1139" s="14"/>
      <c r="F1139" s="129">
        <v>0</v>
      </c>
      <c r="G1139" s="129">
        <v>0</v>
      </c>
    </row>
    <row r="1140" spans="1:7" ht="30" customHeight="1">
      <c r="A1140" s="14" t="s">
        <v>4171</v>
      </c>
      <c r="B1140" s="63" t="s">
        <v>3699</v>
      </c>
      <c r="C1140" s="161">
        <f t="shared" si="34"/>
        <v>0</v>
      </c>
      <c r="D1140" s="129">
        <f t="shared" si="35"/>
        <v>0</v>
      </c>
      <c r="E1140" s="14"/>
      <c r="F1140" s="129">
        <v>0</v>
      </c>
      <c r="G1140" s="129">
        <v>0</v>
      </c>
    </row>
    <row r="1141" spans="1:7" ht="30" customHeight="1">
      <c r="A1141" s="14" t="s">
        <v>4171</v>
      </c>
      <c r="B1141" s="63" t="s">
        <v>3759</v>
      </c>
      <c r="C1141" s="161">
        <f t="shared" si="34"/>
        <v>0</v>
      </c>
      <c r="D1141" s="129">
        <f t="shared" si="35"/>
        <v>0</v>
      </c>
      <c r="E1141" s="14"/>
      <c r="F1141" s="129">
        <v>0</v>
      </c>
      <c r="G1141" s="129">
        <v>0</v>
      </c>
    </row>
    <row r="1142" spans="1:7" ht="30" customHeight="1">
      <c r="A1142" s="14" t="s">
        <v>4171</v>
      </c>
      <c r="B1142" s="63" t="s">
        <v>3705</v>
      </c>
      <c r="C1142" s="161">
        <f t="shared" si="34"/>
        <v>0</v>
      </c>
      <c r="D1142" s="129">
        <f t="shared" si="35"/>
        <v>0</v>
      </c>
      <c r="E1142" s="14"/>
      <c r="F1142" s="129">
        <v>0</v>
      </c>
      <c r="G1142" s="129">
        <v>0</v>
      </c>
    </row>
    <row r="1143" spans="1:7" ht="30" customHeight="1">
      <c r="A1143" s="14" t="s">
        <v>4171</v>
      </c>
      <c r="B1143" s="63" t="s">
        <v>3751</v>
      </c>
      <c r="C1143" s="161">
        <f t="shared" si="34"/>
        <v>0</v>
      </c>
      <c r="D1143" s="129">
        <f t="shared" si="35"/>
        <v>0</v>
      </c>
      <c r="E1143" s="14"/>
      <c r="F1143" s="129">
        <v>0</v>
      </c>
      <c r="G1143" s="129">
        <v>0</v>
      </c>
    </row>
    <row r="1144" spans="1:7" ht="30" customHeight="1">
      <c r="A1144" s="14" t="s">
        <v>4171</v>
      </c>
      <c r="B1144" s="63" t="s">
        <v>3741</v>
      </c>
      <c r="C1144" s="161">
        <f t="shared" si="34"/>
        <v>0</v>
      </c>
      <c r="D1144" s="129">
        <f t="shared" si="35"/>
        <v>0</v>
      </c>
      <c r="E1144" s="14"/>
      <c r="F1144" s="129">
        <v>0</v>
      </c>
      <c r="G1144" s="129">
        <v>0</v>
      </c>
    </row>
    <row r="1145" spans="1:7" ht="30" customHeight="1">
      <c r="A1145" s="14" t="s">
        <v>4171</v>
      </c>
      <c r="B1145" s="63" t="s">
        <v>3752</v>
      </c>
      <c r="C1145" s="161">
        <f t="shared" si="34"/>
        <v>0</v>
      </c>
      <c r="D1145" s="129">
        <f t="shared" si="35"/>
        <v>0</v>
      </c>
      <c r="E1145" s="14"/>
      <c r="F1145" s="129">
        <v>0</v>
      </c>
      <c r="G1145" s="129">
        <v>0</v>
      </c>
    </row>
    <row r="1146" spans="1:7" ht="30" customHeight="1">
      <c r="A1146" s="14" t="s">
        <v>4171</v>
      </c>
      <c r="B1146" s="63" t="s">
        <v>3723</v>
      </c>
      <c r="C1146" s="161">
        <f t="shared" si="34"/>
        <v>0</v>
      </c>
      <c r="D1146" s="129">
        <f t="shared" si="35"/>
        <v>0</v>
      </c>
      <c r="E1146" s="14"/>
      <c r="F1146" s="129">
        <v>0</v>
      </c>
      <c r="G1146" s="129">
        <v>0</v>
      </c>
    </row>
    <row r="1147" spans="1:7" ht="30" customHeight="1">
      <c r="A1147" s="14" t="s">
        <v>4171</v>
      </c>
      <c r="B1147" s="63" t="s">
        <v>3729</v>
      </c>
      <c r="C1147" s="161">
        <f t="shared" si="34"/>
        <v>0</v>
      </c>
      <c r="D1147" s="129">
        <f t="shared" si="35"/>
        <v>0</v>
      </c>
      <c r="E1147" s="14"/>
      <c r="F1147" s="129">
        <v>0</v>
      </c>
      <c r="G1147" s="129">
        <v>0</v>
      </c>
    </row>
    <row r="1148" spans="1:7" ht="30" customHeight="1">
      <c r="A1148" s="14" t="s">
        <v>4171</v>
      </c>
      <c r="B1148" s="63" t="s">
        <v>3730</v>
      </c>
      <c r="C1148" s="161">
        <f t="shared" si="34"/>
        <v>0</v>
      </c>
      <c r="D1148" s="129">
        <f t="shared" si="35"/>
        <v>0</v>
      </c>
      <c r="E1148" s="14"/>
      <c r="F1148" s="129">
        <v>0</v>
      </c>
      <c r="G1148" s="129">
        <v>0</v>
      </c>
    </row>
    <row r="1149" spans="1:7" ht="30" customHeight="1">
      <c r="A1149" s="14" t="s">
        <v>4171</v>
      </c>
      <c r="B1149" s="63" t="s">
        <v>3757</v>
      </c>
      <c r="C1149" s="161">
        <f t="shared" si="34"/>
        <v>0</v>
      </c>
      <c r="D1149" s="129">
        <f t="shared" si="35"/>
        <v>0</v>
      </c>
      <c r="E1149" s="14"/>
      <c r="F1149" s="129">
        <v>0</v>
      </c>
      <c r="G1149" s="129">
        <v>0</v>
      </c>
    </row>
    <row r="1150" spans="1:7" ht="30" customHeight="1">
      <c r="A1150" s="14" t="s">
        <v>4171</v>
      </c>
      <c r="B1150" s="63" t="s">
        <v>3776</v>
      </c>
      <c r="C1150" s="161">
        <f t="shared" si="34"/>
        <v>0</v>
      </c>
      <c r="D1150" s="129">
        <f t="shared" si="35"/>
        <v>0</v>
      </c>
      <c r="E1150" s="14"/>
      <c r="F1150" s="129">
        <v>0</v>
      </c>
      <c r="G1150" s="129">
        <v>0</v>
      </c>
    </row>
    <row r="1151" spans="1:7" ht="30" customHeight="1">
      <c r="A1151" s="14" t="s">
        <v>4171</v>
      </c>
      <c r="B1151" s="63" t="s">
        <v>3718</v>
      </c>
      <c r="C1151" s="161">
        <f t="shared" si="34"/>
        <v>0</v>
      </c>
      <c r="D1151" s="129">
        <f t="shared" si="35"/>
        <v>0</v>
      </c>
      <c r="E1151" s="14"/>
      <c r="F1151" s="129">
        <v>0</v>
      </c>
      <c r="G1151" s="129">
        <v>0</v>
      </c>
    </row>
    <row r="1152" spans="1:7" ht="30" customHeight="1">
      <c r="A1152" s="14" t="s">
        <v>4171</v>
      </c>
      <c r="B1152" s="63" t="s">
        <v>3715</v>
      </c>
      <c r="C1152" s="161">
        <f t="shared" si="34"/>
        <v>0</v>
      </c>
      <c r="D1152" s="129">
        <f t="shared" si="35"/>
        <v>0</v>
      </c>
      <c r="E1152" s="14"/>
      <c r="F1152" s="129">
        <v>0</v>
      </c>
      <c r="G1152" s="129">
        <v>0</v>
      </c>
    </row>
    <row r="1153" spans="1:7" ht="30" customHeight="1">
      <c r="A1153" s="14" t="s">
        <v>4171</v>
      </c>
      <c r="B1153" s="63" t="s">
        <v>3742</v>
      </c>
      <c r="C1153" s="161">
        <f t="shared" si="34"/>
        <v>0</v>
      </c>
      <c r="D1153" s="129">
        <f t="shared" si="35"/>
        <v>0</v>
      </c>
      <c r="E1153" s="14"/>
      <c r="F1153" s="129">
        <v>0</v>
      </c>
      <c r="G1153" s="129">
        <v>0</v>
      </c>
    </row>
    <row r="1154" spans="1:7" ht="30" customHeight="1">
      <c r="A1154" s="14" t="s">
        <v>4171</v>
      </c>
      <c r="B1154" s="63" t="s">
        <v>3731</v>
      </c>
      <c r="C1154" s="161">
        <f t="shared" ref="C1154:C1217" si="36">(E1154*2+F1154)/3</f>
        <v>0</v>
      </c>
      <c r="D1154" s="129">
        <f t="shared" ref="D1154:D1217" si="37">(F1154+G1154)/2</f>
        <v>0</v>
      </c>
      <c r="E1154" s="14"/>
      <c r="F1154" s="129">
        <v>0</v>
      </c>
      <c r="G1154" s="129">
        <v>0</v>
      </c>
    </row>
    <row r="1155" spans="1:7" ht="30" customHeight="1">
      <c r="A1155" s="14" t="s">
        <v>4171</v>
      </c>
      <c r="B1155" s="63" t="s">
        <v>3732</v>
      </c>
      <c r="C1155" s="161">
        <f t="shared" si="36"/>
        <v>0</v>
      </c>
      <c r="D1155" s="129">
        <f t="shared" si="37"/>
        <v>0</v>
      </c>
      <c r="E1155" s="14"/>
      <c r="F1155" s="129">
        <v>0</v>
      </c>
      <c r="G1155" s="129">
        <v>0</v>
      </c>
    </row>
    <row r="1156" spans="1:7" ht="30" customHeight="1">
      <c r="A1156" s="14" t="s">
        <v>4171</v>
      </c>
      <c r="B1156" s="63" t="s">
        <v>3733</v>
      </c>
      <c r="C1156" s="161">
        <f t="shared" si="36"/>
        <v>0</v>
      </c>
      <c r="D1156" s="129">
        <f t="shared" si="37"/>
        <v>0</v>
      </c>
      <c r="E1156" s="14"/>
      <c r="F1156" s="129">
        <v>0</v>
      </c>
      <c r="G1156" s="129">
        <v>0</v>
      </c>
    </row>
    <row r="1157" spans="1:7" ht="30" customHeight="1">
      <c r="A1157" s="14" t="s">
        <v>4171</v>
      </c>
      <c r="B1157" s="63" t="s">
        <v>3724</v>
      </c>
      <c r="C1157" s="161">
        <f t="shared" si="36"/>
        <v>0</v>
      </c>
      <c r="D1157" s="129">
        <f t="shared" si="37"/>
        <v>0</v>
      </c>
      <c r="E1157" s="14"/>
      <c r="F1157" s="129">
        <v>0</v>
      </c>
      <c r="G1157" s="129">
        <v>0</v>
      </c>
    </row>
    <row r="1158" spans="1:7" ht="30" customHeight="1">
      <c r="A1158" s="14" t="s">
        <v>4171</v>
      </c>
      <c r="B1158" s="63" t="s">
        <v>3692</v>
      </c>
      <c r="C1158" s="161">
        <f t="shared" si="36"/>
        <v>0</v>
      </c>
      <c r="D1158" s="129">
        <f t="shared" si="37"/>
        <v>0</v>
      </c>
      <c r="E1158" s="14"/>
      <c r="F1158" s="129">
        <v>0</v>
      </c>
      <c r="G1158" s="129">
        <v>0</v>
      </c>
    </row>
    <row r="1159" spans="1:7" ht="30" customHeight="1">
      <c r="A1159" s="14" t="s">
        <v>4171</v>
      </c>
      <c r="B1159" s="63" t="s">
        <v>3760</v>
      </c>
      <c r="C1159" s="161">
        <f t="shared" si="36"/>
        <v>0</v>
      </c>
      <c r="D1159" s="129">
        <f t="shared" si="37"/>
        <v>0</v>
      </c>
      <c r="E1159" s="14"/>
      <c r="F1159" s="129">
        <v>0</v>
      </c>
      <c r="G1159" s="129">
        <v>0</v>
      </c>
    </row>
    <row r="1160" spans="1:7" ht="30" customHeight="1">
      <c r="A1160" s="14" t="s">
        <v>4171</v>
      </c>
      <c r="B1160" s="63" t="s">
        <v>3734</v>
      </c>
      <c r="C1160" s="161">
        <f t="shared" si="36"/>
        <v>0</v>
      </c>
      <c r="D1160" s="129">
        <f t="shared" si="37"/>
        <v>0</v>
      </c>
      <c r="E1160" s="14"/>
      <c r="F1160" s="129">
        <v>0</v>
      </c>
      <c r="G1160" s="129">
        <v>0</v>
      </c>
    </row>
    <row r="1161" spans="1:7" ht="30" customHeight="1">
      <c r="A1161" s="14" t="s">
        <v>4171</v>
      </c>
      <c r="B1161" s="63" t="s">
        <v>3702</v>
      </c>
      <c r="C1161" s="161">
        <f t="shared" si="36"/>
        <v>0</v>
      </c>
      <c r="D1161" s="129">
        <f t="shared" si="37"/>
        <v>0</v>
      </c>
      <c r="E1161" s="14"/>
      <c r="F1161" s="129">
        <v>0</v>
      </c>
      <c r="G1161" s="129">
        <v>0</v>
      </c>
    </row>
    <row r="1162" spans="1:7" ht="30" customHeight="1">
      <c r="A1162" s="14" t="s">
        <v>4171</v>
      </c>
      <c r="B1162" s="63" t="s">
        <v>3777</v>
      </c>
      <c r="C1162" s="161">
        <f t="shared" si="36"/>
        <v>0</v>
      </c>
      <c r="D1162" s="129">
        <f t="shared" si="37"/>
        <v>0</v>
      </c>
      <c r="E1162" s="14"/>
      <c r="F1162" s="129">
        <v>0</v>
      </c>
      <c r="G1162" s="129">
        <v>0</v>
      </c>
    </row>
    <row r="1163" spans="1:7" ht="30" customHeight="1">
      <c r="A1163" s="14" t="s">
        <v>4171</v>
      </c>
      <c r="B1163" s="63" t="s">
        <v>3761</v>
      </c>
      <c r="C1163" s="161">
        <f t="shared" si="36"/>
        <v>0</v>
      </c>
      <c r="D1163" s="129">
        <f t="shared" si="37"/>
        <v>0</v>
      </c>
      <c r="E1163" s="14"/>
      <c r="F1163" s="129">
        <v>0</v>
      </c>
      <c r="G1163" s="129">
        <v>0</v>
      </c>
    </row>
    <row r="1164" spans="1:7" ht="30" customHeight="1">
      <c r="A1164" s="14" t="s">
        <v>4171</v>
      </c>
      <c r="B1164" s="63" t="s">
        <v>3727</v>
      </c>
      <c r="C1164" s="161">
        <f t="shared" si="36"/>
        <v>0</v>
      </c>
      <c r="D1164" s="129">
        <f t="shared" si="37"/>
        <v>0</v>
      </c>
      <c r="E1164" s="14"/>
      <c r="F1164" s="129">
        <v>0</v>
      </c>
      <c r="G1164" s="129">
        <v>0</v>
      </c>
    </row>
    <row r="1165" spans="1:7" ht="30" customHeight="1">
      <c r="A1165" s="14" t="s">
        <v>4171</v>
      </c>
      <c r="B1165" s="63" t="s">
        <v>3762</v>
      </c>
      <c r="C1165" s="161">
        <f t="shared" si="36"/>
        <v>0</v>
      </c>
      <c r="D1165" s="129">
        <f t="shared" si="37"/>
        <v>0</v>
      </c>
      <c r="E1165" s="14"/>
      <c r="F1165" s="129">
        <v>0</v>
      </c>
      <c r="G1165" s="129">
        <v>0</v>
      </c>
    </row>
    <row r="1166" spans="1:7" ht="30" customHeight="1">
      <c r="A1166" s="14" t="s">
        <v>4171</v>
      </c>
      <c r="B1166" s="63" t="s">
        <v>3743</v>
      </c>
      <c r="C1166" s="161">
        <f t="shared" si="36"/>
        <v>0</v>
      </c>
      <c r="D1166" s="129">
        <f t="shared" si="37"/>
        <v>0</v>
      </c>
      <c r="E1166" s="14"/>
      <c r="F1166" s="129">
        <v>0</v>
      </c>
      <c r="G1166" s="129">
        <v>0</v>
      </c>
    </row>
    <row r="1167" spans="1:7" ht="30" customHeight="1">
      <c r="A1167" s="14" t="s">
        <v>4171</v>
      </c>
      <c r="B1167" s="63" t="s">
        <v>3720</v>
      </c>
      <c r="C1167" s="161">
        <f t="shared" si="36"/>
        <v>0</v>
      </c>
      <c r="D1167" s="129">
        <f t="shared" si="37"/>
        <v>0</v>
      </c>
      <c r="E1167" s="14"/>
      <c r="F1167" s="129">
        <v>0</v>
      </c>
      <c r="G1167" s="129">
        <v>0</v>
      </c>
    </row>
    <row r="1168" spans="1:7" ht="30" customHeight="1">
      <c r="A1168" s="14" t="s">
        <v>4171</v>
      </c>
      <c r="B1168" s="63" t="s">
        <v>3735</v>
      </c>
      <c r="C1168" s="161">
        <f t="shared" si="36"/>
        <v>0</v>
      </c>
      <c r="D1168" s="129">
        <f t="shared" si="37"/>
        <v>0</v>
      </c>
      <c r="E1168" s="14"/>
      <c r="F1168" s="129">
        <v>0</v>
      </c>
      <c r="G1168" s="129">
        <v>0</v>
      </c>
    </row>
    <row r="1169" spans="1:7" ht="30" customHeight="1">
      <c r="A1169" s="14" t="s">
        <v>2054</v>
      </c>
      <c r="B1169" s="63" t="s">
        <v>1000</v>
      </c>
      <c r="C1169" s="161">
        <f t="shared" si="36"/>
        <v>8.3333333333333339</v>
      </c>
      <c r="D1169" s="129">
        <f t="shared" si="37"/>
        <v>4.5</v>
      </c>
      <c r="E1169" s="14">
        <v>8</v>
      </c>
      <c r="F1169" s="129">
        <v>9</v>
      </c>
      <c r="G1169" s="129">
        <v>0</v>
      </c>
    </row>
    <row r="1170" spans="1:7" ht="30" customHeight="1">
      <c r="A1170" s="14" t="s">
        <v>2054</v>
      </c>
      <c r="B1170" s="63" t="s">
        <v>2587</v>
      </c>
      <c r="C1170" s="161">
        <f t="shared" si="36"/>
        <v>7.666666666666667</v>
      </c>
      <c r="D1170" s="129">
        <f t="shared" si="37"/>
        <v>7</v>
      </c>
      <c r="E1170" s="14">
        <v>7</v>
      </c>
      <c r="F1170" s="129">
        <v>9</v>
      </c>
      <c r="G1170" s="129">
        <v>5</v>
      </c>
    </row>
    <row r="1171" spans="1:7" ht="30" customHeight="1">
      <c r="A1171" s="14" t="s">
        <v>2054</v>
      </c>
      <c r="B1171" s="63" t="s">
        <v>846</v>
      </c>
      <c r="C1171" s="161">
        <f t="shared" si="36"/>
        <v>6.666666666666667</v>
      </c>
      <c r="D1171" s="129">
        <f t="shared" si="37"/>
        <v>5</v>
      </c>
      <c r="E1171" s="14">
        <v>6</v>
      </c>
      <c r="F1171" s="129">
        <v>8</v>
      </c>
      <c r="G1171" s="129">
        <v>2</v>
      </c>
    </row>
    <row r="1172" spans="1:7" ht="30" customHeight="1">
      <c r="A1172" s="14" t="s">
        <v>2054</v>
      </c>
      <c r="B1172" s="63" t="s">
        <v>1938</v>
      </c>
      <c r="C1172" s="161">
        <f t="shared" si="36"/>
        <v>6.666666666666667</v>
      </c>
      <c r="D1172" s="129">
        <f t="shared" si="37"/>
        <v>3</v>
      </c>
      <c r="E1172" s="14">
        <v>8</v>
      </c>
      <c r="F1172" s="129">
        <v>4</v>
      </c>
      <c r="G1172" s="129">
        <v>2</v>
      </c>
    </row>
    <row r="1173" spans="1:7" ht="30" customHeight="1">
      <c r="A1173" s="14" t="s">
        <v>2054</v>
      </c>
      <c r="B1173" s="63" t="s">
        <v>1852</v>
      </c>
      <c r="C1173" s="161">
        <f t="shared" si="36"/>
        <v>6.333333333333333</v>
      </c>
      <c r="D1173" s="129">
        <f t="shared" si="37"/>
        <v>3.5</v>
      </c>
      <c r="E1173" s="14">
        <v>6</v>
      </c>
      <c r="F1173" s="129">
        <v>7</v>
      </c>
      <c r="G1173" s="129">
        <v>0</v>
      </c>
    </row>
    <row r="1174" spans="1:7" ht="30" customHeight="1">
      <c r="A1174" s="14" t="s">
        <v>2054</v>
      </c>
      <c r="B1174" s="63" t="s">
        <v>2231</v>
      </c>
      <c r="C1174" s="161">
        <f t="shared" si="36"/>
        <v>6</v>
      </c>
      <c r="D1174" s="129">
        <f t="shared" si="37"/>
        <v>5.5</v>
      </c>
      <c r="E1174" s="14">
        <v>6</v>
      </c>
      <c r="F1174" s="129">
        <v>6</v>
      </c>
      <c r="G1174" s="129">
        <v>5</v>
      </c>
    </row>
    <row r="1175" spans="1:7" ht="30" customHeight="1">
      <c r="A1175" s="14" t="s">
        <v>2054</v>
      </c>
      <c r="B1175" s="63" t="s">
        <v>1797</v>
      </c>
      <c r="C1175" s="161">
        <f t="shared" si="36"/>
        <v>6</v>
      </c>
      <c r="D1175" s="129">
        <f t="shared" si="37"/>
        <v>5.5</v>
      </c>
      <c r="E1175" s="14">
        <v>5</v>
      </c>
      <c r="F1175" s="129">
        <v>8</v>
      </c>
      <c r="G1175" s="129">
        <v>3</v>
      </c>
    </row>
    <row r="1176" spans="1:7" ht="30" customHeight="1">
      <c r="A1176" s="14" t="s">
        <v>2054</v>
      </c>
      <c r="B1176" s="63" t="s">
        <v>1851</v>
      </c>
      <c r="C1176" s="161">
        <f t="shared" si="36"/>
        <v>6</v>
      </c>
      <c r="D1176" s="129">
        <f t="shared" si="37"/>
        <v>5.5</v>
      </c>
      <c r="E1176" s="14">
        <v>5</v>
      </c>
      <c r="F1176" s="129">
        <v>8</v>
      </c>
      <c r="G1176" s="129">
        <v>3</v>
      </c>
    </row>
    <row r="1177" spans="1:7" ht="30" customHeight="1">
      <c r="A1177" s="14" t="s">
        <v>2054</v>
      </c>
      <c r="B1177" s="63" t="s">
        <v>1637</v>
      </c>
      <c r="C1177" s="161">
        <f t="shared" si="36"/>
        <v>5.666666666666667</v>
      </c>
      <c r="D1177" s="129">
        <f t="shared" si="37"/>
        <v>4</v>
      </c>
      <c r="E1177" s="14">
        <v>6</v>
      </c>
      <c r="F1177" s="129">
        <v>5</v>
      </c>
      <c r="G1177" s="129">
        <v>3</v>
      </c>
    </row>
    <row r="1178" spans="1:7" ht="30" customHeight="1">
      <c r="A1178" s="14" t="s">
        <v>2054</v>
      </c>
      <c r="B1178" s="63" t="s">
        <v>3916</v>
      </c>
      <c r="C1178" s="161">
        <f t="shared" si="36"/>
        <v>5.666666666666667</v>
      </c>
      <c r="D1178" s="129">
        <f t="shared" si="37"/>
        <v>4</v>
      </c>
      <c r="E1178" s="14">
        <v>6</v>
      </c>
      <c r="F1178" s="129">
        <v>5</v>
      </c>
      <c r="G1178" s="129">
        <v>3</v>
      </c>
    </row>
    <row r="1179" spans="1:7" ht="30" customHeight="1">
      <c r="A1179" s="14" t="s">
        <v>2054</v>
      </c>
      <c r="B1179" s="63" t="s">
        <v>1163</v>
      </c>
      <c r="C1179" s="161">
        <f t="shared" si="36"/>
        <v>5.666666666666667</v>
      </c>
      <c r="D1179" s="129">
        <f t="shared" si="37"/>
        <v>4.5</v>
      </c>
      <c r="E1179" s="14">
        <v>5</v>
      </c>
      <c r="F1179" s="129">
        <v>7</v>
      </c>
      <c r="G1179" s="129">
        <v>2</v>
      </c>
    </row>
    <row r="1180" spans="1:7" ht="30" customHeight="1">
      <c r="A1180" s="14" t="s">
        <v>2054</v>
      </c>
      <c r="B1180" s="63" t="s">
        <v>1166</v>
      </c>
      <c r="C1180" s="161">
        <f t="shared" si="36"/>
        <v>5.666666666666667</v>
      </c>
      <c r="D1180" s="129">
        <f t="shared" si="37"/>
        <v>6</v>
      </c>
      <c r="E1180" s="14">
        <v>6</v>
      </c>
      <c r="F1180" s="129">
        <v>5</v>
      </c>
      <c r="G1180" s="129">
        <v>7</v>
      </c>
    </row>
    <row r="1181" spans="1:7" ht="30" customHeight="1">
      <c r="A1181" s="14" t="s">
        <v>2054</v>
      </c>
      <c r="B1181" s="63" t="s">
        <v>4741</v>
      </c>
      <c r="C1181" s="161">
        <f t="shared" si="36"/>
        <v>5.333333333333333</v>
      </c>
      <c r="D1181" s="129">
        <f t="shared" si="37"/>
        <v>7</v>
      </c>
      <c r="E1181" s="14">
        <v>5</v>
      </c>
      <c r="F1181" s="129">
        <v>6</v>
      </c>
      <c r="G1181" s="129">
        <v>8</v>
      </c>
    </row>
    <row r="1182" spans="1:7" ht="30" customHeight="1">
      <c r="A1182" s="14" t="s">
        <v>2054</v>
      </c>
      <c r="B1182" s="63" t="s">
        <v>1982</v>
      </c>
      <c r="C1182" s="161">
        <f t="shared" si="36"/>
        <v>5.333333333333333</v>
      </c>
      <c r="D1182" s="129">
        <f t="shared" si="37"/>
        <v>5</v>
      </c>
      <c r="E1182" s="14">
        <v>4</v>
      </c>
      <c r="F1182" s="129">
        <v>8</v>
      </c>
      <c r="G1182" s="129">
        <v>2</v>
      </c>
    </row>
    <row r="1183" spans="1:7" ht="30" customHeight="1">
      <c r="A1183" s="14" t="s">
        <v>2054</v>
      </c>
      <c r="B1183" s="63" t="s">
        <v>3871</v>
      </c>
      <c r="C1183" s="161">
        <f t="shared" si="36"/>
        <v>5.333333333333333</v>
      </c>
      <c r="D1183" s="129">
        <f t="shared" si="37"/>
        <v>7.75</v>
      </c>
      <c r="E1183" s="14">
        <v>5</v>
      </c>
      <c r="F1183" s="129">
        <v>6</v>
      </c>
      <c r="G1183" s="129">
        <v>9.5</v>
      </c>
    </row>
    <row r="1184" spans="1:7" ht="30" customHeight="1">
      <c r="A1184" s="14" t="s">
        <v>2054</v>
      </c>
      <c r="B1184" s="63" t="s">
        <v>2254</v>
      </c>
      <c r="C1184" s="161">
        <f t="shared" si="36"/>
        <v>5.333333333333333</v>
      </c>
      <c r="D1184" s="129">
        <f t="shared" si="37"/>
        <v>4</v>
      </c>
      <c r="E1184" s="14">
        <v>6</v>
      </c>
      <c r="F1184" s="129">
        <v>4</v>
      </c>
      <c r="G1184" s="129">
        <v>4</v>
      </c>
    </row>
    <row r="1185" spans="1:7" ht="30" customHeight="1">
      <c r="A1185" s="14" t="s">
        <v>2054</v>
      </c>
      <c r="B1185" s="63" t="s">
        <v>6341</v>
      </c>
      <c r="C1185" s="161">
        <f t="shared" si="36"/>
        <v>5</v>
      </c>
      <c r="D1185" s="129">
        <f t="shared" si="37"/>
        <v>5</v>
      </c>
      <c r="E1185" s="14">
        <v>5</v>
      </c>
      <c r="F1185" s="129">
        <v>5</v>
      </c>
      <c r="G1185" s="129">
        <v>5</v>
      </c>
    </row>
    <row r="1186" spans="1:7" ht="30" customHeight="1">
      <c r="A1186" s="14" t="s">
        <v>2054</v>
      </c>
      <c r="B1186" s="63" t="s">
        <v>1538</v>
      </c>
      <c r="C1186" s="161">
        <f t="shared" si="36"/>
        <v>5</v>
      </c>
      <c r="D1186" s="129">
        <f t="shared" si="37"/>
        <v>4.5</v>
      </c>
      <c r="E1186" s="14">
        <v>4</v>
      </c>
      <c r="F1186" s="129">
        <v>7</v>
      </c>
      <c r="G1186" s="129">
        <v>2</v>
      </c>
    </row>
    <row r="1187" spans="1:7" ht="30" customHeight="1">
      <c r="A1187" s="14" t="s">
        <v>2054</v>
      </c>
      <c r="B1187" s="63" t="s">
        <v>6409</v>
      </c>
      <c r="C1187" s="161">
        <f t="shared" si="36"/>
        <v>5</v>
      </c>
      <c r="D1187" s="129">
        <f t="shared" si="37"/>
        <v>5</v>
      </c>
      <c r="E1187" s="14">
        <v>5</v>
      </c>
      <c r="F1187" s="129">
        <v>5</v>
      </c>
      <c r="G1187" s="129">
        <v>5</v>
      </c>
    </row>
    <row r="1188" spans="1:7" ht="30" customHeight="1">
      <c r="A1188" s="14" t="s">
        <v>2054</v>
      </c>
      <c r="B1188" s="63" t="s">
        <v>3989</v>
      </c>
      <c r="C1188" s="161">
        <f t="shared" si="36"/>
        <v>5</v>
      </c>
      <c r="D1188" s="129">
        <f t="shared" si="37"/>
        <v>5</v>
      </c>
      <c r="E1188" s="14">
        <v>5</v>
      </c>
      <c r="F1188" s="129">
        <v>5</v>
      </c>
      <c r="G1188" s="129">
        <v>5</v>
      </c>
    </row>
    <row r="1189" spans="1:7" ht="30" customHeight="1">
      <c r="A1189" s="14" t="s">
        <v>2054</v>
      </c>
      <c r="B1189" s="63" t="s">
        <v>2021</v>
      </c>
      <c r="C1189" s="161">
        <f t="shared" si="36"/>
        <v>5</v>
      </c>
      <c r="D1189" s="129">
        <f t="shared" si="37"/>
        <v>5</v>
      </c>
      <c r="E1189" s="14">
        <v>5</v>
      </c>
      <c r="F1189" s="129">
        <v>5</v>
      </c>
      <c r="G1189" s="129">
        <v>5</v>
      </c>
    </row>
    <row r="1190" spans="1:7" ht="30" customHeight="1">
      <c r="A1190" s="14" t="s">
        <v>2054</v>
      </c>
      <c r="B1190" s="63" t="s">
        <v>3986</v>
      </c>
      <c r="C1190" s="161">
        <f t="shared" si="36"/>
        <v>5</v>
      </c>
      <c r="D1190" s="129">
        <f t="shared" si="37"/>
        <v>5</v>
      </c>
      <c r="E1190" s="14">
        <v>5</v>
      </c>
      <c r="F1190" s="129">
        <v>5</v>
      </c>
      <c r="G1190" s="129">
        <v>5</v>
      </c>
    </row>
    <row r="1191" spans="1:7" ht="30" customHeight="1">
      <c r="A1191" s="14" t="s">
        <v>2054</v>
      </c>
      <c r="B1191" s="63" t="s">
        <v>6332</v>
      </c>
      <c r="C1191" s="161">
        <f t="shared" si="36"/>
        <v>5</v>
      </c>
      <c r="D1191" s="129">
        <f t="shared" si="37"/>
        <v>5</v>
      </c>
      <c r="E1191" s="14">
        <v>5</v>
      </c>
      <c r="F1191" s="129">
        <v>5</v>
      </c>
      <c r="G1191" s="129">
        <v>5</v>
      </c>
    </row>
    <row r="1192" spans="1:7" ht="30" customHeight="1">
      <c r="A1192" s="14" t="s">
        <v>2054</v>
      </c>
      <c r="B1192" s="63" t="s">
        <v>6410</v>
      </c>
      <c r="C1192" s="161">
        <f t="shared" si="36"/>
        <v>5</v>
      </c>
      <c r="D1192" s="129">
        <f t="shared" si="37"/>
        <v>5</v>
      </c>
      <c r="E1192" s="14">
        <v>5</v>
      </c>
      <c r="F1192" s="129">
        <v>5</v>
      </c>
      <c r="G1192" s="129">
        <v>5</v>
      </c>
    </row>
    <row r="1193" spans="1:7" ht="30" customHeight="1">
      <c r="A1193" s="14" t="s">
        <v>2054</v>
      </c>
      <c r="B1193" s="63" t="s">
        <v>6452</v>
      </c>
      <c r="C1193" s="161">
        <f t="shared" si="36"/>
        <v>5</v>
      </c>
      <c r="D1193" s="129">
        <f t="shared" si="37"/>
        <v>5</v>
      </c>
      <c r="E1193" s="14">
        <v>5</v>
      </c>
      <c r="F1193" s="129">
        <v>5</v>
      </c>
      <c r="G1193" s="129">
        <v>5</v>
      </c>
    </row>
    <row r="1194" spans="1:7" ht="30" customHeight="1">
      <c r="A1194" s="14" t="s">
        <v>2054</v>
      </c>
      <c r="B1194" s="63" t="s">
        <v>6311</v>
      </c>
      <c r="C1194" s="161">
        <f t="shared" si="36"/>
        <v>5</v>
      </c>
      <c r="D1194" s="129">
        <f t="shared" si="37"/>
        <v>2.5</v>
      </c>
      <c r="E1194" s="14">
        <v>5</v>
      </c>
      <c r="F1194" s="129">
        <v>5</v>
      </c>
      <c r="G1194" s="129">
        <v>0</v>
      </c>
    </row>
    <row r="1195" spans="1:7" ht="30" customHeight="1">
      <c r="A1195" s="14" t="s">
        <v>2054</v>
      </c>
      <c r="B1195" s="63" t="s">
        <v>6408</v>
      </c>
      <c r="C1195" s="161">
        <f t="shared" si="36"/>
        <v>5</v>
      </c>
      <c r="D1195" s="129">
        <f t="shared" si="37"/>
        <v>5</v>
      </c>
      <c r="E1195" s="14">
        <v>5</v>
      </c>
      <c r="F1195" s="129">
        <v>5</v>
      </c>
      <c r="G1195" s="129">
        <v>5</v>
      </c>
    </row>
    <row r="1196" spans="1:7" ht="30" customHeight="1">
      <c r="A1196" s="14" t="s">
        <v>2054</v>
      </c>
      <c r="B1196" s="63" t="s">
        <v>1278</v>
      </c>
      <c r="C1196" s="161">
        <f t="shared" si="36"/>
        <v>4.666666666666667</v>
      </c>
      <c r="D1196" s="129">
        <f t="shared" si="37"/>
        <v>4</v>
      </c>
      <c r="E1196" s="14">
        <v>4</v>
      </c>
      <c r="F1196" s="129">
        <v>6</v>
      </c>
      <c r="G1196" s="129">
        <v>2</v>
      </c>
    </row>
    <row r="1197" spans="1:7" ht="30" customHeight="1">
      <c r="A1197" s="14" t="s">
        <v>2054</v>
      </c>
      <c r="B1197" s="63" t="s">
        <v>2022</v>
      </c>
      <c r="C1197" s="161">
        <f t="shared" si="36"/>
        <v>4.666666666666667</v>
      </c>
      <c r="D1197" s="129">
        <f t="shared" si="37"/>
        <v>3</v>
      </c>
      <c r="E1197" s="14">
        <v>5</v>
      </c>
      <c r="F1197" s="129">
        <v>4</v>
      </c>
      <c r="G1197" s="129">
        <v>2</v>
      </c>
    </row>
    <row r="1198" spans="1:7" ht="30" customHeight="1">
      <c r="A1198" s="14" t="s">
        <v>2054</v>
      </c>
      <c r="B1198" s="63" t="s">
        <v>1978</v>
      </c>
      <c r="C1198" s="161">
        <f t="shared" si="36"/>
        <v>4.666666666666667</v>
      </c>
      <c r="D1198" s="129">
        <f t="shared" si="37"/>
        <v>6</v>
      </c>
      <c r="E1198" s="14">
        <v>3</v>
      </c>
      <c r="F1198" s="129">
        <v>8</v>
      </c>
      <c r="G1198" s="129">
        <v>4</v>
      </c>
    </row>
    <row r="1199" spans="1:7" ht="30" customHeight="1">
      <c r="A1199" s="14" t="s">
        <v>2054</v>
      </c>
      <c r="B1199" s="168" t="s">
        <v>6207</v>
      </c>
      <c r="C1199" s="161">
        <f t="shared" si="36"/>
        <v>4.666666666666667</v>
      </c>
      <c r="D1199" s="129">
        <f t="shared" si="37"/>
        <v>3</v>
      </c>
      <c r="E1199" s="14">
        <v>4</v>
      </c>
      <c r="F1199" s="129">
        <v>6</v>
      </c>
      <c r="G1199" s="129">
        <v>0</v>
      </c>
    </row>
    <row r="1200" spans="1:7" ht="30" customHeight="1">
      <c r="A1200" s="14" t="s">
        <v>2054</v>
      </c>
      <c r="B1200" s="63" t="s">
        <v>976</v>
      </c>
      <c r="C1200" s="161">
        <f t="shared" si="36"/>
        <v>4.666666666666667</v>
      </c>
      <c r="D1200" s="129">
        <f t="shared" si="37"/>
        <v>5.5</v>
      </c>
      <c r="E1200" s="14">
        <v>4</v>
      </c>
      <c r="F1200" s="129">
        <v>6</v>
      </c>
      <c r="G1200" s="129">
        <v>5</v>
      </c>
    </row>
    <row r="1201" spans="1:7" ht="30" customHeight="1">
      <c r="A1201" s="14" t="s">
        <v>2054</v>
      </c>
      <c r="B1201" s="63" t="s">
        <v>1302</v>
      </c>
      <c r="C1201" s="161">
        <f t="shared" si="36"/>
        <v>4.333333333333333</v>
      </c>
      <c r="D1201" s="129">
        <f t="shared" si="37"/>
        <v>4.5</v>
      </c>
      <c r="E1201" s="14">
        <v>3</v>
      </c>
      <c r="F1201" s="129">
        <v>7</v>
      </c>
      <c r="G1201" s="129">
        <v>2</v>
      </c>
    </row>
    <row r="1202" spans="1:7" ht="30" customHeight="1">
      <c r="A1202" s="14" t="s">
        <v>2054</v>
      </c>
      <c r="B1202" s="63" t="s">
        <v>1164</v>
      </c>
      <c r="C1202" s="161">
        <f t="shared" si="36"/>
        <v>4.333333333333333</v>
      </c>
      <c r="D1202" s="129">
        <f t="shared" si="37"/>
        <v>3.5</v>
      </c>
      <c r="E1202" s="14">
        <v>4</v>
      </c>
      <c r="F1202" s="129">
        <v>5</v>
      </c>
      <c r="G1202" s="129">
        <v>2</v>
      </c>
    </row>
    <row r="1203" spans="1:7" ht="30" customHeight="1">
      <c r="A1203" s="14" t="s">
        <v>2054</v>
      </c>
      <c r="B1203" s="63" t="s">
        <v>889</v>
      </c>
      <c r="C1203" s="161">
        <f t="shared" si="36"/>
        <v>4</v>
      </c>
      <c r="D1203" s="129">
        <f t="shared" si="37"/>
        <v>3.5</v>
      </c>
      <c r="E1203" s="14">
        <v>3</v>
      </c>
      <c r="F1203" s="129">
        <v>6</v>
      </c>
      <c r="G1203" s="129">
        <v>1</v>
      </c>
    </row>
    <row r="1204" spans="1:7" ht="30" customHeight="1">
      <c r="A1204" s="14" t="s">
        <v>2054</v>
      </c>
      <c r="B1204" s="63" t="s">
        <v>1207</v>
      </c>
      <c r="C1204" s="161">
        <f t="shared" si="36"/>
        <v>4</v>
      </c>
      <c r="D1204" s="129">
        <f t="shared" si="37"/>
        <v>5</v>
      </c>
      <c r="E1204" s="14">
        <v>3</v>
      </c>
      <c r="F1204" s="129">
        <v>6</v>
      </c>
      <c r="G1204" s="129">
        <v>4</v>
      </c>
    </row>
    <row r="1205" spans="1:7" ht="30" customHeight="1">
      <c r="A1205" s="14" t="s">
        <v>2054</v>
      </c>
      <c r="B1205" s="63" t="s">
        <v>3912</v>
      </c>
      <c r="C1205" s="161">
        <f t="shared" si="36"/>
        <v>4</v>
      </c>
      <c r="D1205" s="129">
        <f t="shared" si="37"/>
        <v>3</v>
      </c>
      <c r="E1205" s="14">
        <v>4</v>
      </c>
      <c r="F1205" s="129">
        <v>4</v>
      </c>
      <c r="G1205" s="129">
        <v>2</v>
      </c>
    </row>
    <row r="1206" spans="1:7" ht="30" customHeight="1">
      <c r="A1206" s="14" t="s">
        <v>2054</v>
      </c>
      <c r="B1206" s="63" t="s">
        <v>3870</v>
      </c>
      <c r="C1206" s="161">
        <f t="shared" si="36"/>
        <v>4</v>
      </c>
      <c r="D1206" s="129">
        <f t="shared" si="37"/>
        <v>6.25</v>
      </c>
      <c r="E1206" s="14">
        <v>3</v>
      </c>
      <c r="F1206" s="129">
        <v>6</v>
      </c>
      <c r="G1206" s="129">
        <v>6.5</v>
      </c>
    </row>
    <row r="1207" spans="1:7" ht="30" customHeight="1">
      <c r="A1207" s="14" t="s">
        <v>2054</v>
      </c>
      <c r="B1207" s="63" t="s">
        <v>3867</v>
      </c>
      <c r="C1207" s="161">
        <f t="shared" si="36"/>
        <v>4</v>
      </c>
      <c r="D1207" s="129">
        <f t="shared" si="37"/>
        <v>3</v>
      </c>
      <c r="E1207" s="14">
        <v>4</v>
      </c>
      <c r="F1207" s="129">
        <v>4</v>
      </c>
      <c r="G1207" s="129">
        <v>2</v>
      </c>
    </row>
    <row r="1208" spans="1:7" ht="30" customHeight="1">
      <c r="A1208" s="14" t="s">
        <v>2054</v>
      </c>
      <c r="B1208" s="63" t="s">
        <v>4054</v>
      </c>
      <c r="C1208" s="161">
        <f t="shared" si="36"/>
        <v>3.6666666666666665</v>
      </c>
      <c r="D1208" s="129">
        <f t="shared" si="37"/>
        <v>3</v>
      </c>
      <c r="E1208" s="14">
        <v>4</v>
      </c>
      <c r="F1208" s="129">
        <v>3</v>
      </c>
      <c r="G1208" s="129">
        <v>3</v>
      </c>
    </row>
    <row r="1209" spans="1:7" ht="30" customHeight="1">
      <c r="A1209" s="14" t="s">
        <v>2054</v>
      </c>
      <c r="B1209" s="120" t="s">
        <v>50</v>
      </c>
      <c r="C1209" s="161">
        <f t="shared" si="36"/>
        <v>3.6666666666666665</v>
      </c>
      <c r="D1209" s="129">
        <f t="shared" si="37"/>
        <v>4</v>
      </c>
      <c r="E1209" s="14">
        <v>3</v>
      </c>
      <c r="F1209" s="129">
        <v>5</v>
      </c>
      <c r="G1209" s="129">
        <v>3</v>
      </c>
    </row>
    <row r="1210" spans="1:7" ht="30" customHeight="1">
      <c r="A1210" s="14" t="s">
        <v>2054</v>
      </c>
      <c r="B1210" s="63" t="s">
        <v>4062</v>
      </c>
      <c r="C1210" s="161">
        <f t="shared" si="36"/>
        <v>3.6666666666666665</v>
      </c>
      <c r="D1210" s="129">
        <f t="shared" si="37"/>
        <v>3</v>
      </c>
      <c r="E1210" s="14">
        <v>4</v>
      </c>
      <c r="F1210" s="129">
        <v>3</v>
      </c>
      <c r="G1210" s="129">
        <v>3</v>
      </c>
    </row>
    <row r="1211" spans="1:7" ht="30" customHeight="1">
      <c r="A1211" s="14" t="s">
        <v>2054</v>
      </c>
      <c r="B1211" s="63" t="s">
        <v>4063</v>
      </c>
      <c r="C1211" s="161">
        <f t="shared" si="36"/>
        <v>3.6666666666666665</v>
      </c>
      <c r="D1211" s="129">
        <f t="shared" si="37"/>
        <v>3</v>
      </c>
      <c r="E1211" s="14">
        <v>4</v>
      </c>
      <c r="F1211" s="129">
        <v>3</v>
      </c>
      <c r="G1211" s="129">
        <v>3</v>
      </c>
    </row>
    <row r="1212" spans="1:7" ht="30" customHeight="1">
      <c r="A1212" s="14" t="s">
        <v>2054</v>
      </c>
      <c r="B1212" s="63" t="s">
        <v>4061</v>
      </c>
      <c r="C1212" s="161">
        <f t="shared" si="36"/>
        <v>3.6666666666666665</v>
      </c>
      <c r="D1212" s="129">
        <f t="shared" si="37"/>
        <v>3</v>
      </c>
      <c r="E1212" s="14">
        <v>4</v>
      </c>
      <c r="F1212" s="129">
        <v>3</v>
      </c>
      <c r="G1212" s="129">
        <v>3</v>
      </c>
    </row>
    <row r="1213" spans="1:7" ht="30" customHeight="1">
      <c r="A1213" s="14" t="s">
        <v>2054</v>
      </c>
      <c r="B1213" s="63" t="s">
        <v>4059</v>
      </c>
      <c r="C1213" s="161">
        <f t="shared" si="36"/>
        <v>3.6666666666666665</v>
      </c>
      <c r="D1213" s="129">
        <f t="shared" si="37"/>
        <v>3</v>
      </c>
      <c r="E1213" s="14">
        <v>4</v>
      </c>
      <c r="F1213" s="129">
        <v>3</v>
      </c>
      <c r="G1213" s="129">
        <v>3</v>
      </c>
    </row>
    <row r="1214" spans="1:7" ht="30" customHeight="1">
      <c r="A1214" s="14" t="s">
        <v>2054</v>
      </c>
      <c r="B1214" s="63" t="s">
        <v>4056</v>
      </c>
      <c r="C1214" s="161">
        <f t="shared" si="36"/>
        <v>3.6666666666666665</v>
      </c>
      <c r="D1214" s="129">
        <f t="shared" si="37"/>
        <v>3</v>
      </c>
      <c r="E1214" s="14">
        <v>4</v>
      </c>
      <c r="F1214" s="129">
        <v>3</v>
      </c>
      <c r="G1214" s="129">
        <v>3</v>
      </c>
    </row>
    <row r="1215" spans="1:7" ht="30" customHeight="1">
      <c r="A1215" s="14" t="s">
        <v>2054</v>
      </c>
      <c r="B1215" s="63" t="s">
        <v>4057</v>
      </c>
      <c r="C1215" s="161">
        <f t="shared" si="36"/>
        <v>3.6666666666666665</v>
      </c>
      <c r="D1215" s="129">
        <f t="shared" si="37"/>
        <v>3</v>
      </c>
      <c r="E1215" s="14">
        <v>4</v>
      </c>
      <c r="F1215" s="129">
        <v>3</v>
      </c>
      <c r="G1215" s="129">
        <v>3</v>
      </c>
    </row>
    <row r="1216" spans="1:7" ht="30" customHeight="1">
      <c r="A1216" s="14" t="s">
        <v>2054</v>
      </c>
      <c r="B1216" s="63" t="s">
        <v>4060</v>
      </c>
      <c r="C1216" s="161">
        <f t="shared" si="36"/>
        <v>3.6666666666666665</v>
      </c>
      <c r="D1216" s="129">
        <f t="shared" si="37"/>
        <v>3</v>
      </c>
      <c r="E1216" s="14">
        <v>4</v>
      </c>
      <c r="F1216" s="129">
        <v>3</v>
      </c>
      <c r="G1216" s="129">
        <v>3</v>
      </c>
    </row>
    <row r="1217" spans="1:7" ht="30" customHeight="1">
      <c r="A1217" s="14" t="s">
        <v>2054</v>
      </c>
      <c r="B1217" s="63" t="s">
        <v>4055</v>
      </c>
      <c r="C1217" s="161">
        <f t="shared" si="36"/>
        <v>3.6666666666666665</v>
      </c>
      <c r="D1217" s="129">
        <f t="shared" si="37"/>
        <v>3</v>
      </c>
      <c r="E1217" s="14">
        <v>4</v>
      </c>
      <c r="F1217" s="129">
        <v>3</v>
      </c>
      <c r="G1217" s="129">
        <v>3</v>
      </c>
    </row>
    <row r="1218" spans="1:7" ht="30" customHeight="1">
      <c r="A1218" s="14" t="s">
        <v>2054</v>
      </c>
      <c r="B1218" s="63" t="s">
        <v>4058</v>
      </c>
      <c r="C1218" s="161">
        <f t="shared" ref="C1218:C1283" si="38">(E1218*2+F1218)/3</f>
        <v>3.6666666666666665</v>
      </c>
      <c r="D1218" s="129">
        <f t="shared" ref="D1218:D1252" si="39">(F1218+G1218)/2</f>
        <v>3</v>
      </c>
      <c r="E1218" s="14">
        <v>4</v>
      </c>
      <c r="F1218" s="129">
        <v>3</v>
      </c>
      <c r="G1218" s="129">
        <v>3</v>
      </c>
    </row>
    <row r="1219" spans="1:7" ht="30" customHeight="1">
      <c r="A1219" s="14" t="s">
        <v>2054</v>
      </c>
      <c r="B1219" s="63" t="s">
        <v>1633</v>
      </c>
      <c r="C1219" s="161">
        <f t="shared" si="38"/>
        <v>3</v>
      </c>
      <c r="D1219" s="129">
        <f t="shared" si="39"/>
        <v>4.5</v>
      </c>
      <c r="E1219" s="14">
        <v>3</v>
      </c>
      <c r="F1219" s="129">
        <v>3</v>
      </c>
      <c r="G1219" s="129">
        <v>6</v>
      </c>
    </row>
    <row r="1220" spans="1:7" ht="30" customHeight="1">
      <c r="A1220" s="14" t="s">
        <v>2054</v>
      </c>
      <c r="B1220" s="63" t="s">
        <v>3914</v>
      </c>
      <c r="C1220" s="161">
        <f t="shared" si="38"/>
        <v>2.6666666666666665</v>
      </c>
      <c r="D1220" s="129">
        <f t="shared" si="39"/>
        <v>2</v>
      </c>
      <c r="E1220" s="14">
        <v>3</v>
      </c>
      <c r="F1220" s="129">
        <v>2</v>
      </c>
      <c r="G1220" s="129">
        <v>2</v>
      </c>
    </row>
    <row r="1221" spans="1:7" ht="30" customHeight="1">
      <c r="A1221" s="14" t="s">
        <v>2054</v>
      </c>
      <c r="B1221" s="63" t="s">
        <v>1632</v>
      </c>
      <c r="C1221" s="161">
        <f t="shared" si="38"/>
        <v>2.6666666666666665</v>
      </c>
      <c r="D1221" s="129">
        <f t="shared" si="39"/>
        <v>3.5</v>
      </c>
      <c r="E1221" s="14">
        <v>3</v>
      </c>
      <c r="F1221" s="129">
        <v>2</v>
      </c>
      <c r="G1221" s="129">
        <v>5</v>
      </c>
    </row>
    <row r="1222" spans="1:7" ht="30" customHeight="1">
      <c r="A1222" s="14" t="s">
        <v>2054</v>
      </c>
      <c r="B1222" s="63" t="s">
        <v>3913</v>
      </c>
      <c r="C1222" s="161">
        <f t="shared" si="38"/>
        <v>2.6666666666666665</v>
      </c>
      <c r="D1222" s="129">
        <f t="shared" si="39"/>
        <v>2</v>
      </c>
      <c r="E1222" s="14">
        <v>3</v>
      </c>
      <c r="F1222" s="129">
        <v>2</v>
      </c>
      <c r="G1222" s="129">
        <v>2</v>
      </c>
    </row>
    <row r="1223" spans="1:7" ht="30" customHeight="1">
      <c r="A1223" s="14" t="s">
        <v>2054</v>
      </c>
      <c r="B1223" s="63" t="s">
        <v>3915</v>
      </c>
      <c r="C1223" s="161">
        <f t="shared" si="38"/>
        <v>2.6666666666666665</v>
      </c>
      <c r="D1223" s="129">
        <f t="shared" si="39"/>
        <v>2</v>
      </c>
      <c r="E1223" s="14">
        <v>3</v>
      </c>
      <c r="F1223" s="129">
        <v>2</v>
      </c>
      <c r="G1223" s="129">
        <v>2</v>
      </c>
    </row>
    <row r="1224" spans="1:7" ht="30" customHeight="1">
      <c r="A1224" s="14" t="s">
        <v>2054</v>
      </c>
      <c r="B1224" s="63" t="s">
        <v>2079</v>
      </c>
      <c r="C1224" s="161">
        <f t="shared" si="38"/>
        <v>2.3333333333333335</v>
      </c>
      <c r="D1224" s="129">
        <f t="shared" si="39"/>
        <v>4.5</v>
      </c>
      <c r="E1224" s="14">
        <v>2</v>
      </c>
      <c r="F1224" s="129">
        <v>3</v>
      </c>
      <c r="G1224" s="129">
        <v>6</v>
      </c>
    </row>
    <row r="1225" spans="1:7" ht="30" customHeight="1">
      <c r="A1225" s="14" t="s">
        <v>2054</v>
      </c>
      <c r="B1225" s="63" t="s">
        <v>1906</v>
      </c>
      <c r="C1225" s="161">
        <f t="shared" si="38"/>
        <v>2</v>
      </c>
      <c r="D1225" s="129">
        <f t="shared" si="39"/>
        <v>3</v>
      </c>
      <c r="E1225" s="14">
        <v>2</v>
      </c>
      <c r="F1225" s="129">
        <v>2</v>
      </c>
      <c r="G1225" s="129">
        <v>4</v>
      </c>
    </row>
    <row r="1226" spans="1:7" ht="30" customHeight="1">
      <c r="A1226" s="130" t="s">
        <v>2154</v>
      </c>
      <c r="B1226" s="163" t="s">
        <v>4916</v>
      </c>
      <c r="C1226" s="157">
        <f t="shared" si="38"/>
        <v>5.333333333333333</v>
      </c>
      <c r="D1226" s="133">
        <f t="shared" si="39"/>
        <v>0</v>
      </c>
      <c r="E1226" s="130">
        <v>8</v>
      </c>
      <c r="F1226" s="133">
        <v>0</v>
      </c>
      <c r="G1226" s="133">
        <v>0</v>
      </c>
    </row>
    <row r="1227" spans="1:7" ht="30" customHeight="1">
      <c r="A1227" s="130" t="s">
        <v>2389</v>
      </c>
      <c r="B1227" s="163" t="s">
        <v>4637</v>
      </c>
      <c r="C1227" s="157">
        <f t="shared" si="38"/>
        <v>9</v>
      </c>
      <c r="D1227" s="133">
        <f t="shared" si="39"/>
        <v>4.5</v>
      </c>
      <c r="E1227" s="130">
        <v>9</v>
      </c>
      <c r="F1227" s="133">
        <v>9</v>
      </c>
      <c r="G1227" s="133">
        <v>0</v>
      </c>
    </row>
    <row r="1228" spans="1:7" ht="30" customHeight="1">
      <c r="A1228" s="130" t="s">
        <v>2389</v>
      </c>
      <c r="B1228" s="163" t="s">
        <v>2290</v>
      </c>
      <c r="C1228" s="157">
        <f t="shared" si="38"/>
        <v>3.8000000000000003</v>
      </c>
      <c r="D1228" s="133">
        <f t="shared" si="39"/>
        <v>0.7</v>
      </c>
      <c r="E1228" s="130">
        <v>5</v>
      </c>
      <c r="F1228" s="133">
        <v>1.4</v>
      </c>
      <c r="G1228" s="133">
        <v>0</v>
      </c>
    </row>
    <row r="1229" spans="1:7" ht="30" customHeight="1">
      <c r="A1229" s="130" t="s">
        <v>1328</v>
      </c>
      <c r="B1229" s="198" t="s">
        <v>4747</v>
      </c>
      <c r="C1229" s="157">
        <f t="shared" si="38"/>
        <v>10</v>
      </c>
      <c r="D1229" s="133">
        <f t="shared" si="39"/>
        <v>9</v>
      </c>
      <c r="E1229" s="130">
        <v>10</v>
      </c>
      <c r="F1229" s="133">
        <v>10</v>
      </c>
      <c r="G1229" s="133">
        <v>8</v>
      </c>
    </row>
    <row r="1230" spans="1:7" ht="30" customHeight="1">
      <c r="A1230" s="130" t="s">
        <v>1328</v>
      </c>
      <c r="B1230" s="163" t="s">
        <v>4908</v>
      </c>
      <c r="C1230" s="157">
        <f t="shared" si="38"/>
        <v>8</v>
      </c>
      <c r="D1230" s="133">
        <f t="shared" si="39"/>
        <v>4.5</v>
      </c>
      <c r="E1230" s="130">
        <v>8</v>
      </c>
      <c r="F1230" s="133">
        <v>8</v>
      </c>
      <c r="G1230" s="133">
        <v>1</v>
      </c>
    </row>
    <row r="1231" spans="1:7" ht="30" customHeight="1">
      <c r="A1231" s="130" t="s">
        <v>1328</v>
      </c>
      <c r="B1231" s="198" t="s">
        <v>5058</v>
      </c>
      <c r="C1231" s="157">
        <f t="shared" si="38"/>
        <v>7.333333333333333</v>
      </c>
      <c r="D1231" s="133">
        <f t="shared" si="39"/>
        <v>5.5</v>
      </c>
      <c r="E1231" s="130">
        <v>7</v>
      </c>
      <c r="F1231" s="133">
        <v>8</v>
      </c>
      <c r="G1231" s="133">
        <v>3</v>
      </c>
    </row>
    <row r="1232" spans="1:7" ht="30" customHeight="1">
      <c r="A1232" s="130" t="s">
        <v>1328</v>
      </c>
      <c r="B1232" s="163" t="s">
        <v>5057</v>
      </c>
      <c r="C1232" s="157">
        <f t="shared" si="38"/>
        <v>6.666666666666667</v>
      </c>
      <c r="D1232" s="133">
        <f t="shared" si="39"/>
        <v>5.5</v>
      </c>
      <c r="E1232" s="130">
        <v>6</v>
      </c>
      <c r="F1232" s="133">
        <v>8</v>
      </c>
      <c r="G1232" s="133">
        <v>3</v>
      </c>
    </row>
    <row r="1233" spans="1:7" ht="30" customHeight="1">
      <c r="A1233" s="130" t="s">
        <v>1328</v>
      </c>
      <c r="B1233" s="163" t="s">
        <v>5145</v>
      </c>
      <c r="C1233" s="157">
        <f t="shared" si="38"/>
        <v>5</v>
      </c>
      <c r="D1233" s="133">
        <f t="shared" si="39"/>
        <v>5</v>
      </c>
      <c r="E1233" s="130">
        <v>5</v>
      </c>
      <c r="F1233" s="133">
        <v>5</v>
      </c>
      <c r="G1233" s="133">
        <v>5</v>
      </c>
    </row>
    <row r="1234" spans="1:7" ht="30" customHeight="1">
      <c r="A1234" s="130" t="s">
        <v>1328</v>
      </c>
      <c r="B1234" s="163" t="s">
        <v>5060</v>
      </c>
      <c r="C1234" s="157">
        <f t="shared" si="38"/>
        <v>5</v>
      </c>
      <c r="D1234" s="133">
        <f t="shared" si="39"/>
        <v>5.5</v>
      </c>
      <c r="E1234" s="130">
        <v>5</v>
      </c>
      <c r="F1234" s="133">
        <v>5</v>
      </c>
      <c r="G1234" s="133">
        <v>6</v>
      </c>
    </row>
    <row r="1235" spans="1:7" ht="30" customHeight="1">
      <c r="A1235" s="130" t="s">
        <v>1328</v>
      </c>
      <c r="B1235" s="163" t="s">
        <v>4910</v>
      </c>
      <c r="C1235" s="157">
        <f t="shared" si="38"/>
        <v>4.333333333333333</v>
      </c>
      <c r="D1235" s="133">
        <f t="shared" si="39"/>
        <v>3</v>
      </c>
      <c r="E1235" s="130">
        <v>4</v>
      </c>
      <c r="F1235" s="133">
        <v>5</v>
      </c>
      <c r="G1235" s="133">
        <v>1</v>
      </c>
    </row>
    <row r="1236" spans="1:7" ht="30" customHeight="1">
      <c r="A1236" s="130" t="s">
        <v>5774</v>
      </c>
      <c r="B1236" s="163" t="s">
        <v>5777</v>
      </c>
      <c r="C1236" s="157">
        <f t="shared" si="38"/>
        <v>5.333333333333333</v>
      </c>
      <c r="D1236" s="133">
        <f t="shared" si="39"/>
        <v>0</v>
      </c>
      <c r="E1236" s="130">
        <v>8</v>
      </c>
      <c r="F1236" s="133">
        <v>0</v>
      </c>
      <c r="G1236" s="133">
        <v>0</v>
      </c>
    </row>
    <row r="1237" spans="1:7" ht="30" customHeight="1">
      <c r="A1237" s="130" t="s">
        <v>2638</v>
      </c>
      <c r="B1237" s="163" t="s">
        <v>3132</v>
      </c>
      <c r="C1237" s="157">
        <f t="shared" si="38"/>
        <v>6</v>
      </c>
      <c r="D1237" s="133">
        <f t="shared" si="39"/>
        <v>0</v>
      </c>
      <c r="E1237" s="130">
        <v>9</v>
      </c>
      <c r="F1237" s="133">
        <v>0</v>
      </c>
      <c r="G1237" s="133">
        <v>0</v>
      </c>
    </row>
    <row r="1238" spans="1:7" ht="30" customHeight="1">
      <c r="A1238" s="130" t="s">
        <v>2638</v>
      </c>
      <c r="B1238" s="163" t="s">
        <v>3139</v>
      </c>
      <c r="C1238" s="157">
        <f t="shared" si="38"/>
        <v>4</v>
      </c>
      <c r="D1238" s="133">
        <f t="shared" si="39"/>
        <v>0</v>
      </c>
      <c r="E1238" s="130">
        <v>6</v>
      </c>
      <c r="F1238" s="133">
        <v>0</v>
      </c>
      <c r="G1238" s="133">
        <v>0</v>
      </c>
    </row>
    <row r="1239" spans="1:7" ht="30" customHeight="1">
      <c r="A1239" s="130" t="s">
        <v>90</v>
      </c>
      <c r="B1239" s="163" t="s">
        <v>3413</v>
      </c>
      <c r="C1239" s="157">
        <f t="shared" si="38"/>
        <v>4.666666666666667</v>
      </c>
      <c r="D1239" s="133">
        <f t="shared" si="39"/>
        <v>0</v>
      </c>
      <c r="E1239" s="130">
        <v>7</v>
      </c>
      <c r="F1239" s="133">
        <v>0</v>
      </c>
      <c r="G1239" s="133">
        <v>0</v>
      </c>
    </row>
    <row r="1240" spans="1:7" ht="30" customHeight="1">
      <c r="A1240" s="130" t="s">
        <v>502</v>
      </c>
      <c r="B1240" s="163" t="s">
        <v>2556</v>
      </c>
      <c r="C1240" s="157">
        <f t="shared" si="38"/>
        <v>4</v>
      </c>
      <c r="D1240" s="133">
        <f t="shared" si="39"/>
        <v>0</v>
      </c>
      <c r="E1240" s="130">
        <v>6</v>
      </c>
      <c r="F1240" s="133">
        <v>0</v>
      </c>
      <c r="G1240" s="133">
        <v>0</v>
      </c>
    </row>
    <row r="1241" spans="1:7" ht="30" customHeight="1">
      <c r="A1241" s="130" t="s">
        <v>359</v>
      </c>
      <c r="B1241" s="163" t="s">
        <v>4909</v>
      </c>
      <c r="C1241" s="157">
        <f t="shared" si="38"/>
        <v>6.666666666666667</v>
      </c>
      <c r="D1241" s="133">
        <f t="shared" si="39"/>
        <v>6</v>
      </c>
      <c r="E1241" s="130">
        <v>7</v>
      </c>
      <c r="F1241" s="133">
        <v>6</v>
      </c>
      <c r="G1241" s="133">
        <v>6</v>
      </c>
    </row>
    <row r="1242" spans="1:7" ht="30" customHeight="1">
      <c r="A1242" s="130" t="s">
        <v>359</v>
      </c>
      <c r="B1242" s="163" t="s">
        <v>5248</v>
      </c>
      <c r="C1242" s="157">
        <f t="shared" si="38"/>
        <v>6.333333333333333</v>
      </c>
      <c r="D1242" s="133">
        <f t="shared" si="39"/>
        <v>3</v>
      </c>
      <c r="E1242" s="130">
        <v>7</v>
      </c>
      <c r="F1242" s="133">
        <v>5</v>
      </c>
      <c r="G1242" s="133">
        <v>1</v>
      </c>
    </row>
    <row r="1243" spans="1:7" ht="30" customHeight="1">
      <c r="A1243" s="130" t="s">
        <v>359</v>
      </c>
      <c r="B1243" s="163" t="s">
        <v>5241</v>
      </c>
      <c r="C1243" s="157">
        <f t="shared" si="38"/>
        <v>6.333333333333333</v>
      </c>
      <c r="D1243" s="133">
        <f t="shared" si="39"/>
        <v>6</v>
      </c>
      <c r="E1243" s="130">
        <v>6</v>
      </c>
      <c r="F1243" s="133">
        <v>7</v>
      </c>
      <c r="G1243" s="133">
        <v>5</v>
      </c>
    </row>
    <row r="1244" spans="1:7" ht="30" customHeight="1">
      <c r="A1244" s="130" t="s">
        <v>359</v>
      </c>
      <c r="B1244" s="163" t="s">
        <v>5617</v>
      </c>
      <c r="C1244" s="157">
        <f t="shared" si="38"/>
        <v>6</v>
      </c>
      <c r="D1244" s="133">
        <f t="shared" si="39"/>
        <v>4</v>
      </c>
      <c r="E1244" s="130">
        <v>6</v>
      </c>
      <c r="F1244" s="133">
        <v>6</v>
      </c>
      <c r="G1244" s="133">
        <v>2</v>
      </c>
    </row>
    <row r="1245" spans="1:7" ht="30" customHeight="1">
      <c r="A1245" s="130" t="s">
        <v>359</v>
      </c>
      <c r="B1245" s="163" t="s">
        <v>5252</v>
      </c>
      <c r="C1245" s="157">
        <f t="shared" si="38"/>
        <v>5.666666666666667</v>
      </c>
      <c r="D1245" s="133">
        <f t="shared" si="39"/>
        <v>3.5</v>
      </c>
      <c r="E1245" s="130">
        <v>6</v>
      </c>
      <c r="F1245" s="133">
        <v>5</v>
      </c>
      <c r="G1245" s="133">
        <v>2</v>
      </c>
    </row>
    <row r="1246" spans="1:7" ht="30" customHeight="1">
      <c r="A1246" s="130" t="s">
        <v>185</v>
      </c>
      <c r="B1246" s="163" t="s">
        <v>1752</v>
      </c>
      <c r="C1246" s="157">
        <f t="shared" si="38"/>
        <v>9</v>
      </c>
      <c r="D1246" s="133">
        <f t="shared" si="39"/>
        <v>6.5</v>
      </c>
      <c r="E1246" s="130">
        <v>9</v>
      </c>
      <c r="F1246" s="133">
        <v>9</v>
      </c>
      <c r="G1246" s="133">
        <v>4</v>
      </c>
    </row>
    <row r="1247" spans="1:7" ht="30" customHeight="1">
      <c r="A1247" s="130" t="s">
        <v>185</v>
      </c>
      <c r="B1247" s="163" t="s">
        <v>5735</v>
      </c>
      <c r="C1247" s="157">
        <f t="shared" si="38"/>
        <v>7</v>
      </c>
      <c r="D1247" s="133">
        <f t="shared" si="39"/>
        <v>3.5</v>
      </c>
      <c r="E1247" s="130">
        <v>7</v>
      </c>
      <c r="F1247" s="133">
        <v>7</v>
      </c>
      <c r="G1247" s="133">
        <v>0</v>
      </c>
    </row>
    <row r="1248" spans="1:7" ht="30" customHeight="1">
      <c r="A1248" s="130" t="s">
        <v>185</v>
      </c>
      <c r="B1248" s="163" t="s">
        <v>5049</v>
      </c>
      <c r="C1248" s="157">
        <f t="shared" si="38"/>
        <v>6</v>
      </c>
      <c r="D1248" s="133">
        <f t="shared" si="39"/>
        <v>4.5</v>
      </c>
      <c r="E1248" s="130">
        <v>6</v>
      </c>
      <c r="F1248" s="133">
        <v>6</v>
      </c>
      <c r="G1248" s="133">
        <v>3</v>
      </c>
    </row>
    <row r="1249" spans="1:7" ht="30" customHeight="1">
      <c r="A1249" s="130" t="s">
        <v>185</v>
      </c>
      <c r="B1249" s="163" t="s">
        <v>5045</v>
      </c>
      <c r="C1249" s="157">
        <f t="shared" si="38"/>
        <v>5.666666666666667</v>
      </c>
      <c r="D1249" s="133">
        <f t="shared" si="39"/>
        <v>3.5</v>
      </c>
      <c r="E1249" s="130">
        <v>6</v>
      </c>
      <c r="F1249" s="133">
        <v>5</v>
      </c>
      <c r="G1249" s="133">
        <v>2</v>
      </c>
    </row>
    <row r="1250" spans="1:7" ht="30" customHeight="1">
      <c r="A1250" s="130" t="s">
        <v>185</v>
      </c>
      <c r="B1250" s="163" t="s">
        <v>5243</v>
      </c>
      <c r="C1250" s="157">
        <f t="shared" si="38"/>
        <v>5.333333333333333</v>
      </c>
      <c r="D1250" s="133">
        <f t="shared" si="39"/>
        <v>5</v>
      </c>
      <c r="E1250" s="130">
        <v>5</v>
      </c>
      <c r="F1250" s="133">
        <v>6</v>
      </c>
      <c r="G1250" s="133">
        <v>4</v>
      </c>
    </row>
    <row r="1251" spans="1:7" ht="30" customHeight="1">
      <c r="A1251" s="130" t="s">
        <v>185</v>
      </c>
      <c r="B1251" s="163" t="s">
        <v>6328</v>
      </c>
      <c r="C1251" s="157">
        <f t="shared" si="38"/>
        <v>5</v>
      </c>
      <c r="D1251" s="133">
        <f t="shared" si="39"/>
        <v>5</v>
      </c>
      <c r="E1251" s="130">
        <v>5</v>
      </c>
      <c r="F1251" s="133">
        <v>5</v>
      </c>
      <c r="G1251" s="133">
        <v>5</v>
      </c>
    </row>
    <row r="1252" spans="1:7" ht="30" customHeight="1">
      <c r="A1252" s="130" t="s">
        <v>185</v>
      </c>
      <c r="B1252" s="163" t="s">
        <v>5038</v>
      </c>
      <c r="C1252" s="157">
        <f t="shared" si="38"/>
        <v>4</v>
      </c>
      <c r="D1252" s="133">
        <f t="shared" si="39"/>
        <v>3.5</v>
      </c>
      <c r="E1252" s="130">
        <v>4</v>
      </c>
      <c r="F1252" s="133">
        <v>4</v>
      </c>
      <c r="G1252" s="133">
        <v>3</v>
      </c>
    </row>
    <row r="1253" spans="1:7" ht="30" customHeight="1">
      <c r="A1253" s="130" t="s">
        <v>69</v>
      </c>
      <c r="B1253" s="163" t="s">
        <v>4019</v>
      </c>
      <c r="C1253" s="157">
        <f t="shared" si="38"/>
        <v>10</v>
      </c>
      <c r="D1253" s="133" t="e">
        <f>F1253*(110%-(#REF!*10%))</f>
        <v>#REF!</v>
      </c>
      <c r="E1253" s="130">
        <v>10</v>
      </c>
      <c r="F1253" s="133">
        <v>10</v>
      </c>
    </row>
    <row r="1254" spans="1:7" ht="30" customHeight="1">
      <c r="A1254" s="130" t="s">
        <v>69</v>
      </c>
      <c r="B1254" s="163" t="s">
        <v>4077</v>
      </c>
      <c r="C1254" s="157">
        <f t="shared" si="38"/>
        <v>10</v>
      </c>
      <c r="D1254" s="133" t="e">
        <f>F1254*(110%-(#REF!*10%))</f>
        <v>#REF!</v>
      </c>
      <c r="E1254" s="130">
        <v>10</v>
      </c>
      <c r="F1254" s="133">
        <v>10</v>
      </c>
    </row>
    <row r="1255" spans="1:7" ht="30" customHeight="1">
      <c r="A1255" s="130" t="s">
        <v>69</v>
      </c>
      <c r="B1255" s="163" t="s">
        <v>3866</v>
      </c>
      <c r="C1255" s="157">
        <f t="shared" si="38"/>
        <v>7.666666666666667</v>
      </c>
      <c r="D1255" s="133">
        <f t="shared" ref="D1255:D1283" si="40">(F1255+G1255)/2</f>
        <v>5.25</v>
      </c>
      <c r="E1255" s="130">
        <v>10</v>
      </c>
      <c r="F1255" s="133">
        <v>3</v>
      </c>
      <c r="G1255" s="133">
        <v>7.5</v>
      </c>
    </row>
    <row r="1256" spans="1:7" ht="30" customHeight="1">
      <c r="A1256" s="130" t="s">
        <v>69</v>
      </c>
      <c r="B1256" s="163" t="s">
        <v>4018</v>
      </c>
      <c r="C1256" s="157">
        <f t="shared" si="38"/>
        <v>7.333333333333333</v>
      </c>
      <c r="D1256" s="133">
        <f t="shared" si="40"/>
        <v>7</v>
      </c>
      <c r="E1256" s="130">
        <v>8</v>
      </c>
      <c r="F1256" s="133">
        <v>6</v>
      </c>
      <c r="G1256" s="133">
        <v>8</v>
      </c>
    </row>
    <row r="1257" spans="1:7" ht="30" customHeight="1">
      <c r="A1257" s="130" t="s">
        <v>69</v>
      </c>
      <c r="B1257" s="163" t="s">
        <v>4984</v>
      </c>
      <c r="C1257" s="157">
        <f t="shared" si="38"/>
        <v>7.333333333333333</v>
      </c>
      <c r="D1257" s="133">
        <f t="shared" si="40"/>
        <v>10</v>
      </c>
      <c r="E1257" s="130">
        <v>6</v>
      </c>
      <c r="F1257" s="133">
        <v>10</v>
      </c>
      <c r="G1257" s="133">
        <v>10</v>
      </c>
    </row>
    <row r="1258" spans="1:7" ht="30" customHeight="1">
      <c r="A1258" s="130" t="s">
        <v>69</v>
      </c>
      <c r="B1258" s="163" t="s">
        <v>2434</v>
      </c>
      <c r="C1258" s="157">
        <f t="shared" si="38"/>
        <v>6.166666666666667</v>
      </c>
      <c r="D1258" s="133">
        <f t="shared" si="40"/>
        <v>5</v>
      </c>
      <c r="E1258" s="130">
        <v>8</v>
      </c>
      <c r="F1258" s="133">
        <v>2.5</v>
      </c>
      <c r="G1258" s="133">
        <v>7.5</v>
      </c>
    </row>
    <row r="1259" spans="1:7" ht="30" customHeight="1">
      <c r="A1259" s="130" t="s">
        <v>69</v>
      </c>
      <c r="B1259" s="163" t="s">
        <v>5621</v>
      </c>
      <c r="C1259" s="157">
        <f t="shared" si="38"/>
        <v>6</v>
      </c>
      <c r="D1259" s="133">
        <f t="shared" si="40"/>
        <v>3</v>
      </c>
      <c r="E1259" s="130">
        <v>7</v>
      </c>
      <c r="F1259" s="133">
        <v>4</v>
      </c>
      <c r="G1259" s="133">
        <v>2</v>
      </c>
    </row>
    <row r="1260" spans="1:7" ht="30" customHeight="1">
      <c r="A1260" s="130" t="s">
        <v>69</v>
      </c>
      <c r="B1260" s="163" t="s">
        <v>4710</v>
      </c>
      <c r="C1260" s="157">
        <f t="shared" si="38"/>
        <v>6</v>
      </c>
      <c r="D1260" s="133">
        <f t="shared" si="40"/>
        <v>6</v>
      </c>
      <c r="E1260" s="130">
        <v>6</v>
      </c>
      <c r="F1260" s="133">
        <v>6</v>
      </c>
      <c r="G1260" s="133">
        <v>6</v>
      </c>
    </row>
    <row r="1261" spans="1:7" ht="30" customHeight="1">
      <c r="A1261" s="130" t="s">
        <v>69</v>
      </c>
      <c r="B1261" s="163" t="s">
        <v>4634</v>
      </c>
      <c r="C1261" s="157">
        <f t="shared" si="38"/>
        <v>5</v>
      </c>
      <c r="D1261" s="133">
        <f t="shared" si="40"/>
        <v>3</v>
      </c>
      <c r="E1261" s="130">
        <v>6</v>
      </c>
      <c r="F1261" s="133">
        <v>3</v>
      </c>
      <c r="G1261" s="133">
        <v>3</v>
      </c>
    </row>
    <row r="1262" spans="1:7" ht="30" customHeight="1">
      <c r="A1262" s="130" t="s">
        <v>69</v>
      </c>
      <c r="B1262" s="163" t="s">
        <v>5246</v>
      </c>
      <c r="C1262" s="157">
        <f t="shared" si="38"/>
        <v>4.666666666666667</v>
      </c>
      <c r="D1262" s="133">
        <f t="shared" si="40"/>
        <v>3.5</v>
      </c>
      <c r="E1262" s="130">
        <v>6</v>
      </c>
      <c r="F1262" s="133">
        <v>2</v>
      </c>
      <c r="G1262" s="133">
        <v>5</v>
      </c>
    </row>
    <row r="1263" spans="1:7" ht="30" customHeight="1">
      <c r="A1263" s="130" t="s">
        <v>69</v>
      </c>
      <c r="B1263" s="163" t="s">
        <v>5254</v>
      </c>
      <c r="C1263" s="157">
        <f t="shared" si="38"/>
        <v>4.333333333333333</v>
      </c>
      <c r="D1263" s="133">
        <f t="shared" si="40"/>
        <v>2.5</v>
      </c>
      <c r="E1263" s="130">
        <v>5</v>
      </c>
      <c r="F1263" s="133">
        <v>3</v>
      </c>
      <c r="G1263" s="133">
        <v>2</v>
      </c>
    </row>
    <row r="1264" spans="1:7" ht="30" customHeight="1">
      <c r="A1264" s="130" t="s">
        <v>69</v>
      </c>
      <c r="B1264" s="163" t="s">
        <v>5188</v>
      </c>
      <c r="C1264" s="157">
        <f t="shared" si="38"/>
        <v>4</v>
      </c>
      <c r="D1264" s="133">
        <f t="shared" si="40"/>
        <v>2</v>
      </c>
      <c r="E1264" s="130">
        <v>4</v>
      </c>
      <c r="F1264" s="133">
        <v>4</v>
      </c>
      <c r="G1264" s="133">
        <v>0</v>
      </c>
    </row>
    <row r="1265" spans="1:7" ht="30" customHeight="1">
      <c r="A1265" s="130" t="s">
        <v>69</v>
      </c>
      <c r="B1265" s="163" t="s">
        <v>5558</v>
      </c>
      <c r="C1265" s="157">
        <f t="shared" si="38"/>
        <v>3.6666666666666665</v>
      </c>
      <c r="D1265" s="133">
        <f t="shared" si="40"/>
        <v>5.5</v>
      </c>
      <c r="E1265" s="130">
        <v>3</v>
      </c>
      <c r="F1265" s="133">
        <v>5</v>
      </c>
      <c r="G1265" s="133">
        <v>6</v>
      </c>
    </row>
    <row r="1266" spans="1:7" ht="30" customHeight="1">
      <c r="A1266" s="130" t="s">
        <v>69</v>
      </c>
      <c r="B1266" s="163" t="s">
        <v>4982</v>
      </c>
      <c r="C1266" s="157">
        <f t="shared" si="38"/>
        <v>3.3333333333333335</v>
      </c>
      <c r="D1266" s="133">
        <f t="shared" si="40"/>
        <v>7</v>
      </c>
      <c r="E1266" s="130">
        <v>3</v>
      </c>
      <c r="F1266" s="133">
        <v>4</v>
      </c>
      <c r="G1266" s="133">
        <v>10</v>
      </c>
    </row>
    <row r="1267" spans="1:7" ht="30" customHeight="1">
      <c r="A1267" s="130" t="s">
        <v>69</v>
      </c>
      <c r="B1267" s="163" t="s">
        <v>5635</v>
      </c>
      <c r="C1267" s="157">
        <f t="shared" si="38"/>
        <v>2.6666666666666665</v>
      </c>
      <c r="D1267" s="133">
        <f t="shared" si="40"/>
        <v>2</v>
      </c>
      <c r="E1267" s="130">
        <v>3</v>
      </c>
      <c r="F1267" s="133">
        <v>2</v>
      </c>
      <c r="G1267" s="133">
        <v>2</v>
      </c>
    </row>
    <row r="1268" spans="1:7" ht="30" customHeight="1">
      <c r="A1268" s="130" t="s">
        <v>69</v>
      </c>
      <c r="B1268" s="163" t="s">
        <v>5634</v>
      </c>
      <c r="C1268" s="157">
        <f t="shared" si="38"/>
        <v>2.6666666666666665</v>
      </c>
      <c r="D1268" s="133">
        <f t="shared" si="40"/>
        <v>2</v>
      </c>
      <c r="E1268" s="130">
        <v>3</v>
      </c>
      <c r="F1268" s="133">
        <v>2</v>
      </c>
      <c r="G1268" s="133">
        <v>2</v>
      </c>
    </row>
    <row r="1269" spans="1:7" ht="30" customHeight="1">
      <c r="A1269" s="130" t="s">
        <v>69</v>
      </c>
      <c r="B1269" s="163" t="s">
        <v>5632</v>
      </c>
      <c r="C1269" s="157">
        <f t="shared" si="38"/>
        <v>1.6666666666666667</v>
      </c>
      <c r="D1269" s="133">
        <f t="shared" si="40"/>
        <v>1.5</v>
      </c>
      <c r="E1269" s="130">
        <v>2</v>
      </c>
      <c r="F1269" s="133">
        <v>1</v>
      </c>
      <c r="G1269" s="133">
        <v>2</v>
      </c>
    </row>
    <row r="1270" spans="1:7" ht="30" customHeight="1">
      <c r="A1270" s="130" t="s">
        <v>69</v>
      </c>
      <c r="B1270" s="163" t="s">
        <v>2381</v>
      </c>
      <c r="C1270" s="157">
        <f t="shared" si="38"/>
        <v>1.1666666666666667</v>
      </c>
      <c r="D1270" s="133">
        <f t="shared" si="40"/>
        <v>0.75</v>
      </c>
      <c r="E1270" s="130">
        <v>1</v>
      </c>
      <c r="F1270" s="133">
        <v>1.5</v>
      </c>
      <c r="G1270" s="133">
        <v>0</v>
      </c>
    </row>
    <row r="1271" spans="1:7" ht="30" customHeight="1">
      <c r="A1271" s="130" t="s">
        <v>1327</v>
      </c>
      <c r="B1271" s="198" t="s">
        <v>4883</v>
      </c>
      <c r="C1271" s="157">
        <f t="shared" si="38"/>
        <v>9.6666666666666661</v>
      </c>
      <c r="D1271" s="133">
        <f t="shared" si="40"/>
        <v>8.75</v>
      </c>
      <c r="E1271" s="130">
        <v>10</v>
      </c>
      <c r="F1271" s="133">
        <v>9</v>
      </c>
      <c r="G1271" s="133">
        <v>8.5</v>
      </c>
    </row>
    <row r="1272" spans="1:7" ht="30" customHeight="1">
      <c r="A1272" s="130" t="s">
        <v>1327</v>
      </c>
      <c r="B1272" s="198" t="s">
        <v>6203</v>
      </c>
      <c r="C1272" s="157">
        <f t="shared" si="38"/>
        <v>8.6666666666666661</v>
      </c>
      <c r="D1272" s="133">
        <f t="shared" si="40"/>
        <v>4</v>
      </c>
      <c r="E1272" s="130">
        <v>9</v>
      </c>
      <c r="F1272" s="133">
        <v>8</v>
      </c>
      <c r="G1272" s="133">
        <v>0</v>
      </c>
    </row>
    <row r="1273" spans="1:7" ht="30" customHeight="1">
      <c r="A1273" s="130" t="s">
        <v>1327</v>
      </c>
      <c r="B1273" s="163" t="s">
        <v>6208</v>
      </c>
      <c r="C1273" s="157">
        <f t="shared" si="38"/>
        <v>8</v>
      </c>
      <c r="D1273" s="133">
        <f t="shared" si="40"/>
        <v>4</v>
      </c>
      <c r="E1273" s="130">
        <v>8</v>
      </c>
      <c r="F1273" s="133">
        <v>8</v>
      </c>
      <c r="G1273" s="133">
        <v>0</v>
      </c>
    </row>
    <row r="1274" spans="1:7" ht="30" customHeight="1">
      <c r="A1274" s="130" t="s">
        <v>1327</v>
      </c>
      <c r="B1274" s="163" t="s">
        <v>5150</v>
      </c>
      <c r="C1274" s="157">
        <f t="shared" si="38"/>
        <v>7.666666666666667</v>
      </c>
      <c r="D1274" s="133">
        <f t="shared" si="40"/>
        <v>6</v>
      </c>
      <c r="E1274" s="130">
        <v>8</v>
      </c>
      <c r="F1274" s="133">
        <v>7</v>
      </c>
      <c r="G1274" s="133">
        <v>5</v>
      </c>
    </row>
    <row r="1275" spans="1:7" ht="30" customHeight="1">
      <c r="A1275" s="130" t="s">
        <v>1327</v>
      </c>
      <c r="B1275" s="163" t="s">
        <v>5099</v>
      </c>
      <c r="C1275" s="157">
        <f t="shared" si="38"/>
        <v>6.666666666666667</v>
      </c>
      <c r="D1275" s="133">
        <f t="shared" si="40"/>
        <v>4.5</v>
      </c>
      <c r="E1275" s="130">
        <v>7</v>
      </c>
      <c r="F1275" s="133">
        <v>6</v>
      </c>
      <c r="G1275" s="133">
        <v>3</v>
      </c>
    </row>
    <row r="1276" spans="1:7" ht="30" customHeight="1">
      <c r="A1276" s="130" t="s">
        <v>1327</v>
      </c>
      <c r="B1276" s="163" t="s">
        <v>5052</v>
      </c>
      <c r="C1276" s="157">
        <f t="shared" si="38"/>
        <v>6.666666666666667</v>
      </c>
      <c r="D1276" s="133">
        <f t="shared" si="40"/>
        <v>3</v>
      </c>
      <c r="E1276" s="130">
        <v>8</v>
      </c>
      <c r="F1276" s="133">
        <v>4</v>
      </c>
      <c r="G1276" s="133">
        <v>2</v>
      </c>
    </row>
    <row r="1277" spans="1:7" ht="30" customHeight="1">
      <c r="A1277" s="130" t="s">
        <v>1327</v>
      </c>
      <c r="B1277" s="163" t="s">
        <v>5046</v>
      </c>
      <c r="C1277" s="157">
        <f t="shared" si="38"/>
        <v>6.666666666666667</v>
      </c>
      <c r="D1277" s="133">
        <f t="shared" si="40"/>
        <v>4</v>
      </c>
      <c r="E1277" s="130">
        <v>7</v>
      </c>
      <c r="F1277" s="133">
        <v>6</v>
      </c>
      <c r="G1277" s="133">
        <v>2</v>
      </c>
    </row>
    <row r="1278" spans="1:7" ht="30" customHeight="1">
      <c r="A1278" s="130" t="s">
        <v>1327</v>
      </c>
      <c r="B1278" s="198" t="s">
        <v>5745</v>
      </c>
      <c r="C1278" s="157">
        <f t="shared" si="38"/>
        <v>6.333333333333333</v>
      </c>
      <c r="D1278" s="133">
        <f t="shared" si="40"/>
        <v>3.5</v>
      </c>
      <c r="E1278" s="130">
        <v>6</v>
      </c>
      <c r="F1278" s="133">
        <v>7</v>
      </c>
      <c r="G1278" s="133">
        <v>0</v>
      </c>
    </row>
    <row r="1279" spans="1:7" ht="30" customHeight="1">
      <c r="A1279" s="130" t="s">
        <v>1327</v>
      </c>
      <c r="B1279" s="163" t="s">
        <v>5051</v>
      </c>
      <c r="C1279" s="157">
        <f t="shared" si="38"/>
        <v>6.333333333333333</v>
      </c>
      <c r="D1279" s="133">
        <f t="shared" si="40"/>
        <v>2</v>
      </c>
      <c r="E1279" s="130">
        <v>8</v>
      </c>
      <c r="F1279" s="133">
        <v>3</v>
      </c>
      <c r="G1279" s="133">
        <v>1</v>
      </c>
    </row>
    <row r="1280" spans="1:7" ht="30" customHeight="1">
      <c r="A1280" s="130" t="s">
        <v>1327</v>
      </c>
      <c r="B1280" s="198" t="s">
        <v>6192</v>
      </c>
      <c r="C1280" s="157">
        <f t="shared" si="38"/>
        <v>6</v>
      </c>
      <c r="D1280" s="133">
        <f t="shared" si="40"/>
        <v>3</v>
      </c>
      <c r="E1280" s="130">
        <v>6</v>
      </c>
      <c r="F1280" s="133">
        <v>6</v>
      </c>
      <c r="G1280" s="133">
        <v>0</v>
      </c>
    </row>
    <row r="1281" spans="1:7" ht="30" customHeight="1">
      <c r="A1281" s="130" t="s">
        <v>1327</v>
      </c>
      <c r="B1281" s="163" t="s">
        <v>5165</v>
      </c>
      <c r="C1281" s="157">
        <f t="shared" si="38"/>
        <v>5.666666666666667</v>
      </c>
      <c r="D1281" s="133">
        <f t="shared" si="40"/>
        <v>6</v>
      </c>
      <c r="E1281" s="130">
        <v>4</v>
      </c>
      <c r="F1281" s="133">
        <v>9</v>
      </c>
      <c r="G1281" s="133">
        <v>3</v>
      </c>
    </row>
    <row r="1282" spans="1:7" ht="30" customHeight="1">
      <c r="A1282" s="130" t="s">
        <v>1327</v>
      </c>
      <c r="B1282" s="163" t="s">
        <v>5125</v>
      </c>
      <c r="C1282" s="157">
        <f t="shared" si="38"/>
        <v>5.666666666666667</v>
      </c>
      <c r="D1282" s="133">
        <f t="shared" si="40"/>
        <v>5.5</v>
      </c>
      <c r="E1282" s="130">
        <v>7</v>
      </c>
      <c r="F1282" s="133">
        <v>3</v>
      </c>
      <c r="G1282" s="133">
        <v>8</v>
      </c>
    </row>
    <row r="1283" spans="1:7" ht="30" customHeight="1">
      <c r="A1283" s="130" t="s">
        <v>1327</v>
      </c>
      <c r="B1283" s="163" t="s">
        <v>6403</v>
      </c>
      <c r="C1283" s="157">
        <f t="shared" si="38"/>
        <v>5</v>
      </c>
      <c r="D1283" s="133">
        <f t="shared" si="40"/>
        <v>5</v>
      </c>
      <c r="E1283" s="130">
        <v>5</v>
      </c>
      <c r="F1283" s="133">
        <v>5</v>
      </c>
      <c r="G1283" s="133">
        <v>5</v>
      </c>
    </row>
    <row r="1284" spans="1:7" ht="30" customHeight="1">
      <c r="A1284" s="130" t="s">
        <v>1327</v>
      </c>
      <c r="B1284" s="163" t="s">
        <v>2529</v>
      </c>
      <c r="C1284" s="157">
        <f>AVERAGE(E1284,F1284)</f>
        <v>4</v>
      </c>
      <c r="D1284" s="133" t="e">
        <f>F1284*(110%-(#REF!*10%))</f>
        <v>#REF!</v>
      </c>
      <c r="E1284" s="130">
        <v>5</v>
      </c>
      <c r="F1284" s="133">
        <v>3</v>
      </c>
    </row>
    <row r="1285" spans="1:7" ht="30" customHeight="1">
      <c r="A1285" s="130" t="s">
        <v>1983</v>
      </c>
      <c r="B1285" s="163" t="s">
        <v>5616</v>
      </c>
      <c r="C1285" s="157">
        <f t="shared" ref="C1285:C1328" si="41">(E1285*2+F1285)/3</f>
        <v>10</v>
      </c>
      <c r="D1285" s="133">
        <f t="shared" ref="D1285:D1328" si="42">(F1285+G1285)/2</f>
        <v>6</v>
      </c>
      <c r="E1285" s="130">
        <v>10</v>
      </c>
      <c r="F1285" s="133">
        <v>10</v>
      </c>
      <c r="G1285" s="133">
        <v>2</v>
      </c>
    </row>
    <row r="1286" spans="1:7" ht="30" customHeight="1">
      <c r="A1286" s="130" t="s">
        <v>1983</v>
      </c>
      <c r="B1286" s="163" t="s">
        <v>4078</v>
      </c>
      <c r="C1286" s="157">
        <f t="shared" si="41"/>
        <v>10</v>
      </c>
      <c r="D1286" s="133">
        <f t="shared" si="42"/>
        <v>5</v>
      </c>
      <c r="E1286" s="130">
        <v>10</v>
      </c>
      <c r="F1286" s="133">
        <v>10</v>
      </c>
      <c r="G1286" s="133">
        <v>0</v>
      </c>
    </row>
    <row r="1287" spans="1:7" ht="30" customHeight="1">
      <c r="A1287" s="130" t="s">
        <v>1983</v>
      </c>
      <c r="B1287" s="163" t="s">
        <v>5633</v>
      </c>
      <c r="C1287" s="157">
        <f t="shared" si="41"/>
        <v>9.6666666666666661</v>
      </c>
      <c r="D1287" s="133">
        <f t="shared" si="42"/>
        <v>5.5</v>
      </c>
      <c r="E1287" s="130">
        <v>10</v>
      </c>
      <c r="F1287" s="133">
        <v>9</v>
      </c>
      <c r="G1287" s="133">
        <v>2</v>
      </c>
    </row>
    <row r="1288" spans="1:7" ht="30" customHeight="1">
      <c r="A1288" s="130" t="s">
        <v>1983</v>
      </c>
      <c r="B1288" s="163" t="s">
        <v>5103</v>
      </c>
      <c r="C1288" s="157">
        <f t="shared" si="41"/>
        <v>9</v>
      </c>
      <c r="D1288" s="133">
        <f t="shared" si="42"/>
        <v>9</v>
      </c>
      <c r="E1288" s="130">
        <v>9</v>
      </c>
      <c r="F1288" s="133">
        <v>9</v>
      </c>
      <c r="G1288" s="133">
        <v>9</v>
      </c>
    </row>
    <row r="1289" spans="1:7" ht="30" customHeight="1">
      <c r="A1289" s="130" t="s">
        <v>1983</v>
      </c>
      <c r="B1289" s="163" t="s">
        <v>5064</v>
      </c>
      <c r="C1289" s="157">
        <f t="shared" si="41"/>
        <v>8.6666666666666661</v>
      </c>
      <c r="D1289" s="133">
        <f t="shared" si="42"/>
        <v>3.5</v>
      </c>
      <c r="E1289" s="130">
        <v>10</v>
      </c>
      <c r="F1289" s="133">
        <v>6</v>
      </c>
      <c r="G1289" s="133">
        <v>1</v>
      </c>
    </row>
    <row r="1290" spans="1:7" ht="30" customHeight="1">
      <c r="A1290" s="130" t="s">
        <v>1983</v>
      </c>
      <c r="B1290" s="163" t="s">
        <v>4995</v>
      </c>
      <c r="C1290" s="157">
        <f t="shared" si="41"/>
        <v>8.6666666666666661</v>
      </c>
      <c r="D1290" s="133">
        <f t="shared" si="42"/>
        <v>10</v>
      </c>
      <c r="E1290" s="130">
        <v>8</v>
      </c>
      <c r="F1290" s="133">
        <v>10</v>
      </c>
      <c r="G1290" s="133">
        <v>10</v>
      </c>
    </row>
    <row r="1291" spans="1:7" ht="30" customHeight="1">
      <c r="A1291" s="130" t="s">
        <v>1983</v>
      </c>
      <c r="B1291" s="198" t="s">
        <v>6199</v>
      </c>
      <c r="C1291" s="157">
        <f t="shared" si="41"/>
        <v>8</v>
      </c>
      <c r="D1291" s="133">
        <f t="shared" si="42"/>
        <v>3</v>
      </c>
      <c r="E1291" s="130">
        <v>9</v>
      </c>
      <c r="F1291" s="133">
        <v>6</v>
      </c>
      <c r="G1291" s="133">
        <v>0</v>
      </c>
    </row>
    <row r="1292" spans="1:7" ht="30" customHeight="1">
      <c r="A1292" s="130" t="s">
        <v>1983</v>
      </c>
      <c r="B1292" s="163" t="s">
        <v>4727</v>
      </c>
      <c r="C1292" s="157">
        <f t="shared" si="41"/>
        <v>7</v>
      </c>
      <c r="D1292" s="133">
        <f t="shared" si="42"/>
        <v>2</v>
      </c>
      <c r="E1292" s="130">
        <v>9</v>
      </c>
      <c r="F1292" s="133">
        <v>3</v>
      </c>
      <c r="G1292" s="133">
        <v>1</v>
      </c>
    </row>
    <row r="1293" spans="1:7" ht="30" customHeight="1">
      <c r="A1293" s="130" t="s">
        <v>1983</v>
      </c>
      <c r="B1293" s="163" t="s">
        <v>6263</v>
      </c>
      <c r="C1293" s="157">
        <f t="shared" si="41"/>
        <v>6.666666666666667</v>
      </c>
      <c r="D1293" s="133">
        <f t="shared" si="42"/>
        <v>1</v>
      </c>
      <c r="E1293" s="130">
        <v>9</v>
      </c>
      <c r="F1293" s="133">
        <v>2</v>
      </c>
      <c r="G1293" s="133">
        <v>0</v>
      </c>
    </row>
    <row r="1294" spans="1:7" ht="30" customHeight="1">
      <c r="A1294" s="130" t="s">
        <v>1983</v>
      </c>
      <c r="B1294" s="163" t="s">
        <v>6326</v>
      </c>
      <c r="C1294" s="157">
        <f t="shared" si="41"/>
        <v>5</v>
      </c>
      <c r="D1294" s="133">
        <f t="shared" si="42"/>
        <v>5</v>
      </c>
      <c r="E1294" s="130">
        <v>5</v>
      </c>
      <c r="F1294" s="133">
        <v>5</v>
      </c>
      <c r="G1294" s="133">
        <v>5</v>
      </c>
    </row>
    <row r="1295" spans="1:7" ht="30" customHeight="1">
      <c r="A1295" s="130" t="s">
        <v>1983</v>
      </c>
      <c r="B1295" s="163" t="s">
        <v>5020</v>
      </c>
      <c r="C1295" s="157">
        <f t="shared" si="41"/>
        <v>5</v>
      </c>
      <c r="D1295" s="133">
        <f t="shared" si="42"/>
        <v>5</v>
      </c>
      <c r="E1295" s="130">
        <v>5</v>
      </c>
      <c r="F1295" s="133">
        <v>5</v>
      </c>
      <c r="G1295" s="133">
        <v>5</v>
      </c>
    </row>
    <row r="1296" spans="1:7" ht="30" customHeight="1">
      <c r="A1296" s="130" t="s">
        <v>1983</v>
      </c>
      <c r="B1296" s="163" t="s">
        <v>6327</v>
      </c>
      <c r="C1296" s="157">
        <f t="shared" si="41"/>
        <v>5</v>
      </c>
      <c r="D1296" s="133">
        <f t="shared" si="42"/>
        <v>5</v>
      </c>
      <c r="E1296" s="130">
        <v>5</v>
      </c>
      <c r="F1296" s="133">
        <v>5</v>
      </c>
      <c r="G1296" s="133">
        <v>5</v>
      </c>
    </row>
    <row r="1297" spans="1:7" ht="30" customHeight="1">
      <c r="A1297" s="130" t="s">
        <v>1983</v>
      </c>
      <c r="B1297" s="163" t="s">
        <v>3550</v>
      </c>
      <c r="C1297" s="157">
        <f t="shared" si="41"/>
        <v>4.666666666666667</v>
      </c>
      <c r="D1297" s="133">
        <f t="shared" si="42"/>
        <v>0</v>
      </c>
      <c r="E1297" s="130">
        <v>7</v>
      </c>
      <c r="F1297" s="133">
        <v>0</v>
      </c>
      <c r="G1297" s="133">
        <v>0</v>
      </c>
    </row>
    <row r="1298" spans="1:7" ht="30" customHeight="1">
      <c r="A1298" s="130" t="s">
        <v>1983</v>
      </c>
      <c r="B1298" s="163" t="s">
        <v>5055</v>
      </c>
      <c r="C1298" s="157">
        <f t="shared" si="41"/>
        <v>4</v>
      </c>
      <c r="D1298" s="133">
        <f t="shared" si="42"/>
        <v>5.5</v>
      </c>
      <c r="E1298" s="130">
        <v>3</v>
      </c>
      <c r="F1298" s="133">
        <v>6</v>
      </c>
      <c r="G1298" s="133">
        <v>5</v>
      </c>
    </row>
    <row r="1299" spans="1:7" ht="30" customHeight="1">
      <c r="A1299" s="130" t="s">
        <v>1983</v>
      </c>
      <c r="B1299" s="163" t="s">
        <v>5563</v>
      </c>
      <c r="C1299" s="157">
        <f t="shared" si="41"/>
        <v>4</v>
      </c>
      <c r="D1299" s="133">
        <f t="shared" si="42"/>
        <v>0</v>
      </c>
      <c r="E1299" s="130">
        <v>6</v>
      </c>
      <c r="F1299" s="133">
        <v>0</v>
      </c>
      <c r="G1299" s="133">
        <v>0</v>
      </c>
    </row>
    <row r="1300" spans="1:7" ht="30" customHeight="1">
      <c r="A1300" s="130" t="s">
        <v>2603</v>
      </c>
      <c r="B1300" s="163" t="s">
        <v>3960</v>
      </c>
      <c r="C1300" s="157">
        <f t="shared" si="41"/>
        <v>6</v>
      </c>
      <c r="D1300" s="133">
        <f t="shared" si="42"/>
        <v>0</v>
      </c>
      <c r="E1300" s="130">
        <v>9</v>
      </c>
      <c r="F1300" s="133">
        <v>0</v>
      </c>
      <c r="G1300" s="133">
        <v>0</v>
      </c>
    </row>
    <row r="1301" spans="1:7" ht="30" customHeight="1">
      <c r="A1301" s="130" t="s">
        <v>2603</v>
      </c>
      <c r="B1301" s="163" t="s">
        <v>3142</v>
      </c>
      <c r="C1301" s="157">
        <f t="shared" si="41"/>
        <v>5.333333333333333</v>
      </c>
      <c r="D1301" s="133">
        <f t="shared" si="42"/>
        <v>0</v>
      </c>
      <c r="E1301" s="130">
        <v>8</v>
      </c>
      <c r="F1301" s="133">
        <v>0</v>
      </c>
      <c r="G1301" s="133">
        <v>0</v>
      </c>
    </row>
    <row r="1302" spans="1:7" ht="30" customHeight="1">
      <c r="A1302" s="130" t="s">
        <v>2603</v>
      </c>
      <c r="B1302" s="163" t="s">
        <v>3143</v>
      </c>
      <c r="C1302" s="157">
        <f t="shared" si="41"/>
        <v>5.333333333333333</v>
      </c>
      <c r="D1302" s="133">
        <f t="shared" si="42"/>
        <v>0</v>
      </c>
      <c r="E1302" s="130">
        <v>8</v>
      </c>
      <c r="F1302" s="133">
        <v>0</v>
      </c>
      <c r="G1302" s="133">
        <v>0</v>
      </c>
    </row>
    <row r="1303" spans="1:7" ht="30" customHeight="1">
      <c r="A1303" s="130" t="s">
        <v>2603</v>
      </c>
      <c r="B1303" s="163" t="s">
        <v>6394</v>
      </c>
      <c r="C1303" s="157">
        <f t="shared" si="41"/>
        <v>5</v>
      </c>
      <c r="D1303" s="133">
        <f t="shared" si="42"/>
        <v>5</v>
      </c>
      <c r="E1303" s="130">
        <v>5</v>
      </c>
      <c r="F1303" s="133">
        <v>5</v>
      </c>
      <c r="G1303" s="133">
        <v>5</v>
      </c>
    </row>
    <row r="1304" spans="1:7" ht="30" customHeight="1">
      <c r="A1304" s="130" t="s">
        <v>2603</v>
      </c>
      <c r="B1304" s="163" t="s">
        <v>6330</v>
      </c>
      <c r="C1304" s="157">
        <f t="shared" si="41"/>
        <v>5</v>
      </c>
      <c r="D1304" s="133">
        <f t="shared" si="42"/>
        <v>5</v>
      </c>
      <c r="E1304" s="130">
        <v>5</v>
      </c>
      <c r="F1304" s="133">
        <v>5</v>
      </c>
      <c r="G1304" s="133">
        <v>5</v>
      </c>
    </row>
    <row r="1305" spans="1:7" ht="30" customHeight="1">
      <c r="A1305" s="130" t="s">
        <v>2603</v>
      </c>
      <c r="B1305" s="163" t="s">
        <v>3195</v>
      </c>
      <c r="C1305" s="157">
        <f t="shared" si="41"/>
        <v>4.666666666666667</v>
      </c>
      <c r="D1305" s="133">
        <f t="shared" si="42"/>
        <v>0</v>
      </c>
      <c r="E1305" s="130">
        <v>7</v>
      </c>
      <c r="F1305" s="133">
        <v>0</v>
      </c>
      <c r="G1305" s="133">
        <v>0</v>
      </c>
    </row>
    <row r="1306" spans="1:7" ht="30" customHeight="1">
      <c r="A1306" s="130" t="s">
        <v>5709</v>
      </c>
      <c r="B1306" s="163" t="s">
        <v>5630</v>
      </c>
      <c r="C1306" s="157">
        <f t="shared" si="41"/>
        <v>9</v>
      </c>
      <c r="D1306" s="133">
        <f t="shared" si="42"/>
        <v>5.5</v>
      </c>
      <c r="E1306" s="130">
        <v>9</v>
      </c>
      <c r="F1306" s="133">
        <v>9</v>
      </c>
      <c r="G1306" s="133">
        <v>2</v>
      </c>
    </row>
    <row r="1307" spans="1:7" ht="30" customHeight="1">
      <c r="A1307" s="130" t="s">
        <v>5709</v>
      </c>
      <c r="B1307" s="163" t="s">
        <v>5695</v>
      </c>
      <c r="C1307" s="157">
        <f t="shared" si="41"/>
        <v>7.333333333333333</v>
      </c>
      <c r="D1307" s="133">
        <f t="shared" si="42"/>
        <v>3</v>
      </c>
      <c r="E1307" s="130">
        <v>8</v>
      </c>
      <c r="F1307" s="133">
        <v>6</v>
      </c>
      <c r="G1307" s="133">
        <v>0</v>
      </c>
    </row>
    <row r="1308" spans="1:7" ht="30" customHeight="1">
      <c r="A1308" s="130" t="s">
        <v>5709</v>
      </c>
      <c r="B1308" s="163" t="s">
        <v>6333</v>
      </c>
      <c r="C1308" s="157">
        <f t="shared" si="41"/>
        <v>5</v>
      </c>
      <c r="D1308" s="133">
        <f t="shared" si="42"/>
        <v>5</v>
      </c>
      <c r="E1308" s="130">
        <v>5</v>
      </c>
      <c r="F1308" s="133">
        <v>5</v>
      </c>
      <c r="G1308" s="133">
        <v>5</v>
      </c>
    </row>
    <row r="1309" spans="1:7" ht="30" customHeight="1">
      <c r="A1309" s="130" t="s">
        <v>5709</v>
      </c>
      <c r="B1309" s="163" t="s">
        <v>5250</v>
      </c>
      <c r="C1309" s="157">
        <f t="shared" si="41"/>
        <v>4</v>
      </c>
      <c r="D1309" s="133">
        <f t="shared" si="42"/>
        <v>3</v>
      </c>
      <c r="E1309" s="130">
        <v>4</v>
      </c>
      <c r="F1309" s="133">
        <v>4</v>
      </c>
      <c r="G1309" s="133">
        <v>2</v>
      </c>
    </row>
    <row r="1310" spans="1:7" ht="30" customHeight="1">
      <c r="A1310" s="130" t="s">
        <v>480</v>
      </c>
      <c r="B1310" s="163" t="s">
        <v>3376</v>
      </c>
      <c r="C1310" s="157">
        <f t="shared" si="41"/>
        <v>0</v>
      </c>
      <c r="D1310" s="133">
        <f t="shared" si="42"/>
        <v>0</v>
      </c>
      <c r="F1310" s="133">
        <v>0</v>
      </c>
      <c r="G1310" s="133">
        <v>0</v>
      </c>
    </row>
    <row r="1311" spans="1:7" ht="30" customHeight="1">
      <c r="A1311" s="130" t="s">
        <v>3311</v>
      </c>
      <c r="B1311" s="163" t="s">
        <v>5768</v>
      </c>
      <c r="C1311" s="157">
        <f t="shared" si="41"/>
        <v>8</v>
      </c>
      <c r="D1311" s="133">
        <f t="shared" si="42"/>
        <v>3</v>
      </c>
      <c r="E1311" s="130">
        <v>9</v>
      </c>
      <c r="F1311" s="133">
        <v>6</v>
      </c>
      <c r="G1311" s="133">
        <v>0</v>
      </c>
    </row>
    <row r="1312" spans="1:7" ht="30" customHeight="1">
      <c r="A1312" s="130" t="s">
        <v>3311</v>
      </c>
      <c r="B1312" s="163" t="s">
        <v>5765</v>
      </c>
      <c r="C1312" s="157">
        <f t="shared" si="41"/>
        <v>7.333333333333333</v>
      </c>
      <c r="D1312" s="133">
        <f t="shared" si="42"/>
        <v>3</v>
      </c>
      <c r="E1312" s="130">
        <v>8</v>
      </c>
      <c r="F1312" s="133">
        <v>6</v>
      </c>
      <c r="G1312" s="133">
        <v>0</v>
      </c>
    </row>
    <row r="1313" spans="1:7" ht="30" customHeight="1">
      <c r="A1313" s="130" t="s">
        <v>3311</v>
      </c>
      <c r="B1313" s="163" t="s">
        <v>5766</v>
      </c>
      <c r="C1313" s="157">
        <f t="shared" si="41"/>
        <v>6.666666666666667</v>
      </c>
      <c r="D1313" s="133">
        <f t="shared" si="42"/>
        <v>3</v>
      </c>
      <c r="E1313" s="130">
        <v>7</v>
      </c>
      <c r="F1313" s="133">
        <v>6</v>
      </c>
      <c r="G1313" s="133">
        <v>0</v>
      </c>
    </row>
    <row r="1314" spans="1:7" ht="30" customHeight="1">
      <c r="A1314" s="130" t="s">
        <v>3311</v>
      </c>
      <c r="B1314" s="163" t="s">
        <v>5741</v>
      </c>
      <c r="C1314" s="157">
        <f t="shared" si="41"/>
        <v>6.333333333333333</v>
      </c>
      <c r="D1314" s="133">
        <f t="shared" si="42"/>
        <v>3.5</v>
      </c>
      <c r="E1314" s="130">
        <v>6</v>
      </c>
      <c r="F1314" s="133">
        <v>7</v>
      </c>
      <c r="G1314" s="133">
        <v>0</v>
      </c>
    </row>
    <row r="1315" spans="1:7" ht="30" customHeight="1">
      <c r="A1315" s="419" t="s">
        <v>3311</v>
      </c>
      <c r="B1315" s="198" t="s">
        <v>5763</v>
      </c>
      <c r="C1315" s="436">
        <f t="shared" si="41"/>
        <v>6</v>
      </c>
      <c r="D1315" s="437">
        <f t="shared" si="42"/>
        <v>3</v>
      </c>
      <c r="E1315" s="419">
        <v>6</v>
      </c>
      <c r="F1315" s="437">
        <v>6</v>
      </c>
      <c r="G1315" s="437">
        <v>0</v>
      </c>
    </row>
    <row r="1316" spans="1:7" ht="30" customHeight="1">
      <c r="A1316" s="130" t="s">
        <v>3311</v>
      </c>
      <c r="B1316" s="163" t="s">
        <v>6396</v>
      </c>
      <c r="C1316" s="157">
        <f t="shared" si="41"/>
        <v>5</v>
      </c>
      <c r="D1316" s="133">
        <f t="shared" si="42"/>
        <v>5</v>
      </c>
      <c r="E1316" s="130">
        <v>5</v>
      </c>
      <c r="F1316" s="133">
        <v>5</v>
      </c>
      <c r="G1316" s="133">
        <v>5</v>
      </c>
    </row>
    <row r="1317" spans="1:7" ht="30" customHeight="1">
      <c r="A1317" s="130" t="s">
        <v>79</v>
      </c>
      <c r="B1317" s="163" t="s">
        <v>3786</v>
      </c>
      <c r="C1317" s="157">
        <f t="shared" si="41"/>
        <v>0</v>
      </c>
      <c r="D1317" s="133">
        <f t="shared" si="42"/>
        <v>0</v>
      </c>
      <c r="F1317" s="133">
        <v>0</v>
      </c>
      <c r="G1317" s="133">
        <v>0</v>
      </c>
    </row>
    <row r="1318" spans="1:7" ht="30" customHeight="1">
      <c r="A1318" s="130" t="s">
        <v>4673</v>
      </c>
      <c r="B1318" s="163" t="s">
        <v>4677</v>
      </c>
      <c r="C1318" s="157">
        <f t="shared" si="41"/>
        <v>0.66666666666666663</v>
      </c>
      <c r="D1318" s="133">
        <f t="shared" si="42"/>
        <v>0</v>
      </c>
      <c r="E1318" s="130">
        <v>1</v>
      </c>
      <c r="F1318" s="133">
        <v>0</v>
      </c>
      <c r="G1318" s="133">
        <v>0</v>
      </c>
    </row>
    <row r="1319" spans="1:7" ht="30" customHeight="1">
      <c r="A1319" s="130" t="s">
        <v>5667</v>
      </c>
      <c r="B1319" s="163" t="s">
        <v>5628</v>
      </c>
      <c r="C1319" s="157">
        <f t="shared" si="41"/>
        <v>7.333333333333333</v>
      </c>
      <c r="D1319" s="133">
        <f t="shared" si="42"/>
        <v>5</v>
      </c>
      <c r="E1319" s="130">
        <v>7</v>
      </c>
      <c r="F1319" s="133">
        <v>8</v>
      </c>
      <c r="G1319" s="133">
        <v>2</v>
      </c>
    </row>
    <row r="1320" spans="1:7" ht="30" customHeight="1">
      <c r="A1320" s="130" t="s">
        <v>5704</v>
      </c>
      <c r="B1320" s="163" t="s">
        <v>3879</v>
      </c>
      <c r="C1320" s="157">
        <f t="shared" si="41"/>
        <v>9.6666666666666661</v>
      </c>
      <c r="D1320" s="133">
        <f t="shared" si="42"/>
        <v>5.5</v>
      </c>
      <c r="E1320" s="130">
        <v>10</v>
      </c>
      <c r="F1320" s="133">
        <v>9</v>
      </c>
      <c r="G1320" s="133">
        <v>2</v>
      </c>
    </row>
    <row r="1321" spans="1:7" ht="30" customHeight="1">
      <c r="A1321" s="130" t="s">
        <v>5704</v>
      </c>
      <c r="B1321" s="163" t="s">
        <v>4706</v>
      </c>
      <c r="C1321" s="157">
        <f t="shared" si="41"/>
        <v>8.3333333333333339</v>
      </c>
      <c r="D1321" s="133">
        <f t="shared" si="42"/>
        <v>4.5</v>
      </c>
      <c r="E1321" s="130">
        <v>9</v>
      </c>
      <c r="F1321" s="133">
        <v>7</v>
      </c>
      <c r="G1321" s="133">
        <v>2</v>
      </c>
    </row>
    <row r="1322" spans="1:7" ht="30" customHeight="1">
      <c r="A1322" s="130" t="s">
        <v>5704</v>
      </c>
      <c r="B1322" s="163" t="s">
        <v>5102</v>
      </c>
      <c r="C1322" s="157">
        <f t="shared" si="41"/>
        <v>6.333333333333333</v>
      </c>
      <c r="D1322" s="133">
        <f t="shared" si="42"/>
        <v>3</v>
      </c>
      <c r="E1322" s="130">
        <v>8</v>
      </c>
      <c r="F1322" s="133">
        <v>3</v>
      </c>
      <c r="G1322" s="133">
        <v>3</v>
      </c>
    </row>
    <row r="1323" spans="1:7" ht="30" customHeight="1">
      <c r="A1323" s="130" t="s">
        <v>5704</v>
      </c>
      <c r="B1323" s="163" t="s">
        <v>6462</v>
      </c>
      <c r="C1323" s="157">
        <f t="shared" si="41"/>
        <v>5</v>
      </c>
      <c r="D1323" s="133">
        <f t="shared" si="42"/>
        <v>5</v>
      </c>
      <c r="E1323" s="130">
        <v>5</v>
      </c>
      <c r="F1323" s="133">
        <v>5</v>
      </c>
      <c r="G1323" s="133">
        <v>5</v>
      </c>
    </row>
    <row r="1324" spans="1:7" ht="30" customHeight="1">
      <c r="A1324" s="130" t="s">
        <v>5704</v>
      </c>
      <c r="B1324" s="163" t="s">
        <v>6337</v>
      </c>
      <c r="C1324" s="157">
        <f t="shared" si="41"/>
        <v>5</v>
      </c>
      <c r="D1324" s="133">
        <f t="shared" si="42"/>
        <v>5</v>
      </c>
      <c r="E1324" s="130">
        <v>5</v>
      </c>
      <c r="F1324" s="133">
        <v>5</v>
      </c>
      <c r="G1324" s="133">
        <v>5</v>
      </c>
    </row>
    <row r="1325" spans="1:7" ht="30" customHeight="1">
      <c r="A1325" s="130" t="s">
        <v>5710</v>
      </c>
      <c r="B1325" s="163" t="s">
        <v>1117</v>
      </c>
      <c r="C1325" s="157">
        <f t="shared" si="41"/>
        <v>3.5</v>
      </c>
      <c r="D1325" s="133">
        <f t="shared" si="42"/>
        <v>1.25</v>
      </c>
      <c r="E1325" s="130">
        <v>4</v>
      </c>
      <c r="F1325" s="133">
        <v>2.5</v>
      </c>
      <c r="G1325" s="133">
        <v>0</v>
      </c>
    </row>
    <row r="1326" spans="1:7" ht="30" customHeight="1">
      <c r="A1326" s="130" t="s">
        <v>5710</v>
      </c>
      <c r="B1326" s="163" t="s">
        <v>5192</v>
      </c>
      <c r="C1326" s="157">
        <f t="shared" si="41"/>
        <v>3.3333333333333335</v>
      </c>
      <c r="D1326" s="133">
        <f t="shared" si="42"/>
        <v>2</v>
      </c>
      <c r="E1326" s="130">
        <v>3</v>
      </c>
      <c r="F1326" s="133">
        <v>4</v>
      </c>
      <c r="G1326" s="133">
        <v>0</v>
      </c>
    </row>
    <row r="1327" spans="1:7" ht="30" customHeight="1">
      <c r="A1327" s="130" t="s">
        <v>1295</v>
      </c>
      <c r="B1327" s="163" t="s">
        <v>1752</v>
      </c>
      <c r="C1327" s="157">
        <f t="shared" si="41"/>
        <v>9.3333333333333339</v>
      </c>
      <c r="D1327" s="133">
        <f t="shared" si="42"/>
        <v>9.5</v>
      </c>
      <c r="E1327" s="130">
        <v>9</v>
      </c>
      <c r="F1327" s="133">
        <v>10</v>
      </c>
      <c r="G1327" s="133">
        <v>9</v>
      </c>
    </row>
    <row r="1328" spans="1:7" ht="30" customHeight="1">
      <c r="A1328" s="130" t="s">
        <v>2054</v>
      </c>
      <c r="B1328" s="163" t="s">
        <v>885</v>
      </c>
      <c r="C1328" s="157">
        <f t="shared" si="41"/>
        <v>10</v>
      </c>
      <c r="D1328" s="133">
        <f t="shared" si="42"/>
        <v>6</v>
      </c>
      <c r="E1328" s="130">
        <v>10</v>
      </c>
      <c r="F1328" s="133">
        <v>10</v>
      </c>
      <c r="G1328" s="133">
        <v>2</v>
      </c>
    </row>
    <row r="1329" spans="1:4" ht="30" customHeight="1">
      <c r="A1329" s="130" t="s">
        <v>1322</v>
      </c>
      <c r="B1329" s="128" t="s">
        <v>1168</v>
      </c>
      <c r="D1329" s="133" t="e">
        <f>(#REF!*#REF!)+(#REF!*#REF!)+(#REF!*#REF!)+(#REF!*#REF!)+(#REF!*F1329)</f>
        <v>#REF!</v>
      </c>
    </row>
    <row r="1330" spans="1:4" ht="30" customHeight="1">
      <c r="A1330" s="130" t="s">
        <v>1322</v>
      </c>
      <c r="B1330" s="128" t="s">
        <v>1169</v>
      </c>
      <c r="D1330" s="133" t="e">
        <f>(#REF!*#REF!)+(#REF!*#REF!)+(#REF!*#REF!)+(#REF!*#REF!)+(#REF!*F1330)</f>
        <v>#REF!</v>
      </c>
    </row>
    <row r="1331" spans="1:4" ht="30" customHeight="1">
      <c r="A1331" s="130" t="s">
        <v>1322</v>
      </c>
      <c r="B1331" s="128" t="s">
        <v>1204</v>
      </c>
      <c r="D1331" s="133" t="e">
        <f>(#REF!*#REF!)+(#REF!*#REF!)+(#REF!*#REF!)+(#REF!*#REF!)+(#REF!*F1331)</f>
        <v>#REF!</v>
      </c>
    </row>
    <row r="1332" spans="1:4" ht="30" customHeight="1">
      <c r="A1332" s="130" t="s">
        <v>1322</v>
      </c>
      <c r="B1332" s="128" t="s">
        <v>1187</v>
      </c>
      <c r="D1332" s="133" t="e">
        <f>(#REF!*#REF!)+(#REF!*#REF!)+(#REF!*#REF!)+(#REF!*#REF!)+(#REF!*F1332)</f>
        <v>#REF!</v>
      </c>
    </row>
    <row r="1333" spans="1:4" ht="30" customHeight="1">
      <c r="A1333" s="130" t="s">
        <v>1322</v>
      </c>
      <c r="B1333" s="128" t="s">
        <v>1379</v>
      </c>
      <c r="D1333" s="133" t="e">
        <f>(#REF!*#REF!)+(#REF!*#REF!)+(#REF!*#REF!)+(#REF!*#REF!)+(#REF!*F1333)</f>
        <v>#REF!</v>
      </c>
    </row>
    <row r="1334" spans="1:4" ht="30" customHeight="1">
      <c r="A1334" s="130" t="s">
        <v>1322</v>
      </c>
      <c r="B1334" s="128" t="s">
        <v>857</v>
      </c>
      <c r="D1334" s="133" t="e">
        <f>(#REF!*#REF!)+(#REF!*#REF!)+(#REF!*#REF!)+(#REF!*#REF!)+(#REF!*F1334)</f>
        <v>#REF!</v>
      </c>
    </row>
    <row r="1335" spans="1:4" ht="30" customHeight="1">
      <c r="A1335" s="130" t="s">
        <v>1322</v>
      </c>
      <c r="B1335" s="128" t="s">
        <v>1191</v>
      </c>
      <c r="D1335" s="133" t="e">
        <f>(#REF!*#REF!)+(#REF!*#REF!)+(#REF!*#REF!)+(#REF!*#REF!)+(#REF!*F1335)</f>
        <v>#REF!</v>
      </c>
    </row>
    <row r="1336" spans="1:4" ht="30" customHeight="1">
      <c r="A1336" s="130" t="s">
        <v>1322</v>
      </c>
      <c r="B1336" s="128" t="s">
        <v>1417</v>
      </c>
      <c r="D1336" s="133" t="e">
        <f>(#REF!*#REF!)+(#REF!*#REF!)+(#REF!*#REF!)+(#REF!*#REF!)+(#REF!*F1336)</f>
        <v>#REF!</v>
      </c>
    </row>
    <row r="1337" spans="1:4" ht="30" customHeight="1">
      <c r="A1337" s="130" t="s">
        <v>1322</v>
      </c>
      <c r="B1337" s="128" t="s">
        <v>851</v>
      </c>
      <c r="D1337" s="133" t="e">
        <f>(#REF!*#REF!)+(#REF!*#REF!)+(#REF!*#REF!)+(#REF!*#REF!)+(#REF!*F1337)</f>
        <v>#REF!</v>
      </c>
    </row>
    <row r="1338" spans="1:4" ht="30" customHeight="1">
      <c r="A1338" s="130" t="s">
        <v>1322</v>
      </c>
      <c r="D1338" s="133" t="e">
        <f>(#REF!*#REF!)+(#REF!*#REF!)+(#REF!*#REF!)+(#REF!*#REF!)+(#REF!*F1338)</f>
        <v>#REF!</v>
      </c>
    </row>
    <row r="1339" spans="1:4" ht="30" customHeight="1">
      <c r="A1339" s="130" t="s">
        <v>1322</v>
      </c>
      <c r="D1339" s="133" t="e">
        <f>(#REF!*#REF!)+(#REF!*#REF!)+(#REF!*#REF!)+(#REF!*#REF!)+(#REF!*F1339)</f>
        <v>#REF!</v>
      </c>
    </row>
    <row r="1340" spans="1:4" ht="30" customHeight="1">
      <c r="A1340" s="130" t="s">
        <v>1322</v>
      </c>
      <c r="D1340" s="133" t="e">
        <f>(#REF!*#REF!)+(#REF!*#REF!)+(#REF!*#REF!)+(#REF!*#REF!)+(#REF!*F1340)</f>
        <v>#REF!</v>
      </c>
    </row>
    <row r="1341" spans="1:4" ht="30" customHeight="1">
      <c r="A1341" s="130" t="s">
        <v>1322</v>
      </c>
      <c r="D1341" s="133" t="e">
        <f>(#REF!*#REF!)+(#REF!*#REF!)+(#REF!*#REF!)+(#REF!*#REF!)+(#REF!*F1341)</f>
        <v>#REF!</v>
      </c>
    </row>
    <row r="1342" spans="1:4" ht="30" customHeight="1">
      <c r="A1342" s="130" t="s">
        <v>1322</v>
      </c>
      <c r="D1342" s="133" t="e">
        <f>(#REF!*#REF!)+(#REF!*#REF!)+(#REF!*#REF!)+(#REF!*#REF!)+(#REF!*F1342)</f>
        <v>#REF!</v>
      </c>
    </row>
    <row r="1343" spans="1:4" ht="30" customHeight="1">
      <c r="A1343" s="130" t="s">
        <v>1322</v>
      </c>
      <c r="D1343" s="133" t="e">
        <f>(#REF!*#REF!)+(#REF!*#REF!)+(#REF!*#REF!)+(#REF!*#REF!)+(#REF!*F1343)</f>
        <v>#REF!</v>
      </c>
    </row>
    <row r="1344" spans="1:4" ht="30" customHeight="1">
      <c r="A1344" s="130" t="s">
        <v>1322</v>
      </c>
      <c r="D1344" s="133" t="e">
        <f>(#REF!*#REF!)+(#REF!*#REF!)+(#REF!*#REF!)+(#REF!*#REF!)+(#REF!*F1344)</f>
        <v>#REF!</v>
      </c>
    </row>
    <row r="1345" spans="1:4" ht="30" customHeight="1">
      <c r="A1345" s="130" t="s">
        <v>1322</v>
      </c>
      <c r="D1345" s="133" t="e">
        <f>(#REF!*#REF!)+(#REF!*#REF!)+(#REF!*#REF!)+(#REF!*#REF!)+(#REF!*F1345)</f>
        <v>#REF!</v>
      </c>
    </row>
    <row r="1346" spans="1:4" ht="30" customHeight="1">
      <c r="A1346" s="130" t="s">
        <v>1322</v>
      </c>
      <c r="D1346" s="133" t="e">
        <f>(#REF!*#REF!)+(#REF!*#REF!)+(#REF!*#REF!)+(#REF!*#REF!)+(#REF!*F1346)</f>
        <v>#REF!</v>
      </c>
    </row>
    <row r="1347" spans="1:4" ht="30" customHeight="1">
      <c r="A1347" s="130" t="s">
        <v>1322</v>
      </c>
      <c r="D1347" s="133" t="e">
        <f>(#REF!*#REF!)+(#REF!*#REF!)+(#REF!*#REF!)+(#REF!*#REF!)+(#REF!*F1347)</f>
        <v>#REF!</v>
      </c>
    </row>
    <row r="1348" spans="1:4" ht="30" customHeight="1">
      <c r="A1348" s="130" t="s">
        <v>1322</v>
      </c>
      <c r="D1348" s="133" t="e">
        <f>(#REF!*#REF!)+(#REF!*#REF!)+(#REF!*#REF!)+(#REF!*#REF!)+(#REF!*F1348)</f>
        <v>#REF!</v>
      </c>
    </row>
    <row r="1349" spans="1:4" ht="30" customHeight="1">
      <c r="A1349" s="130" t="s">
        <v>1322</v>
      </c>
      <c r="D1349" s="133" t="e">
        <f>(#REF!*#REF!)+(#REF!*#REF!)+(#REF!*#REF!)+(#REF!*#REF!)+(#REF!*F1349)</f>
        <v>#REF!</v>
      </c>
    </row>
    <row r="1350" spans="1:4" ht="30" customHeight="1">
      <c r="A1350" s="130" t="s">
        <v>1322</v>
      </c>
      <c r="D1350" s="133" t="e">
        <f>(#REF!*#REF!)+(#REF!*#REF!)+(#REF!*#REF!)+(#REF!*#REF!)+(#REF!*F1350)</f>
        <v>#REF!</v>
      </c>
    </row>
    <row r="1351" spans="1:4" ht="30" customHeight="1">
      <c r="A1351" s="130" t="s">
        <v>1322</v>
      </c>
      <c r="D1351" s="133" t="e">
        <f>(#REF!*#REF!)+(#REF!*#REF!)+(#REF!*#REF!)+(#REF!*#REF!)+(#REF!*F1351)</f>
        <v>#REF!</v>
      </c>
    </row>
    <row r="1352" spans="1:4" ht="30" customHeight="1">
      <c r="A1352" s="130" t="s">
        <v>1322</v>
      </c>
      <c r="D1352" s="133" t="e">
        <f>(#REF!*#REF!)+(#REF!*#REF!)+(#REF!*#REF!)+(#REF!*#REF!)+(#REF!*F1352)</f>
        <v>#REF!</v>
      </c>
    </row>
    <row r="1353" spans="1:4" ht="30" customHeight="1">
      <c r="A1353" s="130" t="s">
        <v>1322</v>
      </c>
      <c r="D1353" s="133" t="e">
        <f>(#REF!*#REF!)+(#REF!*#REF!)+(#REF!*#REF!)+(#REF!*#REF!)+(#REF!*F1353)</f>
        <v>#REF!</v>
      </c>
    </row>
    <row r="1354" spans="1:4" ht="30" customHeight="1">
      <c r="A1354" s="130" t="s">
        <v>1322</v>
      </c>
      <c r="D1354" s="133" t="e">
        <f>(#REF!*#REF!)+(#REF!*#REF!)+(#REF!*#REF!)+(#REF!*#REF!)+(#REF!*F1354)</f>
        <v>#REF!</v>
      </c>
    </row>
    <row r="1355" spans="1:4" ht="30" customHeight="1">
      <c r="A1355" s="130" t="s">
        <v>1322</v>
      </c>
      <c r="D1355" s="133" t="e">
        <f>(#REF!*#REF!)+(#REF!*#REF!)+(#REF!*#REF!)+(#REF!*#REF!)+(#REF!*F1355)</f>
        <v>#REF!</v>
      </c>
    </row>
    <row r="1356" spans="1:4" ht="30" customHeight="1">
      <c r="A1356" s="130" t="s">
        <v>1322</v>
      </c>
      <c r="D1356" s="133" t="e">
        <f>(#REF!*#REF!)+(#REF!*#REF!)+(#REF!*#REF!)+(#REF!*#REF!)+(#REF!*F1356)</f>
        <v>#REF!</v>
      </c>
    </row>
    <row r="1357" spans="1:4" ht="30" customHeight="1">
      <c r="A1357" s="130" t="s">
        <v>1322</v>
      </c>
      <c r="D1357" s="133" t="e">
        <f>(#REF!*#REF!)+(#REF!*#REF!)+(#REF!*#REF!)+(#REF!*#REF!)+(#REF!*F1357)</f>
        <v>#REF!</v>
      </c>
    </row>
    <row r="1358" spans="1:4" ht="30" customHeight="1">
      <c r="A1358" s="130" t="s">
        <v>1322</v>
      </c>
      <c r="D1358" s="133" t="e">
        <f>(#REF!*#REF!)+(#REF!*#REF!)+(#REF!*#REF!)+(#REF!*#REF!)+(#REF!*F1358)</f>
        <v>#REF!</v>
      </c>
    </row>
    <row r="1359" spans="1:4" ht="30" customHeight="1">
      <c r="A1359" s="130" t="s">
        <v>1322</v>
      </c>
      <c r="D1359" s="133" t="e">
        <f>(#REF!*#REF!)+(#REF!*#REF!)+(#REF!*#REF!)+(#REF!*#REF!)+(#REF!*F1359)</f>
        <v>#REF!</v>
      </c>
    </row>
    <row r="1360" spans="1:4" ht="30" customHeight="1">
      <c r="A1360" s="130" t="s">
        <v>1322</v>
      </c>
      <c r="D1360" s="133" t="e">
        <f>(#REF!*#REF!)+(#REF!*#REF!)+(#REF!*#REF!)+(#REF!*#REF!)+(#REF!*F1360)</f>
        <v>#REF!</v>
      </c>
    </row>
    <row r="1361" spans="1:4" ht="30" customHeight="1">
      <c r="A1361" s="130" t="s">
        <v>1322</v>
      </c>
      <c r="D1361" s="133" t="e">
        <f>(#REF!*#REF!)+(#REF!*#REF!)+(#REF!*#REF!)+(#REF!*#REF!)+(#REF!*F1361)</f>
        <v>#REF!</v>
      </c>
    </row>
    <row r="1362" spans="1:4" ht="30" customHeight="1">
      <c r="A1362" s="130" t="s">
        <v>1322</v>
      </c>
      <c r="D1362" s="133" t="e">
        <f>(#REF!*#REF!)+(#REF!*#REF!)+(#REF!*#REF!)+(#REF!*#REF!)+(#REF!*F1362)</f>
        <v>#REF!</v>
      </c>
    </row>
    <row r="1363" spans="1:4" ht="30" customHeight="1">
      <c r="A1363" s="130" t="s">
        <v>1322</v>
      </c>
      <c r="D1363" s="133" t="e">
        <f>(#REF!*#REF!)+(#REF!*#REF!)+(#REF!*#REF!)+(#REF!*#REF!)+(#REF!*F1363)</f>
        <v>#REF!</v>
      </c>
    </row>
    <row r="1364" spans="1:4" ht="30" customHeight="1">
      <c r="A1364" s="130" t="s">
        <v>1323</v>
      </c>
      <c r="B1364" s="128" t="s">
        <v>1426</v>
      </c>
      <c r="D1364" s="133" t="e">
        <f>(#REF!*#REF!)+(#REF!*#REF!)+(#REF!*#REF!)+(#REF!*#REF!)+(#REF!*F1364)</f>
        <v>#REF!</v>
      </c>
    </row>
    <row r="1365" spans="1:4" ht="30" customHeight="1">
      <c r="A1365" s="130" t="s">
        <v>1323</v>
      </c>
      <c r="B1365" s="134" t="s">
        <v>27</v>
      </c>
      <c r="D1365" s="133" t="e">
        <f>(#REF!*#REF!)+(#REF!*#REF!)+(#REF!*#REF!)+(#REF!*#REF!)+(#REF!*F1365)</f>
        <v>#REF!</v>
      </c>
    </row>
    <row r="1366" spans="1:4" ht="30" customHeight="1">
      <c r="A1366" s="130" t="s">
        <v>1323</v>
      </c>
      <c r="B1366" s="128" t="s">
        <v>1356</v>
      </c>
      <c r="D1366" s="133" t="e">
        <f>(#REF!*#REF!)+(#REF!*#REF!)+(#REF!*#REF!)+(#REF!*#REF!)+(#REF!*F1366)</f>
        <v>#REF!</v>
      </c>
    </row>
    <row r="1367" spans="1:4" ht="30" customHeight="1">
      <c r="A1367" s="130" t="s">
        <v>1323</v>
      </c>
      <c r="B1367" s="128" t="s">
        <v>1195</v>
      </c>
      <c r="D1367" s="133" t="e">
        <f>(#REF!*#REF!)+(#REF!*#REF!)+(#REF!*#REF!)+(#REF!*#REF!)+(#REF!*F1367)</f>
        <v>#REF!</v>
      </c>
    </row>
    <row r="1368" spans="1:4" ht="30" customHeight="1">
      <c r="A1368" s="130" t="s">
        <v>1323</v>
      </c>
      <c r="B1368" s="128" t="s">
        <v>996</v>
      </c>
      <c r="D1368" s="133" t="e">
        <f>(#REF!*#REF!)+(#REF!*#REF!)+(#REF!*#REF!)+(#REF!*#REF!)+(#REF!*F1368)</f>
        <v>#REF!</v>
      </c>
    </row>
    <row r="1369" spans="1:4" ht="30" customHeight="1">
      <c r="A1369" s="130" t="s">
        <v>1323</v>
      </c>
      <c r="B1369" s="128" t="s">
        <v>853</v>
      </c>
      <c r="D1369" s="133" t="e">
        <f>(#REF!*#REF!)+(#REF!*#REF!)+(#REF!*#REF!)+(#REF!*#REF!)+(#REF!*F1369)</f>
        <v>#REF!</v>
      </c>
    </row>
    <row r="1370" spans="1:4" ht="30" customHeight="1">
      <c r="A1370" s="130" t="s">
        <v>1323</v>
      </c>
      <c r="B1370" s="128" t="s">
        <v>117</v>
      </c>
      <c r="D1370" s="133" t="e">
        <f>(#REF!*#REF!)+(#REF!*#REF!)+(#REF!*#REF!)+(#REF!*#REF!)+(#REF!*F1370)</f>
        <v>#REF!</v>
      </c>
    </row>
    <row r="1371" spans="1:4" ht="30" customHeight="1">
      <c r="A1371" s="130" t="s">
        <v>1323</v>
      </c>
      <c r="B1371" s="128" t="s">
        <v>109</v>
      </c>
      <c r="D1371" s="133" t="e">
        <f>(#REF!*#REF!)+(#REF!*#REF!)+(#REF!*#REF!)+(#REF!*#REF!)+(#REF!*F1371)</f>
        <v>#REF!</v>
      </c>
    </row>
    <row r="1372" spans="1:4" ht="30" customHeight="1">
      <c r="A1372" s="130" t="s">
        <v>1323</v>
      </c>
      <c r="B1372" s="128" t="s">
        <v>1319</v>
      </c>
      <c r="D1372" s="133" t="e">
        <f>(#REF!*#REF!)+(#REF!*#REF!)+(#REF!*#REF!)+(#REF!*#REF!)+(#REF!*F1372)</f>
        <v>#REF!</v>
      </c>
    </row>
    <row r="1373" spans="1:4" ht="30" customHeight="1">
      <c r="A1373" s="130" t="s">
        <v>1323</v>
      </c>
      <c r="B1373" s="128" t="s">
        <v>1382</v>
      </c>
      <c r="D1373" s="133" t="e">
        <f>(#REF!*#REF!)+(#REF!*#REF!)+(#REF!*#REF!)+(#REF!*#REF!)+(#REF!*F1373)</f>
        <v>#REF!</v>
      </c>
    </row>
    <row r="1374" spans="1:4" ht="30" customHeight="1">
      <c r="A1374" s="130" t="s">
        <v>1323</v>
      </c>
      <c r="B1374" s="128" t="s">
        <v>1424</v>
      </c>
      <c r="D1374" s="133" t="e">
        <f>(#REF!*#REF!)+(#REF!*#REF!)+(#REF!*#REF!)+(#REF!*#REF!)+(#REF!*F1374)</f>
        <v>#REF!</v>
      </c>
    </row>
    <row r="1375" spans="1:4" ht="30" customHeight="1">
      <c r="A1375" s="130" t="s">
        <v>1323</v>
      </c>
      <c r="B1375" s="128" t="s">
        <v>1048</v>
      </c>
      <c r="D1375" s="133" t="e">
        <f>(#REF!*#REF!)+(#REF!*#REF!)+(#REF!*#REF!)+(#REF!*#REF!)+(#REF!*F1375)</f>
        <v>#REF!</v>
      </c>
    </row>
    <row r="1376" spans="1:4" ht="30" customHeight="1">
      <c r="A1376" s="130" t="s">
        <v>1323</v>
      </c>
      <c r="B1376" s="128" t="s">
        <v>1343</v>
      </c>
      <c r="D1376" s="133" t="e">
        <f>(#REF!*#REF!)+(#REF!*#REF!)+(#REF!*#REF!)+(#REF!*#REF!)+(#REF!*F1376)</f>
        <v>#REF!</v>
      </c>
    </row>
    <row r="1377" spans="1:4" ht="30" customHeight="1">
      <c r="A1377" s="130" t="s">
        <v>1323</v>
      </c>
      <c r="B1377" s="128" t="s">
        <v>1175</v>
      </c>
      <c r="D1377" s="133" t="e">
        <f>(#REF!*#REF!)+(#REF!*#REF!)+(#REF!*#REF!)+(#REF!*#REF!)+(#REF!*F1377)</f>
        <v>#REF!</v>
      </c>
    </row>
    <row r="1378" spans="1:4" ht="30" customHeight="1">
      <c r="A1378" s="130" t="s">
        <v>1323</v>
      </c>
      <c r="B1378" s="128" t="s">
        <v>860</v>
      </c>
      <c r="D1378" s="133" t="e">
        <f>(#REF!*#REF!)+(#REF!*#REF!)+(#REF!*#REF!)+(#REF!*#REF!)+(#REF!*F1378)</f>
        <v>#REF!</v>
      </c>
    </row>
    <row r="1379" spans="1:4" ht="30" customHeight="1">
      <c r="A1379" s="130" t="s">
        <v>1323</v>
      </c>
      <c r="B1379" s="128" t="s">
        <v>1419</v>
      </c>
      <c r="D1379" s="133" t="e">
        <f>(#REF!*#REF!)+(#REF!*#REF!)+(#REF!*#REF!)+(#REF!*#REF!)+(#REF!*F1379)</f>
        <v>#REF!</v>
      </c>
    </row>
    <row r="1380" spans="1:4" ht="30" customHeight="1">
      <c r="A1380" s="130" t="s">
        <v>1323</v>
      </c>
      <c r="B1380" s="128" t="s">
        <v>1190</v>
      </c>
      <c r="D1380" s="133" t="e">
        <f>(#REF!*#REF!)+(#REF!*#REF!)+(#REF!*#REF!)+(#REF!*#REF!)+(#REF!*F1380)</f>
        <v>#REF!</v>
      </c>
    </row>
    <row r="1381" spans="1:4" ht="30" customHeight="1">
      <c r="A1381" s="130" t="s">
        <v>1323</v>
      </c>
      <c r="B1381" s="128" t="s">
        <v>1176</v>
      </c>
      <c r="D1381" s="133" t="e">
        <f>(#REF!*#REF!)+(#REF!*#REF!)+(#REF!*#REF!)+(#REF!*#REF!)+(#REF!*F1381)</f>
        <v>#REF!</v>
      </c>
    </row>
    <row r="1382" spans="1:4" ht="30" customHeight="1">
      <c r="A1382" s="130" t="s">
        <v>1323</v>
      </c>
      <c r="B1382" s="128" t="s">
        <v>1173</v>
      </c>
      <c r="D1382" s="133" t="e">
        <f>(#REF!*#REF!)+(#REF!*#REF!)+(#REF!*#REF!)+(#REF!*#REF!)+(#REF!*F1382)</f>
        <v>#REF!</v>
      </c>
    </row>
    <row r="1383" spans="1:4" ht="30" customHeight="1">
      <c r="A1383" s="130" t="s">
        <v>1323</v>
      </c>
      <c r="B1383" s="128" t="s">
        <v>1202</v>
      </c>
      <c r="D1383" s="133" t="e">
        <f>(#REF!*#REF!)+(#REF!*#REF!)+(#REF!*#REF!)+(#REF!*#REF!)+(#REF!*F1383)</f>
        <v>#REF!</v>
      </c>
    </row>
    <row r="1384" spans="1:4" ht="30" customHeight="1">
      <c r="A1384" s="130" t="s">
        <v>1323</v>
      </c>
      <c r="B1384" s="128" t="s">
        <v>1214</v>
      </c>
      <c r="D1384" s="133" t="e">
        <f>(#REF!*#REF!)+(#REF!*#REF!)+(#REF!*#REF!)+(#REF!*#REF!)+(#REF!*F1384)</f>
        <v>#REF!</v>
      </c>
    </row>
    <row r="1385" spans="1:4" ht="30" customHeight="1">
      <c r="A1385" s="130" t="s">
        <v>1323</v>
      </c>
      <c r="B1385" s="128" t="s">
        <v>1228</v>
      </c>
      <c r="D1385" s="133" t="e">
        <f>(#REF!*#REF!)+(#REF!*#REF!)+(#REF!*#REF!)+(#REF!*#REF!)+(#REF!*F1385)</f>
        <v>#REF!</v>
      </c>
    </row>
    <row r="1386" spans="1:4" ht="30" customHeight="1">
      <c r="A1386" s="130" t="s">
        <v>1323</v>
      </c>
      <c r="B1386" s="128" t="s">
        <v>630</v>
      </c>
      <c r="D1386" s="133" t="e">
        <f>(#REF!*#REF!)+(#REF!*#REF!)+(#REF!*#REF!)+(#REF!*#REF!)+(#REF!*F1386)</f>
        <v>#REF!</v>
      </c>
    </row>
    <row r="1387" spans="1:4" ht="30" customHeight="1">
      <c r="A1387" s="130" t="s">
        <v>1325</v>
      </c>
      <c r="B1387" s="128" t="s">
        <v>1355</v>
      </c>
      <c r="D1387" s="133" t="e">
        <f>(#REF!*#REF!)+(#REF!*#REF!)+(#REF!*#REF!)+(#REF!*#REF!)+(#REF!*F1387)</f>
        <v>#REF!</v>
      </c>
    </row>
    <row r="1388" spans="1:4" ht="30" customHeight="1">
      <c r="A1388" s="130" t="s">
        <v>1325</v>
      </c>
      <c r="B1388" s="128" t="s">
        <v>1227</v>
      </c>
      <c r="D1388" s="133" t="e">
        <f>(#REF!*#REF!)+(#REF!*#REF!)+(#REF!*#REF!)+(#REF!*#REF!)+(#REF!*F1388)</f>
        <v>#REF!</v>
      </c>
    </row>
    <row r="1389" spans="1:4" ht="30" customHeight="1">
      <c r="A1389" s="130" t="s">
        <v>1066</v>
      </c>
      <c r="B1389" s="128" t="s">
        <v>604</v>
      </c>
      <c r="D1389" s="133" t="e">
        <f>(#REF!*#REF!)+(#REF!*#REF!)+(#REF!*#REF!)+(#REF!*#REF!)+(#REF!*F1389)</f>
        <v>#REF!</v>
      </c>
    </row>
    <row r="1390" spans="1:4" ht="30" customHeight="1">
      <c r="A1390" s="130" t="s">
        <v>1065</v>
      </c>
      <c r="B1390" s="128" t="s">
        <v>1005</v>
      </c>
      <c r="D1390" s="133" t="e">
        <f>(#REF!*#REF!)+(#REF!*#REF!)+(#REF!*#REF!)+(#REF!*#REF!)+(#REF!*F1390)</f>
        <v>#REF!</v>
      </c>
    </row>
    <row r="1391" spans="1:4" ht="30" customHeight="1">
      <c r="A1391" s="130" t="s">
        <v>1065</v>
      </c>
      <c r="B1391" s="128" t="s">
        <v>1078</v>
      </c>
      <c r="D1391" s="133" t="e">
        <f>(#REF!*#REF!)+(#REF!*#REF!)+(#REF!*#REF!)+(#REF!*#REF!)+(#REF!*F1391)</f>
        <v>#REF!</v>
      </c>
    </row>
    <row r="1392" spans="1:4" ht="30" customHeight="1">
      <c r="A1392" s="130" t="s">
        <v>1065</v>
      </c>
      <c r="B1392" s="134" t="s">
        <v>54</v>
      </c>
      <c r="D1392" s="133" t="e">
        <f>(#REF!*#REF!)+(#REF!*#REF!)+(#REF!*#REF!)+(#REF!*#REF!)+(#REF!*F1392)</f>
        <v>#REF!</v>
      </c>
    </row>
    <row r="1393" spans="1:7" ht="30" customHeight="1">
      <c r="A1393" s="130" t="s">
        <v>1065</v>
      </c>
      <c r="B1393" s="128" t="s">
        <v>1035</v>
      </c>
      <c r="D1393" s="133" t="e">
        <f>(#REF!*#REF!)+(#REF!*#REF!)+(#REF!*#REF!)+(#REF!*#REF!)+(#REF!*F1393)</f>
        <v>#REF!</v>
      </c>
    </row>
    <row r="1394" spans="1:7" ht="30" customHeight="1">
      <c r="A1394" s="130" t="s">
        <v>1065</v>
      </c>
      <c r="B1394" s="128" t="s">
        <v>114</v>
      </c>
      <c r="D1394" s="133" t="e">
        <f>(#REF!*#REF!)+(#REF!*#REF!)+(#REF!*#REF!)+(#REF!*#REF!)+(#REF!*F1394)</f>
        <v>#REF!</v>
      </c>
    </row>
    <row r="1395" spans="1:7" ht="30" customHeight="1">
      <c r="A1395" s="130" t="s">
        <v>1065</v>
      </c>
      <c r="B1395" s="128" t="s">
        <v>1003</v>
      </c>
      <c r="D1395" s="133" t="e">
        <f>(#REF!*#REF!)+(#REF!*#REF!)+(#REF!*#REF!)+(#REF!*#REF!)+(#REF!*F1395)</f>
        <v>#REF!</v>
      </c>
    </row>
    <row r="1396" spans="1:7" ht="30" customHeight="1">
      <c r="A1396" s="130" t="s">
        <v>1065</v>
      </c>
      <c r="B1396" s="128" t="s">
        <v>1047</v>
      </c>
      <c r="D1396" s="133" t="e">
        <f>(#REF!*#REF!)+(#REF!*#REF!)+(#REF!*#REF!)+(#REF!*#REF!)+(#REF!*F1396)</f>
        <v>#REF!</v>
      </c>
    </row>
    <row r="1397" spans="1:7" ht="30" customHeight="1">
      <c r="A1397" s="130" t="s">
        <v>1065</v>
      </c>
      <c r="B1397" s="128" t="s">
        <v>1395</v>
      </c>
      <c r="D1397" s="133" t="e">
        <f>(#REF!*#REF!)+(#REF!*#REF!)+(#REF!*#REF!)+(#REF!*#REF!)+(#REF!*F1397)</f>
        <v>#REF!</v>
      </c>
    </row>
    <row r="1398" spans="1:7" ht="30" customHeight="1">
      <c r="A1398" s="130" t="s">
        <v>2606</v>
      </c>
      <c r="B1398" s="128" t="s">
        <v>2605</v>
      </c>
      <c r="C1398" s="157">
        <f>(E1398*2+F1398)/3</f>
        <v>0</v>
      </c>
      <c r="D1398" s="133" t="e">
        <f>F1398*(110%-(#REF!*10%))</f>
        <v>#REF!</v>
      </c>
    </row>
    <row r="1399" spans="1:7" ht="30" customHeight="1">
      <c r="A1399" s="130" t="s">
        <v>2389</v>
      </c>
      <c r="B1399" s="128" t="s">
        <v>1210</v>
      </c>
      <c r="C1399" s="157" t="e">
        <f>AVERAGE(E1399,D1399)</f>
        <v>#REF!</v>
      </c>
      <c r="D1399" s="133" t="e">
        <f>F1399*#REF!</f>
        <v>#REF!</v>
      </c>
      <c r="E1399" s="130">
        <v>2</v>
      </c>
      <c r="F1399" s="133">
        <v>2</v>
      </c>
    </row>
    <row r="1400" spans="1:7" ht="30" customHeight="1">
      <c r="A1400" s="130" t="s">
        <v>2389</v>
      </c>
      <c r="B1400" s="128" t="s">
        <v>1174</v>
      </c>
      <c r="C1400" s="157" t="e">
        <f>AVERAGE(E1400,D1400)</f>
        <v>#REF!</v>
      </c>
      <c r="D1400" s="133" t="e">
        <f>F1400*#REF!</f>
        <v>#REF!</v>
      </c>
      <c r="E1400" s="130">
        <v>1</v>
      </c>
      <c r="F1400" s="133">
        <v>2.5</v>
      </c>
    </row>
    <row r="1401" spans="1:7" ht="30" customHeight="1">
      <c r="A1401" s="130" t="s">
        <v>2389</v>
      </c>
      <c r="B1401" s="128" t="s">
        <v>4066</v>
      </c>
      <c r="C1401" s="157">
        <f>(E1401*2+F1401)/3</f>
        <v>10</v>
      </c>
      <c r="D1401" s="133" t="e">
        <f>F1401*(110%-(#REF!*10%))</f>
        <v>#REF!</v>
      </c>
      <c r="E1401" s="130">
        <v>10</v>
      </c>
      <c r="F1401" s="133">
        <v>10</v>
      </c>
    </row>
    <row r="1402" spans="1:7" ht="30" customHeight="1">
      <c r="A1402" s="130" t="s">
        <v>2389</v>
      </c>
      <c r="B1402" s="128" t="s">
        <v>1006</v>
      </c>
      <c r="C1402" s="157">
        <v>9</v>
      </c>
      <c r="D1402" s="133" t="e">
        <f>((#REF!*#REF!)+(#REF!*#REF!)+(#REF!*#REF!)+(#REF!*#REF!)+(#REF!*F1402))/10</f>
        <v>#REF!</v>
      </c>
      <c r="E1402" s="130">
        <v>9</v>
      </c>
      <c r="F1402" s="133">
        <v>25</v>
      </c>
    </row>
    <row r="1403" spans="1:7" ht="30" customHeight="1">
      <c r="A1403" s="130" t="s">
        <v>2389</v>
      </c>
      <c r="B1403" s="128" t="s">
        <v>4911</v>
      </c>
      <c r="C1403" s="157">
        <f>(E1403*2+F1403)/3</f>
        <v>9</v>
      </c>
      <c r="D1403" s="133">
        <f>(F1403+G1403)/2</f>
        <v>5</v>
      </c>
      <c r="E1403" s="130">
        <v>9</v>
      </c>
      <c r="F1403" s="133">
        <v>9</v>
      </c>
      <c r="G1403" s="133">
        <v>1</v>
      </c>
    </row>
    <row r="1404" spans="1:7" ht="30" customHeight="1">
      <c r="A1404" s="130" t="s">
        <v>2389</v>
      </c>
      <c r="B1404" s="128" t="s">
        <v>1009</v>
      </c>
      <c r="C1404" s="157">
        <v>8</v>
      </c>
      <c r="D1404" s="133" t="e">
        <f>((#REF!*#REF!)+(#REF!*#REF!)+(#REF!*#REF!)+(#REF!*#REF!)+(#REF!*F1404))/10</f>
        <v>#REF!</v>
      </c>
      <c r="E1404" s="130">
        <v>8</v>
      </c>
      <c r="F1404" s="133">
        <v>25</v>
      </c>
    </row>
    <row r="1405" spans="1:7" ht="30" customHeight="1">
      <c r="A1405" s="130" t="s">
        <v>2389</v>
      </c>
      <c r="B1405" s="169" t="s">
        <v>627</v>
      </c>
      <c r="C1405" s="157">
        <f>(E1405*2+F1405)/3</f>
        <v>2.3333333333333335</v>
      </c>
      <c r="D1405" s="133" t="e">
        <f>F1405*(110%-(#REF!*10%))</f>
        <v>#REF!</v>
      </c>
      <c r="E1405" s="130">
        <v>3</v>
      </c>
      <c r="F1405" s="133">
        <v>1</v>
      </c>
    </row>
    <row r="1406" spans="1:7" ht="30" customHeight="1">
      <c r="A1406" s="130" t="s">
        <v>1328</v>
      </c>
      <c r="B1406" s="128" t="s">
        <v>1402</v>
      </c>
      <c r="C1406" s="157" t="e">
        <f>AVERAGE(E1406,D1406)</f>
        <v>#REF!</v>
      </c>
      <c r="D1406" s="133" t="e">
        <f>F1406*#REF!</f>
        <v>#REF!</v>
      </c>
      <c r="E1406" s="130">
        <v>10</v>
      </c>
      <c r="F1406" s="133">
        <v>6</v>
      </c>
    </row>
    <row r="1407" spans="1:7" ht="30" customHeight="1">
      <c r="A1407" s="130" t="s">
        <v>1328</v>
      </c>
      <c r="B1407" s="128" t="s">
        <v>2559</v>
      </c>
      <c r="C1407" s="157" t="e">
        <f>AVERAGE(E1407,D1407)</f>
        <v>#REF!</v>
      </c>
      <c r="D1407" s="133" t="e">
        <f>F1407*(#REF!*10%)</f>
        <v>#REF!</v>
      </c>
      <c r="E1407" s="130">
        <v>7</v>
      </c>
      <c r="F1407" s="133">
        <v>3</v>
      </c>
    </row>
    <row r="1408" spans="1:7" ht="30" customHeight="1">
      <c r="A1408" s="130" t="s">
        <v>1328</v>
      </c>
      <c r="B1408" s="134" t="s">
        <v>56</v>
      </c>
      <c r="C1408" s="157" t="e">
        <f>AVERAGE(E1408,D1408)</f>
        <v>#REF!</v>
      </c>
      <c r="D1408" s="133" t="e">
        <f>F1408*#REF!</f>
        <v>#REF!</v>
      </c>
      <c r="E1408" s="130">
        <v>10</v>
      </c>
      <c r="F1408" s="133">
        <v>10</v>
      </c>
    </row>
    <row r="1409" spans="1:6" ht="30" customHeight="1">
      <c r="A1409" s="130" t="s">
        <v>1328</v>
      </c>
      <c r="B1409" s="128" t="s">
        <v>855</v>
      </c>
      <c r="C1409" s="157" t="e">
        <f>AVERAGE(E1409,D1409)</f>
        <v>#REF!</v>
      </c>
      <c r="D1409" s="133" t="e">
        <f>F1409*#REF!</f>
        <v>#REF!</v>
      </c>
      <c r="E1409" s="130">
        <v>10</v>
      </c>
      <c r="F1409" s="133">
        <v>10</v>
      </c>
    </row>
    <row r="1410" spans="1:6" ht="30" customHeight="1">
      <c r="A1410" s="130" t="s">
        <v>1328</v>
      </c>
      <c r="B1410" s="128" t="s">
        <v>4072</v>
      </c>
      <c r="C1410" s="157">
        <f>(E1410*2+F1410)/3</f>
        <v>10</v>
      </c>
      <c r="D1410" s="133" t="e">
        <f>F1410*(110%-(#REF!*10%))</f>
        <v>#REF!</v>
      </c>
      <c r="E1410" s="130">
        <v>10</v>
      </c>
      <c r="F1410" s="133">
        <v>10</v>
      </c>
    </row>
    <row r="1411" spans="1:6" ht="30" customHeight="1">
      <c r="A1411" s="130" t="s">
        <v>1328</v>
      </c>
      <c r="B1411" s="128" t="s">
        <v>4043</v>
      </c>
      <c r="C1411" s="157">
        <f>(E1411*2+F1411)/3</f>
        <v>10</v>
      </c>
      <c r="D1411" s="133" t="e">
        <f>F1411*(110%-(#REF!*10%))</f>
        <v>#REF!</v>
      </c>
      <c r="E1411" s="130">
        <v>10</v>
      </c>
      <c r="F1411" s="133">
        <v>10</v>
      </c>
    </row>
    <row r="1412" spans="1:6" ht="30" customHeight="1">
      <c r="A1412" s="130" t="s">
        <v>1328</v>
      </c>
      <c r="B1412" s="128" t="s">
        <v>4041</v>
      </c>
      <c r="C1412" s="157">
        <f>(E1412*2+F1412)/3</f>
        <v>10</v>
      </c>
      <c r="D1412" s="133" t="e">
        <f>F1412*(110%-(#REF!*10%))</f>
        <v>#REF!</v>
      </c>
      <c r="E1412" s="130">
        <v>10</v>
      </c>
      <c r="F1412" s="133">
        <v>10</v>
      </c>
    </row>
    <row r="1413" spans="1:6" ht="30" customHeight="1">
      <c r="A1413" s="130" t="s">
        <v>1328</v>
      </c>
      <c r="B1413" s="128" t="s">
        <v>1178</v>
      </c>
      <c r="C1413" s="157">
        <v>10</v>
      </c>
      <c r="D1413" s="133" t="e">
        <f>((#REF!*#REF!)+(#REF!*#REF!)+(#REF!*#REF!)+(#REF!*#REF!)+(#REF!*F1413))/10</f>
        <v>#REF!</v>
      </c>
      <c r="E1413" s="130">
        <v>10</v>
      </c>
      <c r="F1413" s="133">
        <v>15</v>
      </c>
    </row>
    <row r="1414" spans="1:6" ht="30" customHeight="1">
      <c r="A1414" s="130" t="s">
        <v>1328</v>
      </c>
      <c r="B1414" s="128" t="s">
        <v>1170</v>
      </c>
      <c r="C1414" s="157">
        <v>10</v>
      </c>
      <c r="D1414" s="133" t="e">
        <f>((#REF!*#REF!)+(#REF!*#REF!)+(#REF!*#REF!)+(#REF!*#REF!)+(#REF!*F1414))/10</f>
        <v>#REF!</v>
      </c>
      <c r="E1414" s="130">
        <v>10</v>
      </c>
      <c r="F1414" s="133">
        <v>30</v>
      </c>
    </row>
    <row r="1415" spans="1:6" ht="30" customHeight="1">
      <c r="A1415" s="130" t="s">
        <v>1328</v>
      </c>
      <c r="B1415" s="128" t="s">
        <v>1182</v>
      </c>
      <c r="C1415" s="157">
        <v>10</v>
      </c>
      <c r="D1415" s="133" t="e">
        <f>((#REF!*#REF!)+(#REF!*#REF!)+(#REF!*#REF!)+(#REF!*#REF!)+(#REF!*F1415))/10</f>
        <v>#REF!</v>
      </c>
      <c r="E1415" s="130">
        <v>10</v>
      </c>
      <c r="F1415" s="133">
        <v>15</v>
      </c>
    </row>
    <row r="1416" spans="1:6" ht="30" customHeight="1">
      <c r="A1416" s="130" t="s">
        <v>1328</v>
      </c>
      <c r="B1416" s="128" t="s">
        <v>4053</v>
      </c>
      <c r="C1416" s="157">
        <f>(E1416*2+F1416)/3</f>
        <v>10</v>
      </c>
      <c r="D1416" s="133" t="e">
        <f>F1416*(110%-(#REF!*10%))</f>
        <v>#REF!</v>
      </c>
      <c r="E1416" s="130">
        <v>10</v>
      </c>
      <c r="F1416" s="133">
        <v>10</v>
      </c>
    </row>
    <row r="1417" spans="1:6" ht="30" customHeight="1">
      <c r="A1417" s="130" t="s">
        <v>1328</v>
      </c>
      <c r="B1417" s="128" t="s">
        <v>4070</v>
      </c>
      <c r="C1417" s="157">
        <f>(E1417*2+F1417)/3</f>
        <v>10</v>
      </c>
      <c r="D1417" s="133" t="e">
        <f>F1417*(110%-(#REF!*10%))</f>
        <v>#REF!</v>
      </c>
      <c r="E1417" s="130">
        <v>10</v>
      </c>
      <c r="F1417" s="133">
        <v>10</v>
      </c>
    </row>
    <row r="1418" spans="1:6" ht="30" customHeight="1">
      <c r="A1418" s="130" t="s">
        <v>1328</v>
      </c>
      <c r="B1418" s="128" t="s">
        <v>4071</v>
      </c>
      <c r="C1418" s="157">
        <f>(E1418*2+F1418)/3</f>
        <v>10</v>
      </c>
      <c r="D1418" s="133" t="e">
        <f>F1418*(110%-(#REF!*10%))</f>
        <v>#REF!</v>
      </c>
      <c r="E1418" s="130">
        <v>10</v>
      </c>
      <c r="F1418" s="133">
        <v>10</v>
      </c>
    </row>
    <row r="1419" spans="1:6" ht="30" customHeight="1">
      <c r="A1419" s="130" t="s">
        <v>1328</v>
      </c>
      <c r="B1419" s="128" t="s">
        <v>1321</v>
      </c>
      <c r="C1419" s="157">
        <v>9</v>
      </c>
      <c r="D1419" s="133" t="e">
        <f>((#REF!*#REF!)+(#REF!*#REF!)+(#REF!*#REF!)+(#REF!*#REF!)+(#REF!*F1419))/10</f>
        <v>#REF!</v>
      </c>
      <c r="E1419" s="130">
        <v>9</v>
      </c>
      <c r="F1419" s="133">
        <v>25</v>
      </c>
    </row>
    <row r="1420" spans="1:6" ht="30" customHeight="1">
      <c r="A1420" s="130" t="s">
        <v>1328</v>
      </c>
      <c r="B1420" s="128" t="s">
        <v>111</v>
      </c>
      <c r="C1420" s="157">
        <v>9</v>
      </c>
      <c r="D1420" s="133" t="e">
        <f>((#REF!*#REF!)+(#REF!*#REF!)+(#REF!*#REF!)+(#REF!*#REF!)+(#REF!*F1420))/10</f>
        <v>#REF!</v>
      </c>
      <c r="E1420" s="130">
        <v>9</v>
      </c>
      <c r="F1420" s="133">
        <v>35</v>
      </c>
    </row>
    <row r="1421" spans="1:6" ht="30" customHeight="1">
      <c r="A1421" s="130" t="s">
        <v>1328</v>
      </c>
      <c r="B1421" s="128" t="s">
        <v>67</v>
      </c>
      <c r="C1421" s="157">
        <v>9</v>
      </c>
      <c r="D1421" s="133" t="e">
        <f>((#REF!*#REF!)+(#REF!*#REF!)+(#REF!*#REF!)+(#REF!*#REF!)+(#REF!*F1421))/10</f>
        <v>#REF!</v>
      </c>
      <c r="E1421" s="130">
        <v>9</v>
      </c>
      <c r="F1421" s="133">
        <v>35</v>
      </c>
    </row>
    <row r="1422" spans="1:6" ht="30" customHeight="1">
      <c r="A1422" s="130" t="s">
        <v>1328</v>
      </c>
      <c r="B1422" s="128" t="s">
        <v>36</v>
      </c>
      <c r="C1422" s="157">
        <v>9</v>
      </c>
      <c r="D1422" s="133" t="e">
        <f>((#REF!*#REF!)+(#REF!*#REF!)+(#REF!*#REF!)+(#REF!*#REF!)+(#REF!*F1422))/10</f>
        <v>#REF!</v>
      </c>
      <c r="E1422" s="130">
        <v>9</v>
      </c>
      <c r="F1422" s="133">
        <v>35</v>
      </c>
    </row>
    <row r="1423" spans="1:6" ht="30" customHeight="1">
      <c r="A1423" s="130" t="s">
        <v>1328</v>
      </c>
      <c r="B1423" s="128" t="s">
        <v>1034</v>
      </c>
      <c r="C1423" s="157">
        <v>9</v>
      </c>
      <c r="D1423" s="133" t="e">
        <f>((#REF!*#REF!)+(#REF!*#REF!)+(#REF!*#REF!)+(#REF!*#REF!)+(#REF!*F1423))/10</f>
        <v>#REF!</v>
      </c>
      <c r="E1423" s="130">
        <v>9</v>
      </c>
      <c r="F1423" s="133">
        <v>14</v>
      </c>
    </row>
    <row r="1424" spans="1:6" ht="30" customHeight="1">
      <c r="A1424" s="130" t="s">
        <v>1328</v>
      </c>
      <c r="B1424" s="128" t="s">
        <v>1033</v>
      </c>
      <c r="C1424" s="157">
        <v>9</v>
      </c>
      <c r="D1424" s="133" t="e">
        <f>((#REF!*#REF!)+(#REF!*#REF!)+(#REF!*#REF!)+(#REF!*#REF!)+(#REF!*F1424))/10</f>
        <v>#REF!</v>
      </c>
      <c r="E1424" s="130">
        <v>9</v>
      </c>
      <c r="F1424" s="133">
        <v>31</v>
      </c>
    </row>
    <row r="1425" spans="1:7" ht="30" customHeight="1">
      <c r="A1425" s="130" t="s">
        <v>1328</v>
      </c>
      <c r="B1425" s="128" t="s">
        <v>1010</v>
      </c>
      <c r="C1425" s="157">
        <v>9</v>
      </c>
      <c r="D1425" s="133" t="e">
        <f>((#REF!*#REF!)+(#REF!*#REF!)+(#REF!*#REF!)+(#REF!*#REF!)+(#REF!*F1425))/10</f>
        <v>#REF!</v>
      </c>
      <c r="E1425" s="130">
        <v>9</v>
      </c>
      <c r="F1425" s="133">
        <v>50</v>
      </c>
    </row>
    <row r="1426" spans="1:7" ht="30" customHeight="1">
      <c r="A1426" s="130" t="s">
        <v>1328</v>
      </c>
      <c r="B1426" s="128" t="s">
        <v>10</v>
      </c>
      <c r="C1426" s="157">
        <v>9</v>
      </c>
      <c r="D1426" s="133" t="e">
        <f>((#REF!*#REF!)+(#REF!*#REF!)+(#REF!*#REF!)+(#REF!*#REF!)+(#REF!*F1426))/10</f>
        <v>#REF!</v>
      </c>
      <c r="E1426" s="130">
        <v>9</v>
      </c>
      <c r="F1426" s="133">
        <v>24</v>
      </c>
    </row>
    <row r="1427" spans="1:7" ht="30" customHeight="1">
      <c r="A1427" s="130" t="s">
        <v>1328</v>
      </c>
      <c r="B1427" s="128" t="s">
        <v>4746</v>
      </c>
      <c r="C1427" s="157">
        <f>(E1427*2+F1427)/3</f>
        <v>8</v>
      </c>
      <c r="D1427" s="133">
        <f>(F1427+G1427)/2</f>
        <v>3.5</v>
      </c>
      <c r="E1427" s="130">
        <v>9</v>
      </c>
      <c r="F1427" s="133">
        <v>6</v>
      </c>
      <c r="G1427" s="133">
        <v>1</v>
      </c>
    </row>
    <row r="1428" spans="1:7" ht="30" customHeight="1">
      <c r="A1428" s="130" t="s">
        <v>1328</v>
      </c>
      <c r="B1428" s="128" t="s">
        <v>1067</v>
      </c>
      <c r="C1428" s="157">
        <v>8</v>
      </c>
      <c r="D1428" s="133" t="e">
        <f>((#REF!*#REF!)+(#REF!*#REF!)+(#REF!*#REF!)+(#REF!*#REF!)+(#REF!*F1428))/10</f>
        <v>#REF!</v>
      </c>
      <c r="E1428" s="130">
        <v>8</v>
      </c>
      <c r="F1428" s="133">
        <v>30</v>
      </c>
    </row>
    <row r="1429" spans="1:7" ht="30" customHeight="1">
      <c r="A1429" s="130" t="s">
        <v>1328</v>
      </c>
      <c r="B1429" s="169" t="s">
        <v>4942</v>
      </c>
      <c r="C1429" s="157">
        <f>(E1429*2+F1429)/3</f>
        <v>7.333333333333333</v>
      </c>
      <c r="D1429" s="133">
        <f>(F1429+G1429)/2</f>
        <v>8.5</v>
      </c>
      <c r="E1429" s="130">
        <v>7</v>
      </c>
      <c r="F1429" s="133">
        <v>8</v>
      </c>
      <c r="G1429" s="133">
        <v>9</v>
      </c>
    </row>
    <row r="1430" spans="1:7" ht="30" customHeight="1">
      <c r="A1430" s="130" t="s">
        <v>1328</v>
      </c>
      <c r="B1430" s="128" t="s">
        <v>988</v>
      </c>
      <c r="C1430" s="157">
        <v>7</v>
      </c>
      <c r="D1430" s="133" t="e">
        <f>((#REF!*#REF!)+(#REF!*#REF!)+(#REF!*#REF!)+(#REF!*#REF!)+(#REF!*F1430))/10</f>
        <v>#REF!</v>
      </c>
      <c r="E1430" s="130">
        <v>7</v>
      </c>
      <c r="F1430" s="133">
        <v>15</v>
      </c>
    </row>
    <row r="1431" spans="1:7" ht="30" customHeight="1">
      <c r="A1431" s="130" t="s">
        <v>1328</v>
      </c>
      <c r="B1431" s="128" t="s">
        <v>1095</v>
      </c>
      <c r="C1431" s="157">
        <v>7</v>
      </c>
      <c r="D1431" s="133" t="e">
        <f>((#REF!*#REF!)+(#REF!*#REF!)+(#REF!*#REF!)+(#REF!*#REF!)+(#REF!*F1431))/10</f>
        <v>#REF!</v>
      </c>
      <c r="E1431" s="130">
        <v>7</v>
      </c>
      <c r="F1431" s="133">
        <v>35</v>
      </c>
    </row>
    <row r="1432" spans="1:7" ht="30" customHeight="1">
      <c r="A1432" s="130" t="s">
        <v>1328</v>
      </c>
      <c r="B1432" s="128" t="s">
        <v>35</v>
      </c>
      <c r="C1432" s="157">
        <v>7</v>
      </c>
      <c r="D1432" s="133" t="e">
        <f>((#REF!*#REF!)+(#REF!*#REF!)+(#REF!*#REF!)+(#REF!*#REF!)+(#REF!*F1432))/10</f>
        <v>#REF!</v>
      </c>
      <c r="E1432" s="130">
        <v>7</v>
      </c>
      <c r="F1432" s="133">
        <v>35</v>
      </c>
    </row>
    <row r="1433" spans="1:7" ht="30" customHeight="1">
      <c r="A1433" s="130" t="s">
        <v>1328</v>
      </c>
      <c r="B1433" s="128" t="s">
        <v>1320</v>
      </c>
      <c r="C1433" s="157">
        <v>7</v>
      </c>
      <c r="D1433" s="133" t="e">
        <f>((#REF!*#REF!)+(#REF!*#REF!)+(#REF!*#REF!)+(#REF!*#REF!)+(#REF!*F1433))/10</f>
        <v>#REF!</v>
      </c>
      <c r="E1433" s="130">
        <v>7</v>
      </c>
      <c r="F1433" s="133">
        <v>5</v>
      </c>
    </row>
    <row r="1434" spans="1:7" ht="30" customHeight="1">
      <c r="A1434" s="130" t="s">
        <v>1328</v>
      </c>
      <c r="B1434" s="128" t="s">
        <v>2451</v>
      </c>
      <c r="C1434" s="157">
        <f>(E1434*2+F1434)/3</f>
        <v>7</v>
      </c>
      <c r="D1434" s="133" t="e">
        <f>F1434*(110%-(#REF!*10%))</f>
        <v>#REF!</v>
      </c>
      <c r="E1434" s="130">
        <v>8</v>
      </c>
      <c r="F1434" s="133">
        <v>5</v>
      </c>
    </row>
    <row r="1435" spans="1:7" ht="30" customHeight="1">
      <c r="A1435" s="130" t="s">
        <v>1328</v>
      </c>
      <c r="B1435" s="128" t="s">
        <v>989</v>
      </c>
      <c r="C1435" s="157">
        <v>7</v>
      </c>
      <c r="D1435" s="133" t="e">
        <f>((#REF!*#REF!)+(#REF!*#REF!)+(#REF!*#REF!)+(#REF!*#REF!)+(#REF!*F1435))/10</f>
        <v>#REF!</v>
      </c>
      <c r="E1435" s="130">
        <v>7</v>
      </c>
      <c r="F1435" s="133">
        <v>42</v>
      </c>
    </row>
    <row r="1436" spans="1:7" ht="30" customHeight="1">
      <c r="A1436" s="130" t="s">
        <v>1328</v>
      </c>
      <c r="B1436" s="128" t="s">
        <v>1307</v>
      </c>
      <c r="C1436" s="157">
        <v>7</v>
      </c>
      <c r="D1436" s="133" t="e">
        <f>((#REF!*#REF!)+(#REF!*#REF!)+(#REF!*#REF!)+(#REF!*#REF!)+(#REF!*F1436))/10</f>
        <v>#REF!</v>
      </c>
      <c r="E1436" s="130">
        <v>7</v>
      </c>
      <c r="F1436" s="133">
        <v>15</v>
      </c>
    </row>
    <row r="1437" spans="1:7" ht="30" customHeight="1">
      <c r="A1437" s="130" t="s">
        <v>1328</v>
      </c>
      <c r="B1437" s="128" t="s">
        <v>3962</v>
      </c>
      <c r="C1437" s="157">
        <f>(E1437*2+F1437)/3</f>
        <v>7</v>
      </c>
      <c r="D1437" s="133" t="e">
        <f>F1437*(110%-(#REF!*10%))</f>
        <v>#REF!</v>
      </c>
      <c r="E1437" s="130">
        <v>8</v>
      </c>
      <c r="F1437" s="133">
        <v>5</v>
      </c>
    </row>
    <row r="1438" spans="1:7" ht="30" customHeight="1">
      <c r="A1438" s="130" t="s">
        <v>1328</v>
      </c>
      <c r="B1438" s="128" t="s">
        <v>1068</v>
      </c>
      <c r="C1438" s="157">
        <v>7</v>
      </c>
      <c r="D1438" s="133" t="e">
        <f>((#REF!*#REF!)+(#REF!*#REF!)+(#REF!*#REF!)+(#REF!*#REF!)+(#REF!*F1438))/10</f>
        <v>#REF!</v>
      </c>
      <c r="E1438" s="130">
        <v>7</v>
      </c>
      <c r="F1438" s="133">
        <v>15</v>
      </c>
    </row>
    <row r="1439" spans="1:7" ht="30" customHeight="1">
      <c r="A1439" s="130" t="s">
        <v>1328</v>
      </c>
      <c r="B1439" s="134" t="s">
        <v>62</v>
      </c>
      <c r="C1439" s="157">
        <v>7</v>
      </c>
      <c r="D1439" s="133" t="e">
        <f>((#REF!*#REF!)+(#REF!*#REF!)+(#REF!*#REF!)+(#REF!*#REF!)+(#REF!*F1439))/10</f>
        <v>#REF!</v>
      </c>
      <c r="E1439" s="130">
        <v>7</v>
      </c>
      <c r="F1439" s="133">
        <v>50</v>
      </c>
    </row>
    <row r="1440" spans="1:7" ht="30" customHeight="1">
      <c r="A1440" s="130" t="s">
        <v>1328</v>
      </c>
      <c r="B1440" s="128" t="s">
        <v>1630</v>
      </c>
      <c r="C1440" s="157">
        <v>7</v>
      </c>
      <c r="D1440" s="133" t="e">
        <f>((#REF!*#REF!)+(#REF!*#REF!)+(#REF!*#REF!)+(#REF!*#REF!)+(#REF!*F1440))/10</f>
        <v>#REF!</v>
      </c>
      <c r="E1440" s="130">
        <v>7</v>
      </c>
      <c r="F1440" s="133">
        <v>35</v>
      </c>
    </row>
    <row r="1441" spans="1:7" ht="30" customHeight="1">
      <c r="A1441" s="130" t="s">
        <v>1328</v>
      </c>
      <c r="B1441" s="169" t="s">
        <v>2555</v>
      </c>
      <c r="C1441" s="157">
        <f>(E1441*2+F1441)/3</f>
        <v>7</v>
      </c>
      <c r="D1441" s="133">
        <f>(F1441+G1441)/2</f>
        <v>1.75</v>
      </c>
      <c r="E1441" s="130">
        <v>9</v>
      </c>
      <c r="F1441" s="133">
        <v>3</v>
      </c>
      <c r="G1441" s="133">
        <v>0.5</v>
      </c>
    </row>
    <row r="1442" spans="1:7" ht="30" customHeight="1">
      <c r="A1442" s="130" t="s">
        <v>1328</v>
      </c>
      <c r="B1442" s="128" t="s">
        <v>4716</v>
      </c>
      <c r="C1442" s="157">
        <f>(E1442*2+F1442)/3</f>
        <v>6.666666666666667</v>
      </c>
      <c r="D1442" s="133">
        <f>(F1442+G1442)/2</f>
        <v>5</v>
      </c>
      <c r="E1442" s="130">
        <v>7</v>
      </c>
      <c r="F1442" s="133">
        <v>6</v>
      </c>
      <c r="G1442" s="133">
        <v>4</v>
      </c>
    </row>
    <row r="1443" spans="1:7" ht="30" customHeight="1">
      <c r="A1443" s="130" t="s">
        <v>1328</v>
      </c>
      <c r="B1443" s="128" t="s">
        <v>4991</v>
      </c>
      <c r="C1443" s="157">
        <f>(E1443*2+F1443)/3</f>
        <v>6.666666666666667</v>
      </c>
      <c r="D1443" s="133">
        <f>(F1443+G1443)/2</f>
        <v>5</v>
      </c>
      <c r="E1443" s="130">
        <v>7</v>
      </c>
      <c r="F1443" s="133">
        <v>6</v>
      </c>
      <c r="G1443" s="133">
        <v>4</v>
      </c>
    </row>
    <row r="1444" spans="1:7" ht="30" customHeight="1">
      <c r="A1444" s="130" t="s">
        <v>1328</v>
      </c>
      <c r="B1444" s="128" t="s">
        <v>2581</v>
      </c>
      <c r="C1444" s="157">
        <f>(E1444*2+F1444)/3</f>
        <v>6.333333333333333</v>
      </c>
      <c r="D1444" s="133" t="e">
        <f>F1444*(110%-(#REF!*10%))</f>
        <v>#REF!</v>
      </c>
      <c r="E1444" s="130">
        <v>7</v>
      </c>
      <c r="F1444" s="133">
        <v>5</v>
      </c>
    </row>
    <row r="1445" spans="1:7" ht="30" customHeight="1">
      <c r="A1445" s="130" t="s">
        <v>1328</v>
      </c>
      <c r="B1445" s="128" t="s">
        <v>4743</v>
      </c>
      <c r="C1445" s="157">
        <f>(E1445*2+F1445)/3</f>
        <v>6.333333333333333</v>
      </c>
      <c r="D1445" s="133">
        <f>(F1445+G1445)/2</f>
        <v>4</v>
      </c>
      <c r="E1445" s="130">
        <v>7</v>
      </c>
      <c r="F1445" s="133">
        <v>5</v>
      </c>
      <c r="G1445" s="133">
        <v>3</v>
      </c>
    </row>
    <row r="1446" spans="1:7" ht="30" customHeight="1">
      <c r="A1446" s="130" t="s">
        <v>1328</v>
      </c>
      <c r="B1446" s="128" t="s">
        <v>2558</v>
      </c>
      <c r="C1446" s="157">
        <v>6</v>
      </c>
      <c r="D1446" s="133" t="e">
        <f>((#REF!*#REF!)+(#REF!*#REF!)+(#REF!*#REF!)+(#REF!*#REF!)+(#REF!*F1446))/10</f>
        <v>#REF!</v>
      </c>
      <c r="E1446" s="130">
        <v>6</v>
      </c>
      <c r="F1446" s="133">
        <v>20</v>
      </c>
    </row>
    <row r="1447" spans="1:7" ht="30" customHeight="1">
      <c r="A1447" s="130" t="s">
        <v>1328</v>
      </c>
      <c r="B1447" s="128" t="s">
        <v>2250</v>
      </c>
      <c r="C1447" s="157">
        <v>6</v>
      </c>
      <c r="D1447" s="133" t="e">
        <f>((#REF!*#REF!)+(#REF!*#REF!)+(#REF!*#REF!)+(#REF!*#REF!)+(#REF!*F1447))/10</f>
        <v>#REF!</v>
      </c>
      <c r="E1447" s="130">
        <v>6</v>
      </c>
      <c r="F1447" s="133">
        <v>15</v>
      </c>
    </row>
    <row r="1448" spans="1:7" ht="30" customHeight="1">
      <c r="A1448" s="130" t="s">
        <v>1328</v>
      </c>
      <c r="B1448" s="128" t="s">
        <v>2251</v>
      </c>
      <c r="C1448" s="157">
        <v>6</v>
      </c>
      <c r="D1448" s="133" t="e">
        <f>((#REF!*#REF!)+(#REF!*#REF!)+(#REF!*#REF!)+(#REF!*#REF!)+(#REF!*F1448))/10</f>
        <v>#REF!</v>
      </c>
      <c r="E1448" s="130">
        <v>6</v>
      </c>
      <c r="F1448" s="133">
        <v>45</v>
      </c>
    </row>
    <row r="1449" spans="1:7" ht="30" customHeight="1">
      <c r="A1449" s="130" t="s">
        <v>1328</v>
      </c>
      <c r="B1449" s="128" t="s">
        <v>2352</v>
      </c>
      <c r="C1449" s="157">
        <v>6</v>
      </c>
      <c r="D1449" s="133" t="e">
        <f>((#REF!*#REF!)+(#REF!*#REF!)+(#REF!*#REF!)+(#REF!*#REF!)+(#REF!*F1449))/10</f>
        <v>#REF!</v>
      </c>
      <c r="E1449" s="130">
        <v>6</v>
      </c>
      <c r="F1449" s="133">
        <v>30</v>
      </c>
    </row>
    <row r="1450" spans="1:7" ht="30" customHeight="1">
      <c r="A1450" s="130" t="s">
        <v>1328</v>
      </c>
      <c r="B1450" s="128" t="s">
        <v>1091</v>
      </c>
      <c r="C1450" s="157">
        <v>6</v>
      </c>
      <c r="D1450" s="133" t="e">
        <f>((#REF!*#REF!)+(#REF!*#REF!)+(#REF!*#REF!)+(#REF!*#REF!)+(#REF!*F1450))/10</f>
        <v>#REF!</v>
      </c>
      <c r="E1450" s="130">
        <v>6</v>
      </c>
      <c r="F1450" s="133">
        <v>40</v>
      </c>
    </row>
    <row r="1451" spans="1:7" ht="30" customHeight="1">
      <c r="A1451" s="130" t="s">
        <v>1328</v>
      </c>
      <c r="B1451" s="128" t="s">
        <v>2354</v>
      </c>
      <c r="C1451" s="157">
        <v>6</v>
      </c>
      <c r="D1451" s="133" t="e">
        <f>((#REF!*#REF!)+(#REF!*#REF!)+(#REF!*#REF!)+(#REF!*#REF!)+(#REF!*F1451))/10</f>
        <v>#REF!</v>
      </c>
      <c r="E1451" s="130">
        <v>6</v>
      </c>
      <c r="F1451" s="133">
        <v>29</v>
      </c>
    </row>
    <row r="1452" spans="1:7" ht="30" customHeight="1">
      <c r="A1452" s="130" t="s">
        <v>1328</v>
      </c>
      <c r="B1452" s="128" t="s">
        <v>2253</v>
      </c>
      <c r="C1452" s="157">
        <v>6</v>
      </c>
      <c r="D1452" s="133" t="e">
        <f>((#REF!*#REF!)+(#REF!*#REF!)+(#REF!*#REF!)+(#REF!*#REF!)+(#REF!*F1452))/10</f>
        <v>#REF!</v>
      </c>
      <c r="E1452" s="130">
        <v>6</v>
      </c>
      <c r="F1452" s="133">
        <v>27</v>
      </c>
    </row>
    <row r="1453" spans="1:7" ht="30" customHeight="1">
      <c r="A1453" s="130" t="s">
        <v>1328</v>
      </c>
      <c r="B1453" s="128" t="s">
        <v>624</v>
      </c>
      <c r="C1453" s="157">
        <v>6</v>
      </c>
      <c r="D1453" s="133" t="e">
        <f>((#REF!*#REF!)+(#REF!*#REF!)+(#REF!*#REF!)+(#REF!*#REF!)+(#REF!*F1453))/10</f>
        <v>#REF!</v>
      </c>
      <c r="E1453" s="130">
        <v>6</v>
      </c>
      <c r="F1453" s="133">
        <v>3</v>
      </c>
    </row>
    <row r="1454" spans="1:7" ht="30" customHeight="1">
      <c r="A1454" s="130" t="s">
        <v>1328</v>
      </c>
      <c r="B1454" s="128" t="s">
        <v>3947</v>
      </c>
      <c r="C1454" s="157">
        <f>(E1454*2+F1454)/3</f>
        <v>6</v>
      </c>
      <c r="D1454" s="133" t="e">
        <f>F1454*(110%-(#REF!*10%))</f>
        <v>#REF!</v>
      </c>
      <c r="E1454" s="130">
        <v>6</v>
      </c>
      <c r="F1454" s="133">
        <v>6</v>
      </c>
    </row>
    <row r="1455" spans="1:7" ht="30" customHeight="1">
      <c r="A1455" s="130" t="s">
        <v>1328</v>
      </c>
      <c r="B1455" s="128" t="s">
        <v>3836</v>
      </c>
      <c r="C1455" s="157">
        <f>(E1455*2+F1455)/3</f>
        <v>5.333333333333333</v>
      </c>
      <c r="D1455" s="133" t="e">
        <f>F1455*(110%-(#REF!*10%))</f>
        <v>#REF!</v>
      </c>
      <c r="E1455" s="130">
        <v>6</v>
      </c>
      <c r="F1455" s="133">
        <v>4</v>
      </c>
    </row>
    <row r="1456" spans="1:7" ht="30" customHeight="1">
      <c r="A1456" s="130" t="s">
        <v>1328</v>
      </c>
      <c r="B1456" s="128" t="s">
        <v>2553</v>
      </c>
      <c r="C1456" s="157">
        <f>(E1456*2+F1456)/3</f>
        <v>5.333333333333333</v>
      </c>
      <c r="D1456" s="133" t="e">
        <f>F1456*(110%-(#REF!*10%))</f>
        <v>#REF!</v>
      </c>
      <c r="E1456" s="130">
        <v>5</v>
      </c>
      <c r="F1456" s="133">
        <v>6</v>
      </c>
    </row>
    <row r="1457" spans="1:6" ht="30" customHeight="1">
      <c r="A1457" s="130" t="s">
        <v>1328</v>
      </c>
      <c r="B1457" s="128" t="s">
        <v>3988</v>
      </c>
      <c r="C1457" s="157">
        <f>(E1457*2+F1457)/3</f>
        <v>5</v>
      </c>
      <c r="D1457" s="133" t="e">
        <f>F1457*(110%-(#REF!*10%))</f>
        <v>#REF!</v>
      </c>
      <c r="E1457" s="130">
        <v>5</v>
      </c>
      <c r="F1457" s="133">
        <v>5</v>
      </c>
    </row>
    <row r="1458" spans="1:6" ht="30" customHeight="1">
      <c r="A1458" s="130" t="s">
        <v>1328</v>
      </c>
      <c r="B1458" s="128" t="s">
        <v>2577</v>
      </c>
      <c r="C1458" s="157">
        <v>5</v>
      </c>
      <c r="D1458" s="133" t="e">
        <f>((#REF!*#REF!)+(#REF!*#REF!)+(#REF!*#REF!)+(#REF!*#REF!)+(#REF!*F1458))/10</f>
        <v>#REF!</v>
      </c>
      <c r="E1458" s="130">
        <v>5</v>
      </c>
      <c r="F1458" s="133">
        <v>15</v>
      </c>
    </row>
    <row r="1459" spans="1:6" ht="30" customHeight="1">
      <c r="A1459" s="130" t="s">
        <v>1328</v>
      </c>
      <c r="B1459" s="128" t="s">
        <v>3987</v>
      </c>
      <c r="C1459" s="157">
        <f>(E1459*2+F1459)/3</f>
        <v>5</v>
      </c>
      <c r="D1459" s="133" t="e">
        <f>F1459*(110%-(#REF!*10%))</f>
        <v>#REF!</v>
      </c>
      <c r="E1459" s="130">
        <v>5</v>
      </c>
      <c r="F1459" s="133">
        <v>5</v>
      </c>
    </row>
    <row r="1460" spans="1:6" ht="30" customHeight="1">
      <c r="A1460" s="130" t="s">
        <v>1328</v>
      </c>
      <c r="B1460" s="128" t="s">
        <v>2252</v>
      </c>
      <c r="C1460" s="157">
        <v>5</v>
      </c>
      <c r="D1460" s="133" t="e">
        <f>((#REF!*#REF!)+(#REF!*#REF!)+(#REF!*#REF!)+(#REF!*#REF!)+(#REF!*F1460))/10</f>
        <v>#REF!</v>
      </c>
      <c r="E1460" s="130">
        <v>5</v>
      </c>
      <c r="F1460" s="133">
        <v>14</v>
      </c>
    </row>
    <row r="1461" spans="1:6" ht="30" customHeight="1">
      <c r="A1461" s="130" t="s">
        <v>1328</v>
      </c>
      <c r="B1461" s="128" t="s">
        <v>850</v>
      </c>
      <c r="C1461" s="157">
        <v>5</v>
      </c>
      <c r="D1461" s="133" t="e">
        <f>((#REF!*#REF!)+(#REF!*#REF!)+(#REF!*#REF!)+(#REF!*#REF!)+(#REF!*F1461))/10</f>
        <v>#REF!</v>
      </c>
      <c r="E1461" s="130">
        <v>5</v>
      </c>
      <c r="F1461" s="133">
        <v>12</v>
      </c>
    </row>
    <row r="1462" spans="1:6" ht="30" customHeight="1">
      <c r="A1462" s="130" t="s">
        <v>1328</v>
      </c>
      <c r="B1462" s="128" t="s">
        <v>1641</v>
      </c>
      <c r="C1462" s="157">
        <v>5</v>
      </c>
      <c r="D1462" s="133" t="e">
        <f>((#REF!*#REF!)+(#REF!*#REF!)+(#REF!*#REF!)+(#REF!*#REF!)+(#REF!*F1462))/10</f>
        <v>#REF!</v>
      </c>
      <c r="E1462" s="130">
        <v>5</v>
      </c>
      <c r="F1462" s="133">
        <v>32</v>
      </c>
    </row>
    <row r="1463" spans="1:6" ht="30" customHeight="1">
      <c r="A1463" s="130" t="s">
        <v>1328</v>
      </c>
      <c r="B1463" s="128" t="s">
        <v>2552</v>
      </c>
      <c r="C1463" s="157">
        <f>(E1463*2+F1463)/3</f>
        <v>5</v>
      </c>
      <c r="D1463" s="133" t="e">
        <f>F1463*(110%-(#REF!*10%))</f>
        <v>#REF!</v>
      </c>
      <c r="E1463" s="130">
        <v>4</v>
      </c>
      <c r="F1463" s="133">
        <v>7</v>
      </c>
    </row>
    <row r="1464" spans="1:6" ht="30" customHeight="1">
      <c r="A1464" s="130" t="s">
        <v>1328</v>
      </c>
      <c r="B1464" s="128" t="s">
        <v>2487</v>
      </c>
      <c r="C1464" s="157">
        <v>5</v>
      </c>
      <c r="D1464" s="133" t="e">
        <f>((#REF!*#REF!)+(#REF!*#REF!)+(#REF!*#REF!)+(#REF!*#REF!)+(#REF!*F1464))/10</f>
        <v>#REF!</v>
      </c>
      <c r="E1464" s="130">
        <v>5</v>
      </c>
      <c r="F1464" s="133">
        <v>12</v>
      </c>
    </row>
    <row r="1465" spans="1:6" ht="30" customHeight="1">
      <c r="A1465" s="130" t="s">
        <v>1328</v>
      </c>
      <c r="B1465" s="128" t="s">
        <v>1428</v>
      </c>
      <c r="C1465" s="157">
        <v>5</v>
      </c>
      <c r="D1465" s="133" t="e">
        <f>((#REF!*#REF!)+(#REF!*#REF!)+(#REF!*#REF!)+(#REF!*#REF!)+(#REF!*F1465))/10</f>
        <v>#REF!</v>
      </c>
      <c r="E1465" s="130">
        <v>5</v>
      </c>
      <c r="F1465" s="133">
        <v>26</v>
      </c>
    </row>
    <row r="1466" spans="1:6" ht="30" customHeight="1">
      <c r="A1466" s="130" t="s">
        <v>1328</v>
      </c>
      <c r="B1466" s="128" t="s">
        <v>1646</v>
      </c>
      <c r="C1466" s="157">
        <v>5</v>
      </c>
      <c r="D1466" s="133" t="e">
        <f>((#REF!*#REF!)+(#REF!*#REF!)+(#REF!*#REF!)+(#REF!*#REF!)+(#REF!*F1466))/10</f>
        <v>#REF!</v>
      </c>
      <c r="E1466" s="130">
        <v>5</v>
      </c>
      <c r="F1466" s="133">
        <v>35</v>
      </c>
    </row>
    <row r="1467" spans="1:6" ht="30" customHeight="1">
      <c r="A1467" s="130" t="s">
        <v>1328</v>
      </c>
      <c r="B1467" s="128" t="s">
        <v>2459</v>
      </c>
      <c r="C1467" s="157">
        <f>(E1467*2+F1467)/3</f>
        <v>5</v>
      </c>
      <c r="D1467" s="133" t="e">
        <f>F1467*(110%-(#REF!*10%))</f>
        <v>#REF!</v>
      </c>
      <c r="E1467" s="130">
        <v>6</v>
      </c>
      <c r="F1467" s="133">
        <v>3</v>
      </c>
    </row>
    <row r="1468" spans="1:6" ht="30" customHeight="1">
      <c r="A1468" s="130" t="s">
        <v>1328</v>
      </c>
      <c r="B1468" s="169" t="s">
        <v>8</v>
      </c>
      <c r="C1468" s="157">
        <f>(E1468*2+F1468)/3</f>
        <v>4.7</v>
      </c>
      <c r="D1468" s="133" t="e">
        <f>F1468*(110%-(#REF!*10%))</f>
        <v>#REF!</v>
      </c>
      <c r="E1468" s="130">
        <v>6</v>
      </c>
      <c r="F1468" s="133">
        <v>2.1</v>
      </c>
    </row>
    <row r="1469" spans="1:6" ht="30" customHeight="1">
      <c r="A1469" s="130" t="s">
        <v>1328</v>
      </c>
      <c r="B1469" s="128" t="s">
        <v>2516</v>
      </c>
      <c r="C1469" s="157">
        <f>(E1469*2+F1469)/3</f>
        <v>4.333333333333333</v>
      </c>
      <c r="D1469" s="133" t="e">
        <f>F1469*(110%-(#REF!*10%))</f>
        <v>#REF!</v>
      </c>
      <c r="E1469" s="130">
        <v>5</v>
      </c>
      <c r="F1469" s="133">
        <v>3</v>
      </c>
    </row>
    <row r="1470" spans="1:6" ht="30" customHeight="1">
      <c r="A1470" s="130" t="s">
        <v>1328</v>
      </c>
      <c r="B1470" s="128" t="s">
        <v>2520</v>
      </c>
      <c r="C1470" s="157">
        <f>(E1470*2+F1470)/3</f>
        <v>4.333333333333333</v>
      </c>
      <c r="D1470" s="133" t="e">
        <f>F1470*(110%-(#REF!*10%))</f>
        <v>#REF!</v>
      </c>
      <c r="E1470" s="130">
        <v>5</v>
      </c>
      <c r="F1470" s="133">
        <v>3</v>
      </c>
    </row>
    <row r="1471" spans="1:6" ht="30" customHeight="1">
      <c r="A1471" s="130" t="s">
        <v>1328</v>
      </c>
      <c r="B1471" s="128" t="s">
        <v>2524</v>
      </c>
      <c r="C1471" s="157">
        <f>(E1471*2+F1471)/3</f>
        <v>4.333333333333333</v>
      </c>
      <c r="D1471" s="133" t="e">
        <f>F1471*(110%-(#REF!*10%))</f>
        <v>#REF!</v>
      </c>
      <c r="E1471" s="130">
        <v>5</v>
      </c>
      <c r="F1471" s="133">
        <v>3</v>
      </c>
    </row>
    <row r="1472" spans="1:6" ht="30" customHeight="1">
      <c r="A1472" s="130" t="s">
        <v>1328</v>
      </c>
      <c r="B1472" s="128" t="s">
        <v>2319</v>
      </c>
      <c r="C1472" s="157">
        <v>4</v>
      </c>
      <c r="D1472" s="133" t="e">
        <f>((#REF!*#REF!)+(#REF!*#REF!)+(#REF!*#REF!)+(#REF!*#REF!)+(#REF!*F1472))/10</f>
        <v>#REF!</v>
      </c>
      <c r="E1472" s="130">
        <v>4</v>
      </c>
      <c r="F1472" s="133">
        <v>25</v>
      </c>
    </row>
    <row r="1473" spans="1:7" ht="30" customHeight="1">
      <c r="A1473" s="130" t="s">
        <v>1328</v>
      </c>
      <c r="B1473" s="128" t="s">
        <v>790</v>
      </c>
      <c r="C1473" s="157">
        <v>4</v>
      </c>
      <c r="D1473" s="133" t="e">
        <f>((#REF!*#REF!)+(#REF!*#REF!)+(#REF!*#REF!)+(#REF!*#REF!)+(#REF!*F1473))/10</f>
        <v>#REF!</v>
      </c>
      <c r="E1473" s="130">
        <v>4</v>
      </c>
      <c r="F1473" s="133">
        <v>5</v>
      </c>
    </row>
    <row r="1474" spans="1:7" ht="30" customHeight="1">
      <c r="A1474" s="130" t="s">
        <v>1328</v>
      </c>
      <c r="B1474" s="128" t="s">
        <v>3210</v>
      </c>
      <c r="C1474" s="157">
        <f>(E1474*2+F1474)/3</f>
        <v>4</v>
      </c>
      <c r="D1474" s="133">
        <f>(F1474+G1474)/2</f>
        <v>3.5</v>
      </c>
      <c r="E1474" s="130">
        <v>3</v>
      </c>
      <c r="F1474" s="133">
        <v>6</v>
      </c>
      <c r="G1474" s="133">
        <v>1</v>
      </c>
    </row>
    <row r="1475" spans="1:7" ht="30" customHeight="1">
      <c r="A1475" s="130" t="s">
        <v>1328</v>
      </c>
      <c r="B1475" s="128" t="s">
        <v>2289</v>
      </c>
      <c r="C1475" s="157">
        <v>4</v>
      </c>
      <c r="D1475" s="133" t="e">
        <f>((#REF!*#REF!)+(#REF!*#REF!)+(#REF!*#REF!)+(#REF!*#REF!)+(#REF!*F1475))/10</f>
        <v>#REF!</v>
      </c>
      <c r="E1475" s="130">
        <v>4</v>
      </c>
      <c r="F1475" s="133">
        <v>40</v>
      </c>
    </row>
    <row r="1476" spans="1:7" ht="30" customHeight="1">
      <c r="A1476" s="130" t="s">
        <v>1328</v>
      </c>
      <c r="B1476" s="128" t="s">
        <v>1201</v>
      </c>
      <c r="C1476" s="157">
        <v>4</v>
      </c>
      <c r="D1476" s="133" t="e">
        <f>((#REF!*#REF!)+(#REF!*#REF!)+(#REF!*#REF!)+(#REF!*#REF!)+(#REF!*F1476))/10</f>
        <v>#REF!</v>
      </c>
      <c r="E1476" s="130">
        <v>4</v>
      </c>
      <c r="F1476" s="133">
        <v>26</v>
      </c>
    </row>
    <row r="1477" spans="1:7" ht="30" customHeight="1">
      <c r="A1477" s="130" t="s">
        <v>1328</v>
      </c>
      <c r="B1477" s="128" t="s">
        <v>120</v>
      </c>
      <c r="C1477" s="157">
        <v>4</v>
      </c>
      <c r="D1477" s="133" t="e">
        <f>((#REF!*#REF!)+(#REF!*#REF!)+(#REF!*#REF!)+(#REF!*#REF!)+(#REF!*F1477))/10</f>
        <v>#REF!</v>
      </c>
      <c r="E1477" s="130">
        <v>4</v>
      </c>
      <c r="F1477" s="133">
        <v>21</v>
      </c>
    </row>
    <row r="1478" spans="1:7" ht="30" customHeight="1">
      <c r="A1478" s="130" t="s">
        <v>1328</v>
      </c>
      <c r="B1478" s="128" t="s">
        <v>2257</v>
      </c>
      <c r="C1478" s="157">
        <v>4</v>
      </c>
      <c r="D1478" s="133" t="e">
        <f>((#REF!*#REF!)+(#REF!*#REF!)+(#REF!*#REF!)+(#REF!*#REF!)+(#REF!*F1478))/10</f>
        <v>#REF!</v>
      </c>
      <c r="E1478" s="130">
        <v>4</v>
      </c>
      <c r="F1478" s="133">
        <v>5</v>
      </c>
    </row>
    <row r="1479" spans="1:7" ht="30" customHeight="1">
      <c r="A1479" s="130" t="s">
        <v>1328</v>
      </c>
      <c r="B1479" s="128" t="s">
        <v>2318</v>
      </c>
      <c r="C1479" s="157">
        <v>4</v>
      </c>
      <c r="D1479" s="133" t="e">
        <f>((#REF!*#REF!)+(#REF!*#REF!)+(#REF!*#REF!)+(#REF!*#REF!)+(#REF!*F1479))/10</f>
        <v>#REF!</v>
      </c>
      <c r="E1479" s="130">
        <v>4</v>
      </c>
      <c r="F1479" s="133">
        <v>31</v>
      </c>
    </row>
    <row r="1480" spans="1:7" ht="30" customHeight="1">
      <c r="A1480" s="130" t="s">
        <v>1328</v>
      </c>
      <c r="B1480" s="128" t="s">
        <v>2317</v>
      </c>
      <c r="C1480" s="157">
        <v>4</v>
      </c>
      <c r="D1480" s="133" t="e">
        <f>((#REF!*#REF!)+(#REF!*#REF!)+(#REF!*#REF!)+(#REF!*#REF!)+(#REF!*F1480))/10</f>
        <v>#REF!</v>
      </c>
      <c r="E1480" s="130">
        <v>4</v>
      </c>
      <c r="F1480" s="133">
        <v>15</v>
      </c>
    </row>
    <row r="1481" spans="1:7" ht="30" customHeight="1">
      <c r="A1481" s="130" t="s">
        <v>1328</v>
      </c>
      <c r="B1481" s="128" t="s">
        <v>2353</v>
      </c>
      <c r="C1481" s="157">
        <v>4</v>
      </c>
      <c r="D1481" s="133" t="e">
        <f>((#REF!*#REF!)+(#REF!*#REF!)+(#REF!*#REF!)+(#REF!*#REF!)+(#REF!*F1481))/10</f>
        <v>#REF!</v>
      </c>
      <c r="E1481" s="130">
        <v>4</v>
      </c>
      <c r="F1481" s="133">
        <v>5</v>
      </c>
    </row>
    <row r="1482" spans="1:7" ht="30" customHeight="1">
      <c r="A1482" s="130" t="s">
        <v>1328</v>
      </c>
      <c r="B1482" s="128" t="s">
        <v>2576</v>
      </c>
      <c r="C1482" s="157">
        <f>(E1482*2+F1482)/3</f>
        <v>4</v>
      </c>
      <c r="D1482" s="133" t="e">
        <f>F1482*(110%-(#REF!*10%))</f>
        <v>#REF!</v>
      </c>
      <c r="E1482" s="130">
        <v>2</v>
      </c>
      <c r="F1482" s="133">
        <v>8</v>
      </c>
    </row>
    <row r="1483" spans="1:7" ht="30" customHeight="1">
      <c r="A1483" s="130" t="s">
        <v>1328</v>
      </c>
      <c r="B1483" s="128" t="s">
        <v>2579</v>
      </c>
      <c r="C1483" s="157">
        <f>(E1483*2+F1483)/3</f>
        <v>4</v>
      </c>
      <c r="D1483" s="133" t="e">
        <f>F1483*(110%-(#REF!*10%))</f>
        <v>#REF!</v>
      </c>
      <c r="E1483" s="130">
        <v>4</v>
      </c>
      <c r="F1483" s="133">
        <v>4</v>
      </c>
    </row>
    <row r="1484" spans="1:7" ht="30" customHeight="1">
      <c r="A1484" s="130" t="s">
        <v>1328</v>
      </c>
      <c r="B1484" s="128" t="s">
        <v>2580</v>
      </c>
      <c r="C1484" s="157">
        <f>(E1484*2+F1484)/3</f>
        <v>3.6666666666666665</v>
      </c>
      <c r="D1484" s="133" t="e">
        <f>F1484*(110%-(#REF!*10%))</f>
        <v>#REF!</v>
      </c>
      <c r="E1484" s="130">
        <v>2</v>
      </c>
      <c r="F1484" s="133">
        <v>7</v>
      </c>
    </row>
    <row r="1485" spans="1:7" ht="30" customHeight="1">
      <c r="A1485" s="130" t="s">
        <v>1328</v>
      </c>
      <c r="B1485" s="128" t="s">
        <v>2592</v>
      </c>
      <c r="C1485" s="157">
        <f>(E1485*2+F1485)/3</f>
        <v>3.6666666666666665</v>
      </c>
      <c r="D1485" s="133" t="e">
        <f>F1485*(110%-(#REF!*10%))</f>
        <v>#REF!</v>
      </c>
      <c r="E1485" s="130">
        <v>4</v>
      </c>
      <c r="F1485" s="133">
        <v>3</v>
      </c>
    </row>
    <row r="1486" spans="1:7" ht="30" customHeight="1">
      <c r="A1486" s="130" t="s">
        <v>1328</v>
      </c>
      <c r="B1486" s="128" t="s">
        <v>2554</v>
      </c>
      <c r="C1486" s="157">
        <f>(E1486*2+F1486)/3</f>
        <v>3.3333333333333335</v>
      </c>
      <c r="D1486" s="133" t="e">
        <f>F1486*(110%-(#REF!*10%))</f>
        <v>#REF!</v>
      </c>
      <c r="E1486" s="130">
        <v>3</v>
      </c>
      <c r="F1486" s="133">
        <v>4</v>
      </c>
    </row>
    <row r="1487" spans="1:7" ht="30" customHeight="1">
      <c r="A1487" s="130" t="s">
        <v>1328</v>
      </c>
      <c r="B1487" s="128" t="s">
        <v>1119</v>
      </c>
      <c r="C1487" s="157">
        <v>3</v>
      </c>
      <c r="D1487" s="133" t="e">
        <f>((#REF!*#REF!)+(#REF!*#REF!)+(#REF!*#REF!)+(#REF!*#REF!)+(#REF!*F1487))/10</f>
        <v>#REF!</v>
      </c>
      <c r="E1487" s="130">
        <v>3</v>
      </c>
      <c r="F1487" s="133">
        <v>25</v>
      </c>
    </row>
    <row r="1488" spans="1:7" ht="30" customHeight="1">
      <c r="A1488" s="130" t="s">
        <v>1328</v>
      </c>
      <c r="B1488" s="128" t="s">
        <v>4992</v>
      </c>
      <c r="C1488" s="157">
        <f>(E1488*2+F1488)/3</f>
        <v>3</v>
      </c>
      <c r="D1488" s="133">
        <f>(F1488+G1488)/2</f>
        <v>1</v>
      </c>
      <c r="E1488" s="130">
        <v>4</v>
      </c>
      <c r="F1488" s="133">
        <v>1</v>
      </c>
      <c r="G1488" s="133">
        <v>1</v>
      </c>
    </row>
    <row r="1489" spans="1:7" ht="30" customHeight="1">
      <c r="A1489" s="130" t="s">
        <v>1328</v>
      </c>
      <c r="B1489" s="128" t="s">
        <v>2274</v>
      </c>
      <c r="C1489" s="157">
        <v>3</v>
      </c>
      <c r="D1489" s="133" t="e">
        <f>((#REF!*#REF!)+(#REF!*#REF!)+(#REF!*#REF!)+(#REF!*#REF!)+(#REF!*F1489))/10</f>
        <v>#REF!</v>
      </c>
      <c r="E1489" s="130">
        <v>3</v>
      </c>
      <c r="F1489" s="133">
        <v>10</v>
      </c>
    </row>
    <row r="1490" spans="1:7" ht="30" customHeight="1">
      <c r="A1490" s="130" t="s">
        <v>1328</v>
      </c>
      <c r="B1490" s="128" t="s">
        <v>2291</v>
      </c>
      <c r="C1490" s="157">
        <v>3</v>
      </c>
      <c r="D1490" s="133" t="e">
        <f>((#REF!*#REF!)+(#REF!*#REF!)+(#REF!*#REF!)+(#REF!*#REF!)+(#REF!*F1490))/10</f>
        <v>#REF!</v>
      </c>
      <c r="E1490" s="130">
        <v>3</v>
      </c>
      <c r="F1490" s="133">
        <v>25</v>
      </c>
    </row>
    <row r="1491" spans="1:7" ht="30" customHeight="1">
      <c r="A1491" s="130" t="s">
        <v>1328</v>
      </c>
      <c r="B1491" s="128" t="s">
        <v>997</v>
      </c>
      <c r="C1491" s="157">
        <v>3</v>
      </c>
      <c r="D1491" s="133" t="e">
        <f>((#REF!*#REF!)+(#REF!*#REF!)+(#REF!*#REF!)+(#REF!*#REF!)+(#REF!*F1491))/10</f>
        <v>#REF!</v>
      </c>
      <c r="E1491" s="130">
        <v>3</v>
      </c>
      <c r="F1491" s="133">
        <v>25</v>
      </c>
    </row>
    <row r="1492" spans="1:7" ht="30" customHeight="1">
      <c r="A1492" s="130" t="s">
        <v>1328</v>
      </c>
      <c r="B1492" s="128" t="s">
        <v>2590</v>
      </c>
      <c r="C1492" s="157">
        <v>3</v>
      </c>
      <c r="D1492" s="133" t="e">
        <f>((#REF!*#REF!)+(#REF!*#REF!)+(#REF!*#REF!)+(#REF!*#REF!)+(#REF!*F1492))/10</f>
        <v>#REF!</v>
      </c>
      <c r="E1492" s="130">
        <v>3</v>
      </c>
      <c r="F1492" s="133">
        <v>3</v>
      </c>
    </row>
    <row r="1493" spans="1:7" ht="30" customHeight="1">
      <c r="A1493" s="130" t="s">
        <v>1328</v>
      </c>
      <c r="B1493" s="128" t="s">
        <v>1707</v>
      </c>
      <c r="C1493" s="157">
        <v>3</v>
      </c>
      <c r="D1493" s="133" t="e">
        <f>((#REF!*#REF!)+(#REF!*#REF!)+(#REF!*#REF!)+(#REF!*#REF!)+(#REF!*F1493))/10</f>
        <v>#REF!</v>
      </c>
      <c r="E1493" s="130">
        <v>3</v>
      </c>
      <c r="F1493" s="133">
        <v>24</v>
      </c>
    </row>
    <row r="1494" spans="1:7" ht="30" customHeight="1">
      <c r="A1494" s="130" t="s">
        <v>1328</v>
      </c>
      <c r="B1494" s="128" t="s">
        <v>2551</v>
      </c>
      <c r="C1494" s="157">
        <f>(E1494*2+F1494)/3</f>
        <v>3</v>
      </c>
      <c r="D1494" s="133" t="e">
        <f>F1494*(110%-(#REF!*10%))</f>
        <v>#REF!</v>
      </c>
      <c r="E1494" s="130">
        <v>2</v>
      </c>
      <c r="F1494" s="133">
        <v>5</v>
      </c>
    </row>
    <row r="1495" spans="1:7" ht="30" customHeight="1">
      <c r="A1495" s="130" t="s">
        <v>1328</v>
      </c>
      <c r="B1495" s="128" t="s">
        <v>1185</v>
      </c>
      <c r="C1495" s="157">
        <v>3</v>
      </c>
      <c r="D1495" s="133" t="e">
        <f>((#REF!*#REF!)+(#REF!*#REF!)+(#REF!*#REF!)+(#REF!*#REF!)+(#REF!*F1495))/10</f>
        <v>#REF!</v>
      </c>
      <c r="E1495" s="130">
        <v>3</v>
      </c>
      <c r="F1495" s="133">
        <v>46</v>
      </c>
    </row>
    <row r="1496" spans="1:7" ht="30" customHeight="1">
      <c r="A1496" s="130" t="s">
        <v>1328</v>
      </c>
      <c r="B1496" s="128" t="s">
        <v>2392</v>
      </c>
      <c r="C1496" s="157">
        <v>3</v>
      </c>
      <c r="D1496" s="133" t="e">
        <f>((#REF!*#REF!)+(#REF!*#REF!)+(#REF!*#REF!)+(#REF!*#REF!)+(#REF!*F1496))/10</f>
        <v>#REF!</v>
      </c>
      <c r="E1496" s="130">
        <v>3</v>
      </c>
      <c r="F1496" s="133">
        <v>5</v>
      </c>
    </row>
    <row r="1497" spans="1:7" ht="30" customHeight="1">
      <c r="A1497" s="130" t="s">
        <v>1328</v>
      </c>
      <c r="B1497" s="128" t="s">
        <v>2377</v>
      </c>
      <c r="C1497" s="157">
        <v>3</v>
      </c>
      <c r="D1497" s="133" t="e">
        <f>((#REF!*#REF!)+(#REF!*#REF!)+(#REF!*#REF!)+(#REF!*#REF!)+(#REF!*F1497))/10</f>
        <v>#REF!</v>
      </c>
      <c r="E1497" s="130">
        <v>3</v>
      </c>
      <c r="F1497" s="133">
        <v>25</v>
      </c>
    </row>
    <row r="1498" spans="1:7" ht="30" customHeight="1">
      <c r="A1498" s="130" t="s">
        <v>1328</v>
      </c>
      <c r="B1498" s="128" t="s">
        <v>1535</v>
      </c>
      <c r="C1498" s="157">
        <v>3</v>
      </c>
      <c r="D1498" s="133" t="e">
        <f>((#REF!*#REF!)+(#REF!*#REF!)+(#REF!*#REF!)+(#REF!*#REF!)+(#REF!*F1498))/10</f>
        <v>#REF!</v>
      </c>
      <c r="E1498" s="130">
        <v>3</v>
      </c>
      <c r="F1498" s="133">
        <v>6</v>
      </c>
    </row>
    <row r="1499" spans="1:7" ht="30" customHeight="1">
      <c r="A1499" s="130" t="s">
        <v>1328</v>
      </c>
      <c r="B1499" s="128" t="s">
        <v>2484</v>
      </c>
      <c r="C1499" s="157">
        <v>3</v>
      </c>
      <c r="D1499" s="133" t="e">
        <f>((#REF!*#REF!)+(#REF!*#REF!)+(#REF!*#REF!)+(#REF!*#REF!)+(#REF!*F1499))/10</f>
        <v>#REF!</v>
      </c>
      <c r="E1499" s="130">
        <v>3</v>
      </c>
      <c r="F1499" s="133">
        <v>46</v>
      </c>
    </row>
    <row r="1500" spans="1:7" ht="30" customHeight="1">
      <c r="A1500" s="130" t="s">
        <v>1328</v>
      </c>
      <c r="B1500" s="128" t="s">
        <v>2575</v>
      </c>
      <c r="C1500" s="157">
        <f>(E1500*2+F1500)/3</f>
        <v>2.6666666666666665</v>
      </c>
      <c r="D1500" s="133" t="e">
        <f>F1500*(110%-(#REF!*10%))</f>
        <v>#REF!</v>
      </c>
      <c r="E1500" s="130">
        <v>2</v>
      </c>
      <c r="F1500" s="133">
        <v>4</v>
      </c>
    </row>
    <row r="1501" spans="1:7" ht="30" customHeight="1">
      <c r="A1501" s="130" t="s">
        <v>1328</v>
      </c>
      <c r="B1501" s="128" t="s">
        <v>3827</v>
      </c>
      <c r="C1501" s="157">
        <f>(E1501*2+F1501)/3</f>
        <v>2.6666666666666665</v>
      </c>
      <c r="D1501" s="133" t="e">
        <f>F1501*(110%-(#REF!*10%))</f>
        <v>#REF!</v>
      </c>
      <c r="E1501" s="130">
        <v>2</v>
      </c>
      <c r="F1501" s="133">
        <v>4</v>
      </c>
    </row>
    <row r="1502" spans="1:7" ht="30" customHeight="1">
      <c r="A1502" s="130" t="s">
        <v>1328</v>
      </c>
      <c r="B1502" s="128" t="s">
        <v>5236</v>
      </c>
      <c r="C1502" s="157">
        <f>(E1502*2+F1502)/3</f>
        <v>2.3333333333333335</v>
      </c>
      <c r="D1502" s="133">
        <f>(F1502+G1502)/2</f>
        <v>2.5</v>
      </c>
      <c r="E1502" s="130">
        <v>2</v>
      </c>
      <c r="F1502" s="133">
        <v>3</v>
      </c>
      <c r="G1502" s="133">
        <v>2</v>
      </c>
    </row>
    <row r="1503" spans="1:7" ht="30" customHeight="1">
      <c r="A1503" s="130" t="s">
        <v>1328</v>
      </c>
      <c r="B1503" s="128" t="s">
        <v>992</v>
      </c>
      <c r="C1503" s="157">
        <v>2</v>
      </c>
      <c r="D1503" s="133" t="e">
        <f>((#REF!*#REF!)+(#REF!*#REF!)+(#REF!*#REF!)+(#REF!*#REF!)+(#REF!*F1503))/10</f>
        <v>#REF!</v>
      </c>
      <c r="E1503" s="130">
        <v>2</v>
      </c>
      <c r="F1503" s="133">
        <v>5</v>
      </c>
    </row>
    <row r="1504" spans="1:7" ht="30" customHeight="1">
      <c r="A1504" s="130" t="s">
        <v>1328</v>
      </c>
      <c r="B1504" s="128" t="s">
        <v>847</v>
      </c>
      <c r="C1504" s="157">
        <v>2</v>
      </c>
      <c r="D1504" s="133" t="e">
        <f>((#REF!*#REF!)+(#REF!*#REF!)+(#REF!*#REF!)+(#REF!*#REF!)+(#REF!*F1504))/10</f>
        <v>#REF!</v>
      </c>
      <c r="E1504" s="130">
        <v>2</v>
      </c>
      <c r="F1504" s="133">
        <v>10</v>
      </c>
    </row>
    <row r="1505" spans="1:6" ht="30" customHeight="1">
      <c r="A1505" s="130" t="s">
        <v>1328</v>
      </c>
      <c r="B1505" s="128" t="s">
        <v>2347</v>
      </c>
      <c r="C1505" s="157">
        <v>2</v>
      </c>
      <c r="D1505" s="133" t="e">
        <f>((#REF!*#REF!)+(#REF!*#REF!)+(#REF!*#REF!)+(#REF!*#REF!)+(#REF!*F1505))/10</f>
        <v>#REF!</v>
      </c>
      <c r="E1505" s="130">
        <v>2</v>
      </c>
      <c r="F1505" s="133">
        <v>7</v>
      </c>
    </row>
    <row r="1506" spans="1:6" ht="30" customHeight="1">
      <c r="A1506" s="130" t="s">
        <v>1328</v>
      </c>
      <c r="B1506" s="128" t="s">
        <v>1377</v>
      </c>
      <c r="C1506" s="157">
        <v>2</v>
      </c>
      <c r="D1506" s="133" t="e">
        <f>((#REF!*#REF!)+(#REF!*#REF!)+(#REF!*#REF!)+(#REF!*#REF!)+(#REF!*F1506))/10</f>
        <v>#REF!</v>
      </c>
      <c r="E1506" s="130">
        <v>2</v>
      </c>
      <c r="F1506" s="133">
        <v>30</v>
      </c>
    </row>
    <row r="1507" spans="1:6" ht="30" customHeight="1">
      <c r="A1507" s="130" t="s">
        <v>1328</v>
      </c>
      <c r="B1507" s="128" t="s">
        <v>2294</v>
      </c>
      <c r="C1507" s="157">
        <v>2</v>
      </c>
      <c r="D1507" s="133" t="e">
        <f>((#REF!*#REF!)+(#REF!*#REF!)+(#REF!*#REF!)+(#REF!*#REF!)+(#REF!*F1507))/10</f>
        <v>#REF!</v>
      </c>
      <c r="E1507" s="130">
        <v>2</v>
      </c>
      <c r="F1507" s="133">
        <v>24</v>
      </c>
    </row>
    <row r="1508" spans="1:6" ht="30" customHeight="1">
      <c r="A1508" s="130" t="s">
        <v>1328</v>
      </c>
      <c r="B1508" s="128" t="s">
        <v>1536</v>
      </c>
      <c r="C1508" s="157">
        <v>2</v>
      </c>
      <c r="D1508" s="133" t="e">
        <f>((#REF!*#REF!)+(#REF!*#REF!)+(#REF!*#REF!)+(#REF!*#REF!)+(#REF!*F1508))/10</f>
        <v>#REF!</v>
      </c>
      <c r="E1508" s="130">
        <v>2</v>
      </c>
      <c r="F1508" s="133">
        <v>6</v>
      </c>
    </row>
    <row r="1509" spans="1:6" ht="30" customHeight="1">
      <c r="A1509" s="130" t="s">
        <v>1328</v>
      </c>
      <c r="B1509" s="128" t="s">
        <v>1798</v>
      </c>
      <c r="C1509" s="157">
        <v>2</v>
      </c>
      <c r="D1509" s="133" t="e">
        <f>((#REF!*#REF!)+(#REF!*#REF!)+(#REF!*#REF!)+(#REF!*#REF!)+(#REF!*F1509))/10</f>
        <v>#REF!</v>
      </c>
      <c r="E1509" s="130">
        <v>2</v>
      </c>
      <c r="F1509" s="133">
        <v>40</v>
      </c>
    </row>
    <row r="1510" spans="1:6" ht="30" customHeight="1">
      <c r="A1510" s="130" t="s">
        <v>1328</v>
      </c>
      <c r="B1510" s="128" t="s">
        <v>1981</v>
      </c>
      <c r="C1510" s="157">
        <v>2</v>
      </c>
      <c r="D1510" s="133" t="e">
        <f>((#REF!*#REF!)+(#REF!*#REF!)+(#REF!*#REF!)+(#REF!*#REF!)+(#REF!*F1510))/10</f>
        <v>#REF!</v>
      </c>
      <c r="E1510" s="130">
        <v>2</v>
      </c>
      <c r="F1510" s="133">
        <v>5</v>
      </c>
    </row>
    <row r="1511" spans="1:6" ht="30" customHeight="1">
      <c r="A1511" s="130" t="s">
        <v>1328</v>
      </c>
      <c r="B1511" s="128" t="s">
        <v>621</v>
      </c>
      <c r="C1511" s="157">
        <v>2</v>
      </c>
      <c r="D1511" s="133" t="e">
        <f>((#REF!*#REF!)+(#REF!*#REF!)+(#REF!*#REF!)+(#REF!*#REF!)+(#REF!*F1511))/10</f>
        <v>#REF!</v>
      </c>
      <c r="E1511" s="130">
        <v>2</v>
      </c>
      <c r="F1511" s="133">
        <v>5</v>
      </c>
    </row>
    <row r="1512" spans="1:6" ht="30" customHeight="1">
      <c r="A1512" s="130" t="s">
        <v>1328</v>
      </c>
      <c r="B1512" s="128" t="s">
        <v>1915</v>
      </c>
      <c r="C1512" s="157">
        <v>2</v>
      </c>
      <c r="D1512" s="133" t="e">
        <f>((#REF!*#REF!)+(#REF!*#REF!)+(#REF!*#REF!)+(#REF!*#REF!)+(#REF!*F1512))/10</f>
        <v>#REF!</v>
      </c>
      <c r="E1512" s="130">
        <v>2</v>
      </c>
      <c r="F1512" s="133">
        <v>20</v>
      </c>
    </row>
    <row r="1513" spans="1:6" ht="30" customHeight="1">
      <c r="A1513" s="130" t="s">
        <v>1328</v>
      </c>
      <c r="B1513" s="128" t="s">
        <v>2320</v>
      </c>
      <c r="C1513" s="157">
        <v>2</v>
      </c>
      <c r="D1513" s="133" t="e">
        <f>((#REF!*#REF!)+(#REF!*#REF!)+(#REF!*#REF!)+(#REF!*#REF!)+(#REF!*F1513))/10</f>
        <v>#REF!</v>
      </c>
      <c r="E1513" s="130">
        <v>2</v>
      </c>
      <c r="F1513" s="133">
        <v>15</v>
      </c>
    </row>
    <row r="1514" spans="1:6" ht="30" customHeight="1">
      <c r="A1514" s="130" t="s">
        <v>1328</v>
      </c>
      <c r="B1514" s="128" t="s">
        <v>1112</v>
      </c>
      <c r="C1514" s="157">
        <v>2</v>
      </c>
      <c r="D1514" s="133" t="e">
        <f>((#REF!*#REF!)+(#REF!*#REF!)+(#REF!*#REF!)+(#REF!*#REF!)+(#REF!*F1514))/10</f>
        <v>#REF!</v>
      </c>
      <c r="E1514" s="130">
        <v>2</v>
      </c>
      <c r="F1514" s="133">
        <v>9</v>
      </c>
    </row>
    <row r="1515" spans="1:6" ht="30" customHeight="1">
      <c r="A1515" s="130" t="s">
        <v>1328</v>
      </c>
      <c r="B1515" s="128" t="s">
        <v>2292</v>
      </c>
      <c r="C1515" s="157">
        <v>2</v>
      </c>
      <c r="D1515" s="133" t="e">
        <f>((#REF!*#REF!)+(#REF!*#REF!)+(#REF!*#REF!)+(#REF!*#REF!)+(#REF!*F1515))/10</f>
        <v>#REF!</v>
      </c>
      <c r="E1515" s="130">
        <v>2</v>
      </c>
      <c r="F1515" s="133">
        <v>5</v>
      </c>
    </row>
    <row r="1516" spans="1:6" ht="30" customHeight="1">
      <c r="A1516" s="130" t="s">
        <v>1328</v>
      </c>
      <c r="B1516" s="134" t="s">
        <v>48</v>
      </c>
      <c r="C1516" s="157">
        <v>2</v>
      </c>
      <c r="D1516" s="133" t="e">
        <f>((#REF!*#REF!)+(#REF!*#REF!)+(#REF!*#REF!)+(#REF!*#REF!)+(#REF!*F1516))/10</f>
        <v>#REF!</v>
      </c>
      <c r="E1516" s="130">
        <v>2</v>
      </c>
      <c r="F1516" s="133">
        <v>29</v>
      </c>
    </row>
    <row r="1517" spans="1:6" ht="30" customHeight="1">
      <c r="A1517" s="130" t="s">
        <v>1328</v>
      </c>
      <c r="B1517" s="128" t="s">
        <v>863</v>
      </c>
      <c r="C1517" s="157">
        <v>2</v>
      </c>
      <c r="D1517" s="133" t="e">
        <f>((#REF!*#REF!)+(#REF!*#REF!)+(#REF!*#REF!)+(#REF!*#REF!)+(#REF!*F1517))/10</f>
        <v>#REF!</v>
      </c>
      <c r="E1517" s="130">
        <v>2</v>
      </c>
      <c r="F1517" s="133">
        <v>5</v>
      </c>
    </row>
    <row r="1518" spans="1:6" ht="30" customHeight="1">
      <c r="A1518" s="130" t="s">
        <v>1328</v>
      </c>
      <c r="B1518" s="128" t="s">
        <v>2378</v>
      </c>
      <c r="C1518" s="157">
        <v>2</v>
      </c>
      <c r="D1518" s="133" t="e">
        <f>((#REF!*#REF!)+(#REF!*#REF!)+(#REF!*#REF!)+(#REF!*#REF!)+(#REF!*F1518))/10</f>
        <v>#REF!</v>
      </c>
      <c r="E1518" s="130">
        <v>2</v>
      </c>
      <c r="F1518" s="133">
        <v>5</v>
      </c>
    </row>
    <row r="1519" spans="1:6" ht="30" customHeight="1">
      <c r="A1519" s="130" t="s">
        <v>1328</v>
      </c>
      <c r="B1519" s="134" t="s">
        <v>21</v>
      </c>
      <c r="C1519" s="157">
        <v>1</v>
      </c>
      <c r="D1519" s="133" t="e">
        <f>((#REF!*#REF!)+(#REF!*#REF!)+(#REF!*#REF!)+(#REF!*#REF!)+(#REF!*F1519))/10</f>
        <v>#REF!</v>
      </c>
      <c r="E1519" s="130">
        <v>1</v>
      </c>
      <c r="F1519" s="133">
        <v>1</v>
      </c>
    </row>
    <row r="1520" spans="1:6" ht="30" customHeight="1">
      <c r="A1520" s="130" t="s">
        <v>1328</v>
      </c>
      <c r="B1520" s="134" t="s">
        <v>57</v>
      </c>
      <c r="C1520" s="157">
        <v>1</v>
      </c>
      <c r="D1520" s="133" t="e">
        <f>((#REF!*#REF!)+(#REF!*#REF!)+(#REF!*#REF!)+(#REF!*#REF!)+(#REF!*F1520))/10</f>
        <v>#REF!</v>
      </c>
      <c r="E1520" s="130">
        <v>1</v>
      </c>
      <c r="F1520" s="133">
        <v>25</v>
      </c>
    </row>
    <row r="1521" spans="1:6" ht="30" customHeight="1">
      <c r="A1521" s="130" t="s">
        <v>1328</v>
      </c>
      <c r="B1521" s="128" t="s">
        <v>1485</v>
      </c>
      <c r="C1521" s="157">
        <v>1</v>
      </c>
      <c r="D1521" s="133" t="e">
        <f>((#REF!*#REF!)+(#REF!*#REF!)+(#REF!*#REF!)+(#REF!*#REF!)+(#REF!*F1521))/10</f>
        <v>#REF!</v>
      </c>
      <c r="E1521" s="130">
        <v>1</v>
      </c>
      <c r="F1521" s="133">
        <v>4</v>
      </c>
    </row>
    <row r="1522" spans="1:6" ht="30" customHeight="1">
      <c r="A1522" s="130" t="s">
        <v>1328</v>
      </c>
      <c r="B1522" s="128" t="s">
        <v>1647</v>
      </c>
      <c r="C1522" s="157">
        <v>1</v>
      </c>
      <c r="D1522" s="133" t="e">
        <f>((#REF!*#REF!)+(#REF!*#REF!)+(#REF!*#REF!)+(#REF!*#REF!)+(#REF!*F1522))/10</f>
        <v>#REF!</v>
      </c>
      <c r="E1522" s="130">
        <v>1</v>
      </c>
      <c r="F1522" s="133">
        <v>2</v>
      </c>
    </row>
    <row r="1523" spans="1:6" ht="30" customHeight="1">
      <c r="A1523" s="130" t="s">
        <v>1328</v>
      </c>
      <c r="B1523" s="128" t="s">
        <v>625</v>
      </c>
      <c r="C1523" s="157">
        <v>1</v>
      </c>
      <c r="D1523" s="133" t="e">
        <f>((#REF!*#REF!)+(#REF!*#REF!)+(#REF!*#REF!)+(#REF!*#REF!)+(#REF!*F1523))/10</f>
        <v>#REF!</v>
      </c>
      <c r="E1523" s="130">
        <v>1</v>
      </c>
      <c r="F1523" s="133">
        <v>18</v>
      </c>
    </row>
    <row r="1524" spans="1:6" ht="30" customHeight="1">
      <c r="A1524" s="130" t="s">
        <v>1328</v>
      </c>
      <c r="B1524" s="134" t="s">
        <v>1100</v>
      </c>
      <c r="C1524" s="157">
        <v>1</v>
      </c>
      <c r="D1524" s="133" t="e">
        <f>((#REF!*#REF!)+(#REF!*#REF!)+(#REF!*#REF!)+(#REF!*#REF!)+(#REF!*F1524))/10</f>
        <v>#REF!</v>
      </c>
      <c r="E1524" s="130">
        <v>1</v>
      </c>
      <c r="F1524" s="133">
        <v>25</v>
      </c>
    </row>
    <row r="1525" spans="1:6" ht="30" customHeight="1">
      <c r="A1525" s="130" t="s">
        <v>1328</v>
      </c>
      <c r="B1525" s="128" t="s">
        <v>985</v>
      </c>
      <c r="C1525" s="157">
        <v>1</v>
      </c>
      <c r="D1525" s="133" t="e">
        <f>((#REF!*#REF!)+(#REF!*#REF!)+(#REF!*#REF!)+(#REF!*#REF!)+(#REF!*F1525))/10</f>
        <v>#REF!</v>
      </c>
      <c r="E1525" s="130">
        <v>1</v>
      </c>
      <c r="F1525" s="133">
        <v>4</v>
      </c>
    </row>
    <row r="1526" spans="1:6" ht="30" customHeight="1">
      <c r="A1526" s="130" t="s">
        <v>1328</v>
      </c>
      <c r="B1526" s="134" t="s">
        <v>14</v>
      </c>
      <c r="C1526" s="157">
        <v>1</v>
      </c>
      <c r="D1526" s="133" t="e">
        <f>((#REF!*#REF!)+(#REF!*#REF!)+(#REF!*#REF!)+(#REF!*#REF!)+(#REF!*F1526))/10</f>
        <v>#REF!</v>
      </c>
      <c r="E1526" s="130">
        <v>1</v>
      </c>
      <c r="F1526" s="133">
        <v>25</v>
      </c>
    </row>
    <row r="1527" spans="1:6" ht="30" customHeight="1">
      <c r="A1527" s="130" t="s">
        <v>1328</v>
      </c>
      <c r="B1527" s="128" t="s">
        <v>1341</v>
      </c>
      <c r="C1527" s="157">
        <v>1</v>
      </c>
      <c r="D1527" s="133" t="e">
        <f>((#REF!*#REF!)+(#REF!*#REF!)+(#REF!*#REF!)+(#REF!*#REF!)+(#REF!*F1527))/10</f>
        <v>#REF!</v>
      </c>
      <c r="E1527" s="130">
        <v>1</v>
      </c>
      <c r="F1527" s="133">
        <v>4</v>
      </c>
    </row>
    <row r="1528" spans="1:6" ht="30" customHeight="1">
      <c r="A1528" s="130" t="s">
        <v>1328</v>
      </c>
      <c r="B1528" s="128" t="s">
        <v>1172</v>
      </c>
      <c r="C1528" s="157">
        <v>1</v>
      </c>
      <c r="D1528" s="133" t="e">
        <f>((#REF!*#REF!)+(#REF!*#REF!)+(#REF!*#REF!)+(#REF!*#REF!)+(#REF!*F1528))/10</f>
        <v>#REF!</v>
      </c>
      <c r="E1528" s="130">
        <v>1</v>
      </c>
      <c r="F1528" s="133">
        <v>25</v>
      </c>
    </row>
    <row r="1529" spans="1:6" ht="30" customHeight="1">
      <c r="A1529" s="130" t="s">
        <v>1328</v>
      </c>
      <c r="B1529" s="134" t="s">
        <v>6</v>
      </c>
      <c r="C1529" s="157">
        <v>1</v>
      </c>
      <c r="D1529" s="133" t="e">
        <f>((#REF!*#REF!)+(#REF!*#REF!)+(#REF!*#REF!)+(#REF!*#REF!)+(#REF!*F1529))/10</f>
        <v>#REF!</v>
      </c>
      <c r="E1529" s="130">
        <v>1</v>
      </c>
      <c r="F1529" s="133">
        <v>25</v>
      </c>
    </row>
    <row r="1530" spans="1:6" ht="30" customHeight="1">
      <c r="A1530" s="130" t="s">
        <v>1328</v>
      </c>
      <c r="B1530" s="128" t="s">
        <v>1802</v>
      </c>
      <c r="C1530" s="157">
        <v>1</v>
      </c>
      <c r="D1530" s="133" t="e">
        <f>((#REF!*#REF!)+(#REF!*#REF!)+(#REF!*#REF!)+(#REF!*#REF!)+(#REF!*F1530))/10</f>
        <v>#REF!</v>
      </c>
      <c r="E1530" s="130">
        <v>1</v>
      </c>
      <c r="F1530" s="133">
        <v>1</v>
      </c>
    </row>
    <row r="1531" spans="1:6" ht="30" customHeight="1">
      <c r="A1531" s="130" t="s">
        <v>1328</v>
      </c>
      <c r="B1531" s="128" t="s">
        <v>1793</v>
      </c>
      <c r="C1531" s="157">
        <v>1</v>
      </c>
      <c r="D1531" s="133" t="e">
        <f>((#REF!*#REF!)+(#REF!*#REF!)+(#REF!*#REF!)+(#REF!*#REF!)+(#REF!*F1531))/10</f>
        <v>#REF!</v>
      </c>
      <c r="E1531" s="130">
        <v>1</v>
      </c>
      <c r="F1531" s="133">
        <v>10</v>
      </c>
    </row>
    <row r="1532" spans="1:6" ht="30" customHeight="1">
      <c r="A1532" s="130" t="s">
        <v>1328</v>
      </c>
      <c r="B1532" s="128" t="s">
        <v>1606</v>
      </c>
      <c r="C1532" s="157">
        <v>1</v>
      </c>
      <c r="D1532" s="133" t="e">
        <f>((#REF!*#REF!)+(#REF!*#REF!)+(#REF!*#REF!)+(#REF!*#REF!)+(#REF!*F1532))/10</f>
        <v>#REF!</v>
      </c>
      <c r="E1532" s="130">
        <v>1</v>
      </c>
      <c r="F1532" s="133">
        <v>1</v>
      </c>
    </row>
    <row r="1533" spans="1:6" ht="30" customHeight="1">
      <c r="A1533" s="130" t="s">
        <v>1328</v>
      </c>
      <c r="B1533" s="128" t="s">
        <v>1795</v>
      </c>
      <c r="C1533" s="157">
        <v>1</v>
      </c>
      <c r="D1533" s="133" t="e">
        <f>((#REF!*#REF!)+(#REF!*#REF!)+(#REF!*#REF!)+(#REF!*#REF!)+(#REF!*F1533))/10</f>
        <v>#REF!</v>
      </c>
      <c r="E1533" s="130">
        <v>1</v>
      </c>
      <c r="F1533" s="133">
        <v>14</v>
      </c>
    </row>
    <row r="1534" spans="1:6" ht="30" customHeight="1">
      <c r="A1534" s="130" t="s">
        <v>1328</v>
      </c>
      <c r="B1534" s="128" t="s">
        <v>1215</v>
      </c>
      <c r="C1534" s="157">
        <v>1</v>
      </c>
      <c r="D1534" s="133" t="e">
        <f>((#REF!*#REF!)+(#REF!*#REF!)+(#REF!*#REF!)+(#REF!*#REF!)+(#REF!*F1534))/10</f>
        <v>#REF!</v>
      </c>
      <c r="E1534" s="130">
        <v>1</v>
      </c>
      <c r="F1534" s="133">
        <v>3</v>
      </c>
    </row>
    <row r="1535" spans="1:6" ht="30" customHeight="1">
      <c r="A1535" s="130" t="s">
        <v>1328</v>
      </c>
      <c r="B1535" s="128" t="s">
        <v>5</v>
      </c>
      <c r="C1535" s="157">
        <v>1</v>
      </c>
      <c r="D1535" s="133" t="e">
        <f>((#REF!*#REF!)+(#REF!*#REF!)+(#REF!*#REF!)+(#REF!*#REF!)+(#REF!*F1535))/10</f>
        <v>#REF!</v>
      </c>
      <c r="E1535" s="130">
        <v>1</v>
      </c>
      <c r="F1535" s="133">
        <v>4</v>
      </c>
    </row>
    <row r="1536" spans="1:6" ht="30" customHeight="1">
      <c r="A1536" s="130" t="s">
        <v>1328</v>
      </c>
      <c r="B1536" s="134" t="s">
        <v>46</v>
      </c>
      <c r="C1536" s="157">
        <v>1</v>
      </c>
      <c r="D1536" s="133" t="e">
        <f>((#REF!*#REF!)+(#REF!*#REF!)+(#REF!*#REF!)+(#REF!*#REF!)+(#REF!*F1536))/10</f>
        <v>#REF!</v>
      </c>
      <c r="E1536" s="130">
        <v>1</v>
      </c>
      <c r="F1536" s="133">
        <v>25</v>
      </c>
    </row>
    <row r="1537" spans="1:6" ht="30" customHeight="1">
      <c r="A1537" s="130" t="s">
        <v>1328</v>
      </c>
      <c r="B1537" s="128" t="s">
        <v>2351</v>
      </c>
      <c r="C1537" s="157">
        <v>1</v>
      </c>
      <c r="D1537" s="133" t="e">
        <f>((#REF!*#REF!)+(#REF!*#REF!)+(#REF!*#REF!)+(#REF!*#REF!)+(#REF!*F1537))/10</f>
        <v>#REF!</v>
      </c>
      <c r="E1537" s="130">
        <v>1</v>
      </c>
      <c r="F1537" s="133">
        <v>16</v>
      </c>
    </row>
    <row r="1538" spans="1:6" ht="30" customHeight="1">
      <c r="A1538" s="130" t="s">
        <v>1328</v>
      </c>
      <c r="B1538" s="128" t="s">
        <v>865</v>
      </c>
      <c r="C1538" s="157">
        <v>1</v>
      </c>
      <c r="D1538" s="133" t="e">
        <f>((#REF!*#REF!)+(#REF!*#REF!)+(#REF!*#REF!)+(#REF!*#REF!)+(#REF!*F1538))/10</f>
        <v>#REF!</v>
      </c>
      <c r="E1538" s="130">
        <v>1</v>
      </c>
      <c r="F1538" s="133">
        <v>10</v>
      </c>
    </row>
    <row r="1539" spans="1:6" ht="30" customHeight="1">
      <c r="A1539" s="130" t="s">
        <v>1328</v>
      </c>
      <c r="B1539" s="128" t="s">
        <v>1165</v>
      </c>
      <c r="C1539" s="157">
        <v>1</v>
      </c>
      <c r="D1539" s="133" t="e">
        <f>((#REF!*#REF!)+(#REF!*#REF!)+(#REF!*#REF!)+(#REF!*#REF!)+(#REF!*F1539))/10</f>
        <v>#REF!</v>
      </c>
      <c r="E1539" s="130">
        <v>1</v>
      </c>
      <c r="F1539" s="133">
        <v>15</v>
      </c>
    </row>
    <row r="1540" spans="1:6" ht="30" customHeight="1">
      <c r="A1540" s="130" t="s">
        <v>1328</v>
      </c>
      <c r="B1540" s="128" t="s">
        <v>1986</v>
      </c>
      <c r="C1540" s="157">
        <v>1</v>
      </c>
      <c r="D1540" s="133" t="e">
        <f>((#REF!*#REF!)+(#REF!*#REF!)+(#REF!*#REF!)+(#REF!*#REF!)+(#REF!*F1540))/10</f>
        <v>#REF!</v>
      </c>
      <c r="E1540" s="130">
        <v>1</v>
      </c>
      <c r="F1540" s="133">
        <v>15</v>
      </c>
    </row>
    <row r="1541" spans="1:6" ht="30" customHeight="1">
      <c r="A1541" s="130" t="s">
        <v>1328</v>
      </c>
      <c r="B1541" s="128" t="s">
        <v>2078</v>
      </c>
      <c r="C1541" s="157">
        <v>1</v>
      </c>
      <c r="D1541" s="133" t="e">
        <f>((#REF!*#REF!)+(#REF!*#REF!)+(#REF!*#REF!)+(#REF!*#REF!)+(#REF!*F1541))/10</f>
        <v>#REF!</v>
      </c>
      <c r="E1541" s="130">
        <v>1</v>
      </c>
      <c r="F1541" s="133">
        <v>25</v>
      </c>
    </row>
    <row r="1542" spans="1:6" ht="30" customHeight="1">
      <c r="A1542" s="130" t="s">
        <v>1328</v>
      </c>
      <c r="B1542" s="128" t="s">
        <v>1837</v>
      </c>
      <c r="C1542" s="157">
        <v>1</v>
      </c>
      <c r="D1542" s="133" t="e">
        <f>((#REF!*#REF!)+(#REF!*#REF!)+(#REF!*#REF!)+(#REF!*#REF!)+(#REF!*F1542))/10</f>
        <v>#REF!</v>
      </c>
      <c r="E1542" s="130">
        <v>1</v>
      </c>
      <c r="F1542" s="133">
        <v>4</v>
      </c>
    </row>
    <row r="1543" spans="1:6" ht="30" customHeight="1">
      <c r="A1543" s="130" t="s">
        <v>1328</v>
      </c>
      <c r="B1543" s="134" t="s">
        <v>59</v>
      </c>
      <c r="C1543" s="157">
        <v>1</v>
      </c>
      <c r="D1543" s="133" t="e">
        <f>((#REF!*#REF!)+(#REF!*#REF!)+(#REF!*#REF!)+(#REF!*#REF!)+(#REF!*F1543))/10</f>
        <v>#REF!</v>
      </c>
      <c r="E1543" s="130">
        <v>1</v>
      </c>
      <c r="F1543" s="133">
        <v>4</v>
      </c>
    </row>
    <row r="1544" spans="1:6" ht="30" customHeight="1">
      <c r="A1544" s="130" t="s">
        <v>1328</v>
      </c>
      <c r="B1544" s="128" t="s">
        <v>1108</v>
      </c>
      <c r="C1544" s="157">
        <v>1</v>
      </c>
      <c r="D1544" s="133" t="e">
        <f>((#REF!*#REF!)+(#REF!*#REF!)+(#REF!*#REF!)+(#REF!*#REF!)+(#REF!*F1544))/10</f>
        <v>#REF!</v>
      </c>
      <c r="E1544" s="130">
        <v>1</v>
      </c>
      <c r="F1544" s="133">
        <v>20</v>
      </c>
    </row>
    <row r="1545" spans="1:6" ht="30" customHeight="1">
      <c r="A1545" s="130" t="s">
        <v>1328</v>
      </c>
      <c r="B1545" s="128" t="s">
        <v>1533</v>
      </c>
      <c r="C1545" s="157">
        <v>1</v>
      </c>
      <c r="D1545" s="133" t="e">
        <f>((#REF!*#REF!)+(#REF!*#REF!)+(#REF!*#REF!)+(#REF!*#REF!)+(#REF!*F1545))/10</f>
        <v>#REF!</v>
      </c>
      <c r="E1545" s="130">
        <v>1</v>
      </c>
      <c r="F1545" s="133">
        <v>3</v>
      </c>
    </row>
    <row r="1546" spans="1:6" ht="30" customHeight="1">
      <c r="A1546" s="130" t="s">
        <v>1328</v>
      </c>
      <c r="B1546" s="128" t="s">
        <v>68</v>
      </c>
      <c r="C1546" s="157">
        <v>1</v>
      </c>
      <c r="D1546" s="133" t="e">
        <f>((#REF!*#REF!)+(#REF!*#REF!)+(#REF!*#REF!)+(#REF!*#REF!)+(#REF!*F1546))/10</f>
        <v>#REF!</v>
      </c>
      <c r="E1546" s="130">
        <v>1</v>
      </c>
      <c r="F1546" s="133">
        <v>10</v>
      </c>
    </row>
    <row r="1547" spans="1:6" ht="30" customHeight="1">
      <c r="A1547" s="130" t="s">
        <v>1328</v>
      </c>
      <c r="B1547" s="128" t="s">
        <v>1308</v>
      </c>
      <c r="C1547" s="157">
        <v>1</v>
      </c>
      <c r="D1547" s="133" t="e">
        <f>((#REF!*#REF!)+(#REF!*#REF!)+(#REF!*#REF!)+(#REF!*#REF!)+(#REF!*F1547))/10</f>
        <v>#REF!</v>
      </c>
      <c r="E1547" s="130">
        <v>1</v>
      </c>
      <c r="F1547" s="133">
        <v>25</v>
      </c>
    </row>
    <row r="1548" spans="1:6" ht="30" customHeight="1">
      <c r="A1548" s="130" t="s">
        <v>1328</v>
      </c>
      <c r="B1548" s="128" t="s">
        <v>2015</v>
      </c>
      <c r="C1548" s="157">
        <v>1</v>
      </c>
      <c r="D1548" s="133" t="e">
        <f>((#REF!*#REF!)+(#REF!*#REF!)+(#REF!*#REF!)+(#REF!*#REF!)+(#REF!*F1548))/10</f>
        <v>#REF!</v>
      </c>
      <c r="E1548" s="130">
        <v>1</v>
      </c>
      <c r="F1548" s="133">
        <v>26</v>
      </c>
    </row>
    <row r="1549" spans="1:6" ht="30" customHeight="1">
      <c r="A1549" s="130" t="s">
        <v>1328</v>
      </c>
      <c r="B1549" s="128" t="s">
        <v>1205</v>
      </c>
      <c r="C1549" s="157">
        <v>1</v>
      </c>
      <c r="D1549" s="133" t="e">
        <f>((#REF!*#REF!)+(#REF!*#REF!)+(#REF!*#REF!)+(#REF!*#REF!)+(#REF!*F1549))/10</f>
        <v>#REF!</v>
      </c>
      <c r="E1549" s="130">
        <v>1</v>
      </c>
      <c r="F1549" s="133">
        <v>25</v>
      </c>
    </row>
    <row r="1550" spans="1:6" ht="30" customHeight="1">
      <c r="A1550" s="130" t="s">
        <v>1328</v>
      </c>
      <c r="B1550" s="128" t="s">
        <v>629</v>
      </c>
      <c r="C1550" s="157">
        <v>0</v>
      </c>
      <c r="D1550" s="133" t="e">
        <f>((#REF!*#REF!)+(#REF!*#REF!)+(#REF!*#REF!)+(#REF!*#REF!)+(#REF!*F1550))/10</f>
        <v>#REF!</v>
      </c>
      <c r="E1550" s="130">
        <v>0</v>
      </c>
      <c r="F1550" s="133">
        <v>2</v>
      </c>
    </row>
    <row r="1551" spans="1:6" ht="30" customHeight="1">
      <c r="A1551" s="130" t="s">
        <v>1328</v>
      </c>
      <c r="B1551" s="128" t="s">
        <v>1746</v>
      </c>
      <c r="C1551" s="157">
        <v>0</v>
      </c>
      <c r="D1551" s="133" t="e">
        <f>((#REF!*#REF!)+(#REF!*#REF!)+(#REF!*#REF!)+(#REF!*#REF!)+(#REF!*F1551))/10</f>
        <v>#REF!</v>
      </c>
      <c r="E1551" s="130">
        <v>0</v>
      </c>
      <c r="F1551" s="133">
        <v>21</v>
      </c>
    </row>
    <row r="1552" spans="1:6" ht="30" customHeight="1">
      <c r="A1552" s="130" t="s">
        <v>1328</v>
      </c>
      <c r="B1552" s="128" t="s">
        <v>1304</v>
      </c>
      <c r="C1552" s="157">
        <f>(E1552*2+F1552)/3</f>
        <v>0</v>
      </c>
      <c r="D1552" s="133" t="e">
        <f>F1552*(110%-(#REF!*10%))</f>
        <v>#REF!</v>
      </c>
    </row>
    <row r="1553" spans="1:6" ht="30" customHeight="1">
      <c r="A1553" s="130" t="s">
        <v>1328</v>
      </c>
      <c r="B1553" s="128" t="s">
        <v>3922</v>
      </c>
      <c r="C1553" s="157">
        <f>(E1553*2+F1553)/3</f>
        <v>0</v>
      </c>
      <c r="D1553" s="133" t="e">
        <f>F1553*(110%-(#REF!*10%))</f>
        <v>#REF!</v>
      </c>
    </row>
    <row r="1554" spans="1:6" ht="30" customHeight="1">
      <c r="A1554" s="130" t="s">
        <v>1328</v>
      </c>
      <c r="B1554" s="128" t="s">
        <v>113</v>
      </c>
      <c r="D1554" s="133" t="e">
        <f>((#REF!*#REF!)+(#REF!*#REF!)+(#REF!*#REF!)+(#REF!*#REF!)+(#REF!*F1554))/10</f>
        <v>#REF!</v>
      </c>
      <c r="F1554" s="133">
        <v>40</v>
      </c>
    </row>
    <row r="1555" spans="1:6" ht="30" customHeight="1">
      <c r="A1555" s="130" t="s">
        <v>1328</v>
      </c>
      <c r="B1555" s="128" t="s">
        <v>1860</v>
      </c>
      <c r="D1555" s="133" t="e">
        <f>((#REF!*#REF!)+(#REF!*#REF!)+(#REF!*#REF!)+(#REF!*#REF!)+(#REF!*F1555))/10</f>
        <v>#REF!</v>
      </c>
    </row>
    <row r="1556" spans="1:6" ht="30" customHeight="1">
      <c r="A1556" s="130" t="s">
        <v>1328</v>
      </c>
      <c r="B1556" s="128" t="s">
        <v>1601</v>
      </c>
      <c r="D1556" s="133" t="e">
        <f>((#REF!*#REF!)+(#REF!*#REF!)+(#REF!*#REF!)+(#REF!*#REF!)+(#REF!*F1556))/10</f>
        <v>#REF!</v>
      </c>
      <c r="F1556" s="133">
        <v>41</v>
      </c>
    </row>
    <row r="1557" spans="1:6" ht="30" customHeight="1">
      <c r="A1557" s="130" t="s">
        <v>1328</v>
      </c>
      <c r="B1557" s="128" t="s">
        <v>1539</v>
      </c>
      <c r="D1557" s="133" t="e">
        <f>(#REF!*#REF!)+(#REF!*#REF!)+(#REF!*#REF!)+(#REF!*#REF!)+(#REF!*F1557)</f>
        <v>#REF!</v>
      </c>
    </row>
    <row r="1558" spans="1:6" ht="30" customHeight="1">
      <c r="A1558" s="130" t="s">
        <v>1328</v>
      </c>
      <c r="B1558" s="128" t="s">
        <v>1311</v>
      </c>
      <c r="D1558" s="133" t="e">
        <f>(#REF!*#REF!)+(#REF!*#REF!)+(#REF!*#REF!)+(#REF!*#REF!)+(#REF!*F1558)</f>
        <v>#REF!</v>
      </c>
    </row>
    <row r="1559" spans="1:6" ht="30" customHeight="1">
      <c r="A1559" s="130" t="s">
        <v>1328</v>
      </c>
      <c r="B1559" s="128" t="s">
        <v>1107</v>
      </c>
      <c r="D1559" s="133" t="e">
        <f>((#REF!*#REF!)+(#REF!*#REF!)+(#REF!*#REF!)+(#REF!*#REF!)+(#REF!*F1559))/10</f>
        <v>#REF!</v>
      </c>
      <c r="F1559" s="133">
        <v>35</v>
      </c>
    </row>
    <row r="1560" spans="1:6" ht="30" customHeight="1">
      <c r="A1560" s="130" t="s">
        <v>1328</v>
      </c>
      <c r="B1560" s="128" t="s">
        <v>1774</v>
      </c>
      <c r="D1560" s="133" t="e">
        <f>((#REF!*#REF!)+(#REF!*#REF!)+(#REF!*#REF!)+(#REF!*#REF!)+(#REF!*F1560))/10</f>
        <v>#REF!</v>
      </c>
      <c r="F1560" s="133">
        <v>24</v>
      </c>
    </row>
    <row r="1561" spans="1:6" ht="30" customHeight="1">
      <c r="A1561" s="130" t="s">
        <v>1328</v>
      </c>
      <c r="B1561" s="128" t="s">
        <v>1115</v>
      </c>
      <c r="D1561" s="133" t="e">
        <f>((#REF!*#REF!)+(#REF!*#REF!)+(#REF!*#REF!)+(#REF!*#REF!)+(#REF!*F1561))/10</f>
        <v>#REF!</v>
      </c>
      <c r="F1561" s="133">
        <v>45</v>
      </c>
    </row>
    <row r="1562" spans="1:6" ht="30" customHeight="1">
      <c r="A1562" s="130" t="s">
        <v>1328</v>
      </c>
      <c r="B1562" s="128" t="s">
        <v>1773</v>
      </c>
      <c r="D1562" s="133" t="e">
        <f>((#REF!*#REF!)+(#REF!*#REF!)+(#REF!*#REF!)+(#REF!*#REF!)+(#REF!*F1562))/10</f>
        <v>#REF!</v>
      </c>
      <c r="F1562" s="133">
        <v>40</v>
      </c>
    </row>
    <row r="1563" spans="1:6" ht="30" customHeight="1">
      <c r="A1563" s="130" t="s">
        <v>1328</v>
      </c>
      <c r="B1563" s="128" t="s">
        <v>1732</v>
      </c>
      <c r="D1563" s="133" t="e">
        <f>(#REF!*#REF!)+(#REF!*#REF!)+(#REF!*#REF!)+(#REF!*#REF!)+(#REF!*F1563)</f>
        <v>#REF!</v>
      </c>
    </row>
    <row r="1564" spans="1:6" ht="30" customHeight="1">
      <c r="A1564" s="130" t="s">
        <v>1328</v>
      </c>
      <c r="B1564" s="128" t="s">
        <v>1716</v>
      </c>
      <c r="D1564" s="133" t="e">
        <f>((#REF!*#REF!)+(#REF!*#REF!)+(#REF!*#REF!)+(#REF!*#REF!)+(#REF!*F1564))/10</f>
        <v>#REF!</v>
      </c>
      <c r="F1564" s="133">
        <v>42</v>
      </c>
    </row>
    <row r="1565" spans="1:6" ht="30" customHeight="1">
      <c r="A1565" s="130" t="s">
        <v>1328</v>
      </c>
      <c r="B1565" s="128" t="s">
        <v>1427</v>
      </c>
      <c r="D1565" s="133" t="e">
        <f>((#REF!*#REF!)+(#REF!*#REF!)+(#REF!*#REF!)+(#REF!*#REF!)+(#REF!*F1565))/10</f>
        <v>#REF!</v>
      </c>
      <c r="F1565" s="133">
        <v>38</v>
      </c>
    </row>
    <row r="1566" spans="1:6" ht="30" customHeight="1">
      <c r="A1566" s="130" t="s">
        <v>1328</v>
      </c>
      <c r="B1566" s="128" t="s">
        <v>1199</v>
      </c>
      <c r="D1566" s="133" t="e">
        <f>(#REF!*#REF!)+(#REF!*#REF!)+(#REF!*#REF!)+(#REF!*#REF!)+(#REF!*F1566)</f>
        <v>#REF!</v>
      </c>
    </row>
    <row r="1567" spans="1:6" ht="30" customHeight="1">
      <c r="A1567" s="130" t="s">
        <v>1328</v>
      </c>
      <c r="B1567" s="128" t="s">
        <v>1313</v>
      </c>
      <c r="D1567" s="133" t="e">
        <f>(#REF!*#REF!)+(#REF!*#REF!)+(#REF!*#REF!)+(#REF!*#REF!)+(#REF!*F1567)</f>
        <v>#REF!</v>
      </c>
    </row>
    <row r="1568" spans="1:6" ht="30" customHeight="1">
      <c r="A1568" s="130" t="s">
        <v>1328</v>
      </c>
      <c r="B1568" s="128" t="s">
        <v>1306</v>
      </c>
      <c r="D1568" s="133" t="e">
        <f>((#REF!*#REF!)+(#REF!*#REF!)+(#REF!*#REF!)+(#REF!*#REF!)+(#REF!*F1568))/10</f>
        <v>#REF!</v>
      </c>
      <c r="F1568" s="133">
        <v>35</v>
      </c>
    </row>
    <row r="1569" spans="1:6" ht="30" customHeight="1">
      <c r="A1569" s="130" t="s">
        <v>1328</v>
      </c>
      <c r="B1569" s="128" t="s">
        <v>1200</v>
      </c>
      <c r="D1569" s="133" t="e">
        <f>((#REF!*#REF!)+(#REF!*#REF!)+(#REF!*#REF!)+(#REF!*#REF!)+(#REF!*F1569))/10</f>
        <v>#REF!</v>
      </c>
      <c r="F1569" s="133">
        <v>45</v>
      </c>
    </row>
    <row r="1570" spans="1:6" ht="30" customHeight="1">
      <c r="A1570" s="130" t="s">
        <v>1328</v>
      </c>
      <c r="B1570" s="128" t="s">
        <v>116</v>
      </c>
      <c r="D1570" s="133" t="e">
        <f>((#REF!*#REF!)+(#REF!*#REF!)+(#REF!*#REF!)+(#REF!*#REF!)+(#REF!*F1570))/10</f>
        <v>#REF!</v>
      </c>
      <c r="F1570" s="133">
        <v>50</v>
      </c>
    </row>
    <row r="1571" spans="1:6" ht="30" customHeight="1">
      <c r="A1571" s="130" t="s">
        <v>1328</v>
      </c>
      <c r="B1571" s="128" t="s">
        <v>1702</v>
      </c>
      <c r="D1571" s="133" t="e">
        <f>((#REF!*#REF!)+(#REF!*#REF!)+(#REF!*#REF!)+(#REF!*#REF!)+(#REF!*F1571))/10</f>
        <v>#REF!</v>
      </c>
      <c r="F1571" s="133">
        <v>5</v>
      </c>
    </row>
    <row r="1572" spans="1:6" ht="30" customHeight="1">
      <c r="A1572" s="130" t="s">
        <v>1328</v>
      </c>
      <c r="B1572" s="128" t="s">
        <v>1905</v>
      </c>
      <c r="D1572" s="133" t="e">
        <f>((#REF!*#REF!)+(#REF!*#REF!)+(#REF!*#REF!)+(#REF!*#REF!)+(#REF!*F1572))/10</f>
        <v>#REF!</v>
      </c>
      <c r="F1572" s="133">
        <v>20</v>
      </c>
    </row>
    <row r="1573" spans="1:6" ht="30" customHeight="1">
      <c r="A1573" s="130" t="s">
        <v>1328</v>
      </c>
      <c r="B1573" s="128" t="s">
        <v>1769</v>
      </c>
      <c r="D1573" s="133" t="e">
        <f>(#REF!*#REF!)+(#REF!*#REF!)+(#REF!*#REF!)+(#REF!*#REF!)+(#REF!*F1573)</f>
        <v>#REF!</v>
      </c>
    </row>
    <row r="1574" spans="1:6" ht="30" customHeight="1">
      <c r="A1574" s="130" t="s">
        <v>1328</v>
      </c>
      <c r="B1574" s="134" t="s">
        <v>1</v>
      </c>
      <c r="D1574" s="133" t="e">
        <f>((#REF!*#REF!)+(#REF!*#REF!)+(#REF!*#REF!)+(#REF!*#REF!)+(#REF!*F1574))/10</f>
        <v>#REF!</v>
      </c>
      <c r="F1574" s="133">
        <v>37</v>
      </c>
    </row>
    <row r="1575" spans="1:6" ht="30" customHeight="1">
      <c r="A1575" s="130" t="s">
        <v>1328</v>
      </c>
      <c r="B1575" s="128" t="s">
        <v>1748</v>
      </c>
      <c r="D1575" s="133" t="e">
        <f>((#REF!*#REF!)+(#REF!*#REF!)+(#REF!*#REF!)+(#REF!*#REF!)+(#REF!*F1575))/10</f>
        <v>#REF!</v>
      </c>
      <c r="F1575" s="133">
        <v>45</v>
      </c>
    </row>
    <row r="1576" spans="1:6" ht="30" customHeight="1">
      <c r="A1576" s="130" t="s">
        <v>1328</v>
      </c>
      <c r="B1576" s="128" t="s">
        <v>33</v>
      </c>
      <c r="D1576" s="133" t="e">
        <f>(#REF!*#REF!)+(#REF!*#REF!)+(#REF!*#REF!)+(#REF!*#REF!)+(#REF!*F1576)</f>
        <v>#REF!</v>
      </c>
    </row>
    <row r="1577" spans="1:6" ht="30" customHeight="1">
      <c r="A1577" s="130" t="s">
        <v>1328</v>
      </c>
      <c r="B1577" s="128" t="s">
        <v>1939</v>
      </c>
      <c r="D1577" s="133" t="e">
        <f>((#REF!*#REF!)+(#REF!*#REF!)+(#REF!*#REF!)+(#REF!*#REF!)+(#REF!*F1577))/10</f>
        <v>#REF!</v>
      </c>
      <c r="F1577" s="133">
        <v>42</v>
      </c>
    </row>
    <row r="1578" spans="1:6" ht="30" customHeight="1">
      <c r="A1578" s="130" t="s">
        <v>1328</v>
      </c>
      <c r="B1578" s="128" t="s">
        <v>1564</v>
      </c>
      <c r="D1578" s="133" t="e">
        <f>((#REF!*#REF!)+(#REF!*#REF!)+(#REF!*#REF!)+(#REF!*#REF!)+(#REF!*F1578))/10</f>
        <v>#REF!</v>
      </c>
      <c r="F1578" s="133">
        <v>42</v>
      </c>
    </row>
    <row r="1579" spans="1:6" ht="30" customHeight="1">
      <c r="A1579" s="130" t="s">
        <v>1328</v>
      </c>
      <c r="B1579" s="128" t="s">
        <v>1481</v>
      </c>
      <c r="D1579" s="133" t="e">
        <f>((#REF!*#REF!)+(#REF!*#REF!)+(#REF!*#REF!)+(#REF!*#REF!)+(#REF!*F1579))/10</f>
        <v>#REF!</v>
      </c>
      <c r="F1579" s="133">
        <v>50</v>
      </c>
    </row>
    <row r="1580" spans="1:6" ht="30" customHeight="1">
      <c r="A1580" s="130" t="s">
        <v>1328</v>
      </c>
      <c r="B1580" s="128" t="s">
        <v>1376</v>
      </c>
      <c r="D1580" s="133" t="e">
        <f>(#REF!*#REF!)+(#REF!*#REF!)+(#REF!*#REF!)+(#REF!*#REF!)+(#REF!*F1580)</f>
        <v>#REF!</v>
      </c>
    </row>
    <row r="1581" spans="1:6" ht="30" customHeight="1">
      <c r="A1581" s="130" t="s">
        <v>1328</v>
      </c>
      <c r="B1581" s="128" t="s">
        <v>115</v>
      </c>
      <c r="D1581" s="133" t="e">
        <f>((#REF!*#REF!)+(#REF!*#REF!)+(#REF!*#REF!)+(#REF!*#REF!)+(#REF!*F1581))/10</f>
        <v>#REF!</v>
      </c>
      <c r="F1581" s="133">
        <v>20</v>
      </c>
    </row>
    <row r="1582" spans="1:6" ht="30" customHeight="1">
      <c r="A1582" s="130" t="s">
        <v>1328</v>
      </c>
      <c r="B1582" s="128" t="s">
        <v>2376</v>
      </c>
      <c r="D1582" s="133" t="e">
        <f>(#REF!*#REF!)+(#REF!*#REF!)+(#REF!*#REF!)+(#REF!*#REF!)+(#REF!*F1582)</f>
        <v>#REF!</v>
      </c>
    </row>
    <row r="1583" spans="1:6" ht="30" customHeight="1">
      <c r="A1583" s="130" t="s">
        <v>1328</v>
      </c>
      <c r="B1583" s="128" t="s">
        <v>606</v>
      </c>
      <c r="D1583" s="133" t="e">
        <f>((#REF!*#REF!)+(#REF!*#REF!)+(#REF!*#REF!)+(#REF!*#REF!)+(#REF!*F1583))/10</f>
        <v>#REF!</v>
      </c>
      <c r="F1583" s="133">
        <v>50</v>
      </c>
    </row>
    <row r="1584" spans="1:6" ht="30" customHeight="1">
      <c r="A1584" s="130" t="s">
        <v>1328</v>
      </c>
      <c r="B1584" s="128" t="s">
        <v>1154</v>
      </c>
      <c r="D1584" s="133" t="e">
        <f>(#REF!*#REF!)+(#REF!*#REF!)+(#REF!*#REF!)+(#REF!*#REF!)+(#REF!*F1584)</f>
        <v>#REF!</v>
      </c>
    </row>
    <row r="1585" spans="1:6" ht="30" customHeight="1">
      <c r="A1585" s="130" t="s">
        <v>1328</v>
      </c>
      <c r="B1585" s="128" t="s">
        <v>1749</v>
      </c>
      <c r="D1585" s="133" t="e">
        <f>((#REF!*#REF!)+(#REF!*#REF!)+(#REF!*#REF!)+(#REF!*#REF!)+(#REF!*F1585))/10</f>
        <v>#REF!</v>
      </c>
      <c r="F1585" s="133">
        <v>30</v>
      </c>
    </row>
    <row r="1586" spans="1:6" ht="30" customHeight="1">
      <c r="A1586" s="130" t="s">
        <v>1328</v>
      </c>
      <c r="B1586" s="128" t="s">
        <v>1789</v>
      </c>
      <c r="D1586" s="133" t="e">
        <f>(#REF!*#REF!)+(#REF!*#REF!)+(#REF!*#REF!)+(#REF!*#REF!)+(#REF!*F1586)</f>
        <v>#REF!</v>
      </c>
      <c r="F1586" s="133">
        <v>38</v>
      </c>
    </row>
    <row r="1587" spans="1:6" ht="30" customHeight="1">
      <c r="A1587" s="130" t="s">
        <v>1328</v>
      </c>
      <c r="B1587" s="128" t="s">
        <v>1105</v>
      </c>
      <c r="D1587" s="133" t="e">
        <f>((#REF!*#REF!)+(#REF!*#REF!)+(#REF!*#REF!)+(#REF!*#REF!)+(#REF!*F1587))/10</f>
        <v>#REF!</v>
      </c>
      <c r="F1587" s="133">
        <v>40</v>
      </c>
    </row>
    <row r="1588" spans="1:6" ht="30" customHeight="1">
      <c r="A1588" s="130" t="s">
        <v>1328</v>
      </c>
      <c r="B1588" s="128" t="s">
        <v>979</v>
      </c>
      <c r="D1588" s="133" t="e">
        <f>(#REF!*#REF!)+(#REF!*#REF!)+(#REF!*#REF!)+(#REF!*#REF!)+(#REF!*F1588)</f>
        <v>#REF!</v>
      </c>
    </row>
    <row r="1589" spans="1:6" ht="30" customHeight="1">
      <c r="A1589" s="130" t="s">
        <v>1328</v>
      </c>
      <c r="B1589" s="128" t="s">
        <v>1430</v>
      </c>
      <c r="D1589" s="133" t="e">
        <f>(#REF!*#REF!)+(#REF!*#REF!)+(#REF!*#REF!)+(#REF!*#REF!)+(#REF!*F1589)</f>
        <v>#REF!</v>
      </c>
    </row>
    <row r="1590" spans="1:6" ht="30" customHeight="1">
      <c r="A1590" s="130" t="s">
        <v>1328</v>
      </c>
      <c r="B1590" s="128" t="s">
        <v>1600</v>
      </c>
      <c r="D1590" s="133" t="e">
        <f>(#REF!*#REF!)+(#REF!*#REF!)+(#REF!*#REF!)+(#REF!*#REF!)+(#REF!*F1590)</f>
        <v>#REF!</v>
      </c>
    </row>
    <row r="1591" spans="1:6" ht="30" customHeight="1">
      <c r="A1591" s="130" t="s">
        <v>1328</v>
      </c>
      <c r="B1591" s="128" t="s">
        <v>24</v>
      </c>
      <c r="D1591" s="133" t="e">
        <f>((#REF!*#REF!)+(#REF!*#REF!)+(#REF!*#REF!)+(#REF!*#REF!)+(#REF!*F1591))/10</f>
        <v>#REF!</v>
      </c>
      <c r="F1591" s="133">
        <v>39</v>
      </c>
    </row>
    <row r="1592" spans="1:6" ht="30" customHeight="1">
      <c r="A1592" s="130" t="s">
        <v>1328</v>
      </c>
      <c r="B1592" s="128" t="s">
        <v>1772</v>
      </c>
      <c r="D1592" s="133" t="e">
        <f>(#REF!*#REF!)+(#REF!*#REF!)+(#REF!*#REF!)+(#REF!*#REF!)+(#REF!*F1592)</f>
        <v>#REF!</v>
      </c>
    </row>
    <row r="1593" spans="1:6" ht="30" customHeight="1">
      <c r="A1593" s="130" t="s">
        <v>1328</v>
      </c>
      <c r="B1593" s="128" t="s">
        <v>1792</v>
      </c>
      <c r="D1593" s="133" t="e">
        <f>(#REF!*#REF!)+(#REF!*#REF!)+(#REF!*#REF!)+(#REF!*#REF!)+(#REF!*F1593)</f>
        <v>#REF!</v>
      </c>
    </row>
    <row r="1594" spans="1:6" ht="30" customHeight="1">
      <c r="A1594" s="130" t="s">
        <v>1328</v>
      </c>
      <c r="B1594" s="128" t="s">
        <v>1104</v>
      </c>
      <c r="D1594" s="133" t="e">
        <f>(#REF!*#REF!)+(#REF!*#REF!)+(#REF!*#REF!)+(#REF!*#REF!)+(#REF!*F1594)</f>
        <v>#REF!</v>
      </c>
    </row>
    <row r="1595" spans="1:6" ht="30" customHeight="1">
      <c r="A1595" s="130" t="s">
        <v>1328</v>
      </c>
      <c r="B1595" s="128" t="s">
        <v>1420</v>
      </c>
      <c r="D1595" s="133" t="e">
        <f>((#REF!*#REF!)+(#REF!*#REF!)+(#REF!*#REF!)+(#REF!*#REF!)+(#REF!*F1595))/10</f>
        <v>#REF!</v>
      </c>
      <c r="F1595" s="133">
        <v>31</v>
      </c>
    </row>
    <row r="1596" spans="1:6" ht="30" customHeight="1">
      <c r="A1596" s="130" t="s">
        <v>1328</v>
      </c>
      <c r="B1596" s="128" t="s">
        <v>1745</v>
      </c>
      <c r="D1596" s="133" t="e">
        <f>(#REF!*#REF!)+(#REF!*#REF!)+(#REF!*#REF!)+(#REF!*#REF!)+(#REF!*F1596)</f>
        <v>#REF!</v>
      </c>
    </row>
    <row r="1597" spans="1:6" ht="30" customHeight="1">
      <c r="A1597" s="130" t="s">
        <v>1328</v>
      </c>
      <c r="B1597" s="128" t="s">
        <v>1704</v>
      </c>
      <c r="D1597" s="133" t="e">
        <f>(#REF!*#REF!)+(#REF!*#REF!)+(#REF!*#REF!)+(#REF!*#REF!)+(#REF!*F1597)</f>
        <v>#REF!</v>
      </c>
    </row>
    <row r="1598" spans="1:6" ht="30" customHeight="1">
      <c r="A1598" s="130" t="s">
        <v>1328</v>
      </c>
      <c r="B1598" s="128" t="s">
        <v>871</v>
      </c>
      <c r="D1598" s="133" t="e">
        <f>((#REF!*#REF!)+(#REF!*#REF!)+(#REF!*#REF!)+(#REF!*#REF!)+(#REF!*F1598))/10</f>
        <v>#REF!</v>
      </c>
      <c r="F1598" s="133">
        <v>14</v>
      </c>
    </row>
    <row r="1599" spans="1:6" ht="30" customHeight="1">
      <c r="A1599" s="130" t="s">
        <v>1328</v>
      </c>
      <c r="B1599" s="128" t="s">
        <v>849</v>
      </c>
      <c r="D1599" s="133" t="e">
        <f>(#REF!*#REF!)+(#REF!*#REF!)+(#REF!*#REF!)+(#REF!*#REF!)+(#REF!*F1599)</f>
        <v>#REF!</v>
      </c>
    </row>
    <row r="1600" spans="1:6" ht="30" customHeight="1">
      <c r="A1600" s="130" t="s">
        <v>1328</v>
      </c>
      <c r="B1600" s="134" t="s">
        <v>37</v>
      </c>
      <c r="D1600" s="133" t="e">
        <f>((#REF!*#REF!)+(#REF!*#REF!)+(#REF!*#REF!)+(#REF!*#REF!)+(#REF!*F1600))/10</f>
        <v>#REF!</v>
      </c>
      <c r="F1600" s="133">
        <v>15</v>
      </c>
    </row>
    <row r="1601" spans="1:6" ht="30" customHeight="1">
      <c r="A1601" s="130" t="s">
        <v>1328</v>
      </c>
      <c r="B1601" s="128" t="s">
        <v>1907</v>
      </c>
      <c r="D1601" s="133" t="e">
        <f>(#REF!*#REF!)+(#REF!*#REF!)+(#REF!*#REF!)+(#REF!*#REF!)+(#REF!*F1601)</f>
        <v>#REF!</v>
      </c>
    </row>
    <row r="1602" spans="1:6" ht="30" customHeight="1">
      <c r="A1602" s="130" t="s">
        <v>1328</v>
      </c>
      <c r="B1602" s="128" t="s">
        <v>1824</v>
      </c>
      <c r="D1602" s="133" t="e">
        <f>((#REF!*#REF!)+(#REF!*#REF!)+(#REF!*#REF!)+(#REF!*#REF!)+(#REF!*F1602))/10</f>
        <v>#REF!</v>
      </c>
      <c r="F1602" s="133">
        <v>40</v>
      </c>
    </row>
    <row r="1603" spans="1:6" ht="30" customHeight="1">
      <c r="A1603" s="130" t="s">
        <v>1328</v>
      </c>
      <c r="B1603" s="128" t="s">
        <v>1296</v>
      </c>
      <c r="D1603" s="133" t="e">
        <f>((#REF!*#REF!)+(#REF!*#REF!)+(#REF!*#REF!)+(#REF!*#REF!)+(#REF!*F1603))/10</f>
        <v>#REF!</v>
      </c>
      <c r="F1603" s="133">
        <v>26</v>
      </c>
    </row>
    <row r="1604" spans="1:6" ht="30" customHeight="1">
      <c r="A1604" s="130" t="s">
        <v>1328</v>
      </c>
      <c r="B1604" s="128" t="s">
        <v>1303</v>
      </c>
      <c r="D1604" s="133" t="e">
        <f>((#REF!*#REF!)+(#REF!*#REF!)+(#REF!*#REF!)+(#REF!*#REF!)+(#REF!*F1604))/10</f>
        <v>#REF!</v>
      </c>
      <c r="F1604" s="133">
        <v>19</v>
      </c>
    </row>
    <row r="1605" spans="1:6" ht="30" customHeight="1">
      <c r="A1605" s="130" t="s">
        <v>1328</v>
      </c>
      <c r="B1605" s="128" t="s">
        <v>1984</v>
      </c>
      <c r="D1605" s="133" t="e">
        <f>((#REF!*#REF!)+(#REF!*#REF!)+(#REF!*#REF!)+(#REF!*#REF!)+(#REF!*F1605))/10</f>
        <v>#REF!</v>
      </c>
      <c r="F1605" s="133">
        <v>30</v>
      </c>
    </row>
    <row r="1606" spans="1:6" ht="30" customHeight="1">
      <c r="A1606" s="130" t="s">
        <v>1328</v>
      </c>
      <c r="B1606" s="128" t="s">
        <v>1008</v>
      </c>
      <c r="D1606" s="133" t="e">
        <f>(#REF!*#REF!)+(#REF!*#REF!)+(#REF!*#REF!)+(#REF!*#REF!)+(#REF!*F1606)</f>
        <v>#REF!</v>
      </c>
    </row>
    <row r="1607" spans="1:6" ht="30" customHeight="1">
      <c r="A1607" s="130" t="s">
        <v>1328</v>
      </c>
      <c r="B1607" s="128" t="s">
        <v>1357</v>
      </c>
      <c r="D1607" s="133" t="e">
        <f>((#REF!*#REF!)+(#REF!*#REF!)+(#REF!*#REF!)+(#REF!*#REF!)+(#REF!*F1607))/10</f>
        <v>#REF!</v>
      </c>
      <c r="F1607" s="133">
        <v>38</v>
      </c>
    </row>
    <row r="1608" spans="1:6" ht="30" customHeight="1">
      <c r="A1608" s="130" t="s">
        <v>1328</v>
      </c>
      <c r="B1608" s="128" t="s">
        <v>991</v>
      </c>
      <c r="D1608" s="133" t="e">
        <f>(#REF!*#REF!)+(#REF!*#REF!)+(#REF!*#REF!)+(#REF!*#REF!)+(#REF!*F1608)</f>
        <v>#REF!</v>
      </c>
    </row>
    <row r="1609" spans="1:6" ht="30" customHeight="1">
      <c r="A1609" s="130" t="s">
        <v>1328</v>
      </c>
      <c r="B1609" s="128" t="s">
        <v>1109</v>
      </c>
      <c r="D1609" s="133" t="e">
        <f>(#REF!*#REF!)+(#REF!*#REF!)+(#REF!*#REF!)+(#REF!*#REF!)+(#REF!*F1609)</f>
        <v>#REF!</v>
      </c>
    </row>
    <row r="1610" spans="1:6" ht="30" customHeight="1">
      <c r="A1610" s="130" t="s">
        <v>1328</v>
      </c>
      <c r="B1610" s="128" t="s">
        <v>1936</v>
      </c>
      <c r="D1610" s="133" t="e">
        <f>(#REF!*#REF!)+(#REF!*#REF!)+(#REF!*#REF!)+(#REF!*#REF!)+(#REF!*F1610)</f>
        <v>#REF!</v>
      </c>
    </row>
    <row r="1611" spans="1:6" ht="30" customHeight="1">
      <c r="A1611" s="130" t="s">
        <v>1328</v>
      </c>
      <c r="B1611" s="128" t="s">
        <v>1004</v>
      </c>
      <c r="D1611" s="133" t="e">
        <f>(#REF!*#REF!)+(#REF!*#REF!)+(#REF!*#REF!)+(#REF!*#REF!)+(#REF!*F1611)</f>
        <v>#REF!</v>
      </c>
    </row>
    <row r="1612" spans="1:6" ht="30" customHeight="1">
      <c r="A1612" s="130" t="s">
        <v>1328</v>
      </c>
      <c r="B1612" s="128" t="s">
        <v>1073</v>
      </c>
      <c r="D1612" s="133" t="e">
        <f>(#REF!*#REF!)+(#REF!*#REF!)+(#REF!*#REF!)+(#REF!*#REF!)+(#REF!*F1612)</f>
        <v>#REF!</v>
      </c>
    </row>
    <row r="1613" spans="1:6" ht="30" customHeight="1">
      <c r="A1613" s="130" t="s">
        <v>1328</v>
      </c>
      <c r="B1613" s="128" t="s">
        <v>1853</v>
      </c>
      <c r="D1613" s="133" t="e">
        <f>(#REF!*#REF!)+(#REF!*#REF!)+(#REF!*#REF!)+(#REF!*#REF!)+(#REF!*F1613)</f>
        <v>#REF!</v>
      </c>
    </row>
    <row r="1614" spans="1:6" ht="30" customHeight="1">
      <c r="A1614" s="130" t="s">
        <v>1328</v>
      </c>
      <c r="B1614" s="128" t="s">
        <v>1791</v>
      </c>
      <c r="D1614" s="133" t="e">
        <f>(#REF!*#REF!)+(#REF!*#REF!)+(#REF!*#REF!)+(#REF!*#REF!)+(#REF!*F1614)</f>
        <v>#REF!</v>
      </c>
    </row>
    <row r="1615" spans="1:6" ht="30" customHeight="1">
      <c r="A1615" s="130" t="s">
        <v>1328</v>
      </c>
      <c r="B1615" s="128" t="s">
        <v>1796</v>
      </c>
      <c r="D1615" s="133" t="e">
        <f>(#REF!*#REF!)+(#REF!*#REF!)+(#REF!*#REF!)+(#REF!*#REF!)+(#REF!*F1615)</f>
        <v>#REF!</v>
      </c>
    </row>
    <row r="1616" spans="1:6" ht="30" customHeight="1">
      <c r="A1616" s="130" t="s">
        <v>1328</v>
      </c>
      <c r="B1616" s="128" t="s">
        <v>1787</v>
      </c>
      <c r="D1616" s="133" t="e">
        <f>(#REF!*#REF!)+(#REF!*#REF!)+(#REF!*#REF!)+(#REF!*#REF!)+(#REF!*F1616)</f>
        <v>#REF!</v>
      </c>
    </row>
    <row r="1617" spans="1:6" ht="30" customHeight="1">
      <c r="A1617" s="130" t="s">
        <v>1328</v>
      </c>
      <c r="B1617" s="128" t="s">
        <v>618</v>
      </c>
      <c r="D1617" s="133" t="e">
        <f>(#REF!*#REF!)+(#REF!*#REF!)+(#REF!*#REF!)+(#REF!*#REF!)+(#REF!*F1617)</f>
        <v>#REF!</v>
      </c>
    </row>
    <row r="1618" spans="1:6" ht="30" customHeight="1">
      <c r="A1618" s="130" t="s">
        <v>1328</v>
      </c>
      <c r="B1618" s="128" t="s">
        <v>1113</v>
      </c>
      <c r="D1618" s="133" t="e">
        <f>((#REF!*#REF!)+(#REF!*#REF!)+(#REF!*#REF!)+(#REF!*#REF!)+(#REF!*F1618))/10</f>
        <v>#REF!</v>
      </c>
      <c r="F1618" s="133">
        <v>25</v>
      </c>
    </row>
    <row r="1619" spans="1:6" ht="30" customHeight="1">
      <c r="A1619" s="130" t="s">
        <v>1328</v>
      </c>
      <c r="B1619" s="128" t="s">
        <v>1937</v>
      </c>
      <c r="D1619" s="133" t="e">
        <f>((#REF!*#REF!)+(#REF!*#REF!)+(#REF!*#REF!)+(#REF!*#REF!)+(#REF!*F1619))/10</f>
        <v>#REF!</v>
      </c>
      <c r="F1619" s="133">
        <v>29</v>
      </c>
    </row>
    <row r="1620" spans="1:6" ht="30" customHeight="1">
      <c r="A1620" s="130" t="s">
        <v>1328</v>
      </c>
      <c r="B1620" s="128" t="s">
        <v>1609</v>
      </c>
      <c r="D1620" s="133" t="e">
        <f>(#REF!*#REF!)+(#REF!*#REF!)+(#REF!*#REF!)+(#REF!*#REF!)+(#REF!*F1620)</f>
        <v>#REF!</v>
      </c>
    </row>
    <row r="1621" spans="1:6" ht="30" customHeight="1">
      <c r="A1621" s="130" t="s">
        <v>1328</v>
      </c>
      <c r="B1621" s="128" t="s">
        <v>1972</v>
      </c>
      <c r="D1621" s="133" t="e">
        <f>(#REF!*#REF!)+(#REF!*#REF!)+(#REF!*#REF!)+(#REF!*#REF!)+(#REF!*F1621)</f>
        <v>#REF!</v>
      </c>
    </row>
    <row r="1622" spans="1:6" ht="30" customHeight="1">
      <c r="A1622" s="130" t="s">
        <v>1328</v>
      </c>
      <c r="B1622" s="134" t="s">
        <v>28</v>
      </c>
      <c r="D1622" s="133" t="e">
        <f>((#REF!*#REF!)+(#REF!*#REF!)+(#REF!*#REF!)+(#REF!*#REF!)+(#REF!*F1622))/10</f>
        <v>#REF!</v>
      </c>
      <c r="F1622" s="133">
        <v>3</v>
      </c>
    </row>
    <row r="1623" spans="1:6" ht="30" customHeight="1">
      <c r="A1623" s="130" t="s">
        <v>1328</v>
      </c>
      <c r="B1623" s="128" t="s">
        <v>1354</v>
      </c>
      <c r="D1623" s="133" t="e">
        <f>(#REF!*#REF!)+(#REF!*#REF!)+(#REF!*#REF!)+(#REF!*#REF!)+(#REF!*F1623)</f>
        <v>#REF!</v>
      </c>
    </row>
    <row r="1624" spans="1:6" ht="30" customHeight="1">
      <c r="A1624" s="130" t="s">
        <v>1328</v>
      </c>
      <c r="B1624" s="128" t="s">
        <v>2013</v>
      </c>
      <c r="D1624" s="133" t="e">
        <f>((#REF!*#REF!)+(#REF!*#REF!)+(#REF!*#REF!)+(#REF!*#REF!)+(#REF!*F1624))/10</f>
        <v>#REF!</v>
      </c>
      <c r="F1624" s="133">
        <v>50</v>
      </c>
    </row>
    <row r="1625" spans="1:6" ht="30" customHeight="1">
      <c r="A1625" s="130" t="s">
        <v>1328</v>
      </c>
      <c r="B1625" s="128" t="s">
        <v>2153</v>
      </c>
      <c r="D1625" s="133" t="e">
        <f>(#REF!*#REF!)+(#REF!*#REF!)+(#REF!*#REF!)+(#REF!*#REF!)+(#REF!*F1625)</f>
        <v>#REF!</v>
      </c>
    </row>
    <row r="1626" spans="1:6" ht="30" customHeight="1">
      <c r="A1626" s="130" t="s">
        <v>1328</v>
      </c>
      <c r="B1626" s="128" t="s">
        <v>2075</v>
      </c>
      <c r="D1626" s="133" t="e">
        <f>((#REF!*#REF!)+(#REF!*#REF!)+(#REF!*#REF!)+(#REF!*#REF!)+(#REF!*F1626))/10</f>
        <v>#REF!</v>
      </c>
      <c r="F1626" s="133">
        <v>5</v>
      </c>
    </row>
    <row r="1627" spans="1:6" ht="30" customHeight="1">
      <c r="A1627" s="130" t="s">
        <v>1328</v>
      </c>
      <c r="B1627" s="128" t="s">
        <v>1075</v>
      </c>
      <c r="D1627" s="133" t="e">
        <f>(#REF!*#REF!)+(#REF!*#REF!)+(#REF!*#REF!)+(#REF!*#REF!)+(#REF!*F1627)</f>
        <v>#REF!</v>
      </c>
    </row>
    <row r="1628" spans="1:6" ht="30" customHeight="1">
      <c r="A1628" s="130" t="s">
        <v>1328</v>
      </c>
      <c r="B1628" s="128" t="s">
        <v>25</v>
      </c>
      <c r="D1628" s="133" t="e">
        <f>((#REF!*#REF!)+(#REF!*#REF!)+(#REF!*#REF!)+(#REF!*#REF!)+(#REF!*F1628))/10</f>
        <v>#REF!</v>
      </c>
      <c r="F1628" s="133">
        <v>50</v>
      </c>
    </row>
    <row r="1629" spans="1:6" ht="30" customHeight="1">
      <c r="A1629" s="130" t="s">
        <v>1328</v>
      </c>
      <c r="B1629" s="128" t="s">
        <v>1612</v>
      </c>
      <c r="D1629" s="133" t="e">
        <f>((#REF!*#REF!)+(#REF!*#REF!)+(#REF!*#REF!)+(#REF!*#REF!)+(#REF!*F1629))/10</f>
        <v>#REF!</v>
      </c>
      <c r="F1629" s="133">
        <v>45</v>
      </c>
    </row>
    <row r="1630" spans="1:6" ht="30" customHeight="1">
      <c r="A1630" s="130" t="s">
        <v>1328</v>
      </c>
      <c r="B1630" s="128" t="s">
        <v>1422</v>
      </c>
      <c r="D1630" s="133" t="e">
        <f>(#REF!*#REF!)+(#REF!*#REF!)+(#REF!*#REF!)+(#REF!*#REF!)+(#REF!*F1630)</f>
        <v>#REF!</v>
      </c>
    </row>
    <row r="1631" spans="1:6" ht="30" customHeight="1">
      <c r="A1631" s="130" t="s">
        <v>1328</v>
      </c>
      <c r="B1631" s="128" t="s">
        <v>1530</v>
      </c>
      <c r="D1631" s="133" t="e">
        <f>(#REF!*#REF!)+(#REF!*#REF!)+(#REF!*#REF!)+(#REF!*#REF!)+(#REF!*F1631)</f>
        <v>#REF!</v>
      </c>
    </row>
    <row r="1632" spans="1:6" ht="30" customHeight="1">
      <c r="A1632" s="130" t="s">
        <v>1328</v>
      </c>
      <c r="B1632" s="128" t="s">
        <v>1770</v>
      </c>
      <c r="D1632" s="133" t="e">
        <f>((#REF!*#REF!)+(#REF!*#REF!)+(#REF!*#REF!)+(#REF!*#REF!)+(#REF!*F1632))/10</f>
        <v>#REF!</v>
      </c>
      <c r="F1632" s="133">
        <v>14</v>
      </c>
    </row>
    <row r="1633" spans="1:6" ht="30" customHeight="1">
      <c r="A1633" s="130" t="s">
        <v>1328</v>
      </c>
      <c r="B1633" s="128" t="s">
        <v>1610</v>
      </c>
      <c r="D1633" s="133" t="e">
        <f>((#REF!*#REF!)+(#REF!*#REF!)+(#REF!*#REF!)+(#REF!*#REF!)+(#REF!*F1633))/10</f>
        <v>#REF!</v>
      </c>
      <c r="F1633" s="133">
        <v>25</v>
      </c>
    </row>
    <row r="1634" spans="1:6" ht="30" customHeight="1">
      <c r="A1634" s="130" t="s">
        <v>1328</v>
      </c>
      <c r="B1634" s="128" t="s">
        <v>1700</v>
      </c>
      <c r="D1634" s="133" t="e">
        <f>(#REF!*#REF!)+(#REF!*#REF!)+(#REF!*#REF!)+(#REF!*#REF!)+(#REF!*F1634)</f>
        <v>#REF!</v>
      </c>
    </row>
    <row r="1635" spans="1:6" ht="30" customHeight="1">
      <c r="A1635" s="130" t="s">
        <v>1328</v>
      </c>
      <c r="B1635" s="128" t="s">
        <v>788</v>
      </c>
      <c r="D1635" s="133" t="e">
        <f>((#REF!*#REF!)+(#REF!*#REF!)+(#REF!*#REF!)+(#REF!*#REF!)+(#REF!*F1635))/10</f>
        <v>#REF!</v>
      </c>
      <c r="F1635" s="133">
        <v>42</v>
      </c>
    </row>
    <row r="1636" spans="1:6" ht="30" customHeight="1">
      <c r="A1636" s="130" t="s">
        <v>1328</v>
      </c>
      <c r="B1636" s="128" t="s">
        <v>1444</v>
      </c>
      <c r="D1636" s="133" t="e">
        <f>((#REF!*#REF!)+(#REF!*#REF!)+(#REF!*#REF!)+(#REF!*#REF!)+(#REF!*F1636))/10</f>
        <v>#REF!</v>
      </c>
      <c r="F1636" s="133">
        <v>39</v>
      </c>
    </row>
    <row r="1637" spans="1:6" ht="30" customHeight="1">
      <c r="A1637" s="130" t="s">
        <v>1328</v>
      </c>
      <c r="B1637" s="128" t="s">
        <v>1742</v>
      </c>
      <c r="D1637" s="133" t="e">
        <f>((#REF!*#REF!)+(#REF!*#REF!)+(#REF!*#REF!)+(#REF!*#REF!)+(#REF!*F1637))/10</f>
        <v>#REF!</v>
      </c>
      <c r="F1637" s="133">
        <v>40</v>
      </c>
    </row>
    <row r="1638" spans="1:6" ht="30" customHeight="1">
      <c r="A1638" s="130" t="s">
        <v>1328</v>
      </c>
      <c r="B1638" s="128" t="s">
        <v>1212</v>
      </c>
      <c r="D1638" s="133" t="e">
        <f>(#REF!*#REF!)+(#REF!*#REF!)+(#REF!*#REF!)+(#REF!*#REF!)+(#REF!*F1638)</f>
        <v>#REF!</v>
      </c>
    </row>
    <row r="1639" spans="1:6" ht="30" customHeight="1">
      <c r="A1639" s="130" t="s">
        <v>1328</v>
      </c>
      <c r="B1639" s="128" t="s">
        <v>1836</v>
      </c>
      <c r="D1639" s="133" t="e">
        <f>((#REF!*#REF!)+(#REF!*#REF!)+(#REF!*#REF!)+(#REF!*#REF!)+(#REF!*F1639))/10</f>
        <v>#REF!</v>
      </c>
      <c r="F1639" s="133">
        <v>8</v>
      </c>
    </row>
    <row r="1640" spans="1:6" ht="30" customHeight="1">
      <c r="A1640" s="130" t="s">
        <v>1328</v>
      </c>
      <c r="B1640" s="128" t="s">
        <v>617</v>
      </c>
      <c r="D1640" s="133" t="e">
        <f>((#REF!*#REF!)+(#REF!*#REF!)+(#REF!*#REF!)+(#REF!*#REF!)+(#REF!*F1640))/10</f>
        <v>#REF!</v>
      </c>
      <c r="F1640" s="133">
        <v>5</v>
      </c>
    </row>
    <row r="1641" spans="1:6" ht="30" customHeight="1">
      <c r="A1641" s="130" t="s">
        <v>1328</v>
      </c>
      <c r="B1641" s="128" t="s">
        <v>2173</v>
      </c>
      <c r="D1641" s="133" t="e">
        <f>(#REF!*#REF!)+(#REF!*#REF!)+(#REF!*#REF!)+(#REF!*#REF!)+(#REF!*F1641)</f>
        <v>#REF!</v>
      </c>
    </row>
    <row r="1642" spans="1:6" ht="30" customHeight="1">
      <c r="A1642" s="130" t="s">
        <v>1328</v>
      </c>
      <c r="B1642" s="128" t="s">
        <v>1380</v>
      </c>
      <c r="D1642" s="133" t="e">
        <f>((#REF!*#REF!)+(#REF!*#REF!)+(#REF!*#REF!)+(#REF!*#REF!)+(#REF!*F1642))/10</f>
        <v>#REF!</v>
      </c>
      <c r="F1642" s="133">
        <v>35</v>
      </c>
    </row>
    <row r="1643" spans="1:6" ht="30" customHeight="1">
      <c r="A1643" s="130" t="s">
        <v>1328</v>
      </c>
      <c r="B1643" s="128" t="s">
        <v>566</v>
      </c>
      <c r="D1643" s="133" t="e">
        <f>((#REF!*#REF!)+(#REF!*#REF!)+(#REF!*#REF!)+(#REF!*#REF!)+(#REF!*F1643))/10</f>
        <v>#REF!</v>
      </c>
      <c r="F1643" s="133">
        <v>19</v>
      </c>
    </row>
    <row r="1644" spans="1:6" ht="30" customHeight="1">
      <c r="A1644" s="130" t="s">
        <v>1328</v>
      </c>
      <c r="B1644" s="128" t="s">
        <v>1718</v>
      </c>
      <c r="D1644" s="133" t="e">
        <f>((#REF!*#REF!)+(#REF!*#REF!)+(#REF!*#REF!)+(#REF!*#REF!)+(#REF!*F1644))/10</f>
        <v>#REF!</v>
      </c>
      <c r="F1644" s="133">
        <v>40</v>
      </c>
    </row>
    <row r="1645" spans="1:6" ht="30" customHeight="1">
      <c r="A1645" s="130" t="s">
        <v>1328</v>
      </c>
      <c r="B1645" s="128" t="s">
        <v>1731</v>
      </c>
      <c r="D1645" s="133" t="e">
        <f>((#REF!*#REF!)+(#REF!*#REF!)+(#REF!*#REF!)+(#REF!*#REF!)+(#REF!*F1645))/10</f>
        <v>#REF!</v>
      </c>
      <c r="F1645" s="133">
        <v>29</v>
      </c>
    </row>
    <row r="1646" spans="1:6" ht="30" customHeight="1">
      <c r="A1646" s="130" t="s">
        <v>1328</v>
      </c>
      <c r="B1646" s="128" t="s">
        <v>1132</v>
      </c>
      <c r="D1646" s="133" t="e">
        <f>(#REF!*#REF!)+(#REF!*#REF!)+(#REF!*#REF!)+(#REF!*#REF!)+(#REF!*F1646)</f>
        <v>#REF!</v>
      </c>
    </row>
    <row r="1647" spans="1:6" ht="30" customHeight="1">
      <c r="A1647" s="130" t="s">
        <v>1328</v>
      </c>
      <c r="B1647" s="128" t="s">
        <v>1854</v>
      </c>
      <c r="D1647" s="133" t="e">
        <f>(#REF!*#REF!)+(#REF!*#REF!)+(#REF!*#REF!)+(#REF!*#REF!)+(#REF!*F1647)</f>
        <v>#REF!</v>
      </c>
    </row>
    <row r="1648" spans="1:6" ht="30" customHeight="1">
      <c r="A1648" s="130" t="s">
        <v>1328</v>
      </c>
      <c r="B1648" s="128" t="s">
        <v>1642</v>
      </c>
      <c r="D1648" s="133" t="e">
        <f>((#REF!*#REF!)+(#REF!*#REF!)+(#REF!*#REF!)+(#REF!*#REF!)+(#REF!*F1648))/10</f>
        <v>#REF!</v>
      </c>
      <c r="F1648" s="133">
        <v>39</v>
      </c>
    </row>
    <row r="1649" spans="1:7" ht="30" customHeight="1">
      <c r="A1649" s="130" t="s">
        <v>1328</v>
      </c>
      <c r="B1649" s="128" t="s">
        <v>123</v>
      </c>
      <c r="D1649" s="133" t="e">
        <f>(#REF!*#REF!)+(#REF!*#REF!)+(#REF!*#REF!)+(#REF!*#REF!)+(#REF!*F1649)</f>
        <v>#REF!</v>
      </c>
    </row>
    <row r="1650" spans="1:7" ht="30" customHeight="1">
      <c r="A1650" s="130" t="s">
        <v>1328</v>
      </c>
      <c r="B1650" s="128" t="s">
        <v>1643</v>
      </c>
      <c r="D1650" s="133" t="e">
        <f>(#REF!*#REF!)+(#REF!*#REF!)+(#REF!*#REF!)+(#REF!*#REF!)+(#REF!*F1650)</f>
        <v>#REF!</v>
      </c>
    </row>
    <row r="1651" spans="1:7" ht="30" customHeight="1">
      <c r="A1651" s="130" t="s">
        <v>1328</v>
      </c>
      <c r="B1651" s="128" t="s">
        <v>53</v>
      </c>
      <c r="D1651" s="133" t="e">
        <f>(#REF!*#REF!)+(#REF!*#REF!)+(#REF!*#REF!)+(#REF!*#REF!)+(#REF!*F1651)</f>
        <v>#REF!</v>
      </c>
    </row>
    <row r="1652" spans="1:7" ht="30" customHeight="1">
      <c r="A1652" s="130" t="s">
        <v>1328</v>
      </c>
      <c r="B1652" s="128" t="s">
        <v>983</v>
      </c>
      <c r="D1652" s="133" t="e">
        <f>(#REF!*#REF!)+(#REF!*#REF!)+(#REF!*#REF!)+(#REF!*#REF!)+(#REF!*F1652)</f>
        <v>#REF!</v>
      </c>
    </row>
    <row r="1653" spans="1:7" ht="30" customHeight="1">
      <c r="A1653" s="130" t="s">
        <v>1328</v>
      </c>
      <c r="B1653" s="134" t="s">
        <v>29</v>
      </c>
      <c r="D1653" s="133" t="e">
        <f>((#REF!*#REF!)+(#REF!*#REF!)+(#REF!*#REF!)+(#REF!*#REF!)+(#REF!*F1653))/10</f>
        <v>#REF!</v>
      </c>
      <c r="F1653" s="133">
        <v>35</v>
      </c>
    </row>
    <row r="1654" spans="1:7" ht="30" customHeight="1">
      <c r="A1654" s="130" t="s">
        <v>1328</v>
      </c>
      <c r="B1654" s="128" t="s">
        <v>607</v>
      </c>
      <c r="D1654" s="133" t="e">
        <f>((#REF!*#REF!)+(#REF!*#REF!)+(#REF!*#REF!)+(#REF!*#REF!)+(#REF!*F1654))/10</f>
        <v>#REF!</v>
      </c>
      <c r="F1654" s="133">
        <v>9</v>
      </c>
    </row>
    <row r="1655" spans="1:7" ht="30" customHeight="1">
      <c r="A1655" s="130" t="s">
        <v>1328</v>
      </c>
      <c r="B1655" s="128" t="s">
        <v>1825</v>
      </c>
      <c r="D1655" s="133" t="e">
        <f>((#REF!*#REF!)+(#REF!*#REF!)+(#REF!*#REF!)+(#REF!*#REF!)+(#REF!*F1655))/10</f>
        <v>#REF!</v>
      </c>
      <c r="F1655" s="133">
        <v>45</v>
      </c>
    </row>
    <row r="1656" spans="1:7" ht="30" customHeight="1">
      <c r="A1656" s="130" t="s">
        <v>1328</v>
      </c>
      <c r="B1656" s="128" t="s">
        <v>2382</v>
      </c>
      <c r="D1656" s="133" t="e">
        <f>(#REF!*#REF!)+(#REF!*#REF!)+(#REF!*#REF!)+(#REF!*#REF!)+(#REF!*F1656)</f>
        <v>#REF!</v>
      </c>
    </row>
    <row r="1657" spans="1:7" ht="30" customHeight="1">
      <c r="A1657" s="130" t="s">
        <v>3790</v>
      </c>
      <c r="B1657" s="128" t="s">
        <v>2416</v>
      </c>
      <c r="C1657" s="157" t="e">
        <f>AVERAGE(E1657,D1657)</f>
        <v>#REF!</v>
      </c>
      <c r="D1657" s="133" t="e">
        <f>F1657*(#REF!*10%)</f>
        <v>#REF!</v>
      </c>
    </row>
    <row r="1658" spans="1:7" ht="30" customHeight="1">
      <c r="A1658" s="130" t="s">
        <v>3790</v>
      </c>
      <c r="B1658" s="128" t="s">
        <v>3789</v>
      </c>
      <c r="C1658" s="157">
        <f>(E1658*2+F1658)/3</f>
        <v>0</v>
      </c>
      <c r="D1658" s="133">
        <f>(F1658+G1658)/2</f>
        <v>0</v>
      </c>
      <c r="E1658" s="130">
        <v>0</v>
      </c>
      <c r="F1658" s="133">
        <v>0</v>
      </c>
      <c r="G1658" s="133">
        <v>0</v>
      </c>
    </row>
    <row r="1659" spans="1:7" ht="30" customHeight="1">
      <c r="A1659" s="130" t="s">
        <v>5772</v>
      </c>
      <c r="B1659" s="128" t="s">
        <v>6262</v>
      </c>
      <c r="C1659" s="157">
        <f>(E1659*2+F1659)/3</f>
        <v>6.333333333333333</v>
      </c>
      <c r="D1659" s="133">
        <f>(F1659+G1659)/2</f>
        <v>1.5</v>
      </c>
      <c r="E1659" s="130">
        <v>8</v>
      </c>
      <c r="F1659" s="133">
        <v>3</v>
      </c>
      <c r="G1659" s="133">
        <v>0</v>
      </c>
    </row>
    <row r="1660" spans="1:7" ht="30" customHeight="1">
      <c r="A1660" s="130" t="s">
        <v>5772</v>
      </c>
      <c r="B1660" s="128" t="s">
        <v>6265</v>
      </c>
      <c r="C1660" s="157">
        <f>(E1660*2+F1660)/3</f>
        <v>6</v>
      </c>
      <c r="D1660" s="133">
        <f>(F1660+G1660)/2</f>
        <v>2</v>
      </c>
      <c r="E1660" s="130">
        <v>7</v>
      </c>
      <c r="F1660" s="133">
        <v>4</v>
      </c>
      <c r="G1660" s="133">
        <v>0</v>
      </c>
    </row>
    <row r="1661" spans="1:7" ht="30" customHeight="1">
      <c r="A1661" s="130" t="s">
        <v>90</v>
      </c>
      <c r="B1661" s="128" t="s">
        <v>3404</v>
      </c>
      <c r="C1661" s="157">
        <f>(E1661*2+F1661)/3</f>
        <v>6</v>
      </c>
      <c r="D1661" s="133">
        <f>(F1661+G1661)/2</f>
        <v>0</v>
      </c>
      <c r="E1661" s="130">
        <v>9</v>
      </c>
      <c r="F1661" s="133">
        <v>0</v>
      </c>
      <c r="G1661" s="133">
        <v>0</v>
      </c>
    </row>
    <row r="1662" spans="1:7" ht="30" customHeight="1">
      <c r="A1662" s="130" t="s">
        <v>1044</v>
      </c>
      <c r="B1662" s="169" t="s">
        <v>3904</v>
      </c>
      <c r="C1662" s="157">
        <f>(E1662*2+F1662)/3</f>
        <v>0</v>
      </c>
      <c r="D1662" s="133" t="e">
        <f>F1662*(110%-(#REF!*10%))</f>
        <v>#REF!</v>
      </c>
    </row>
    <row r="1663" spans="1:7" ht="30" customHeight="1">
      <c r="A1663" s="130" t="s">
        <v>1044</v>
      </c>
      <c r="B1663" s="128" t="s">
        <v>1097</v>
      </c>
      <c r="D1663" s="133" t="e">
        <f>(#REF!*#REF!)+(#REF!*#REF!)+(#REF!*#REF!)+(#REF!*#REF!)+(#REF!*F1663)</f>
        <v>#REF!</v>
      </c>
    </row>
    <row r="1664" spans="1:7" ht="30" customHeight="1">
      <c r="A1664" s="130" t="s">
        <v>1044</v>
      </c>
      <c r="B1664" s="128" t="s">
        <v>2076</v>
      </c>
      <c r="D1664" s="133" t="e">
        <f>(#REF!*#REF!)+(#REF!*#REF!)+(#REF!*#REF!)+(#REF!*#REF!)+(#REF!*F1664)</f>
        <v>#REF!</v>
      </c>
    </row>
    <row r="1665" spans="1:7" ht="30" customHeight="1">
      <c r="A1665" s="130" t="s">
        <v>1044</v>
      </c>
      <c r="B1665" s="128" t="s">
        <v>110</v>
      </c>
      <c r="D1665" s="133" t="e">
        <f>(#REF!*#REF!)+(#REF!*#REF!)+(#REF!*#REF!)+(#REF!*#REF!)+(#REF!*F1665)</f>
        <v>#REF!</v>
      </c>
    </row>
    <row r="1666" spans="1:7" ht="30" customHeight="1">
      <c r="A1666" s="130" t="s">
        <v>1044</v>
      </c>
      <c r="B1666" s="128" t="s">
        <v>1605</v>
      </c>
      <c r="D1666" s="133" t="e">
        <f>(#REF!*#REF!)+(#REF!*#REF!)+(#REF!*#REF!)+(#REF!*#REF!)+(#REF!*F1666)</f>
        <v>#REF!</v>
      </c>
    </row>
    <row r="1667" spans="1:7" ht="30" customHeight="1">
      <c r="A1667" s="130" t="s">
        <v>1044</v>
      </c>
      <c r="B1667" s="128" t="s">
        <v>1404</v>
      </c>
      <c r="D1667" s="133" t="e">
        <f>(#REF!*#REF!)+(#REF!*#REF!)+(#REF!*#REF!)+(#REF!*#REF!)+(#REF!*F1667)</f>
        <v>#REF!</v>
      </c>
    </row>
    <row r="1668" spans="1:7" ht="30" customHeight="1">
      <c r="A1668" s="130" t="s">
        <v>1044</v>
      </c>
      <c r="B1668" s="128" t="s">
        <v>1573</v>
      </c>
      <c r="D1668" s="133" t="e">
        <f>(#REF!*#REF!)+(#REF!*#REF!)+(#REF!*#REF!)+(#REF!*#REF!)+(#REF!*F1668)</f>
        <v>#REF!</v>
      </c>
    </row>
    <row r="1669" spans="1:7" ht="30" customHeight="1">
      <c r="A1669" s="130" t="s">
        <v>1044</v>
      </c>
      <c r="B1669" s="128" t="s">
        <v>34</v>
      </c>
      <c r="D1669" s="133" t="e">
        <f>(#REF!*#REF!)+(#REF!*#REF!)+(#REF!*#REF!)+(#REF!*#REF!)+(#REF!*F1669)</f>
        <v>#REF!</v>
      </c>
    </row>
    <row r="1670" spans="1:7" ht="30" customHeight="1">
      <c r="A1670" s="130" t="s">
        <v>1044</v>
      </c>
      <c r="B1670" s="128" t="s">
        <v>1973</v>
      </c>
      <c r="D1670" s="133" t="e">
        <f>(#REF!*#REF!)+(#REF!*#REF!)+(#REF!*#REF!)+(#REF!*#REF!)+(#REF!*F1670)</f>
        <v>#REF!</v>
      </c>
    </row>
    <row r="1671" spans="1:7" ht="30" customHeight="1">
      <c r="A1671" s="130" t="s">
        <v>1044</v>
      </c>
      <c r="B1671" s="128" t="s">
        <v>868</v>
      </c>
      <c r="D1671" s="133" t="e">
        <f>(#REF!*#REF!)+(#REF!*#REF!)+(#REF!*#REF!)+(#REF!*#REF!)+(#REF!*F1671)</f>
        <v>#REF!</v>
      </c>
    </row>
    <row r="1672" spans="1:7" ht="30" customHeight="1">
      <c r="A1672" s="130" t="s">
        <v>1044</v>
      </c>
      <c r="B1672" s="128" t="s">
        <v>1912</v>
      </c>
      <c r="D1672" s="133" t="e">
        <f>(#REF!*#REF!)+(#REF!*#REF!)+(#REF!*#REF!)+(#REF!*#REF!)+(#REF!*F1672)</f>
        <v>#REF!</v>
      </c>
    </row>
    <row r="1673" spans="1:7" ht="30" customHeight="1">
      <c r="A1673" s="130" t="s">
        <v>1044</v>
      </c>
      <c r="B1673" s="128" t="s">
        <v>1188</v>
      </c>
      <c r="D1673" s="133" t="e">
        <f>(#REF!*#REF!)+(#REF!*#REF!)+(#REF!*#REF!)+(#REF!*#REF!)+(#REF!*F1673)</f>
        <v>#REF!</v>
      </c>
    </row>
    <row r="1674" spans="1:7" ht="30" customHeight="1">
      <c r="A1674" s="130" t="s">
        <v>1044</v>
      </c>
      <c r="B1674" s="128" t="s">
        <v>1179</v>
      </c>
      <c r="D1674" s="133" t="e">
        <f>(#REF!*#REF!)+(#REF!*#REF!)+(#REF!*#REF!)+(#REF!*#REF!)+(#REF!*F1674)</f>
        <v>#REF!</v>
      </c>
    </row>
    <row r="1675" spans="1:7" ht="30" customHeight="1">
      <c r="A1675" s="130" t="s">
        <v>1044</v>
      </c>
      <c r="B1675" s="128" t="s">
        <v>1583</v>
      </c>
      <c r="D1675" s="133" t="e">
        <f>(#REF!*#REF!)+(#REF!*#REF!)+(#REF!*#REF!)+(#REF!*#REF!)+(#REF!*F1675)</f>
        <v>#REF!</v>
      </c>
    </row>
    <row r="1676" spans="1:7" ht="30" customHeight="1">
      <c r="A1676" s="130" t="s">
        <v>1044</v>
      </c>
      <c r="B1676" s="128" t="s">
        <v>1980</v>
      </c>
      <c r="D1676" s="133" t="e">
        <f>(#REF!*#REF!)+(#REF!*#REF!)+(#REF!*#REF!)+(#REF!*#REF!)+(#REF!*F1676)</f>
        <v>#REF!</v>
      </c>
    </row>
    <row r="1677" spans="1:7" ht="30" customHeight="1">
      <c r="A1677" s="130" t="s">
        <v>2260</v>
      </c>
      <c r="B1677" s="128" t="s">
        <v>3420</v>
      </c>
      <c r="C1677" s="157" t="e">
        <f>AVERAGE(E1677,D1677)</f>
        <v>#REF!</v>
      </c>
      <c r="D1677" s="133" t="e">
        <f>F1677*(#REF!*10%)</f>
        <v>#REF!</v>
      </c>
      <c r="E1677" s="130">
        <v>7</v>
      </c>
    </row>
    <row r="1678" spans="1:7" ht="30" customHeight="1">
      <c r="A1678" s="130" t="s">
        <v>2260</v>
      </c>
      <c r="B1678" s="128" t="s">
        <v>1576</v>
      </c>
      <c r="C1678" s="157">
        <f t="shared" ref="C1678:C1683" si="43">(E1678*2+F1678)/3</f>
        <v>10</v>
      </c>
      <c r="D1678" s="133">
        <f>(F1678+G1678)/2</f>
        <v>5.5</v>
      </c>
      <c r="E1678" s="130">
        <v>10</v>
      </c>
      <c r="F1678" s="133">
        <v>10</v>
      </c>
      <c r="G1678" s="133">
        <v>1</v>
      </c>
    </row>
    <row r="1679" spans="1:7" ht="30" customHeight="1">
      <c r="A1679" s="130" t="s">
        <v>2260</v>
      </c>
      <c r="B1679" s="169" t="s">
        <v>4074</v>
      </c>
      <c r="C1679" s="157">
        <f t="shared" si="43"/>
        <v>10</v>
      </c>
      <c r="D1679" s="133">
        <f>(F1679+G1679)/2</f>
        <v>5</v>
      </c>
      <c r="E1679" s="130">
        <v>10</v>
      </c>
      <c r="F1679" s="133">
        <v>10</v>
      </c>
      <c r="G1679" s="133">
        <v>0</v>
      </c>
    </row>
    <row r="1680" spans="1:7" ht="30" customHeight="1">
      <c r="A1680" s="130" t="s">
        <v>502</v>
      </c>
      <c r="B1680" s="128" t="s">
        <v>3620</v>
      </c>
      <c r="C1680" s="157">
        <f t="shared" si="43"/>
        <v>0</v>
      </c>
      <c r="D1680" s="133" t="e">
        <f>F1680*(110%-(#REF!*10%))</f>
        <v>#REF!</v>
      </c>
      <c r="F1680" s="133">
        <v>0</v>
      </c>
    </row>
    <row r="1681" spans="1:7" ht="30" customHeight="1">
      <c r="A1681" s="130" t="s">
        <v>185</v>
      </c>
      <c r="B1681" s="169" t="s">
        <v>4049</v>
      </c>
      <c r="C1681" s="157">
        <f t="shared" si="43"/>
        <v>10</v>
      </c>
      <c r="D1681" s="133" t="e">
        <f>F1681*(110%-(#REF!*10%))</f>
        <v>#REF!</v>
      </c>
      <c r="E1681" s="130">
        <v>10</v>
      </c>
      <c r="F1681" s="133">
        <v>10</v>
      </c>
    </row>
    <row r="1682" spans="1:7" ht="30" customHeight="1">
      <c r="A1682" s="130" t="s">
        <v>185</v>
      </c>
      <c r="B1682" s="128" t="s">
        <v>3996</v>
      </c>
      <c r="C1682" s="157">
        <f t="shared" si="43"/>
        <v>6.333333333333333</v>
      </c>
      <c r="D1682" s="133">
        <f>(F1682+G1682)/2</f>
        <v>5</v>
      </c>
      <c r="E1682" s="130">
        <v>7</v>
      </c>
      <c r="F1682" s="133">
        <v>5</v>
      </c>
      <c r="G1682" s="133">
        <v>5</v>
      </c>
    </row>
    <row r="1683" spans="1:7" ht="30" customHeight="1">
      <c r="A1683" s="130" t="s">
        <v>185</v>
      </c>
      <c r="B1683" s="128" t="s">
        <v>3868</v>
      </c>
      <c r="C1683" s="157">
        <f t="shared" si="43"/>
        <v>2.3333333333333335</v>
      </c>
      <c r="D1683" s="133">
        <f>(F1683+G1683)/2</f>
        <v>3.25</v>
      </c>
      <c r="E1683" s="130">
        <v>2</v>
      </c>
      <c r="F1683" s="133">
        <v>3</v>
      </c>
      <c r="G1683" s="133">
        <v>3.5</v>
      </c>
    </row>
    <row r="1684" spans="1:7" ht="30" customHeight="1">
      <c r="A1684" s="130" t="s">
        <v>2385</v>
      </c>
      <c r="B1684" s="128" t="s">
        <v>1478</v>
      </c>
      <c r="C1684" s="157">
        <v>7</v>
      </c>
      <c r="D1684" s="133" t="e">
        <f>((#REF!*#REF!)+(#REF!*#REF!)+(#REF!*#REF!)+(#REF!*#REF!)+(#REF!*F1684))/10</f>
        <v>#REF!</v>
      </c>
      <c r="E1684" s="130">
        <v>7</v>
      </c>
      <c r="F1684" s="133">
        <v>19</v>
      </c>
    </row>
    <row r="1685" spans="1:7" ht="30" customHeight="1">
      <c r="A1685" s="130" t="s">
        <v>2417</v>
      </c>
      <c r="B1685" s="128" t="s">
        <v>5153</v>
      </c>
      <c r="C1685" s="157">
        <f t="shared" ref="C1685:C1708" si="44">(E1685*2+F1685)/3</f>
        <v>6.333333333333333</v>
      </c>
      <c r="D1685" s="133">
        <f t="shared" ref="D1685:D1708" si="45">(F1685+G1685)/2</f>
        <v>3</v>
      </c>
      <c r="E1685" s="130">
        <v>7</v>
      </c>
      <c r="F1685" s="133">
        <v>5</v>
      </c>
      <c r="G1685" s="133">
        <v>1</v>
      </c>
    </row>
    <row r="1686" spans="1:7" ht="30" customHeight="1">
      <c r="A1686" s="130" t="s">
        <v>2417</v>
      </c>
      <c r="B1686" s="128" t="s">
        <v>3559</v>
      </c>
      <c r="C1686" s="157">
        <f t="shared" si="44"/>
        <v>5.333333333333333</v>
      </c>
      <c r="D1686" s="133">
        <f t="shared" si="45"/>
        <v>0</v>
      </c>
      <c r="E1686" s="130">
        <v>8</v>
      </c>
      <c r="F1686" s="133">
        <v>0</v>
      </c>
      <c r="G1686" s="133">
        <v>0</v>
      </c>
    </row>
    <row r="1687" spans="1:7" ht="30" customHeight="1">
      <c r="A1687" s="130" t="s">
        <v>2417</v>
      </c>
      <c r="B1687" s="128" t="s">
        <v>3563</v>
      </c>
      <c r="C1687" s="157">
        <f t="shared" si="44"/>
        <v>4.666666666666667</v>
      </c>
      <c r="D1687" s="133">
        <f t="shared" si="45"/>
        <v>0</v>
      </c>
      <c r="E1687" s="130">
        <v>7</v>
      </c>
      <c r="F1687" s="133">
        <v>0</v>
      </c>
      <c r="G1687" s="133">
        <v>0</v>
      </c>
    </row>
    <row r="1688" spans="1:7" ht="30" customHeight="1">
      <c r="A1688" s="130" t="s">
        <v>2417</v>
      </c>
      <c r="B1688" s="128" t="s">
        <v>3569</v>
      </c>
      <c r="C1688" s="157">
        <f t="shared" si="44"/>
        <v>4</v>
      </c>
      <c r="D1688" s="133">
        <f t="shared" si="45"/>
        <v>0</v>
      </c>
      <c r="E1688" s="130">
        <v>6</v>
      </c>
      <c r="F1688" s="133">
        <v>0</v>
      </c>
      <c r="G1688" s="133">
        <v>0</v>
      </c>
    </row>
    <row r="1689" spans="1:7" ht="30" customHeight="1">
      <c r="A1689" s="130" t="s">
        <v>2417</v>
      </c>
      <c r="B1689" s="128" t="s">
        <v>3558</v>
      </c>
      <c r="C1689" s="157">
        <f t="shared" si="44"/>
        <v>3.3333333333333335</v>
      </c>
      <c r="D1689" s="133">
        <f t="shared" si="45"/>
        <v>0</v>
      </c>
      <c r="E1689" s="130">
        <v>5</v>
      </c>
      <c r="F1689" s="133">
        <v>0</v>
      </c>
      <c r="G1689" s="133">
        <v>0</v>
      </c>
    </row>
    <row r="1690" spans="1:7" ht="30" customHeight="1">
      <c r="A1690" s="130" t="s">
        <v>2417</v>
      </c>
      <c r="B1690" s="128" t="s">
        <v>3564</v>
      </c>
      <c r="C1690" s="157">
        <f t="shared" si="44"/>
        <v>2.6666666666666665</v>
      </c>
      <c r="D1690" s="133">
        <f t="shared" si="45"/>
        <v>0</v>
      </c>
      <c r="E1690" s="130">
        <v>4</v>
      </c>
      <c r="F1690" s="133">
        <v>0</v>
      </c>
      <c r="G1690" s="133">
        <v>0</v>
      </c>
    </row>
    <row r="1691" spans="1:7" ht="30" customHeight="1">
      <c r="A1691" s="130" t="s">
        <v>2417</v>
      </c>
      <c r="B1691" s="128" t="s">
        <v>3572</v>
      </c>
      <c r="C1691" s="157">
        <f t="shared" si="44"/>
        <v>2.6666666666666665</v>
      </c>
      <c r="D1691" s="133">
        <f t="shared" si="45"/>
        <v>0</v>
      </c>
      <c r="E1691" s="130">
        <v>4</v>
      </c>
      <c r="F1691" s="133">
        <v>0</v>
      </c>
      <c r="G1691" s="133">
        <v>0</v>
      </c>
    </row>
    <row r="1692" spans="1:7" ht="30" customHeight="1">
      <c r="A1692" s="130" t="s">
        <v>2417</v>
      </c>
      <c r="B1692" s="128" t="s">
        <v>3553</v>
      </c>
      <c r="C1692" s="157">
        <f t="shared" si="44"/>
        <v>2.6666666666666665</v>
      </c>
      <c r="D1692" s="133">
        <f t="shared" si="45"/>
        <v>0</v>
      </c>
      <c r="E1692" s="130">
        <v>4</v>
      </c>
      <c r="F1692" s="133">
        <v>0</v>
      </c>
      <c r="G1692" s="133">
        <v>0</v>
      </c>
    </row>
    <row r="1693" spans="1:7" ht="30" customHeight="1">
      <c r="A1693" s="130" t="s">
        <v>2417</v>
      </c>
      <c r="B1693" s="128" t="s">
        <v>5232</v>
      </c>
      <c r="C1693" s="157">
        <f t="shared" si="44"/>
        <v>2.3333333333333335</v>
      </c>
      <c r="D1693" s="133">
        <f t="shared" si="45"/>
        <v>2</v>
      </c>
      <c r="E1693" s="130">
        <v>3</v>
      </c>
      <c r="F1693" s="133">
        <v>1</v>
      </c>
      <c r="G1693" s="133">
        <v>3</v>
      </c>
    </row>
    <row r="1694" spans="1:7" ht="30" customHeight="1">
      <c r="A1694" s="130" t="s">
        <v>2417</v>
      </c>
      <c r="B1694" s="128" t="s">
        <v>5233</v>
      </c>
      <c r="C1694" s="157">
        <f t="shared" si="44"/>
        <v>2</v>
      </c>
      <c r="D1694" s="133">
        <f t="shared" si="45"/>
        <v>2</v>
      </c>
      <c r="E1694" s="130">
        <v>2</v>
      </c>
      <c r="F1694" s="133">
        <v>2</v>
      </c>
      <c r="G1694" s="133">
        <v>2</v>
      </c>
    </row>
    <row r="1695" spans="1:7" ht="30" customHeight="1">
      <c r="A1695" s="130" t="s">
        <v>2417</v>
      </c>
      <c r="B1695" s="128" t="s">
        <v>3565</v>
      </c>
      <c r="C1695" s="157">
        <f t="shared" si="44"/>
        <v>2</v>
      </c>
      <c r="D1695" s="133">
        <f t="shared" si="45"/>
        <v>0</v>
      </c>
      <c r="E1695" s="130">
        <v>3</v>
      </c>
      <c r="F1695" s="133">
        <v>0</v>
      </c>
      <c r="G1695" s="133">
        <v>0</v>
      </c>
    </row>
    <row r="1696" spans="1:7" ht="30" customHeight="1">
      <c r="A1696" s="130" t="s">
        <v>2417</v>
      </c>
      <c r="B1696" s="128" t="s">
        <v>3571</v>
      </c>
      <c r="C1696" s="157">
        <f t="shared" si="44"/>
        <v>2</v>
      </c>
      <c r="D1696" s="133">
        <f t="shared" si="45"/>
        <v>0</v>
      </c>
      <c r="E1696" s="130">
        <v>3</v>
      </c>
      <c r="F1696" s="133">
        <v>0</v>
      </c>
      <c r="G1696" s="133">
        <v>0</v>
      </c>
    </row>
    <row r="1697" spans="1:7" ht="30" customHeight="1">
      <c r="A1697" s="130" t="s">
        <v>2417</v>
      </c>
      <c r="B1697" s="128" t="s">
        <v>3557</v>
      </c>
      <c r="C1697" s="157">
        <f t="shared" si="44"/>
        <v>2</v>
      </c>
      <c r="D1697" s="133">
        <f t="shared" si="45"/>
        <v>0</v>
      </c>
      <c r="E1697" s="130">
        <v>3</v>
      </c>
      <c r="F1697" s="133">
        <v>0</v>
      </c>
      <c r="G1697" s="133">
        <v>0</v>
      </c>
    </row>
    <row r="1698" spans="1:7" ht="30" customHeight="1">
      <c r="A1698" s="130" t="s">
        <v>2417</v>
      </c>
      <c r="B1698" s="128" t="s">
        <v>3579</v>
      </c>
      <c r="C1698" s="157">
        <f t="shared" si="44"/>
        <v>1.3333333333333333</v>
      </c>
      <c r="D1698" s="133">
        <f t="shared" si="45"/>
        <v>0</v>
      </c>
      <c r="E1698" s="130">
        <v>2</v>
      </c>
      <c r="F1698" s="133">
        <v>0</v>
      </c>
      <c r="G1698" s="133">
        <v>0</v>
      </c>
    </row>
    <row r="1699" spans="1:7" ht="30" customHeight="1">
      <c r="A1699" s="130" t="s">
        <v>2417</v>
      </c>
      <c r="B1699" s="128" t="s">
        <v>3580</v>
      </c>
      <c r="C1699" s="157">
        <f t="shared" si="44"/>
        <v>1.3333333333333333</v>
      </c>
      <c r="D1699" s="133">
        <f t="shared" si="45"/>
        <v>0</v>
      </c>
      <c r="E1699" s="130">
        <v>2</v>
      </c>
      <c r="F1699" s="133">
        <v>0</v>
      </c>
      <c r="G1699" s="133">
        <v>0</v>
      </c>
    </row>
    <row r="1700" spans="1:7" ht="30" customHeight="1">
      <c r="A1700" s="130" t="s">
        <v>2417</v>
      </c>
      <c r="B1700" s="128" t="s">
        <v>3576</v>
      </c>
      <c r="C1700" s="157">
        <f t="shared" si="44"/>
        <v>1.3333333333333333</v>
      </c>
      <c r="D1700" s="133">
        <f t="shared" si="45"/>
        <v>0</v>
      </c>
      <c r="E1700" s="130">
        <v>2</v>
      </c>
      <c r="F1700" s="133">
        <v>0</v>
      </c>
      <c r="G1700" s="133">
        <v>0</v>
      </c>
    </row>
    <row r="1701" spans="1:7" ht="30" customHeight="1">
      <c r="A1701" s="130" t="s">
        <v>2417</v>
      </c>
      <c r="B1701" s="128" t="s">
        <v>3573</v>
      </c>
      <c r="C1701" s="157">
        <f t="shared" si="44"/>
        <v>0.66666666666666663</v>
      </c>
      <c r="D1701" s="133">
        <f t="shared" si="45"/>
        <v>0</v>
      </c>
      <c r="E1701" s="130">
        <v>1</v>
      </c>
      <c r="F1701" s="133">
        <v>0</v>
      </c>
      <c r="G1701" s="133">
        <v>0</v>
      </c>
    </row>
    <row r="1702" spans="1:7" ht="30" customHeight="1">
      <c r="A1702" s="130" t="s">
        <v>2417</v>
      </c>
      <c r="B1702" s="128" t="s">
        <v>3570</v>
      </c>
      <c r="C1702" s="157">
        <f t="shared" si="44"/>
        <v>0.66666666666666663</v>
      </c>
      <c r="D1702" s="133">
        <f t="shared" si="45"/>
        <v>0</v>
      </c>
      <c r="E1702" s="130">
        <v>1</v>
      </c>
      <c r="F1702" s="133">
        <v>0</v>
      </c>
      <c r="G1702" s="133">
        <v>0</v>
      </c>
    </row>
    <row r="1703" spans="1:7" ht="30" customHeight="1">
      <c r="A1703" s="130" t="s">
        <v>2417</v>
      </c>
      <c r="B1703" s="128" t="s">
        <v>3578</v>
      </c>
      <c r="C1703" s="157">
        <f t="shared" si="44"/>
        <v>0.66666666666666663</v>
      </c>
      <c r="D1703" s="133">
        <f t="shared" si="45"/>
        <v>0</v>
      </c>
      <c r="E1703" s="130">
        <v>1</v>
      </c>
      <c r="F1703" s="133">
        <v>0</v>
      </c>
      <c r="G1703" s="133">
        <v>0</v>
      </c>
    </row>
    <row r="1704" spans="1:7" ht="30" customHeight="1">
      <c r="A1704" s="130" t="s">
        <v>2417</v>
      </c>
      <c r="B1704" s="128" t="s">
        <v>3584</v>
      </c>
      <c r="C1704" s="157">
        <f t="shared" si="44"/>
        <v>0.66666666666666663</v>
      </c>
      <c r="D1704" s="133">
        <f t="shared" si="45"/>
        <v>0</v>
      </c>
      <c r="E1704" s="130">
        <v>1</v>
      </c>
      <c r="F1704" s="133">
        <v>0</v>
      </c>
      <c r="G1704" s="133">
        <v>0</v>
      </c>
    </row>
    <row r="1705" spans="1:7" ht="30" customHeight="1">
      <c r="A1705" s="130" t="s">
        <v>2417</v>
      </c>
      <c r="B1705" s="285" t="s">
        <v>3587</v>
      </c>
      <c r="C1705" s="157">
        <f t="shared" si="44"/>
        <v>0.66666666666666663</v>
      </c>
      <c r="D1705" s="133">
        <f t="shared" si="45"/>
        <v>0</v>
      </c>
      <c r="E1705" s="130">
        <v>1</v>
      </c>
      <c r="F1705" s="133">
        <v>0</v>
      </c>
      <c r="G1705" s="133">
        <v>0</v>
      </c>
    </row>
    <row r="1706" spans="1:7" ht="30" customHeight="1">
      <c r="A1706" s="130" t="s">
        <v>69</v>
      </c>
      <c r="B1706" s="128" t="s">
        <v>4994</v>
      </c>
      <c r="C1706" s="157">
        <f t="shared" si="44"/>
        <v>10</v>
      </c>
      <c r="D1706" s="133">
        <f t="shared" si="45"/>
        <v>10</v>
      </c>
      <c r="E1706" s="130">
        <v>10</v>
      </c>
      <c r="F1706" s="133">
        <v>10</v>
      </c>
      <c r="G1706" s="133">
        <v>10</v>
      </c>
    </row>
    <row r="1707" spans="1:7" ht="30" customHeight="1">
      <c r="A1707" s="130" t="s">
        <v>69</v>
      </c>
      <c r="B1707" s="128" t="s">
        <v>4993</v>
      </c>
      <c r="C1707" s="157">
        <f t="shared" si="44"/>
        <v>10</v>
      </c>
      <c r="D1707" s="133">
        <f t="shared" si="45"/>
        <v>8</v>
      </c>
      <c r="E1707" s="130">
        <v>10</v>
      </c>
      <c r="F1707" s="133">
        <v>10</v>
      </c>
      <c r="G1707" s="133">
        <v>6</v>
      </c>
    </row>
    <row r="1708" spans="1:7" ht="30" customHeight="1">
      <c r="A1708" s="130" t="s">
        <v>69</v>
      </c>
      <c r="B1708" s="169" t="s">
        <v>4050</v>
      </c>
      <c r="C1708" s="157">
        <f t="shared" si="44"/>
        <v>10</v>
      </c>
      <c r="D1708" s="133">
        <f t="shared" si="45"/>
        <v>5</v>
      </c>
      <c r="E1708" s="130">
        <v>10</v>
      </c>
      <c r="F1708" s="133">
        <v>10</v>
      </c>
      <c r="G1708" s="133">
        <v>0</v>
      </c>
    </row>
    <row r="1709" spans="1:7" ht="30" customHeight="1">
      <c r="A1709" s="130" t="s">
        <v>69</v>
      </c>
      <c r="B1709" s="128" t="s">
        <v>2023</v>
      </c>
      <c r="C1709" s="157">
        <v>9</v>
      </c>
      <c r="D1709" s="133" t="e">
        <f>((#REF!*#REF!)+(#REF!*#REF!)+(#REF!*#REF!)+(#REF!*#REF!)+(#REF!*F1709))/10</f>
        <v>#REF!</v>
      </c>
      <c r="E1709" s="130">
        <v>9</v>
      </c>
      <c r="F1709" s="133">
        <v>45</v>
      </c>
    </row>
    <row r="1710" spans="1:7" ht="30" customHeight="1">
      <c r="A1710" s="130" t="s">
        <v>69</v>
      </c>
      <c r="B1710" s="128" t="s">
        <v>1935</v>
      </c>
      <c r="C1710" s="157">
        <v>9</v>
      </c>
      <c r="D1710" s="133" t="e">
        <f>((#REF!*#REF!)+(#REF!*#REF!)+(#REF!*#REF!)+(#REF!*#REF!)+(#REF!*F1710))/10</f>
        <v>#REF!</v>
      </c>
      <c r="E1710" s="130">
        <v>9</v>
      </c>
      <c r="F1710" s="133">
        <v>35</v>
      </c>
    </row>
    <row r="1711" spans="1:7" ht="30" customHeight="1">
      <c r="A1711" s="130" t="s">
        <v>69</v>
      </c>
      <c r="B1711" s="128" t="s">
        <v>1608</v>
      </c>
      <c r="C1711" s="157">
        <v>9</v>
      </c>
      <c r="D1711" s="133" t="e">
        <f>((#REF!*#REF!)+(#REF!*#REF!)+(#REF!*#REF!)+(#REF!*#REF!)+(#REF!*F1711))/10</f>
        <v>#REF!</v>
      </c>
      <c r="E1711" s="130">
        <v>9</v>
      </c>
      <c r="F1711" s="133">
        <v>50</v>
      </c>
    </row>
    <row r="1712" spans="1:7" ht="30" customHeight="1">
      <c r="A1712" s="130" t="s">
        <v>69</v>
      </c>
      <c r="B1712" s="128" t="s">
        <v>1297</v>
      </c>
      <c r="C1712" s="157">
        <v>8</v>
      </c>
      <c r="D1712" s="133" t="e">
        <f>((#REF!*#REF!)+(#REF!*#REF!)+(#REF!*#REF!)+(#REF!*#REF!)+(#REF!*F1712))/10</f>
        <v>#REF!</v>
      </c>
      <c r="E1712" s="130">
        <v>8</v>
      </c>
      <c r="F1712" s="133">
        <v>40</v>
      </c>
    </row>
    <row r="1713" spans="1:7" ht="30" customHeight="1">
      <c r="A1713" s="130" t="s">
        <v>69</v>
      </c>
      <c r="B1713" s="128" t="s">
        <v>1476</v>
      </c>
      <c r="C1713" s="157">
        <v>8</v>
      </c>
      <c r="D1713" s="133" t="e">
        <f>((#REF!*#REF!)+(#REF!*#REF!)+(#REF!*#REF!)+(#REF!*#REF!)+(#REF!*F1713))/10</f>
        <v>#REF!</v>
      </c>
      <c r="E1713" s="130">
        <v>8</v>
      </c>
      <c r="F1713" s="133">
        <v>25</v>
      </c>
    </row>
    <row r="1714" spans="1:7" ht="30" customHeight="1">
      <c r="A1714" s="130" t="s">
        <v>69</v>
      </c>
      <c r="B1714" s="134" t="s">
        <v>47</v>
      </c>
      <c r="C1714" s="157">
        <v>8</v>
      </c>
      <c r="D1714" s="133" t="e">
        <f>((#REF!*#REF!)+(#REF!*#REF!)+(#REF!*#REF!)+(#REF!*#REF!)+(#REF!*F1714))/10</f>
        <v>#REF!</v>
      </c>
      <c r="E1714" s="130">
        <v>8</v>
      </c>
      <c r="F1714" s="133">
        <v>45</v>
      </c>
    </row>
    <row r="1715" spans="1:7" ht="30" customHeight="1">
      <c r="A1715" s="130" t="s">
        <v>69</v>
      </c>
      <c r="B1715" s="128" t="s">
        <v>1189</v>
      </c>
      <c r="C1715" s="157">
        <v>8</v>
      </c>
      <c r="D1715" s="133" t="e">
        <f>((#REF!*#REF!)+(#REF!*#REF!)+(#REF!*#REF!)+(#REF!*#REF!)+(#REF!*F1715))/10</f>
        <v>#REF!</v>
      </c>
      <c r="E1715" s="130">
        <v>8</v>
      </c>
      <c r="F1715" s="133">
        <v>37</v>
      </c>
    </row>
    <row r="1716" spans="1:7" ht="30" customHeight="1">
      <c r="A1716" s="130" t="s">
        <v>69</v>
      </c>
      <c r="B1716" s="128" t="s">
        <v>3952</v>
      </c>
      <c r="C1716" s="157">
        <f>(E1716*2+F1716)/3</f>
        <v>7.333333333333333</v>
      </c>
      <c r="D1716" s="133">
        <f>(F1716+G1716)/2</f>
        <v>5.5</v>
      </c>
      <c r="E1716" s="130">
        <v>8</v>
      </c>
      <c r="F1716" s="133">
        <v>6</v>
      </c>
      <c r="G1716" s="133">
        <v>5</v>
      </c>
    </row>
    <row r="1717" spans="1:7" ht="30" customHeight="1">
      <c r="A1717" s="130" t="s">
        <v>69</v>
      </c>
      <c r="B1717" s="128" t="s">
        <v>5152</v>
      </c>
      <c r="C1717" s="157">
        <f>(E1717*2+F1717)/3</f>
        <v>7</v>
      </c>
      <c r="D1717" s="133">
        <f>(F1717+G1717)/2</f>
        <v>4</v>
      </c>
      <c r="E1717" s="130">
        <v>7</v>
      </c>
      <c r="F1717" s="133">
        <v>7</v>
      </c>
      <c r="G1717" s="133">
        <v>1</v>
      </c>
    </row>
    <row r="1718" spans="1:7" ht="30" customHeight="1">
      <c r="A1718" s="130" t="s">
        <v>69</v>
      </c>
      <c r="B1718" s="128" t="s">
        <v>4981</v>
      </c>
      <c r="C1718" s="157">
        <f>(E1718*2+F1718)/3</f>
        <v>7</v>
      </c>
      <c r="D1718" s="133">
        <f>(F1718+G1718)/2</f>
        <v>6.5</v>
      </c>
      <c r="E1718" s="130">
        <v>7</v>
      </c>
      <c r="F1718" s="133">
        <v>7</v>
      </c>
      <c r="G1718" s="133">
        <v>6</v>
      </c>
    </row>
    <row r="1719" spans="1:7" ht="30" customHeight="1">
      <c r="A1719" s="130" t="s">
        <v>69</v>
      </c>
      <c r="B1719" s="128" t="s">
        <v>1788</v>
      </c>
      <c r="C1719" s="157">
        <v>7</v>
      </c>
      <c r="D1719" s="133" t="e">
        <f>((#REF!*#REF!)+(#REF!*#REF!)+(#REF!*#REF!)+(#REF!*#REF!)+(#REF!*F1719))/10</f>
        <v>#REF!</v>
      </c>
      <c r="E1719" s="130">
        <v>7</v>
      </c>
      <c r="F1719" s="133">
        <v>25</v>
      </c>
    </row>
    <row r="1720" spans="1:7" ht="30" customHeight="1">
      <c r="A1720" s="130" t="s">
        <v>69</v>
      </c>
      <c r="B1720" s="128" t="s">
        <v>4980</v>
      </c>
      <c r="C1720" s="157">
        <f>(E1720*2+F1720)/3</f>
        <v>6.666666666666667</v>
      </c>
      <c r="D1720" s="133">
        <f>(F1720+G1720)/2</f>
        <v>4</v>
      </c>
      <c r="E1720" s="130">
        <v>7</v>
      </c>
      <c r="F1720" s="133">
        <v>6</v>
      </c>
      <c r="G1720" s="133">
        <v>2</v>
      </c>
    </row>
    <row r="1721" spans="1:7" ht="30" customHeight="1">
      <c r="A1721" s="130" t="s">
        <v>69</v>
      </c>
      <c r="B1721" s="169" t="s">
        <v>3963</v>
      </c>
      <c r="C1721" s="157">
        <f>(E1721*2+F1721)/3</f>
        <v>6.333333333333333</v>
      </c>
      <c r="D1721" s="133">
        <f>(F1721+G1721)/2</f>
        <v>7.5</v>
      </c>
      <c r="E1721" s="130">
        <v>6</v>
      </c>
      <c r="F1721" s="133">
        <v>7</v>
      </c>
      <c r="G1721" s="133">
        <v>8</v>
      </c>
    </row>
    <row r="1722" spans="1:7" ht="30" customHeight="1">
      <c r="A1722" s="130" t="s">
        <v>69</v>
      </c>
      <c r="B1722" s="128" t="s">
        <v>5151</v>
      </c>
      <c r="C1722" s="157">
        <f>(E1722*2+F1722)/3</f>
        <v>5.333333333333333</v>
      </c>
      <c r="D1722" s="133">
        <f>(F1722+G1722)/2</f>
        <v>4.5</v>
      </c>
      <c r="E1722" s="130">
        <v>5</v>
      </c>
      <c r="F1722" s="133">
        <v>6</v>
      </c>
      <c r="G1722" s="133">
        <v>3</v>
      </c>
    </row>
    <row r="1723" spans="1:7" ht="30" customHeight="1">
      <c r="A1723" s="130" t="s">
        <v>69</v>
      </c>
      <c r="B1723" s="128" t="s">
        <v>5211</v>
      </c>
      <c r="C1723" s="157">
        <f>(E1723*2+F1723)/3</f>
        <v>5</v>
      </c>
      <c r="D1723" s="133">
        <f>(F1723+G1723)/2</f>
        <v>4</v>
      </c>
      <c r="E1723" s="130">
        <v>6</v>
      </c>
      <c r="F1723" s="133">
        <v>3</v>
      </c>
      <c r="G1723" s="133">
        <v>5</v>
      </c>
    </row>
    <row r="1724" spans="1:7" ht="30" customHeight="1">
      <c r="A1724" s="130" t="s">
        <v>69</v>
      </c>
      <c r="B1724" s="128" t="s">
        <v>1582</v>
      </c>
      <c r="C1724" s="157">
        <v>5</v>
      </c>
      <c r="D1724" s="133" t="e">
        <f>((#REF!*#REF!)+(#REF!*#REF!)+(#REF!*#REF!)+(#REF!*#REF!)+(#REF!*F1724))/10</f>
        <v>#REF!</v>
      </c>
      <c r="E1724" s="130">
        <v>5</v>
      </c>
      <c r="F1724" s="133">
        <v>25</v>
      </c>
    </row>
    <row r="1725" spans="1:7" ht="30" customHeight="1">
      <c r="A1725" s="130" t="s">
        <v>69</v>
      </c>
      <c r="B1725" s="169" t="s">
        <v>5053</v>
      </c>
      <c r="C1725" s="157">
        <f>(E1725*2+F1725)/3</f>
        <v>4</v>
      </c>
      <c r="D1725" s="133">
        <f>(F1725+G1725)/2</f>
        <v>3.5</v>
      </c>
      <c r="E1725" s="130">
        <v>4</v>
      </c>
      <c r="F1725" s="133">
        <v>4</v>
      </c>
      <c r="G1725" s="133">
        <v>3</v>
      </c>
    </row>
    <row r="1726" spans="1:7" ht="30" customHeight="1">
      <c r="A1726" s="130" t="s">
        <v>69</v>
      </c>
      <c r="B1726" s="128" t="s">
        <v>2407</v>
      </c>
      <c r="C1726" s="157">
        <f>(E1726*2+F1726)/3</f>
        <v>3.8333333333333335</v>
      </c>
      <c r="D1726" s="133">
        <f>(F1726+G1726)/2</f>
        <v>5</v>
      </c>
      <c r="E1726" s="130">
        <v>5</v>
      </c>
      <c r="F1726" s="133">
        <v>1.5</v>
      </c>
      <c r="G1726" s="133">
        <v>8.5</v>
      </c>
    </row>
    <row r="1727" spans="1:7" ht="30" customHeight="1">
      <c r="A1727" s="130" t="s">
        <v>69</v>
      </c>
      <c r="B1727" s="128" t="s">
        <v>5100</v>
      </c>
      <c r="C1727" s="157">
        <f>(E1727*2+F1727)/3</f>
        <v>3</v>
      </c>
      <c r="D1727" s="133">
        <f>(F1727+G1727)/2</f>
        <v>4.5</v>
      </c>
      <c r="E1727" s="130">
        <v>3</v>
      </c>
      <c r="F1727" s="133">
        <v>3</v>
      </c>
      <c r="G1727" s="133">
        <v>6</v>
      </c>
    </row>
    <row r="1728" spans="1:7" ht="30" customHeight="1">
      <c r="A1728" s="130" t="s">
        <v>69</v>
      </c>
      <c r="B1728" s="128" t="s">
        <v>4748</v>
      </c>
      <c r="C1728" s="157">
        <f>(E1728*2+F1728)/3</f>
        <v>3</v>
      </c>
      <c r="D1728" s="133">
        <f>(F1728+G1728)/2</f>
        <v>5</v>
      </c>
      <c r="E1728" s="130">
        <v>3</v>
      </c>
      <c r="F1728" s="133">
        <v>3</v>
      </c>
      <c r="G1728" s="133">
        <v>7</v>
      </c>
    </row>
    <row r="1729" spans="1:7" ht="30" customHeight="1">
      <c r="A1729" s="130" t="s">
        <v>69</v>
      </c>
      <c r="B1729" s="169" t="s">
        <v>4939</v>
      </c>
      <c r="C1729" s="157">
        <f>(E1729*2+F1729)/3</f>
        <v>2</v>
      </c>
      <c r="D1729" s="133">
        <f>(F1729+G1729)/2</f>
        <v>0</v>
      </c>
      <c r="E1729" s="130">
        <v>3</v>
      </c>
      <c r="F1729" s="133">
        <v>0</v>
      </c>
      <c r="G1729" s="133">
        <v>0</v>
      </c>
    </row>
    <row r="1730" spans="1:7" ht="30" customHeight="1">
      <c r="A1730" s="130" t="s">
        <v>69</v>
      </c>
      <c r="B1730" s="128" t="s">
        <v>1579</v>
      </c>
      <c r="D1730" s="133" t="e">
        <f>((#REF!*#REF!)+(#REF!*#REF!)+(#REF!*#REF!)+(#REF!*#REF!)+(#REF!*F1730))/10</f>
        <v>#REF!</v>
      </c>
      <c r="F1730" s="133">
        <v>15</v>
      </c>
    </row>
    <row r="1731" spans="1:7" ht="30" customHeight="1">
      <c r="A1731" s="130" t="s">
        <v>69</v>
      </c>
      <c r="B1731" s="128" t="s">
        <v>2043</v>
      </c>
      <c r="D1731" s="133" t="e">
        <f>(#REF!*#REF!)+(#REF!*#REF!)+(#REF!*#REF!)+(#REF!*#REF!)+(#REF!*F1731)</f>
        <v>#REF!</v>
      </c>
    </row>
    <row r="1732" spans="1:7" ht="30" customHeight="1">
      <c r="A1732" s="130" t="s">
        <v>69</v>
      </c>
      <c r="B1732" s="128" t="s">
        <v>1607</v>
      </c>
      <c r="D1732" s="133" t="e">
        <f>((#REF!*#REF!)+(#REF!*#REF!)+(#REF!*#REF!)+(#REF!*#REF!)+(#REF!*F1732))/10</f>
        <v>#REF!</v>
      </c>
      <c r="F1732" s="133">
        <v>25</v>
      </c>
    </row>
    <row r="1733" spans="1:7" ht="30" customHeight="1">
      <c r="A1733" s="130" t="s">
        <v>69</v>
      </c>
      <c r="B1733" s="128" t="s">
        <v>1974</v>
      </c>
      <c r="D1733" s="133" t="e">
        <f>((#REF!*#REF!)+(#REF!*#REF!)+(#REF!*#REF!)+(#REF!*#REF!)+(#REF!*F1733))/10</f>
        <v>#REF!</v>
      </c>
      <c r="F1733" s="133">
        <v>25</v>
      </c>
    </row>
    <row r="1734" spans="1:7" ht="30" customHeight="1">
      <c r="A1734" s="130" t="s">
        <v>69</v>
      </c>
      <c r="B1734" s="128" t="s">
        <v>1455</v>
      </c>
      <c r="D1734" s="133" t="e">
        <f>((#REF!*#REF!)+(#REF!*#REF!)+(#REF!*#REF!)+(#REF!*#REF!)+(#REF!*F1734))/10</f>
        <v>#REF!</v>
      </c>
      <c r="F1734" s="133">
        <v>25</v>
      </c>
    </row>
    <row r="1735" spans="1:7" ht="30" customHeight="1">
      <c r="A1735" s="130" t="s">
        <v>69</v>
      </c>
      <c r="B1735" s="128" t="s">
        <v>1910</v>
      </c>
      <c r="D1735" s="133" t="e">
        <f>((#REF!*#REF!)+(#REF!*#REF!)+(#REF!*#REF!)+(#REF!*#REF!)+(#REF!*F1735))/10</f>
        <v>#REF!</v>
      </c>
      <c r="F1735" s="133">
        <v>25</v>
      </c>
    </row>
    <row r="1736" spans="1:7" ht="30" customHeight="1">
      <c r="A1736" s="130" t="s">
        <v>69</v>
      </c>
      <c r="B1736" s="128" t="s">
        <v>1920</v>
      </c>
      <c r="D1736" s="133" t="e">
        <f>((#REF!*#REF!)+(#REF!*#REF!)+(#REF!*#REF!)+(#REF!*#REF!)+(#REF!*F1736))/10</f>
        <v>#REF!</v>
      </c>
      <c r="F1736" s="133">
        <v>25</v>
      </c>
    </row>
    <row r="1737" spans="1:7" ht="30" customHeight="1">
      <c r="A1737" s="130" t="s">
        <v>69</v>
      </c>
      <c r="B1737" s="128" t="s">
        <v>2233</v>
      </c>
      <c r="D1737" s="133" t="e">
        <f>((#REF!*#REF!)+(#REF!*#REF!)+(#REF!*#REF!)+(#REF!*#REF!)+(#REF!*F1737))/10</f>
        <v>#REF!</v>
      </c>
      <c r="F1737" s="133">
        <v>25</v>
      </c>
    </row>
    <row r="1738" spans="1:7" ht="30" customHeight="1">
      <c r="A1738" s="130" t="s">
        <v>69</v>
      </c>
      <c r="B1738" s="128" t="s">
        <v>2044</v>
      </c>
      <c r="D1738" s="133" t="e">
        <f>(#REF!*#REF!)+(#REF!*#REF!)+(#REF!*#REF!)+(#REF!*#REF!)+(#REF!*F1738)</f>
        <v>#REF!</v>
      </c>
      <c r="F1738" s="133">
        <v>25</v>
      </c>
    </row>
    <row r="1739" spans="1:7" ht="30" customHeight="1">
      <c r="A1739" s="130" t="s">
        <v>69</v>
      </c>
      <c r="B1739" s="128" t="s">
        <v>1750</v>
      </c>
      <c r="D1739" s="133" t="e">
        <f>((#REF!*#REF!)+(#REF!*#REF!)+(#REF!*#REF!)+(#REF!*#REF!)+(#REF!*F1739))/10</f>
        <v>#REF!</v>
      </c>
      <c r="F1739" s="133">
        <v>25</v>
      </c>
    </row>
    <row r="1740" spans="1:7" ht="30" customHeight="1">
      <c r="A1740" s="130" t="s">
        <v>69</v>
      </c>
      <c r="B1740" s="128" t="s">
        <v>1576</v>
      </c>
      <c r="D1740" s="133" t="e">
        <f>((#REF!*#REF!)+(#REF!*#REF!)+(#REF!*#REF!)+(#REF!*#REF!)+(#REF!*F1740))/10</f>
        <v>#REF!</v>
      </c>
      <c r="F1740" s="133">
        <v>25</v>
      </c>
    </row>
    <row r="1741" spans="1:7" ht="30" customHeight="1">
      <c r="A1741" s="130" t="s">
        <v>69</v>
      </c>
      <c r="B1741" s="128" t="s">
        <v>1577</v>
      </c>
      <c r="D1741" s="133" t="e">
        <f>(#REF!*#REF!)+(#REF!*#REF!)+(#REF!*#REF!)+(#REF!*#REF!)+(#REF!*F1741)</f>
        <v>#REF!</v>
      </c>
    </row>
    <row r="1742" spans="1:7" ht="30" customHeight="1">
      <c r="A1742" s="130" t="s">
        <v>69</v>
      </c>
      <c r="B1742" s="128" t="s">
        <v>1914</v>
      </c>
      <c r="D1742" s="133" t="e">
        <f>((#REF!*#REF!)+(#REF!*#REF!)+(#REF!*#REF!)+(#REF!*#REF!)+(#REF!*F1742))/10</f>
        <v>#REF!</v>
      </c>
      <c r="F1742" s="133">
        <v>25</v>
      </c>
    </row>
    <row r="1743" spans="1:7" ht="30" customHeight="1">
      <c r="A1743" s="130" t="s">
        <v>69</v>
      </c>
      <c r="B1743" s="128" t="s">
        <v>896</v>
      </c>
      <c r="D1743" s="133" t="e">
        <f>((#REF!*#REF!)+(#REF!*#REF!)+(#REF!*#REF!)+(#REF!*#REF!)+(#REF!*F1743))/10</f>
        <v>#REF!</v>
      </c>
      <c r="F1743" s="133">
        <v>25</v>
      </c>
    </row>
    <row r="1744" spans="1:7" ht="30" customHeight="1">
      <c r="A1744" s="130" t="s">
        <v>69</v>
      </c>
      <c r="B1744" s="128" t="s">
        <v>1918</v>
      </c>
      <c r="D1744" s="133" t="e">
        <f>((#REF!*#REF!)+(#REF!*#REF!)+(#REF!*#REF!)+(#REF!*#REF!)+(#REF!*F1744))/10</f>
        <v>#REF!</v>
      </c>
      <c r="F1744" s="133">
        <v>50</v>
      </c>
    </row>
    <row r="1745" spans="1:6" ht="30" customHeight="1">
      <c r="A1745" s="130" t="s">
        <v>69</v>
      </c>
      <c r="B1745" s="134" t="s">
        <v>64</v>
      </c>
      <c r="D1745" s="133" t="e">
        <f>((#REF!*#REF!)+(#REF!*#REF!)+(#REF!*#REF!)+(#REF!*#REF!)+(#REF!*F1745))/10</f>
        <v>#REF!</v>
      </c>
      <c r="F1745" s="133">
        <v>25</v>
      </c>
    </row>
    <row r="1746" spans="1:6" ht="30" customHeight="1">
      <c r="A1746" s="130" t="s">
        <v>69</v>
      </c>
      <c r="B1746" s="128" t="s">
        <v>1921</v>
      </c>
      <c r="D1746" s="133" t="e">
        <f>(#REF!*#REF!)+(#REF!*#REF!)+(#REF!*#REF!)+(#REF!*#REF!)+(#REF!*F1746)</f>
        <v>#REF!</v>
      </c>
    </row>
    <row r="1747" spans="1:6" ht="30" customHeight="1">
      <c r="A1747" s="130" t="s">
        <v>69</v>
      </c>
      <c r="B1747" s="128" t="s">
        <v>1581</v>
      </c>
      <c r="D1747" s="133" t="e">
        <f>((#REF!*#REF!)+(#REF!*#REF!)+(#REF!*#REF!)+(#REF!*#REF!)+(#REF!*F1747))/10</f>
        <v>#REF!</v>
      </c>
      <c r="F1747" s="133">
        <v>25</v>
      </c>
    </row>
    <row r="1748" spans="1:6" ht="30" customHeight="1">
      <c r="A1748" s="130" t="s">
        <v>69</v>
      </c>
      <c r="B1748" s="128" t="s">
        <v>1534</v>
      </c>
      <c r="D1748" s="133" t="e">
        <f>(#REF!*#REF!)+(#REF!*#REF!)+(#REF!*#REF!)+(#REF!*#REF!)+(#REF!*F1748)</f>
        <v>#REF!</v>
      </c>
    </row>
    <row r="1749" spans="1:6" ht="30" customHeight="1">
      <c r="A1749" s="130" t="s">
        <v>69</v>
      </c>
      <c r="B1749" s="128" t="s">
        <v>1520</v>
      </c>
      <c r="D1749" s="133" t="e">
        <f>((#REF!*#REF!)+(#REF!*#REF!)+(#REF!*#REF!)+(#REF!*#REF!)+(#REF!*F1749))/10</f>
        <v>#REF!</v>
      </c>
      <c r="F1749" s="133">
        <v>25</v>
      </c>
    </row>
    <row r="1750" spans="1:6" ht="30" customHeight="1">
      <c r="A1750" s="130" t="s">
        <v>69</v>
      </c>
      <c r="B1750" s="128" t="s">
        <v>1580</v>
      </c>
      <c r="D1750" s="133" t="e">
        <f>(#REF!*#REF!)+(#REF!*#REF!)+(#REF!*#REF!)+(#REF!*#REF!)+(#REF!*F1750)</f>
        <v>#REF!</v>
      </c>
      <c r="F1750" s="133">
        <v>25</v>
      </c>
    </row>
    <row r="1751" spans="1:6" ht="30" customHeight="1">
      <c r="A1751" s="130" t="s">
        <v>69</v>
      </c>
      <c r="B1751" s="128" t="s">
        <v>1904</v>
      </c>
      <c r="D1751" s="133" t="e">
        <f>((#REF!*#REF!)+(#REF!*#REF!)+(#REF!*#REF!)+(#REF!*#REF!)+(#REF!*F1751))/10</f>
        <v>#REF!</v>
      </c>
      <c r="F1751" s="133">
        <v>25</v>
      </c>
    </row>
    <row r="1752" spans="1:6" ht="30" customHeight="1">
      <c r="A1752" s="130" t="s">
        <v>69</v>
      </c>
      <c r="B1752" s="134" t="s">
        <v>3</v>
      </c>
      <c r="D1752" s="133" t="e">
        <f>((#REF!*#REF!)+(#REF!*#REF!)+(#REF!*#REF!)+(#REF!*#REF!)+(#REF!*F1752))/10</f>
        <v>#REF!</v>
      </c>
      <c r="F1752" s="133">
        <v>25</v>
      </c>
    </row>
    <row r="1753" spans="1:6" ht="30" customHeight="1">
      <c r="A1753" s="130" t="s">
        <v>69</v>
      </c>
      <c r="B1753" s="128" t="s">
        <v>2028</v>
      </c>
      <c r="D1753" s="133" t="e">
        <f>(#REF!*#REF!)+(#REF!*#REF!)+(#REF!*#REF!)+(#REF!*#REF!)+(#REF!*F1753)</f>
        <v>#REF!</v>
      </c>
    </row>
    <row r="1754" spans="1:6" ht="30" customHeight="1">
      <c r="A1754" s="130" t="s">
        <v>69</v>
      </c>
      <c r="B1754" s="128" t="s">
        <v>867</v>
      </c>
      <c r="D1754" s="133" t="e">
        <f>((#REF!*#REF!)+(#REF!*#REF!)+(#REF!*#REF!)+(#REF!*#REF!)+(#REF!*F1754))/10</f>
        <v>#REF!</v>
      </c>
      <c r="F1754" s="133">
        <v>25</v>
      </c>
    </row>
    <row r="1755" spans="1:6" ht="30" customHeight="1">
      <c r="A1755" s="130" t="s">
        <v>69</v>
      </c>
      <c r="B1755" s="128" t="s">
        <v>1717</v>
      </c>
      <c r="D1755" s="133" t="e">
        <f>(#REF!*#REF!)+(#REF!*#REF!)+(#REF!*#REF!)+(#REF!*#REF!)+(#REF!*F1755)</f>
        <v>#REF!</v>
      </c>
    </row>
    <row r="1756" spans="1:6" ht="30" customHeight="1">
      <c r="A1756" s="130" t="s">
        <v>4645</v>
      </c>
      <c r="B1756" s="128" t="s">
        <v>4067</v>
      </c>
      <c r="C1756" s="157">
        <f t="shared" ref="C1756:C1765" si="46">(E1756*2+F1756)/3</f>
        <v>10</v>
      </c>
      <c r="D1756" s="133" t="e">
        <f>F1756*(110%-(#REF!*10%))</f>
        <v>#REF!</v>
      </c>
      <c r="E1756" s="130">
        <v>10</v>
      </c>
      <c r="F1756" s="133">
        <v>10</v>
      </c>
    </row>
    <row r="1757" spans="1:6" ht="30" customHeight="1">
      <c r="A1757" s="130" t="s">
        <v>4645</v>
      </c>
      <c r="B1757" s="128" t="s">
        <v>4644</v>
      </c>
      <c r="C1757" s="157">
        <f t="shared" si="46"/>
        <v>10</v>
      </c>
      <c r="D1757" s="133" t="e">
        <f>F1757*(110%-(#REF!*10%))</f>
        <v>#REF!</v>
      </c>
      <c r="E1757" s="130">
        <v>10</v>
      </c>
      <c r="F1757" s="133">
        <v>10</v>
      </c>
    </row>
    <row r="1758" spans="1:6" ht="30" customHeight="1">
      <c r="A1758" s="130" t="s">
        <v>4645</v>
      </c>
      <c r="B1758" s="128" t="s">
        <v>4068</v>
      </c>
      <c r="C1758" s="157">
        <f t="shared" si="46"/>
        <v>10</v>
      </c>
      <c r="D1758" s="133" t="e">
        <f>F1758*(110%-(#REF!*10%))</f>
        <v>#REF!</v>
      </c>
      <c r="E1758" s="130">
        <v>10</v>
      </c>
      <c r="F1758" s="133">
        <v>10</v>
      </c>
    </row>
    <row r="1759" spans="1:6" ht="30" customHeight="1">
      <c r="A1759" s="130" t="s">
        <v>4645</v>
      </c>
      <c r="B1759" s="128" t="s">
        <v>3953</v>
      </c>
      <c r="C1759" s="157">
        <f t="shared" si="46"/>
        <v>4</v>
      </c>
      <c r="D1759" s="133" t="e">
        <f>F1759*(110%-(#REF!*10%))</f>
        <v>#REF!</v>
      </c>
      <c r="E1759" s="130">
        <v>3</v>
      </c>
      <c r="F1759" s="133">
        <v>6</v>
      </c>
    </row>
    <row r="1760" spans="1:6" ht="30" customHeight="1">
      <c r="A1760" s="130" t="s">
        <v>4645</v>
      </c>
      <c r="B1760" s="128" t="s">
        <v>3954</v>
      </c>
      <c r="C1760" s="157">
        <f t="shared" si="46"/>
        <v>2.6666666666666665</v>
      </c>
      <c r="D1760" s="133" t="e">
        <f>F1760*(110%-(#REF!*10%))</f>
        <v>#REF!</v>
      </c>
      <c r="E1760" s="130">
        <v>2</v>
      </c>
      <c r="F1760" s="133">
        <v>4</v>
      </c>
    </row>
    <row r="1761" spans="1:6" ht="30" customHeight="1">
      <c r="A1761" s="130" t="s">
        <v>4645</v>
      </c>
      <c r="B1761" s="128" t="s">
        <v>4052</v>
      </c>
      <c r="C1761" s="157">
        <f t="shared" si="46"/>
        <v>2</v>
      </c>
      <c r="D1761" s="133" t="e">
        <f>F1761*(110%-(#REF!*10%))</f>
        <v>#REF!</v>
      </c>
      <c r="E1761" s="130">
        <v>2</v>
      </c>
      <c r="F1761" s="133">
        <v>2</v>
      </c>
    </row>
    <row r="1762" spans="1:6" ht="30" customHeight="1">
      <c r="A1762" s="130" t="s">
        <v>4645</v>
      </c>
      <c r="B1762" s="128" t="s">
        <v>1515</v>
      </c>
      <c r="C1762" s="157">
        <f t="shared" si="46"/>
        <v>1.5</v>
      </c>
      <c r="D1762" s="133" t="e">
        <f>F1762*(110%-(#REF!*10%))</f>
        <v>#REF!</v>
      </c>
      <c r="E1762" s="130">
        <v>1</v>
      </c>
      <c r="F1762" s="133">
        <v>2.5</v>
      </c>
    </row>
    <row r="1763" spans="1:6" ht="30" customHeight="1">
      <c r="A1763" s="130" t="s">
        <v>4645</v>
      </c>
      <c r="B1763" s="128" t="s">
        <v>1383</v>
      </c>
      <c r="C1763" s="157">
        <f t="shared" si="46"/>
        <v>1.5</v>
      </c>
      <c r="D1763" s="133" t="e">
        <f>F1763*(110%-(#REF!*10%))</f>
        <v>#REF!</v>
      </c>
      <c r="E1763" s="130">
        <v>1</v>
      </c>
      <c r="F1763" s="133">
        <v>2.5</v>
      </c>
    </row>
    <row r="1764" spans="1:6" ht="30" customHeight="1">
      <c r="A1764" s="130" t="s">
        <v>4645</v>
      </c>
      <c r="B1764" s="128" t="s">
        <v>3901</v>
      </c>
      <c r="C1764" s="157">
        <f t="shared" si="46"/>
        <v>0</v>
      </c>
      <c r="D1764" s="133" t="e">
        <f>F1764*(110%-(#REF!*10%))</f>
        <v>#REF!</v>
      </c>
    </row>
    <row r="1765" spans="1:6" ht="30" customHeight="1">
      <c r="A1765" s="130" t="s">
        <v>4645</v>
      </c>
      <c r="B1765" s="128" t="s">
        <v>3898</v>
      </c>
      <c r="C1765" s="157">
        <f t="shared" si="46"/>
        <v>0</v>
      </c>
      <c r="D1765" s="133" t="e">
        <f>F1765*(110%-(#REF!*10%))</f>
        <v>#REF!</v>
      </c>
    </row>
    <row r="1766" spans="1:6" ht="30" customHeight="1">
      <c r="A1766" s="130" t="s">
        <v>1327</v>
      </c>
      <c r="B1766" s="128" t="s">
        <v>4064</v>
      </c>
      <c r="C1766" s="157" t="e">
        <f t="shared" ref="C1766:C1782" si="47">AVERAGE(E1766,D1766)</f>
        <v>#REF!</v>
      </c>
      <c r="D1766" s="133" t="e">
        <f>F1766*(#REF!*10%)</f>
        <v>#REF!</v>
      </c>
      <c r="E1766" s="130">
        <v>10</v>
      </c>
      <c r="F1766" s="133">
        <v>3</v>
      </c>
    </row>
    <row r="1767" spans="1:6" ht="30" customHeight="1">
      <c r="A1767" s="130" t="s">
        <v>1327</v>
      </c>
      <c r="B1767" s="128" t="s">
        <v>1649</v>
      </c>
      <c r="C1767" s="157" t="e">
        <f t="shared" si="47"/>
        <v>#REF!</v>
      </c>
      <c r="D1767" s="133" t="e">
        <f>F1767*#REF!</f>
        <v>#REF!</v>
      </c>
      <c r="E1767" s="130">
        <v>9</v>
      </c>
      <c r="F1767" s="133">
        <v>1.5</v>
      </c>
    </row>
    <row r="1768" spans="1:6" ht="30" customHeight="1">
      <c r="A1768" s="130" t="s">
        <v>1327</v>
      </c>
      <c r="B1768" s="128" t="s">
        <v>2578</v>
      </c>
      <c r="C1768" s="157" t="e">
        <f t="shared" si="47"/>
        <v>#REF!</v>
      </c>
      <c r="D1768" s="133" t="e">
        <f>F1768*(#REF!*10%)</f>
        <v>#REF!</v>
      </c>
      <c r="E1768" s="130">
        <v>8</v>
      </c>
      <c r="F1768" s="133">
        <v>5</v>
      </c>
    </row>
    <row r="1769" spans="1:6" ht="30" customHeight="1">
      <c r="A1769" s="130" t="s">
        <v>1327</v>
      </c>
      <c r="B1769" s="128" t="s">
        <v>3835</v>
      </c>
      <c r="C1769" s="157" t="e">
        <f t="shared" si="47"/>
        <v>#REF!</v>
      </c>
      <c r="D1769" s="133" t="e">
        <f>F1769*(#REF!*10%)</f>
        <v>#REF!</v>
      </c>
      <c r="E1769" s="130">
        <v>7</v>
      </c>
      <c r="F1769" s="133">
        <v>5</v>
      </c>
    </row>
    <row r="1770" spans="1:6" ht="30" customHeight="1">
      <c r="A1770" s="130" t="s">
        <v>1327</v>
      </c>
      <c r="B1770" s="128" t="s">
        <v>2557</v>
      </c>
      <c r="C1770" s="157" t="e">
        <f t="shared" si="47"/>
        <v>#REF!</v>
      </c>
      <c r="D1770" s="133" t="e">
        <f>F1770*(#REF!*10%)</f>
        <v>#REF!</v>
      </c>
      <c r="E1770" s="130">
        <v>9</v>
      </c>
      <c r="F1770" s="133">
        <v>8</v>
      </c>
    </row>
    <row r="1771" spans="1:6" ht="30" customHeight="1">
      <c r="A1771" s="130" t="s">
        <v>1327</v>
      </c>
      <c r="B1771" s="128" t="s">
        <v>4044</v>
      </c>
      <c r="C1771" s="157" t="e">
        <f t="shared" si="47"/>
        <v>#REF!</v>
      </c>
      <c r="D1771" s="133" t="e">
        <f>F1771*(#REF!*10%)</f>
        <v>#REF!</v>
      </c>
      <c r="E1771" s="130">
        <v>10</v>
      </c>
      <c r="F1771" s="133">
        <v>3</v>
      </c>
    </row>
    <row r="1772" spans="1:6" ht="30" customHeight="1">
      <c r="A1772" s="130" t="s">
        <v>1327</v>
      </c>
      <c r="B1772" s="128" t="s">
        <v>2460</v>
      </c>
      <c r="C1772" s="157" t="e">
        <f t="shared" si="47"/>
        <v>#REF!</v>
      </c>
      <c r="D1772" s="133" t="e">
        <f>F1772*(#REF!*10%)</f>
        <v>#REF!</v>
      </c>
      <c r="E1772" s="130">
        <v>8</v>
      </c>
      <c r="F1772" s="133">
        <v>4</v>
      </c>
    </row>
    <row r="1773" spans="1:6" ht="30" customHeight="1">
      <c r="A1773" s="130" t="s">
        <v>1327</v>
      </c>
      <c r="B1773" s="128" t="s">
        <v>3872</v>
      </c>
      <c r="C1773" s="157" t="e">
        <f t="shared" si="47"/>
        <v>#REF!</v>
      </c>
      <c r="D1773" s="133" t="e">
        <f>F1773*(#REF!*10%)</f>
        <v>#REF!</v>
      </c>
      <c r="E1773" s="130">
        <v>6</v>
      </c>
      <c r="F1773" s="133">
        <v>6</v>
      </c>
    </row>
    <row r="1774" spans="1:6" ht="30" customHeight="1">
      <c r="A1774" s="130" t="s">
        <v>1327</v>
      </c>
      <c r="B1774" s="128" t="s">
        <v>3990</v>
      </c>
      <c r="C1774" s="157" t="e">
        <f t="shared" si="47"/>
        <v>#REF!</v>
      </c>
      <c r="D1774" s="133" t="e">
        <f>F1774*(#REF!*10%)</f>
        <v>#REF!</v>
      </c>
      <c r="E1774" s="130">
        <v>9</v>
      </c>
      <c r="F1774" s="133">
        <v>4</v>
      </c>
    </row>
    <row r="1775" spans="1:6" ht="30" customHeight="1">
      <c r="A1775" s="130" t="s">
        <v>1327</v>
      </c>
      <c r="B1775" s="128" t="s">
        <v>3832</v>
      </c>
      <c r="C1775" s="157" t="e">
        <f t="shared" si="47"/>
        <v>#REF!</v>
      </c>
      <c r="D1775" s="133" t="e">
        <f>F1775*(#REF!*10%)</f>
        <v>#REF!</v>
      </c>
      <c r="E1775" s="130">
        <v>7</v>
      </c>
      <c r="F1775" s="133">
        <v>7</v>
      </c>
    </row>
    <row r="1776" spans="1:6" ht="30" customHeight="1">
      <c r="A1776" s="130" t="s">
        <v>1327</v>
      </c>
      <c r="B1776" s="128" t="s">
        <v>1639</v>
      </c>
      <c r="C1776" s="157" t="e">
        <f t="shared" si="47"/>
        <v>#REF!</v>
      </c>
      <c r="D1776" s="133" t="e">
        <f>F1776*#REF!</f>
        <v>#REF!</v>
      </c>
      <c r="E1776" s="130">
        <v>7</v>
      </c>
      <c r="F1776" s="133">
        <v>1</v>
      </c>
    </row>
    <row r="1777" spans="1:6" ht="30" customHeight="1">
      <c r="A1777" s="130" t="s">
        <v>1327</v>
      </c>
      <c r="B1777" s="128" t="s">
        <v>132</v>
      </c>
      <c r="C1777" s="157" t="e">
        <f t="shared" si="47"/>
        <v>#REF!</v>
      </c>
      <c r="D1777" s="133" t="e">
        <f>F1777*#REF!</f>
        <v>#REF!</v>
      </c>
      <c r="E1777" s="130">
        <v>5</v>
      </c>
      <c r="F1777" s="133">
        <v>3</v>
      </c>
    </row>
    <row r="1778" spans="1:6" ht="30" customHeight="1">
      <c r="A1778" s="130" t="s">
        <v>1327</v>
      </c>
      <c r="B1778" s="128" t="s">
        <v>134</v>
      </c>
      <c r="C1778" s="157" t="e">
        <f t="shared" si="47"/>
        <v>#REF!</v>
      </c>
      <c r="D1778" s="133" t="e">
        <f>F1778*#REF!</f>
        <v>#REF!</v>
      </c>
      <c r="E1778" s="130">
        <v>5</v>
      </c>
      <c r="F1778" s="133">
        <v>3</v>
      </c>
    </row>
    <row r="1779" spans="1:6" ht="30" customHeight="1">
      <c r="A1779" s="130" t="s">
        <v>1327</v>
      </c>
      <c r="B1779" s="128" t="s">
        <v>4042</v>
      </c>
      <c r="C1779" s="157" t="e">
        <f t="shared" si="47"/>
        <v>#REF!</v>
      </c>
      <c r="D1779" s="133" t="e">
        <f>F1779*(#REF!*10%)</f>
        <v>#REF!</v>
      </c>
      <c r="E1779" s="130">
        <v>10</v>
      </c>
      <c r="F1779" s="133">
        <v>4</v>
      </c>
    </row>
    <row r="1780" spans="1:6" ht="30" customHeight="1">
      <c r="A1780" s="130" t="s">
        <v>1327</v>
      </c>
      <c r="B1780" s="130" t="s">
        <v>1580</v>
      </c>
      <c r="C1780" s="157" t="e">
        <f t="shared" si="47"/>
        <v>#REF!</v>
      </c>
      <c r="D1780" s="133" t="e">
        <f>F1780*#REF!</f>
        <v>#REF!</v>
      </c>
      <c r="E1780" s="130">
        <v>5</v>
      </c>
      <c r="F1780" s="133">
        <v>3</v>
      </c>
    </row>
    <row r="1781" spans="1:6" ht="30" customHeight="1">
      <c r="A1781" s="130" t="s">
        <v>1327</v>
      </c>
      <c r="B1781" s="128" t="s">
        <v>1586</v>
      </c>
      <c r="C1781" s="157" t="e">
        <f t="shared" si="47"/>
        <v>#REF!</v>
      </c>
      <c r="D1781" s="133" t="e">
        <f>F1781*#REF!</f>
        <v>#REF!</v>
      </c>
      <c r="E1781" s="130">
        <v>5</v>
      </c>
      <c r="F1781" s="133">
        <v>3</v>
      </c>
    </row>
    <row r="1782" spans="1:6" ht="30" customHeight="1">
      <c r="A1782" s="130" t="s">
        <v>1327</v>
      </c>
      <c r="B1782" s="128" t="s">
        <v>1031</v>
      </c>
      <c r="C1782" s="157" t="e">
        <f t="shared" si="47"/>
        <v>#REF!</v>
      </c>
      <c r="D1782" s="133" t="e">
        <f>F1782*#REF!</f>
        <v>#REF!</v>
      </c>
      <c r="E1782" s="130">
        <v>5</v>
      </c>
      <c r="F1782" s="133">
        <v>3</v>
      </c>
    </row>
    <row r="1783" spans="1:6" ht="30" customHeight="1">
      <c r="A1783" s="130" t="s">
        <v>1327</v>
      </c>
      <c r="B1783" s="128" t="s">
        <v>138</v>
      </c>
      <c r="C1783" s="157">
        <v>10</v>
      </c>
      <c r="D1783" s="133" t="e">
        <f>((#REF!*#REF!)+(#REF!*#REF!)+(#REF!*#REF!)+(#REF!*#REF!)+(#REF!*F1783))/10</f>
        <v>#REF!</v>
      </c>
      <c r="E1783" s="130">
        <v>10</v>
      </c>
      <c r="F1783" s="133">
        <v>50</v>
      </c>
    </row>
    <row r="1784" spans="1:6" ht="30" customHeight="1">
      <c r="A1784" s="130" t="s">
        <v>1327</v>
      </c>
      <c r="B1784" s="128" t="s">
        <v>1826</v>
      </c>
      <c r="C1784" s="157">
        <v>10</v>
      </c>
      <c r="D1784" s="133" t="e">
        <f>((#REF!*#REF!)+(#REF!*#REF!)+(#REF!*#REF!)+(#REF!*#REF!)+(#REF!*F1784))/10</f>
        <v>#REF!</v>
      </c>
      <c r="E1784" s="130">
        <v>10</v>
      </c>
      <c r="F1784" s="133">
        <v>50</v>
      </c>
    </row>
    <row r="1785" spans="1:6" ht="30" customHeight="1">
      <c r="A1785" s="130" t="s">
        <v>1327</v>
      </c>
      <c r="B1785" s="128" t="s">
        <v>982</v>
      </c>
      <c r="C1785" s="157">
        <v>10</v>
      </c>
      <c r="D1785" s="133" t="e">
        <f>((#REF!*#REF!)+(#REF!*#REF!)+(#REF!*#REF!)+(#REF!*#REF!)+(#REF!*F1785))/10</f>
        <v>#REF!</v>
      </c>
      <c r="E1785" s="130">
        <v>10</v>
      </c>
      <c r="F1785" s="133">
        <v>50</v>
      </c>
    </row>
    <row r="1786" spans="1:6" ht="30" customHeight="1">
      <c r="A1786" s="130" t="s">
        <v>1327</v>
      </c>
      <c r="B1786" s="128" t="s">
        <v>4051</v>
      </c>
      <c r="C1786" s="157">
        <f>(E1786*2+F1786)/3</f>
        <v>10</v>
      </c>
      <c r="D1786" s="133" t="e">
        <f>F1786*(110%-(#REF!*10%))</f>
        <v>#REF!</v>
      </c>
      <c r="E1786" s="130">
        <v>10</v>
      </c>
      <c r="F1786" s="133">
        <v>10</v>
      </c>
    </row>
    <row r="1787" spans="1:6" ht="30" customHeight="1">
      <c r="A1787" s="130" t="s">
        <v>1327</v>
      </c>
      <c r="B1787" s="128" t="s">
        <v>4048</v>
      </c>
      <c r="C1787" s="157">
        <f>(E1787*2+F1787)/3</f>
        <v>10</v>
      </c>
      <c r="D1787" s="133" t="e">
        <f>F1787*(110%-(#REF!*10%))</f>
        <v>#REF!</v>
      </c>
      <c r="E1787" s="130">
        <v>10</v>
      </c>
      <c r="F1787" s="133">
        <v>10</v>
      </c>
    </row>
    <row r="1788" spans="1:6" ht="30" customHeight="1">
      <c r="A1788" s="130" t="s">
        <v>1327</v>
      </c>
      <c r="B1788" s="128" t="s">
        <v>133</v>
      </c>
      <c r="C1788" s="157">
        <v>9</v>
      </c>
      <c r="D1788" s="133" t="e">
        <f>((#REF!*#REF!)+(#REF!*#REF!)+(#REF!*#REF!)+(#REF!*#REF!)+(#REF!*F1788))/10</f>
        <v>#REF!</v>
      </c>
      <c r="E1788" s="130">
        <v>9</v>
      </c>
      <c r="F1788" s="133">
        <v>25</v>
      </c>
    </row>
    <row r="1789" spans="1:6" ht="30" customHeight="1">
      <c r="A1789" s="130" t="s">
        <v>1327</v>
      </c>
      <c r="B1789" s="128" t="s">
        <v>130</v>
      </c>
      <c r="C1789" s="157">
        <v>9</v>
      </c>
      <c r="D1789" s="133" t="e">
        <f>((#REF!*#REF!)+(#REF!*#REF!)+(#REF!*#REF!)+(#REF!*#REF!)+(#REF!*F1789))/10</f>
        <v>#REF!</v>
      </c>
      <c r="E1789" s="130">
        <v>9</v>
      </c>
      <c r="F1789" s="133">
        <v>25</v>
      </c>
    </row>
    <row r="1790" spans="1:6" ht="30" customHeight="1">
      <c r="A1790" s="130" t="s">
        <v>1327</v>
      </c>
      <c r="B1790" s="128" t="s">
        <v>131</v>
      </c>
      <c r="C1790" s="157">
        <v>9</v>
      </c>
      <c r="D1790" s="133" t="e">
        <f>((#REF!*#REF!)+(#REF!*#REF!)+(#REF!*#REF!)+(#REF!*#REF!)+(#REF!*F1790))/10</f>
        <v>#REF!</v>
      </c>
      <c r="E1790" s="130">
        <v>9</v>
      </c>
      <c r="F1790" s="133">
        <v>6</v>
      </c>
    </row>
    <row r="1791" spans="1:6" ht="30" customHeight="1">
      <c r="A1791" s="130" t="s">
        <v>1327</v>
      </c>
      <c r="B1791" s="128" t="s">
        <v>137</v>
      </c>
      <c r="C1791" s="157">
        <v>9</v>
      </c>
      <c r="D1791" s="133" t="e">
        <f>((#REF!*#REF!)+(#REF!*#REF!)+(#REF!*#REF!)+(#REF!*#REF!)+(#REF!*F1791))/10</f>
        <v>#REF!</v>
      </c>
      <c r="E1791" s="130">
        <v>9</v>
      </c>
      <c r="F1791" s="133">
        <v>20</v>
      </c>
    </row>
    <row r="1792" spans="1:6" ht="30" customHeight="1">
      <c r="A1792" s="130" t="s">
        <v>1327</v>
      </c>
      <c r="B1792" s="169" t="s">
        <v>2583</v>
      </c>
      <c r="C1792" s="157">
        <f>(E1792*2+F1792)/3</f>
        <v>8.3333333333333339</v>
      </c>
      <c r="D1792" s="133" t="e">
        <f>F1792*(110%-(#REF!*10%))</f>
        <v>#REF!</v>
      </c>
      <c r="E1792" s="130">
        <v>8</v>
      </c>
      <c r="F1792" s="133">
        <v>9</v>
      </c>
    </row>
    <row r="1793" spans="1:7" ht="30" customHeight="1">
      <c r="A1793" s="130" t="s">
        <v>1327</v>
      </c>
      <c r="B1793" s="128" t="s">
        <v>136</v>
      </c>
      <c r="C1793" s="157">
        <v>8</v>
      </c>
      <c r="D1793" s="133" t="e">
        <f>((#REF!*#REF!)+(#REF!*#REF!)+(#REF!*#REF!)+(#REF!*#REF!)+(#REF!*F1793))/10</f>
        <v>#REF!</v>
      </c>
      <c r="E1793" s="130">
        <v>8</v>
      </c>
      <c r="F1793" s="133">
        <v>36</v>
      </c>
    </row>
    <row r="1794" spans="1:7" ht="30" customHeight="1">
      <c r="A1794" s="130" t="s">
        <v>1327</v>
      </c>
      <c r="B1794" s="128" t="s">
        <v>1275</v>
      </c>
      <c r="C1794" s="157">
        <v>8</v>
      </c>
      <c r="D1794" s="133" t="e">
        <f>((#REF!*#REF!)+(#REF!*#REF!)+(#REF!*#REF!)+(#REF!*#REF!)+(#REF!*F1794))/10</f>
        <v>#REF!</v>
      </c>
      <c r="E1794" s="130">
        <v>8</v>
      </c>
      <c r="F1794" s="133">
        <v>45</v>
      </c>
    </row>
    <row r="1795" spans="1:7" ht="30" customHeight="1">
      <c r="A1795" s="130" t="s">
        <v>1327</v>
      </c>
      <c r="B1795" s="128" t="s">
        <v>1401</v>
      </c>
      <c r="C1795" s="157">
        <v>8</v>
      </c>
      <c r="D1795" s="133" t="e">
        <f>((#REF!*#REF!)+(#REF!*#REF!)+(#REF!*#REF!)+(#REF!*#REF!)+(#REF!*F1795))/10</f>
        <v>#REF!</v>
      </c>
      <c r="E1795" s="130">
        <v>8</v>
      </c>
      <c r="F1795" s="133">
        <v>25</v>
      </c>
    </row>
    <row r="1796" spans="1:7" ht="30" customHeight="1">
      <c r="A1796" s="130" t="s">
        <v>1327</v>
      </c>
      <c r="B1796" s="169" t="s">
        <v>3831</v>
      </c>
      <c r="C1796" s="157">
        <f>(E1796*2+F1796)/3</f>
        <v>8</v>
      </c>
      <c r="D1796" s="133" t="e">
        <f>F1796*(110%-(#REF!*10%))</f>
        <v>#REF!</v>
      </c>
      <c r="E1796" s="130">
        <v>9</v>
      </c>
      <c r="F1796" s="133">
        <v>6</v>
      </c>
    </row>
    <row r="1797" spans="1:7" ht="30" customHeight="1">
      <c r="A1797" s="130" t="s">
        <v>1327</v>
      </c>
      <c r="B1797" s="128" t="s">
        <v>4666</v>
      </c>
      <c r="C1797" s="157">
        <f>(E1797*2+F1797)/3</f>
        <v>8</v>
      </c>
      <c r="D1797" s="133" t="e">
        <f>F1797*(110%-(#REF!*10%))</f>
        <v>#REF!</v>
      </c>
      <c r="E1797" s="130">
        <v>9</v>
      </c>
      <c r="F1797" s="133">
        <v>6</v>
      </c>
    </row>
    <row r="1798" spans="1:7" ht="30" customHeight="1">
      <c r="A1798" s="130" t="s">
        <v>1327</v>
      </c>
      <c r="B1798" s="169" t="s">
        <v>3994</v>
      </c>
      <c r="C1798" s="157">
        <f>(E1798*2+F1798)/3</f>
        <v>7.333333333333333</v>
      </c>
      <c r="D1798" s="133" t="e">
        <f>F1798*(110%-(#REF!*10%))</f>
        <v>#REF!</v>
      </c>
      <c r="E1798" s="130">
        <v>9</v>
      </c>
      <c r="F1798" s="133">
        <v>4</v>
      </c>
    </row>
    <row r="1799" spans="1:7" ht="30" customHeight="1">
      <c r="A1799" s="130" t="s">
        <v>1327</v>
      </c>
      <c r="B1799" s="128" t="s">
        <v>1457</v>
      </c>
      <c r="C1799" s="157">
        <v>7</v>
      </c>
      <c r="D1799" s="133" t="e">
        <f>((#REF!*#REF!)+(#REF!*#REF!)+(#REF!*#REF!)+(#REF!*#REF!)+(#REF!*F1799))/10</f>
        <v>#REF!</v>
      </c>
      <c r="E1799" s="130">
        <v>7</v>
      </c>
      <c r="F1799" s="133">
        <v>24</v>
      </c>
    </row>
    <row r="1800" spans="1:7" ht="30" customHeight="1">
      <c r="A1800" s="130" t="s">
        <v>1327</v>
      </c>
      <c r="B1800" s="128" t="s">
        <v>4707</v>
      </c>
      <c r="C1800" s="157">
        <f t="shared" ref="C1800:C1805" si="48">(E1800*2+F1800)/3</f>
        <v>7</v>
      </c>
      <c r="D1800" s="133">
        <f>(F1800+G1800)/2</f>
        <v>5.5</v>
      </c>
      <c r="E1800" s="130">
        <v>7</v>
      </c>
      <c r="F1800" s="133">
        <v>7</v>
      </c>
      <c r="G1800" s="133">
        <v>4</v>
      </c>
    </row>
    <row r="1801" spans="1:7" ht="30" customHeight="1">
      <c r="A1801" s="130" t="s">
        <v>1327</v>
      </c>
      <c r="B1801" s="128" t="s">
        <v>4665</v>
      </c>
      <c r="C1801" s="157">
        <f t="shared" si="48"/>
        <v>7</v>
      </c>
      <c r="D1801" s="133" t="e">
        <f>F1801*(110%-(#REF!*10%))</f>
        <v>#REF!</v>
      </c>
      <c r="E1801" s="130">
        <v>8</v>
      </c>
      <c r="F1801" s="133">
        <v>5</v>
      </c>
    </row>
    <row r="1802" spans="1:7" ht="30" customHeight="1">
      <c r="A1802" s="130" t="s">
        <v>1327</v>
      </c>
      <c r="B1802" s="169" t="s">
        <v>5016</v>
      </c>
      <c r="C1802" s="157">
        <f t="shared" si="48"/>
        <v>6.666666666666667</v>
      </c>
      <c r="D1802" s="133">
        <f>(F1802+G1802)/2</f>
        <v>7.5</v>
      </c>
      <c r="E1802" s="130">
        <v>7</v>
      </c>
      <c r="F1802" s="133">
        <v>6</v>
      </c>
      <c r="G1802" s="133">
        <v>9</v>
      </c>
    </row>
    <row r="1803" spans="1:7" ht="30" customHeight="1">
      <c r="A1803" s="130" t="s">
        <v>1327</v>
      </c>
      <c r="B1803" s="128" t="s">
        <v>4754</v>
      </c>
      <c r="C1803" s="157">
        <f t="shared" si="48"/>
        <v>6.666666666666667</v>
      </c>
      <c r="D1803" s="133">
        <f>(F1803+G1803)/2</f>
        <v>4.5</v>
      </c>
      <c r="E1803" s="130">
        <v>7</v>
      </c>
      <c r="F1803" s="133">
        <v>6</v>
      </c>
      <c r="G1803" s="133">
        <v>3</v>
      </c>
    </row>
    <row r="1804" spans="1:7" ht="30" customHeight="1">
      <c r="A1804" s="130" t="s">
        <v>1327</v>
      </c>
      <c r="B1804" s="128" t="s">
        <v>5191</v>
      </c>
      <c r="C1804" s="157">
        <f t="shared" si="48"/>
        <v>6</v>
      </c>
      <c r="D1804" s="133">
        <f>(F1804+G1804)/2</f>
        <v>4.5</v>
      </c>
      <c r="E1804" s="130">
        <v>6</v>
      </c>
      <c r="F1804" s="133">
        <v>6</v>
      </c>
      <c r="G1804" s="133">
        <v>3</v>
      </c>
    </row>
    <row r="1805" spans="1:7" ht="30" customHeight="1">
      <c r="A1805" s="130" t="s">
        <v>1327</v>
      </c>
      <c r="B1805" s="128" t="s">
        <v>4664</v>
      </c>
      <c r="C1805" s="157">
        <f t="shared" si="48"/>
        <v>6</v>
      </c>
      <c r="D1805" s="133" t="e">
        <f>F1805*(110%-(#REF!*10%))</f>
        <v>#REF!</v>
      </c>
      <c r="E1805" s="130">
        <v>7</v>
      </c>
      <c r="F1805" s="133">
        <v>4</v>
      </c>
    </row>
    <row r="1806" spans="1:7" ht="30" customHeight="1">
      <c r="A1806" s="130" t="s">
        <v>1327</v>
      </c>
      <c r="B1806" s="128" t="s">
        <v>1074</v>
      </c>
      <c r="C1806" s="157">
        <v>6</v>
      </c>
      <c r="D1806" s="133" t="e">
        <f>((#REF!*#REF!)+(#REF!*#REF!)+(#REF!*#REF!)+(#REF!*#REF!)+(#REF!*F1806))/10</f>
        <v>#REF!</v>
      </c>
      <c r="E1806" s="130">
        <v>6</v>
      </c>
      <c r="F1806" s="133">
        <v>39</v>
      </c>
    </row>
    <row r="1807" spans="1:7" ht="30" customHeight="1">
      <c r="A1807" s="130" t="s">
        <v>1327</v>
      </c>
      <c r="B1807" s="169" t="s">
        <v>5039</v>
      </c>
      <c r="C1807" s="157">
        <f>(E1807*2+F1807)/3</f>
        <v>6</v>
      </c>
      <c r="D1807" s="133">
        <f>(F1807+G1807)/2</f>
        <v>5</v>
      </c>
      <c r="E1807" s="130">
        <v>6</v>
      </c>
      <c r="F1807" s="133">
        <v>6</v>
      </c>
      <c r="G1807" s="133">
        <v>4</v>
      </c>
    </row>
    <row r="1808" spans="1:7" ht="30" customHeight="1">
      <c r="A1808" s="130" t="s">
        <v>1327</v>
      </c>
      <c r="B1808" s="128" t="s">
        <v>4979</v>
      </c>
      <c r="C1808" s="157">
        <f>(E1808*2+F1808)/3</f>
        <v>5.666666666666667</v>
      </c>
      <c r="D1808" s="133">
        <f>(F1808+G1808)/2</f>
        <v>3</v>
      </c>
      <c r="E1808" s="130">
        <v>6</v>
      </c>
      <c r="F1808" s="133">
        <v>5</v>
      </c>
      <c r="G1808" s="133">
        <v>1</v>
      </c>
    </row>
    <row r="1809" spans="1:7" ht="30" customHeight="1">
      <c r="A1809" s="130" t="s">
        <v>1327</v>
      </c>
      <c r="B1809" s="128" t="s">
        <v>4663</v>
      </c>
      <c r="C1809" s="157">
        <f>(E1809*2+F1809)/3</f>
        <v>5.666666666666667</v>
      </c>
      <c r="D1809" s="133" t="e">
        <f>F1809*(110%-(#REF!*10%))</f>
        <v>#REF!</v>
      </c>
      <c r="E1809" s="130">
        <v>7</v>
      </c>
      <c r="F1809" s="133">
        <v>3</v>
      </c>
    </row>
    <row r="1810" spans="1:7" ht="30" customHeight="1">
      <c r="A1810" s="130" t="s">
        <v>1327</v>
      </c>
      <c r="B1810" s="128" t="s">
        <v>4996</v>
      </c>
      <c r="C1810" s="157">
        <f>(E1810*2+F1810)/3</f>
        <v>5.333333333333333</v>
      </c>
      <c r="D1810" s="133">
        <f>(F1810+G1810)/2</f>
        <v>3.5</v>
      </c>
      <c r="E1810" s="130">
        <v>6</v>
      </c>
      <c r="F1810" s="133">
        <v>4</v>
      </c>
      <c r="G1810" s="133">
        <v>3</v>
      </c>
    </row>
    <row r="1811" spans="1:7" ht="30" customHeight="1">
      <c r="A1811" s="130" t="s">
        <v>1327</v>
      </c>
      <c r="B1811" s="191" t="s">
        <v>4082</v>
      </c>
      <c r="C1811" s="157">
        <f>(E1811*2+F1811)/3</f>
        <v>5</v>
      </c>
      <c r="D1811" s="133" t="e">
        <f>F1811*(110%-(#REF!*10%))</f>
        <v>#REF!</v>
      </c>
      <c r="E1811" s="130">
        <v>5</v>
      </c>
      <c r="F1811" s="133">
        <v>5</v>
      </c>
    </row>
    <row r="1812" spans="1:7" ht="30" customHeight="1">
      <c r="A1812" s="130" t="s">
        <v>1327</v>
      </c>
      <c r="B1812" s="128" t="s">
        <v>1585</v>
      </c>
      <c r="C1812" s="157">
        <v>5</v>
      </c>
      <c r="D1812" s="133" t="e">
        <f>((#REF!*#REF!)+(#REF!*#REF!)+(#REF!*#REF!)+(#REF!*#REF!)+(#REF!*F1812))/10</f>
        <v>#REF!</v>
      </c>
      <c r="E1812" s="130">
        <v>5</v>
      </c>
      <c r="F1812" s="133">
        <v>40</v>
      </c>
    </row>
    <row r="1813" spans="1:7" ht="30" customHeight="1">
      <c r="A1813" s="130" t="s">
        <v>1327</v>
      </c>
      <c r="B1813" s="128" t="s">
        <v>2027</v>
      </c>
      <c r="C1813" s="157">
        <v>5</v>
      </c>
      <c r="D1813" s="133" t="e">
        <f>((#REF!*#REF!)+(#REF!*#REF!)+(#REF!*#REF!)+(#REF!*#REF!)+(#REF!*F1813))/10</f>
        <v>#REF!</v>
      </c>
      <c r="E1813" s="130">
        <v>5</v>
      </c>
      <c r="F1813" s="133">
        <v>35</v>
      </c>
    </row>
    <row r="1814" spans="1:7" ht="30" customHeight="1">
      <c r="A1814" s="130" t="s">
        <v>1327</v>
      </c>
      <c r="B1814" s="128" t="s">
        <v>656</v>
      </c>
      <c r="C1814" s="157">
        <v>5</v>
      </c>
      <c r="D1814" s="133" t="e">
        <f>((#REF!*#REF!)+(#REF!*#REF!)+(#REF!*#REF!)+(#REF!*#REF!)+(#REF!*F1814))/10</f>
        <v>#REF!</v>
      </c>
      <c r="E1814" s="130">
        <v>5</v>
      </c>
      <c r="F1814" s="133">
        <v>35</v>
      </c>
    </row>
    <row r="1815" spans="1:7" ht="30" customHeight="1">
      <c r="A1815" s="130" t="s">
        <v>1327</v>
      </c>
      <c r="B1815" s="128" t="s">
        <v>4083</v>
      </c>
      <c r="C1815" s="157">
        <f>(E1815*2+F1815)/3</f>
        <v>4.5</v>
      </c>
      <c r="D1815" s="133" t="e">
        <f>F1815*(110%-(#REF!*10%))</f>
        <v>#REF!</v>
      </c>
      <c r="E1815" s="130">
        <v>5</v>
      </c>
      <c r="F1815" s="133">
        <v>3.5</v>
      </c>
    </row>
    <row r="1816" spans="1:7" ht="30" customHeight="1">
      <c r="A1816" s="130" t="s">
        <v>1327</v>
      </c>
      <c r="B1816" s="191" t="s">
        <v>2413</v>
      </c>
      <c r="C1816" s="157">
        <f>(E1816*2+F1816)/3</f>
        <v>4.333333333333333</v>
      </c>
      <c r="D1816" s="133" t="e">
        <f>F1816*(110%-(#REF!*10%))</f>
        <v>#REF!</v>
      </c>
      <c r="E1816" s="130">
        <v>5</v>
      </c>
      <c r="F1816" s="133">
        <v>3</v>
      </c>
    </row>
    <row r="1817" spans="1:7" ht="30" customHeight="1">
      <c r="A1817" s="130" t="s">
        <v>1327</v>
      </c>
      <c r="B1817" s="128" t="s">
        <v>2519</v>
      </c>
      <c r="C1817" s="157">
        <f>(E1817*2+F1817)/3</f>
        <v>4.333333333333333</v>
      </c>
      <c r="D1817" s="133" t="e">
        <f>F1817*(110%-(#REF!*10%))</f>
        <v>#REF!</v>
      </c>
      <c r="E1817" s="130">
        <v>5</v>
      </c>
      <c r="F1817" s="133">
        <v>3</v>
      </c>
    </row>
    <row r="1818" spans="1:7" ht="30" customHeight="1">
      <c r="A1818" s="130" t="s">
        <v>1327</v>
      </c>
      <c r="B1818" s="128" t="s">
        <v>135</v>
      </c>
      <c r="C1818" s="157">
        <v>4</v>
      </c>
      <c r="D1818" s="133" t="e">
        <f>((#REF!*#REF!)+(#REF!*#REF!)+(#REF!*#REF!)+(#REF!*#REF!)+(#REF!*F1818))/10</f>
        <v>#REF!</v>
      </c>
      <c r="E1818" s="130">
        <v>4</v>
      </c>
      <c r="F1818" s="133">
        <v>14</v>
      </c>
    </row>
    <row r="1819" spans="1:7" ht="30" customHeight="1">
      <c r="A1819" s="130" t="s">
        <v>1327</v>
      </c>
      <c r="B1819" s="128" t="s">
        <v>5245</v>
      </c>
      <c r="C1819" s="157">
        <f>(E1819*2+F1819)/3</f>
        <v>3.3333333333333335</v>
      </c>
      <c r="D1819" s="133">
        <f>(F1819+G1819)/2</f>
        <v>2.5</v>
      </c>
      <c r="E1819" s="130">
        <v>4</v>
      </c>
      <c r="F1819" s="133">
        <v>2</v>
      </c>
      <c r="G1819" s="133">
        <v>3</v>
      </c>
    </row>
    <row r="1820" spans="1:7" ht="30" customHeight="1">
      <c r="A1820" s="130" t="s">
        <v>1327</v>
      </c>
      <c r="B1820" s="128" t="s">
        <v>129</v>
      </c>
      <c r="C1820" s="157">
        <v>3</v>
      </c>
      <c r="D1820" s="133" t="e">
        <f>((#REF!*#REF!)+(#REF!*#REF!)+(#REF!*#REF!)+(#REF!*#REF!)+(#REF!*F1820))/10</f>
        <v>#REF!</v>
      </c>
      <c r="E1820" s="130">
        <v>3</v>
      </c>
      <c r="F1820" s="133">
        <v>36</v>
      </c>
    </row>
    <row r="1821" spans="1:7" ht="30" customHeight="1">
      <c r="A1821" s="130" t="s">
        <v>1327</v>
      </c>
      <c r="B1821" s="128" t="s">
        <v>5239</v>
      </c>
      <c r="C1821" s="157">
        <f>(E1821*2+F1821)/3</f>
        <v>2.3333333333333335</v>
      </c>
      <c r="D1821" s="133">
        <f>(F1821+G1821)/2</f>
        <v>2.5</v>
      </c>
      <c r="E1821" s="130">
        <v>2</v>
      </c>
      <c r="F1821" s="133">
        <v>3</v>
      </c>
      <c r="G1821" s="133">
        <v>2</v>
      </c>
    </row>
    <row r="1822" spans="1:7" ht="30" customHeight="1">
      <c r="A1822" s="130" t="s">
        <v>1327</v>
      </c>
      <c r="B1822" s="128" t="s">
        <v>2458</v>
      </c>
      <c r="C1822" s="157">
        <v>2</v>
      </c>
      <c r="D1822" s="133" t="e">
        <f>((#REF!*#REF!)+(#REF!*#REF!)+(#REF!*#REF!)+(#REF!*#REF!)+(#REF!*F1822))/10</f>
        <v>#REF!</v>
      </c>
      <c r="E1822" s="130">
        <v>2</v>
      </c>
      <c r="F1822" s="133">
        <v>24</v>
      </c>
    </row>
    <row r="1823" spans="1:7" ht="30" customHeight="1">
      <c r="A1823" s="130" t="s">
        <v>1327</v>
      </c>
      <c r="B1823" s="128" t="s">
        <v>984</v>
      </c>
      <c r="C1823" s="157">
        <v>2</v>
      </c>
      <c r="D1823" s="133" t="e">
        <f>((#REF!*#REF!)+(#REF!*#REF!)+(#REF!*#REF!)+(#REF!*#REF!)+(#REF!*F1823))/10</f>
        <v>#REF!</v>
      </c>
      <c r="E1823" s="130">
        <v>2</v>
      </c>
      <c r="F1823" s="133">
        <v>15</v>
      </c>
    </row>
    <row r="1824" spans="1:7" ht="30" customHeight="1">
      <c r="A1824" s="130" t="s">
        <v>1327</v>
      </c>
      <c r="B1824" s="128" t="s">
        <v>1353</v>
      </c>
      <c r="C1824" s="157">
        <v>2</v>
      </c>
      <c r="D1824" s="133" t="e">
        <f>((#REF!*#REF!)+(#REF!*#REF!)+(#REF!*#REF!)+(#REF!*#REF!)+(#REF!*F1824))/10</f>
        <v>#REF!</v>
      </c>
      <c r="E1824" s="130">
        <v>2</v>
      </c>
      <c r="F1824" s="133">
        <v>25</v>
      </c>
    </row>
    <row r="1825" spans="1:6" ht="30" customHeight="1">
      <c r="A1825" s="130" t="s">
        <v>1327</v>
      </c>
      <c r="B1825" s="128" t="s">
        <v>2350</v>
      </c>
      <c r="C1825" s="157">
        <v>1</v>
      </c>
      <c r="D1825" s="133" t="e">
        <f>((#REF!*#REF!)+(#REF!*#REF!)+(#REF!*#REF!)+(#REF!*#REF!)+(#REF!*F1825))/10</f>
        <v>#REF!</v>
      </c>
      <c r="E1825" s="130">
        <v>1</v>
      </c>
      <c r="F1825" s="133">
        <v>25</v>
      </c>
    </row>
    <row r="1826" spans="1:6" ht="30" customHeight="1">
      <c r="A1826" s="130" t="s">
        <v>1327</v>
      </c>
      <c r="B1826" s="128" t="s">
        <v>2452</v>
      </c>
      <c r="C1826" s="157">
        <v>1</v>
      </c>
      <c r="D1826" s="133" t="e">
        <f>((#REF!*#REF!)+(#REF!*#REF!)+(#REF!*#REF!)+(#REF!*#REF!)+(#REF!*F1826))/10</f>
        <v>#REF!</v>
      </c>
      <c r="E1826" s="130">
        <v>1</v>
      </c>
      <c r="F1826" s="133">
        <v>4</v>
      </c>
    </row>
    <row r="1827" spans="1:6" ht="30" customHeight="1">
      <c r="A1827" s="130" t="s">
        <v>1327</v>
      </c>
      <c r="B1827" s="128" t="s">
        <v>2383</v>
      </c>
      <c r="C1827" s="157">
        <v>1</v>
      </c>
      <c r="D1827" s="133" t="e">
        <f>((#REF!*#REF!)+(#REF!*#REF!)+(#REF!*#REF!)+(#REF!*#REF!)+(#REF!*F1827))/10</f>
        <v>#REF!</v>
      </c>
      <c r="E1827" s="130">
        <v>1</v>
      </c>
      <c r="F1827" s="133">
        <v>25</v>
      </c>
    </row>
    <row r="1828" spans="1:6" ht="30" customHeight="1">
      <c r="A1828" s="130" t="s">
        <v>1327</v>
      </c>
      <c r="B1828" s="128" t="s">
        <v>1620</v>
      </c>
      <c r="C1828" s="157">
        <v>0</v>
      </c>
      <c r="D1828" s="133" t="e">
        <f>((#REF!*#REF!)+(#REF!*#REF!)+(#REF!*#REF!)+(#REF!*#REF!)+(#REF!*F1828))/10</f>
        <v>#REF!</v>
      </c>
      <c r="E1828" s="130">
        <v>0</v>
      </c>
      <c r="F1828" s="133">
        <v>33</v>
      </c>
    </row>
    <row r="1829" spans="1:6" ht="30" customHeight="1">
      <c r="A1829" s="130" t="s">
        <v>1327</v>
      </c>
      <c r="B1829" s="128" t="s">
        <v>2098</v>
      </c>
      <c r="D1829" s="133" t="e">
        <f>((#REF!*#REF!)+(#REF!*#REF!)+(#REF!*#REF!)+(#REF!*#REF!)+(#REF!*F1829))/10</f>
        <v>#REF!</v>
      </c>
      <c r="F1829" s="133">
        <v>24</v>
      </c>
    </row>
    <row r="1830" spans="1:6" ht="30" customHeight="1">
      <c r="A1830" s="130" t="s">
        <v>1327</v>
      </c>
      <c r="B1830" s="128" t="s">
        <v>861</v>
      </c>
      <c r="D1830" s="133" t="e">
        <f>(#REF!*#REF!)+(#REF!*#REF!)+(#REF!*#REF!)+(#REF!*#REF!)+(#REF!*F1830)</f>
        <v>#REF!</v>
      </c>
    </row>
    <row r="1831" spans="1:6" ht="30" customHeight="1">
      <c r="A1831" s="130" t="s">
        <v>1327</v>
      </c>
      <c r="B1831" s="128" t="s">
        <v>1570</v>
      </c>
      <c r="D1831" s="133" t="e">
        <f>(#REF!*#REF!)+(#REF!*#REF!)+(#REF!*#REF!)+(#REF!*#REF!)+(#REF!*F1831)</f>
        <v>#REF!</v>
      </c>
    </row>
    <row r="1832" spans="1:6" ht="30" customHeight="1">
      <c r="A1832" s="130" t="s">
        <v>1327</v>
      </c>
      <c r="B1832" s="128" t="s">
        <v>1859</v>
      </c>
      <c r="D1832" s="133" t="e">
        <f>(#REF!*#REF!)+(#REF!*#REF!)+(#REF!*#REF!)+(#REF!*#REF!)+(#REF!*F1832)</f>
        <v>#REF!</v>
      </c>
    </row>
    <row r="1833" spans="1:6" ht="30" customHeight="1">
      <c r="A1833" s="130" t="s">
        <v>1327</v>
      </c>
      <c r="B1833" s="128" t="s">
        <v>20</v>
      </c>
      <c r="D1833" s="133" t="e">
        <f>(#REF!*#REF!)+(#REF!*#REF!)+(#REF!*#REF!)+(#REF!*#REF!)+(#REF!*F1833)</f>
        <v>#REF!</v>
      </c>
    </row>
    <row r="1834" spans="1:6" ht="30" customHeight="1">
      <c r="A1834" s="130" t="s">
        <v>1327</v>
      </c>
      <c r="B1834" s="128" t="s">
        <v>1913</v>
      </c>
      <c r="D1834" s="133" t="e">
        <f>(#REF!*#REF!)+(#REF!*#REF!)+(#REF!*#REF!)+(#REF!*#REF!)+(#REF!*F1834)</f>
        <v>#REF!</v>
      </c>
    </row>
    <row r="1835" spans="1:6" ht="30" customHeight="1">
      <c r="A1835" s="130" t="s">
        <v>1327</v>
      </c>
      <c r="B1835" s="128" t="s">
        <v>1911</v>
      </c>
      <c r="D1835" s="133" t="e">
        <f>((#REF!*#REF!)+(#REF!*#REF!)+(#REF!*#REF!)+(#REF!*#REF!)+(#REF!*F1835))/10</f>
        <v>#REF!</v>
      </c>
      <c r="F1835" s="133">
        <v>17</v>
      </c>
    </row>
    <row r="1836" spans="1:6" ht="30" customHeight="1">
      <c r="A1836" s="130" t="s">
        <v>1327</v>
      </c>
      <c r="B1836" s="128" t="s">
        <v>2230</v>
      </c>
      <c r="D1836" s="133" t="e">
        <f>(#REF!*#REF!)+(#REF!*#REF!)+(#REF!*#REF!)+(#REF!*#REF!)+(#REF!*F1836)</f>
        <v>#REF!</v>
      </c>
    </row>
    <row r="1837" spans="1:6" ht="30" customHeight="1">
      <c r="A1837" s="130" t="s">
        <v>1327</v>
      </c>
      <c r="B1837" s="128" t="s">
        <v>1532</v>
      </c>
      <c r="D1837" s="133" t="e">
        <f>(#REF!*#REF!)+(#REF!*#REF!)+(#REF!*#REF!)+(#REF!*#REF!)+(#REF!*F1837)</f>
        <v>#REF!</v>
      </c>
    </row>
    <row r="1838" spans="1:6" ht="30" customHeight="1">
      <c r="A1838" s="130" t="s">
        <v>1327</v>
      </c>
      <c r="B1838" s="128" t="s">
        <v>1603</v>
      </c>
      <c r="D1838" s="133" t="e">
        <f>(#REF!*#REF!)+(#REF!*#REF!)+(#REF!*#REF!)+(#REF!*#REF!)+(#REF!*F1838)</f>
        <v>#REF!</v>
      </c>
    </row>
    <row r="1839" spans="1:6" ht="30" customHeight="1">
      <c r="A1839" s="130" t="s">
        <v>1327</v>
      </c>
      <c r="B1839" s="128" t="s">
        <v>1158</v>
      </c>
      <c r="D1839" s="133" t="e">
        <f>(#REF!*#REF!)+(#REF!*#REF!)+(#REF!*#REF!)+(#REF!*#REF!)+(#REF!*F1839)</f>
        <v>#REF!</v>
      </c>
      <c r="F1839" s="133">
        <v>0</v>
      </c>
    </row>
    <row r="1840" spans="1:6" ht="30" customHeight="1">
      <c r="A1840" s="130" t="s">
        <v>1327</v>
      </c>
      <c r="B1840" s="128" t="s">
        <v>2154</v>
      </c>
      <c r="D1840" s="133" t="e">
        <f>(#REF!*#REF!)+(#REF!*#REF!)+(#REF!*#REF!)+(#REF!*#REF!)+(#REF!*F1840)</f>
        <v>#REF!</v>
      </c>
    </row>
    <row r="1841" spans="1:6" ht="30" customHeight="1">
      <c r="A1841" s="130" t="s">
        <v>1327</v>
      </c>
      <c r="B1841" s="128" t="s">
        <v>628</v>
      </c>
      <c r="D1841" s="133" t="e">
        <f>(#REF!*#REF!)+(#REF!*#REF!)+(#REF!*#REF!)+(#REF!*#REF!)+(#REF!*F1841)</f>
        <v>#REF!</v>
      </c>
      <c r="F1841" s="133">
        <v>0</v>
      </c>
    </row>
    <row r="1842" spans="1:6" ht="30" customHeight="1">
      <c r="A1842" s="130" t="s">
        <v>1327</v>
      </c>
      <c r="B1842" s="134" t="s">
        <v>15</v>
      </c>
      <c r="D1842" s="133" t="e">
        <f>(#REF!*#REF!)+(#REF!*#REF!)+(#REF!*#REF!)+(#REF!*#REF!)+(#REF!*F1842)</f>
        <v>#REF!</v>
      </c>
      <c r="F1842" s="133">
        <v>0</v>
      </c>
    </row>
    <row r="1843" spans="1:6" ht="30" customHeight="1">
      <c r="A1843" s="130" t="s">
        <v>1327</v>
      </c>
      <c r="B1843" s="128" t="s">
        <v>1326</v>
      </c>
      <c r="D1843" s="133" t="e">
        <f>(#REF!*#REF!)+(#REF!*#REF!)+(#REF!*#REF!)+(#REF!*#REF!)+(#REF!*F1843)</f>
        <v>#REF!</v>
      </c>
    </row>
    <row r="1844" spans="1:6" ht="30" customHeight="1">
      <c r="A1844" s="130" t="s">
        <v>1327</v>
      </c>
      <c r="B1844" s="128" t="s">
        <v>1429</v>
      </c>
      <c r="D1844" s="133" t="e">
        <f>((#REF!*#REF!)+(#REF!*#REF!)+(#REF!*#REF!)+(#REF!*#REF!)+(#REF!*F1844))/10</f>
        <v>#REF!</v>
      </c>
      <c r="F1844" s="133">
        <v>-1</v>
      </c>
    </row>
    <row r="1845" spans="1:6" ht="30" customHeight="1">
      <c r="A1845" s="130" t="s">
        <v>1327</v>
      </c>
      <c r="B1845" s="128" t="s">
        <v>1790</v>
      </c>
      <c r="D1845" s="133" t="e">
        <f>(#REF!*#REF!)+(#REF!*#REF!)+(#REF!*#REF!)+(#REF!*#REF!)+(#REF!*F1845)</f>
        <v>#REF!</v>
      </c>
    </row>
    <row r="1846" spans="1:6" ht="30" customHeight="1">
      <c r="A1846" s="130" t="s">
        <v>1327</v>
      </c>
      <c r="B1846" s="128" t="s">
        <v>1584</v>
      </c>
      <c r="D1846" s="133" t="e">
        <f>((#REF!*#REF!)+(#REF!*#REF!)+(#REF!*#REF!)+(#REF!*#REF!)+(#REF!*F1846))/10</f>
        <v>#REF!</v>
      </c>
      <c r="F1846" s="133">
        <v>5</v>
      </c>
    </row>
    <row r="1847" spans="1:6" ht="30" customHeight="1">
      <c r="A1847" s="130" t="s">
        <v>1327</v>
      </c>
      <c r="B1847" s="128" t="s">
        <v>1985</v>
      </c>
      <c r="D1847" s="133" t="e">
        <f>(#REF!*#REF!)+(#REF!*#REF!)+(#REF!*#REF!)+(#REF!*#REF!)+(#REF!*F1847)</f>
        <v>#REF!</v>
      </c>
      <c r="F1847" s="133">
        <v>0</v>
      </c>
    </row>
    <row r="1848" spans="1:6" ht="30" customHeight="1">
      <c r="A1848" s="130" t="s">
        <v>1327</v>
      </c>
      <c r="B1848" s="128" t="s">
        <v>1209</v>
      </c>
      <c r="D1848" s="133" t="e">
        <f>(#REF!*#REF!)+(#REF!*#REF!)+(#REF!*#REF!)+(#REF!*#REF!)+(#REF!*F1848)</f>
        <v>#REF!</v>
      </c>
    </row>
    <row r="1849" spans="1:6" ht="30" customHeight="1">
      <c r="A1849" s="130" t="s">
        <v>1327</v>
      </c>
      <c r="B1849" s="128" t="s">
        <v>619</v>
      </c>
      <c r="D1849" s="133" t="e">
        <f>(#REF!*#REF!)+(#REF!*#REF!)+(#REF!*#REF!)+(#REF!*#REF!)+(#REF!*F1849)</f>
        <v>#REF!</v>
      </c>
    </row>
    <row r="1850" spans="1:6" ht="30" customHeight="1">
      <c r="A1850" s="130" t="s">
        <v>1327</v>
      </c>
      <c r="B1850" s="128" t="s">
        <v>2415</v>
      </c>
      <c r="D1850" s="133" t="e">
        <f>((#REF!*#REF!)+(#REF!*#REF!)+(#REF!*#REF!)+(#REF!*#REF!)+(#REF!*F1850))/10</f>
        <v>#REF!</v>
      </c>
      <c r="F1850" s="133">
        <v>26</v>
      </c>
    </row>
    <row r="1851" spans="1:6" ht="30" customHeight="1">
      <c r="A1851" s="130" t="s">
        <v>1327</v>
      </c>
      <c r="B1851" s="128" t="s">
        <v>1157</v>
      </c>
      <c r="D1851" s="133" t="e">
        <f>(#REF!*#REF!)+(#REF!*#REF!)+(#REF!*#REF!)+(#REF!*#REF!)+(#REF!*F1851)</f>
        <v>#REF!</v>
      </c>
      <c r="F1851" s="133">
        <v>0</v>
      </c>
    </row>
    <row r="1852" spans="1:6" ht="30" customHeight="1">
      <c r="A1852" s="130" t="s">
        <v>1327</v>
      </c>
      <c r="B1852" s="128" t="s">
        <v>634</v>
      </c>
      <c r="D1852" s="133" t="e">
        <f>(#REF!*#REF!)+(#REF!*#REF!)+(#REF!*#REF!)+(#REF!*#REF!)+(#REF!*F1852)</f>
        <v>#REF!</v>
      </c>
    </row>
    <row r="1853" spans="1:6" ht="30" customHeight="1">
      <c r="A1853" s="130" t="s">
        <v>1327</v>
      </c>
      <c r="B1853" s="128" t="s">
        <v>1510</v>
      </c>
      <c r="D1853" s="133" t="e">
        <f>(#REF!*#REF!)+(#REF!*#REF!)+(#REF!*#REF!)+(#REF!*#REF!)+(#REF!*F1853)</f>
        <v>#REF!</v>
      </c>
    </row>
    <row r="1854" spans="1:6" ht="30" customHeight="1">
      <c r="A1854" s="130" t="s">
        <v>1327</v>
      </c>
      <c r="B1854" s="128" t="s">
        <v>1578</v>
      </c>
      <c r="D1854" s="133" t="e">
        <f>(#REF!*#REF!)+(#REF!*#REF!)+(#REF!*#REF!)+(#REF!*#REF!)+(#REF!*F1854)</f>
        <v>#REF!</v>
      </c>
    </row>
    <row r="1855" spans="1:6" ht="30" customHeight="1">
      <c r="A1855" s="130" t="s">
        <v>1327</v>
      </c>
      <c r="B1855" s="128" t="s">
        <v>2532</v>
      </c>
      <c r="D1855" s="133" t="e">
        <f>(#REF!*#REF!)+(#REF!*#REF!)+(#REF!*#REF!)+(#REF!*#REF!)+(#REF!*F1855)</f>
        <v>#REF!</v>
      </c>
      <c r="F1855" s="133">
        <v>0</v>
      </c>
    </row>
    <row r="1856" spans="1:6" ht="30" customHeight="1">
      <c r="A1856" s="130" t="s">
        <v>1327</v>
      </c>
      <c r="B1856" s="128" t="s">
        <v>1969</v>
      </c>
      <c r="D1856" s="133" t="e">
        <f>(#REF!*#REF!)+(#REF!*#REF!)+(#REF!*#REF!)+(#REF!*#REF!)+(#REF!*F1856)</f>
        <v>#REF!</v>
      </c>
    </row>
    <row r="1857" spans="1:6" ht="30" customHeight="1">
      <c r="A1857" s="130" t="s">
        <v>1327</v>
      </c>
      <c r="B1857" s="128" t="s">
        <v>1298</v>
      </c>
      <c r="D1857" s="133" t="e">
        <f>(#REF!*#REF!)+(#REF!*#REF!)+(#REF!*#REF!)+(#REF!*#REF!)+(#REF!*F1857)</f>
        <v>#REF!</v>
      </c>
    </row>
    <row r="1858" spans="1:6" ht="30" customHeight="1">
      <c r="A1858" s="130" t="s">
        <v>1327</v>
      </c>
      <c r="B1858" s="128" t="s">
        <v>632</v>
      </c>
      <c r="D1858" s="133" t="e">
        <f>((#REF!*#REF!)+(#REF!*#REF!)+(#REF!*#REF!)+(#REF!*#REF!)+(#REF!*F1858))/10</f>
        <v>#REF!</v>
      </c>
      <c r="F1858" s="133">
        <v>5</v>
      </c>
    </row>
    <row r="1859" spans="1:6" ht="30" customHeight="1">
      <c r="A1859" s="130" t="s">
        <v>1327</v>
      </c>
      <c r="B1859" s="128" t="s">
        <v>1801</v>
      </c>
      <c r="D1859" s="133" t="e">
        <f>((#REF!*#REF!)+(#REF!*#REF!)+(#REF!*#REF!)+(#REF!*#REF!)+(#REF!*F1859))/10</f>
        <v>#REF!</v>
      </c>
      <c r="F1859" s="133">
        <v>40</v>
      </c>
    </row>
    <row r="1860" spans="1:6" ht="30" customHeight="1">
      <c r="A1860" s="130" t="s">
        <v>1327</v>
      </c>
      <c r="B1860" s="128" t="s">
        <v>1316</v>
      </c>
      <c r="D1860" s="133" t="e">
        <f>(#REF!*#REF!)+(#REF!*#REF!)+(#REF!*#REF!)+(#REF!*#REF!)+(#REF!*F1860)</f>
        <v>#REF!</v>
      </c>
    </row>
    <row r="1861" spans="1:6" ht="30" customHeight="1">
      <c r="A1861" s="130" t="s">
        <v>1327</v>
      </c>
      <c r="B1861" s="128" t="s">
        <v>1432</v>
      </c>
      <c r="D1861" s="133" t="e">
        <f>(#REF!*#REF!)+(#REF!*#REF!)+(#REF!*#REF!)+(#REF!*#REF!)+(#REF!*F1861)</f>
        <v>#REF!</v>
      </c>
    </row>
    <row r="1862" spans="1:6" ht="30" customHeight="1">
      <c r="A1862" s="130" t="s">
        <v>1327</v>
      </c>
      <c r="B1862" s="128" t="s">
        <v>2375</v>
      </c>
      <c r="D1862" s="133" t="e">
        <f>((#REF!*#REF!)+(#REF!*#REF!)+(#REF!*#REF!)+(#REF!*#REF!)+(#REF!*F1862))/10</f>
        <v>#REF!</v>
      </c>
      <c r="F1862" s="133">
        <v>8</v>
      </c>
    </row>
    <row r="1863" spans="1:6" ht="30" customHeight="1">
      <c r="A1863" s="130" t="s">
        <v>1327</v>
      </c>
      <c r="B1863" s="128" t="s">
        <v>891</v>
      </c>
      <c r="D1863" s="133" t="e">
        <f>((#REF!*#REF!)+(#REF!*#REF!)+(#REF!*#REF!)+(#REF!*#REF!)+(#REF!*F1863))/10</f>
        <v>#REF!</v>
      </c>
      <c r="F1863" s="133">
        <v>23</v>
      </c>
    </row>
    <row r="1864" spans="1:6" ht="30" customHeight="1">
      <c r="A1864" s="130" t="s">
        <v>1327</v>
      </c>
      <c r="B1864" s="128" t="s">
        <v>1423</v>
      </c>
      <c r="D1864" s="133" t="e">
        <f>((#REF!*#REF!)+(#REF!*#REF!)+(#REF!*#REF!)+(#REF!*#REF!)+(#REF!*F1864))/10</f>
        <v>#REF!</v>
      </c>
      <c r="F1864" s="133">
        <v>23</v>
      </c>
    </row>
    <row r="1865" spans="1:6" ht="30" customHeight="1">
      <c r="A1865" s="130" t="s">
        <v>1327</v>
      </c>
      <c r="B1865" s="128" t="s">
        <v>1714</v>
      </c>
      <c r="D1865" s="133" t="e">
        <f>((#REF!*#REF!)+(#REF!*#REF!)+(#REF!*#REF!)+(#REF!*#REF!)+(#REF!*F1865))/10</f>
        <v>#REF!</v>
      </c>
      <c r="F1865" s="133">
        <v>50</v>
      </c>
    </row>
    <row r="1866" spans="1:6" ht="30" customHeight="1">
      <c r="A1866" s="130" t="s">
        <v>1327</v>
      </c>
      <c r="B1866" s="134" t="s">
        <v>55</v>
      </c>
      <c r="D1866" s="133" t="e">
        <f>(#REF!*#REF!)+(#REF!*#REF!)+(#REF!*#REF!)+(#REF!*#REF!)+(#REF!*F1866)</f>
        <v>#REF!</v>
      </c>
    </row>
    <row r="1867" spans="1:6" ht="30" customHeight="1">
      <c r="A1867" s="130" t="s">
        <v>1327</v>
      </c>
      <c r="B1867" s="128" t="s">
        <v>1765</v>
      </c>
      <c r="D1867" s="133" t="e">
        <f>((#REF!*#REF!)+(#REF!*#REF!)+(#REF!*#REF!)+(#REF!*#REF!)+(#REF!*F1867))/10</f>
        <v>#REF!</v>
      </c>
      <c r="F1867" s="133">
        <v>17</v>
      </c>
    </row>
    <row r="1868" spans="1:6" ht="30" customHeight="1">
      <c r="A1868" s="130" t="s">
        <v>1327</v>
      </c>
      <c r="B1868" s="128" t="s">
        <v>1710</v>
      </c>
      <c r="D1868" s="133" t="e">
        <f>(#REF!*#REF!)+(#REF!*#REF!)+(#REF!*#REF!)+(#REF!*#REF!)+(#REF!*F1868)</f>
        <v>#REF!</v>
      </c>
      <c r="F1868" s="133">
        <v>0</v>
      </c>
    </row>
    <row r="1869" spans="1:6" ht="30" customHeight="1">
      <c r="A1869" s="130" t="s">
        <v>1327</v>
      </c>
      <c r="B1869" s="128" t="s">
        <v>1713</v>
      </c>
      <c r="D1869" s="133" t="e">
        <f>(#REF!*#REF!)+(#REF!*#REF!)+(#REF!*#REF!)+(#REF!*#REF!)+(#REF!*F1869)</f>
        <v>#REF!</v>
      </c>
      <c r="F1869" s="133">
        <v>0</v>
      </c>
    </row>
    <row r="1870" spans="1:6" ht="30" customHeight="1">
      <c r="A1870" s="130" t="s">
        <v>1327</v>
      </c>
      <c r="B1870" s="128" t="s">
        <v>1310</v>
      </c>
      <c r="D1870" s="133" t="e">
        <f>((#REF!*#REF!)+(#REF!*#REF!)+(#REF!*#REF!)+(#REF!*#REF!)+(#REF!*F1870))/10</f>
        <v>#REF!</v>
      </c>
      <c r="F1870" s="133">
        <v>38</v>
      </c>
    </row>
    <row r="1871" spans="1:6" ht="30" customHeight="1">
      <c r="A1871" s="130" t="s">
        <v>1327</v>
      </c>
      <c r="B1871" s="128" t="s">
        <v>1820</v>
      </c>
      <c r="D1871" s="133" t="e">
        <f>(#REF!*#REF!)+(#REF!*#REF!)+(#REF!*#REF!)+(#REF!*#REF!)+(#REF!*F1871)</f>
        <v>#REF!</v>
      </c>
      <c r="F1871" s="133">
        <v>0</v>
      </c>
    </row>
    <row r="1872" spans="1:6" ht="30" customHeight="1">
      <c r="A1872" s="130" t="s">
        <v>1327</v>
      </c>
      <c r="B1872" s="128" t="s">
        <v>1130</v>
      </c>
      <c r="D1872" s="133" t="e">
        <f>((#REF!*#REF!)+(#REF!*#REF!)+(#REF!*#REF!)+(#REF!*#REF!)+(#REF!*F1872))/10</f>
        <v>#REF!</v>
      </c>
      <c r="F1872" s="133">
        <v>37</v>
      </c>
    </row>
    <row r="1873" spans="1:6" ht="30" customHeight="1">
      <c r="A1873" s="130" t="s">
        <v>1327</v>
      </c>
      <c r="B1873" s="128" t="s">
        <v>1431</v>
      </c>
      <c r="D1873" s="133" t="e">
        <f>(#REF!*#REF!)+(#REF!*#REF!)+(#REF!*#REF!)+(#REF!*#REF!)+(#REF!*F1873)</f>
        <v>#REF!</v>
      </c>
    </row>
    <row r="1874" spans="1:6" ht="30" customHeight="1">
      <c r="A1874" s="130" t="s">
        <v>1327</v>
      </c>
      <c r="B1874" s="128" t="s">
        <v>1736</v>
      </c>
      <c r="D1874" s="133" t="e">
        <f>((#REF!*#REF!)+(#REF!*#REF!)+(#REF!*#REF!)+(#REF!*#REF!)+(#REF!*F1874))/10</f>
        <v>#REF!</v>
      </c>
      <c r="F1874" s="133">
        <v>40</v>
      </c>
    </row>
    <row r="1875" spans="1:6" ht="30" customHeight="1">
      <c r="A1875" s="130" t="s">
        <v>1327</v>
      </c>
      <c r="B1875" s="128" t="s">
        <v>1705</v>
      </c>
      <c r="D1875" s="133" t="e">
        <f>(#REF!*#REF!)+(#REF!*#REF!)+(#REF!*#REF!)+(#REF!*#REF!)+(#REF!*F1875)</f>
        <v>#REF!</v>
      </c>
      <c r="F1875" s="133">
        <v>0</v>
      </c>
    </row>
    <row r="1876" spans="1:6" ht="30" customHeight="1">
      <c r="A1876" s="130" t="s">
        <v>1327</v>
      </c>
      <c r="B1876" s="128" t="s">
        <v>862</v>
      </c>
      <c r="D1876" s="133" t="e">
        <f>(#REF!*#REF!)+(#REF!*#REF!)+(#REF!*#REF!)+(#REF!*#REF!)+(#REF!*F1876)</f>
        <v>#REF!</v>
      </c>
      <c r="F1876" s="133">
        <v>0</v>
      </c>
    </row>
    <row r="1877" spans="1:6" ht="30" customHeight="1">
      <c r="A1877" s="130" t="s">
        <v>1327</v>
      </c>
      <c r="B1877" s="128" t="s">
        <v>633</v>
      </c>
      <c r="D1877" s="133" t="e">
        <f>((#REF!*#REF!)+(#REF!*#REF!)+(#REF!*#REF!)+(#REF!*#REF!)+(#REF!*F1877))/10</f>
        <v>#REF!</v>
      </c>
      <c r="F1877" s="133">
        <v>24</v>
      </c>
    </row>
    <row r="1878" spans="1:6" ht="30" customHeight="1">
      <c r="A1878" s="130" t="s">
        <v>1327</v>
      </c>
      <c r="B1878" s="134" t="s">
        <v>49</v>
      </c>
      <c r="D1878" s="133" t="e">
        <f>((#REF!*#REF!)+(#REF!*#REF!)+(#REF!*#REF!)+(#REF!*#REF!)+(#REF!*F1878))/10</f>
        <v>#REF!</v>
      </c>
      <c r="F1878" s="133">
        <v>25</v>
      </c>
    </row>
    <row r="1879" spans="1:6" ht="30" customHeight="1">
      <c r="A1879" s="130" t="s">
        <v>1327</v>
      </c>
      <c r="B1879" s="128" t="s">
        <v>1734</v>
      </c>
      <c r="D1879" s="133" t="e">
        <f>((#REF!*#REF!)+(#REF!*#REF!)+(#REF!*#REF!)+(#REF!*#REF!)+(#REF!*F1879))/10</f>
        <v>#REF!</v>
      </c>
      <c r="F1879" s="133">
        <v>30</v>
      </c>
    </row>
    <row r="1880" spans="1:6" ht="30" customHeight="1">
      <c r="A1880" s="130" t="s">
        <v>1327</v>
      </c>
      <c r="B1880" s="128" t="s">
        <v>2394</v>
      </c>
      <c r="D1880" s="133" t="e">
        <f>((#REF!*#REF!)+(#REF!*#REF!)+(#REF!*#REF!)+(#REF!*#REF!)+(#REF!*F1880))/10</f>
        <v>#REF!</v>
      </c>
      <c r="F1880" s="133">
        <v>15</v>
      </c>
    </row>
    <row r="1881" spans="1:6" ht="30" customHeight="1">
      <c r="A1881" s="130" t="s">
        <v>1327</v>
      </c>
      <c r="B1881" s="128" t="s">
        <v>1211</v>
      </c>
      <c r="D1881" s="133" t="e">
        <f>((#REF!*#REF!)+(#REF!*#REF!)+(#REF!*#REF!)+(#REF!*#REF!)+(#REF!*F1881))/10</f>
        <v>#REF!</v>
      </c>
      <c r="F1881" s="133">
        <v>0</v>
      </c>
    </row>
    <row r="1882" spans="1:6" ht="30" customHeight="1">
      <c r="A1882" s="130" t="s">
        <v>1327</v>
      </c>
      <c r="B1882" s="128" t="s">
        <v>1621</v>
      </c>
      <c r="D1882" s="133" t="e">
        <f>(#REF!*#REF!)+(#REF!*#REF!)+(#REF!*#REF!)+(#REF!*#REF!)+(#REF!*F1882)</f>
        <v>#REF!</v>
      </c>
    </row>
    <row r="1883" spans="1:6" ht="30" customHeight="1">
      <c r="A1883" s="130" t="s">
        <v>1327</v>
      </c>
      <c r="B1883" s="128" t="s">
        <v>1217</v>
      </c>
      <c r="D1883" s="133" t="e">
        <f>((#REF!*#REF!)+(#REF!*#REF!)+(#REF!*#REF!)+(#REF!*#REF!)+(#REF!*F1883))/10</f>
        <v>#REF!</v>
      </c>
      <c r="F1883" s="133">
        <v>17</v>
      </c>
    </row>
    <row r="1884" spans="1:6" ht="30" customHeight="1">
      <c r="A1884" s="130" t="s">
        <v>1327</v>
      </c>
      <c r="B1884" s="128" t="s">
        <v>1650</v>
      </c>
      <c r="D1884" s="133" t="e">
        <f>((#REF!*#REF!)+(#REF!*#REF!)+(#REF!*#REF!)+(#REF!*#REF!)+(#REF!*F1884))/10</f>
        <v>#REF!</v>
      </c>
      <c r="F1884" s="133">
        <v>14</v>
      </c>
    </row>
    <row r="1885" spans="1:6" ht="30" customHeight="1">
      <c r="A1885" s="130" t="s">
        <v>1327</v>
      </c>
      <c r="B1885" s="128" t="s">
        <v>1640</v>
      </c>
      <c r="D1885" s="133" t="e">
        <f>(#REF!*#REF!)+(#REF!*#REF!)+(#REF!*#REF!)+(#REF!*#REF!)+(#REF!*F1885)</f>
        <v>#REF!</v>
      </c>
    </row>
    <row r="1886" spans="1:6" ht="30" customHeight="1">
      <c r="A1886" s="130" t="s">
        <v>1327</v>
      </c>
      <c r="B1886" s="128" t="s">
        <v>907</v>
      </c>
      <c r="D1886" s="133" t="e">
        <f>(#REF!*#REF!)+(#REF!*#REF!)+(#REF!*#REF!)+(#REF!*#REF!)+(#REF!*F1886)</f>
        <v>#REF!</v>
      </c>
      <c r="F1886" s="133">
        <v>0</v>
      </c>
    </row>
    <row r="1887" spans="1:6" ht="30" customHeight="1">
      <c r="A1887" s="130" t="s">
        <v>1327</v>
      </c>
      <c r="B1887" s="128" t="s">
        <v>2152</v>
      </c>
      <c r="D1887" s="133" t="e">
        <f>(#REF!*#REF!)+(#REF!*#REF!)+(#REF!*#REF!)+(#REF!*#REF!)+(#REF!*F1887)</f>
        <v>#REF!</v>
      </c>
      <c r="F1887" s="133">
        <v>0</v>
      </c>
    </row>
    <row r="1888" spans="1:6" ht="30" customHeight="1">
      <c r="A1888" s="130" t="s">
        <v>1327</v>
      </c>
      <c r="B1888" s="128" t="s">
        <v>2349</v>
      </c>
      <c r="D1888" s="133" t="e">
        <f>((#REF!*#REF!)+(#REF!*#REF!)+(#REF!*#REF!)+(#REF!*#REF!)+(#REF!*F1888))/10</f>
        <v>#REF!</v>
      </c>
      <c r="F1888" s="133">
        <v>17</v>
      </c>
    </row>
    <row r="1889" spans="1:6" ht="30" customHeight="1">
      <c r="A1889" s="130" t="s">
        <v>1327</v>
      </c>
      <c r="B1889" s="128" t="s">
        <v>2073</v>
      </c>
      <c r="D1889" s="133" t="e">
        <f>(#REF!*#REF!)+(#REF!*#REF!)+(#REF!*#REF!)+(#REF!*#REF!)+(#REF!*F1889)</f>
        <v>#REF!</v>
      </c>
      <c r="F1889" s="133">
        <v>0</v>
      </c>
    </row>
    <row r="1890" spans="1:6" ht="30" customHeight="1">
      <c r="A1890" s="130" t="s">
        <v>1327</v>
      </c>
      <c r="B1890" s="128" t="s">
        <v>1397</v>
      </c>
      <c r="D1890" s="133" t="e">
        <f>((#REF!*#REF!)+(#REF!*#REF!)+(#REF!*#REF!)+(#REF!*#REF!)+(#REF!*F1890))/10</f>
        <v>#REF!</v>
      </c>
      <c r="F1890" s="133">
        <v>37</v>
      </c>
    </row>
    <row r="1891" spans="1:6" ht="30" customHeight="1">
      <c r="A1891" s="130" t="s">
        <v>1327</v>
      </c>
      <c r="B1891" s="128" t="s">
        <v>1919</v>
      </c>
      <c r="D1891" s="133" t="e">
        <f>(#REF!*#REF!)+(#REF!*#REF!)+(#REF!*#REF!)+(#REF!*#REF!)+(#REF!*F1891)</f>
        <v>#REF!</v>
      </c>
      <c r="F1891" s="133">
        <v>0</v>
      </c>
    </row>
    <row r="1892" spans="1:6" ht="30" customHeight="1">
      <c r="A1892" s="130" t="s">
        <v>1327</v>
      </c>
      <c r="B1892" s="128" t="s">
        <v>908</v>
      </c>
      <c r="D1892" s="133" t="e">
        <f>((#REF!*#REF!)+(#REF!*#REF!)+(#REF!*#REF!)+(#REF!*#REF!)+(#REF!*F1892))/10</f>
        <v>#REF!</v>
      </c>
      <c r="F1892" s="133">
        <v>27</v>
      </c>
    </row>
    <row r="1893" spans="1:6" ht="30" customHeight="1">
      <c r="A1893" s="130" t="s">
        <v>1327</v>
      </c>
      <c r="B1893" s="128" t="s">
        <v>1314</v>
      </c>
      <c r="D1893" s="133" t="e">
        <f>(#REF!*#REF!)+(#REF!*#REF!)+(#REF!*#REF!)+(#REF!*#REF!)+(#REF!*F1893)</f>
        <v>#REF!</v>
      </c>
    </row>
    <row r="1894" spans="1:6" ht="30" customHeight="1">
      <c r="A1894" s="130" t="s">
        <v>1327</v>
      </c>
      <c r="B1894" s="128" t="s">
        <v>2082</v>
      </c>
      <c r="D1894" s="133" t="e">
        <f>(#REF!*#REF!)+(#REF!*#REF!)+(#REF!*#REF!)+(#REF!*#REF!)+(#REF!*F1894)</f>
        <v>#REF!</v>
      </c>
    </row>
    <row r="1895" spans="1:6" ht="30" customHeight="1">
      <c r="A1895" s="130" t="s">
        <v>1327</v>
      </c>
      <c r="B1895" s="128" t="s">
        <v>1709</v>
      </c>
      <c r="D1895" s="133" t="e">
        <f>(#REF!*#REF!)+(#REF!*#REF!)+(#REF!*#REF!)+(#REF!*#REF!)+(#REF!*F1895)</f>
        <v>#REF!</v>
      </c>
    </row>
    <row r="1896" spans="1:6" ht="30" customHeight="1">
      <c r="A1896" s="130" t="s">
        <v>1327</v>
      </c>
      <c r="B1896" s="128" t="s">
        <v>1856</v>
      </c>
      <c r="D1896" s="133" t="e">
        <f>(#REF!*#REF!)+(#REF!*#REF!)+(#REF!*#REF!)+(#REF!*#REF!)+(#REF!*F1896)</f>
        <v>#REF!</v>
      </c>
      <c r="F1896" s="133">
        <v>0</v>
      </c>
    </row>
    <row r="1897" spans="1:6" ht="30" customHeight="1">
      <c r="A1897" s="130" t="s">
        <v>1327</v>
      </c>
      <c r="B1897" s="128" t="s">
        <v>854</v>
      </c>
      <c r="D1897" s="133" t="e">
        <f>(#REF!*#REF!)+(#REF!*#REF!)+(#REF!*#REF!)+(#REF!*#REF!)+(#REF!*F1897)</f>
        <v>#REF!</v>
      </c>
      <c r="F1897" s="133">
        <v>0</v>
      </c>
    </row>
    <row r="1898" spans="1:6" ht="30" customHeight="1">
      <c r="A1898" s="130" t="s">
        <v>1327</v>
      </c>
      <c r="B1898" s="128" t="s">
        <v>999</v>
      </c>
      <c r="D1898" s="133" t="e">
        <f>(#REF!*#REF!)+(#REF!*#REF!)+(#REF!*#REF!)+(#REF!*#REF!)+(#REF!*F1898)</f>
        <v>#REF!</v>
      </c>
    </row>
    <row r="1899" spans="1:6" ht="30" customHeight="1">
      <c r="A1899" s="130" t="s">
        <v>1327</v>
      </c>
      <c r="B1899" s="128" t="s">
        <v>787</v>
      </c>
      <c r="D1899" s="133" t="e">
        <f>(#REF!*#REF!)+(#REF!*#REF!)+(#REF!*#REF!)+(#REF!*#REF!)+(#REF!*F1899)</f>
        <v>#REF!</v>
      </c>
      <c r="F1899" s="133">
        <v>0</v>
      </c>
    </row>
    <row r="1900" spans="1:6" ht="30" customHeight="1">
      <c r="A1900" s="130" t="s">
        <v>1327</v>
      </c>
      <c r="B1900" s="128" t="s">
        <v>2001</v>
      </c>
      <c r="D1900" s="133" t="e">
        <f>((#REF!*#REF!)+(#REF!*#REF!)+(#REF!*#REF!)+(#REF!*#REF!)+(#REF!*F1900))/10</f>
        <v>#REF!</v>
      </c>
      <c r="F1900" s="133">
        <v>14</v>
      </c>
    </row>
    <row r="1901" spans="1:6" ht="30" customHeight="1">
      <c r="A1901" s="130" t="s">
        <v>1327</v>
      </c>
      <c r="B1901" s="128" t="s">
        <v>1177</v>
      </c>
      <c r="D1901" s="133" t="e">
        <f>((#REF!*#REF!)+(#REF!*#REF!)+(#REF!*#REF!)+(#REF!*#REF!)+(#REF!*F1901))/10</f>
        <v>#REF!</v>
      </c>
      <c r="F1901" s="133">
        <v>17</v>
      </c>
    </row>
    <row r="1902" spans="1:6" ht="30" customHeight="1">
      <c r="A1902" s="130" t="s">
        <v>1327</v>
      </c>
      <c r="B1902" s="128" t="s">
        <v>981</v>
      </c>
      <c r="D1902" s="133" t="e">
        <f>(#REF!*#REF!)+(#REF!*#REF!)+(#REF!*#REF!)+(#REF!*#REF!)+(#REF!*F1902)</f>
        <v>#REF!</v>
      </c>
      <c r="F1902" s="133">
        <v>0</v>
      </c>
    </row>
    <row r="1903" spans="1:6" ht="30" customHeight="1">
      <c r="A1903" s="130" t="s">
        <v>1327</v>
      </c>
      <c r="B1903" s="134" t="s">
        <v>38</v>
      </c>
      <c r="D1903" s="133" t="e">
        <f>((#REF!*#REF!)+(#REF!*#REF!)+(#REF!*#REF!)+(#REF!*#REF!)+(#REF!*F1903))/10</f>
        <v>#REF!</v>
      </c>
      <c r="F1903" s="133">
        <v>24</v>
      </c>
    </row>
    <row r="1904" spans="1:6" ht="30" customHeight="1">
      <c r="A1904" s="130" t="s">
        <v>1327</v>
      </c>
      <c r="B1904" s="128" t="s">
        <v>1181</v>
      </c>
      <c r="D1904" s="133" t="e">
        <f>(#REF!*#REF!)+(#REF!*#REF!)+(#REF!*#REF!)+(#REF!*#REF!)+(#REF!*F1904)</f>
        <v>#REF!</v>
      </c>
    </row>
    <row r="1905" spans="1:6" ht="30" customHeight="1">
      <c r="A1905" s="130" t="s">
        <v>1327</v>
      </c>
      <c r="B1905" s="128" t="s">
        <v>2081</v>
      </c>
      <c r="D1905" s="133" t="e">
        <f>(#REF!*#REF!)+(#REF!*#REF!)+(#REF!*#REF!)+(#REF!*#REF!)+(#REF!*F1905)</f>
        <v>#REF!</v>
      </c>
      <c r="F1905" s="133">
        <v>0</v>
      </c>
    </row>
    <row r="1906" spans="1:6" ht="30" customHeight="1">
      <c r="A1906" s="130" t="s">
        <v>1327</v>
      </c>
      <c r="B1906" s="128" t="s">
        <v>1015</v>
      </c>
      <c r="D1906" s="133" t="e">
        <f>((#REF!*#REF!)+(#REF!*#REF!)+(#REF!*#REF!)+(#REF!*#REF!)+(#REF!*F1906))/10</f>
        <v>#REF!</v>
      </c>
      <c r="F1906" s="133">
        <v>5</v>
      </c>
    </row>
    <row r="1907" spans="1:6" ht="30" customHeight="1">
      <c r="A1907" s="130" t="s">
        <v>1327</v>
      </c>
      <c r="B1907" s="128" t="s">
        <v>990</v>
      </c>
      <c r="D1907" s="133" t="e">
        <f>(#REF!*#REF!)+(#REF!*#REF!)+(#REF!*#REF!)+(#REF!*#REF!)+(#REF!*F1907)</f>
        <v>#REF!</v>
      </c>
    </row>
    <row r="1908" spans="1:6" ht="30" customHeight="1">
      <c r="A1908" s="130" t="s">
        <v>1327</v>
      </c>
      <c r="B1908" s="128" t="s">
        <v>888</v>
      </c>
      <c r="D1908" s="133" t="e">
        <f>(#REF!*#REF!)+(#REF!*#REF!)+(#REF!*#REF!)+(#REF!*#REF!)+(#REF!*F1908)</f>
        <v>#REF!</v>
      </c>
    </row>
    <row r="1909" spans="1:6" ht="30" customHeight="1">
      <c r="A1909" s="130" t="s">
        <v>1327</v>
      </c>
      <c r="B1909" s="128" t="s">
        <v>1566</v>
      </c>
      <c r="D1909" s="133" t="e">
        <f>((#REF!*#REF!)+(#REF!*#REF!)+(#REF!*#REF!)+(#REF!*#REF!)+(#REF!*F1909))/10</f>
        <v>#REF!</v>
      </c>
      <c r="F1909" s="133">
        <v>16</v>
      </c>
    </row>
    <row r="1910" spans="1:6" ht="30" customHeight="1">
      <c r="A1910" s="130" t="s">
        <v>1327</v>
      </c>
      <c r="B1910" s="128" t="s">
        <v>1767</v>
      </c>
      <c r="D1910" s="133" t="e">
        <f>((#REF!*#REF!)+(#REF!*#REF!)+(#REF!*#REF!)+(#REF!*#REF!)+(#REF!*F1910))/10</f>
        <v>#REF!</v>
      </c>
      <c r="F1910" s="133">
        <v>5</v>
      </c>
    </row>
    <row r="1911" spans="1:6" ht="30" customHeight="1">
      <c r="A1911" s="130" t="s">
        <v>1327</v>
      </c>
      <c r="B1911" s="128" t="s">
        <v>1822</v>
      </c>
      <c r="D1911" s="133" t="e">
        <f>(#REF!*#REF!)+(#REF!*#REF!)+(#REF!*#REF!)+(#REF!*#REF!)+(#REF!*F1911)</f>
        <v>#REF!</v>
      </c>
      <c r="F1911" s="133">
        <v>0</v>
      </c>
    </row>
    <row r="1912" spans="1:6" ht="30" customHeight="1">
      <c r="A1912" s="130" t="s">
        <v>1327</v>
      </c>
      <c r="B1912" s="128" t="s">
        <v>1342</v>
      </c>
      <c r="D1912" s="133" t="e">
        <f>(#REF!*#REF!)+(#REF!*#REF!)+(#REF!*#REF!)+(#REF!*#REF!)+(#REF!*F1912)</f>
        <v>#REF!</v>
      </c>
    </row>
    <row r="1913" spans="1:6" ht="30" customHeight="1">
      <c r="A1913" s="130" t="s">
        <v>1327</v>
      </c>
      <c r="B1913" s="128" t="s">
        <v>1568</v>
      </c>
      <c r="D1913" s="133" t="e">
        <f>(#REF!*#REF!)+(#REF!*#REF!)+(#REF!*#REF!)+(#REF!*#REF!)+(#REF!*F1913)</f>
        <v>#REF!</v>
      </c>
      <c r="F1913" s="133">
        <v>0</v>
      </c>
    </row>
    <row r="1914" spans="1:6" ht="30" customHeight="1">
      <c r="A1914" s="130" t="s">
        <v>1327</v>
      </c>
      <c r="B1914" s="128" t="s">
        <v>1634</v>
      </c>
      <c r="D1914" s="133" t="e">
        <f>((#REF!*#REF!)+(#REF!*#REF!)+(#REF!*#REF!)+(#REF!*#REF!)+(#REF!*F1914))/10</f>
        <v>#REF!</v>
      </c>
      <c r="F1914" s="133">
        <v>39</v>
      </c>
    </row>
    <row r="1915" spans="1:6" ht="30" customHeight="1">
      <c r="A1915" s="130" t="s">
        <v>1327</v>
      </c>
      <c r="B1915" s="128" t="s">
        <v>1186</v>
      </c>
      <c r="D1915" s="133" t="e">
        <f>((#REF!*#REF!)+(#REF!*#REF!)+(#REF!*#REF!)+(#REF!*#REF!)+(#REF!*F1915))/10</f>
        <v>#REF!</v>
      </c>
      <c r="F1915" s="133">
        <v>-2</v>
      </c>
    </row>
    <row r="1916" spans="1:6" ht="30" customHeight="1">
      <c r="A1916" s="130" t="s">
        <v>1327</v>
      </c>
      <c r="B1916" s="128" t="s">
        <v>995</v>
      </c>
      <c r="D1916" s="133" t="e">
        <f>(#REF!*#REF!)+(#REF!*#REF!)+(#REF!*#REF!)+(#REF!*#REF!)+(#REF!*F1916)</f>
        <v>#REF!</v>
      </c>
    </row>
    <row r="1917" spans="1:6" ht="30" customHeight="1">
      <c r="A1917" s="130" t="s">
        <v>1327</v>
      </c>
      <c r="B1917" s="128" t="s">
        <v>1156</v>
      </c>
      <c r="D1917" s="133" t="e">
        <f>((#REF!*#REF!)+(#REF!*#REF!)+(#REF!*#REF!)+(#REF!*#REF!)+(#REF!*F1917))/10</f>
        <v>#REF!</v>
      </c>
      <c r="F1917" s="133">
        <v>24</v>
      </c>
    </row>
    <row r="1918" spans="1:6" ht="30" customHeight="1">
      <c r="A1918" s="130" t="s">
        <v>1327</v>
      </c>
      <c r="B1918" s="128" t="s">
        <v>1305</v>
      </c>
      <c r="D1918" s="133" t="e">
        <f>((#REF!*#REF!)+(#REF!*#REF!)+(#REF!*#REF!)+(#REF!*#REF!)+(#REF!*F1918))/10</f>
        <v>#REF!</v>
      </c>
      <c r="F1918" s="133">
        <v>0</v>
      </c>
    </row>
    <row r="1919" spans="1:6" ht="30" customHeight="1">
      <c r="A1919" s="130" t="s">
        <v>1327</v>
      </c>
      <c r="B1919" s="134" t="s">
        <v>40</v>
      </c>
      <c r="D1919" s="133" t="e">
        <f>(#REF!*#REF!)+(#REF!*#REF!)+(#REF!*#REF!)+(#REF!*#REF!)+(#REF!*F1919)</f>
        <v>#REF!</v>
      </c>
      <c r="F1919" s="133">
        <v>0</v>
      </c>
    </row>
    <row r="1920" spans="1:6" ht="30" customHeight="1">
      <c r="A1920" s="130" t="s">
        <v>1327</v>
      </c>
      <c r="B1920" s="128" t="s">
        <v>2256</v>
      </c>
      <c r="D1920" s="133" t="e">
        <f>(#REF!*#REF!)+(#REF!*#REF!)+(#REF!*#REF!)+(#REF!*#REF!)+(#REF!*F1920)</f>
        <v>#REF!</v>
      </c>
    </row>
    <row r="1921" spans="1:6" ht="30" customHeight="1">
      <c r="A1921" s="130" t="s">
        <v>1327</v>
      </c>
      <c r="B1921" s="128" t="s">
        <v>1531</v>
      </c>
      <c r="D1921" s="133" t="e">
        <f>(#REF!*#REF!)+(#REF!*#REF!)+(#REF!*#REF!)+(#REF!*#REF!)+(#REF!*F1921)</f>
        <v>#REF!</v>
      </c>
    </row>
    <row r="1922" spans="1:6" ht="30" customHeight="1">
      <c r="A1922" s="130" t="s">
        <v>1327</v>
      </c>
      <c r="B1922" s="128" t="s">
        <v>980</v>
      </c>
      <c r="D1922" s="133" t="e">
        <f>(#REF!*#REF!)+(#REF!*#REF!)+(#REF!*#REF!)+(#REF!*#REF!)+(#REF!*F1922)</f>
        <v>#REF!</v>
      </c>
      <c r="F1922" s="133">
        <v>0</v>
      </c>
    </row>
    <row r="1923" spans="1:6" ht="30" customHeight="1">
      <c r="A1923" s="130" t="s">
        <v>1327</v>
      </c>
      <c r="B1923" s="128" t="s">
        <v>1708</v>
      </c>
      <c r="D1923" s="133" t="e">
        <f>(#REF!*#REF!)+(#REF!*#REF!)+(#REF!*#REF!)+(#REF!*#REF!)+(#REF!*F1923)</f>
        <v>#REF!</v>
      </c>
      <c r="F1923" s="133">
        <v>0</v>
      </c>
    </row>
    <row r="1924" spans="1:6" ht="30" customHeight="1">
      <c r="A1924" s="130" t="s">
        <v>1327</v>
      </c>
      <c r="B1924" s="128" t="s">
        <v>1740</v>
      </c>
      <c r="D1924" s="133" t="e">
        <f>(#REF!*#REF!)+(#REF!*#REF!)+(#REF!*#REF!)+(#REF!*#REF!)+(#REF!*F1924)</f>
        <v>#REF!</v>
      </c>
    </row>
    <row r="1925" spans="1:6" ht="30" customHeight="1">
      <c r="A1925" s="130" t="s">
        <v>1327</v>
      </c>
      <c r="B1925" s="128" t="s">
        <v>1511</v>
      </c>
      <c r="D1925" s="133" t="e">
        <f>(#REF!*#REF!)+(#REF!*#REF!)+(#REF!*#REF!)+(#REF!*#REF!)+(#REF!*F1925)</f>
        <v>#REF!</v>
      </c>
      <c r="F1925" s="133">
        <v>0</v>
      </c>
    </row>
    <row r="1926" spans="1:6" ht="30" customHeight="1">
      <c r="A1926" s="130" t="s">
        <v>1327</v>
      </c>
      <c r="B1926" s="128" t="s">
        <v>845</v>
      </c>
      <c r="D1926" s="133" t="e">
        <f>(#REF!*#REF!)+(#REF!*#REF!)+(#REF!*#REF!)+(#REF!*#REF!)+(#REF!*F1926)</f>
        <v>#REF!</v>
      </c>
      <c r="F1926" s="133">
        <v>0</v>
      </c>
    </row>
    <row r="1927" spans="1:6" ht="30" customHeight="1">
      <c r="A1927" s="130" t="s">
        <v>1327</v>
      </c>
      <c r="B1927" s="128" t="s">
        <v>1821</v>
      </c>
      <c r="D1927" s="133" t="e">
        <f>(#REF!*#REF!)+(#REF!*#REF!)+(#REF!*#REF!)+(#REF!*#REF!)+(#REF!*F1927)</f>
        <v>#REF!</v>
      </c>
      <c r="F1927" s="133">
        <v>0</v>
      </c>
    </row>
    <row r="1928" spans="1:6" ht="30" customHeight="1">
      <c r="A1928" s="130" t="s">
        <v>1327</v>
      </c>
      <c r="B1928" s="128" t="s">
        <v>119</v>
      </c>
      <c r="D1928" s="133" t="e">
        <f>(#REF!*#REF!)+(#REF!*#REF!)+(#REF!*#REF!)+(#REF!*#REF!)+(#REF!*F1928)</f>
        <v>#REF!</v>
      </c>
      <c r="F1928" s="133">
        <v>0</v>
      </c>
    </row>
    <row r="1929" spans="1:6" ht="30" customHeight="1">
      <c r="A1929" s="130" t="s">
        <v>1327</v>
      </c>
      <c r="B1929" s="128" t="s">
        <v>1171</v>
      </c>
      <c r="D1929" s="133" t="e">
        <f>(#REF!*#REF!)+(#REF!*#REF!)+(#REF!*#REF!)+(#REF!*#REF!)+(#REF!*F1929)</f>
        <v>#REF!</v>
      </c>
      <c r="F1929" s="133">
        <v>0</v>
      </c>
    </row>
    <row r="1930" spans="1:6" ht="30" customHeight="1">
      <c r="A1930" s="130" t="s">
        <v>1327</v>
      </c>
      <c r="B1930" s="128" t="s">
        <v>1155</v>
      </c>
      <c r="D1930" s="133" t="e">
        <f>(#REF!*#REF!)+(#REF!*#REF!)+(#REF!*#REF!)+(#REF!*#REF!)+(#REF!*F1930)</f>
        <v>#REF!</v>
      </c>
    </row>
    <row r="1931" spans="1:6" ht="30" customHeight="1">
      <c r="A1931" s="130" t="s">
        <v>1327</v>
      </c>
      <c r="B1931" s="128" t="s">
        <v>1458</v>
      </c>
      <c r="D1931" s="133" t="e">
        <f>((#REF!*#REF!)+(#REF!*#REF!)+(#REF!*#REF!)+(#REF!*#REF!)+(#REF!*F1931))/10</f>
        <v>#REF!</v>
      </c>
      <c r="F1931" s="133">
        <v>0</v>
      </c>
    </row>
    <row r="1932" spans="1:6" ht="30" customHeight="1">
      <c r="A1932" s="130" t="s">
        <v>1327</v>
      </c>
      <c r="B1932" s="128" t="s">
        <v>1458</v>
      </c>
      <c r="D1932" s="133" t="e">
        <f>(#REF!*#REF!)+(#REF!*#REF!)+(#REF!*#REF!)+(#REF!*#REF!)+(#REF!*F1932)</f>
        <v>#REF!</v>
      </c>
    </row>
    <row r="1933" spans="1:6" ht="30" customHeight="1">
      <c r="A1933" s="130" t="s">
        <v>1327</v>
      </c>
      <c r="B1933" s="128" t="s">
        <v>1482</v>
      </c>
      <c r="D1933" s="133" t="e">
        <f>(#REF!*#REF!)+(#REF!*#REF!)+(#REF!*#REF!)+(#REF!*#REF!)+(#REF!*F1933)</f>
        <v>#REF!</v>
      </c>
      <c r="F1933" s="133">
        <v>0</v>
      </c>
    </row>
    <row r="1934" spans="1:6" ht="30" customHeight="1">
      <c r="A1934" s="130" t="s">
        <v>1327</v>
      </c>
      <c r="B1934" s="128" t="s">
        <v>1194</v>
      </c>
      <c r="D1934" s="133" t="e">
        <f>((#REF!*#REF!)+(#REF!*#REF!)+(#REF!*#REF!)+(#REF!*#REF!)+(#REF!*F1934))/10</f>
        <v>#REF!</v>
      </c>
      <c r="F1934" s="133">
        <v>38</v>
      </c>
    </row>
    <row r="1935" spans="1:6" ht="30" customHeight="1">
      <c r="A1935" s="130" t="s">
        <v>1327</v>
      </c>
      <c r="B1935" s="128" t="s">
        <v>2486</v>
      </c>
      <c r="D1935" s="133" t="e">
        <f>((#REF!*#REF!)+(#REF!*#REF!)+(#REF!*#REF!)+(#REF!*#REF!)+(#REF!*F1935))/10</f>
        <v>#REF!</v>
      </c>
      <c r="F1935" s="133">
        <v>17</v>
      </c>
    </row>
    <row r="1936" spans="1:6" ht="30" customHeight="1">
      <c r="A1936" s="130" t="s">
        <v>1327</v>
      </c>
      <c r="B1936" s="128" t="s">
        <v>1421</v>
      </c>
      <c r="D1936" s="133" t="e">
        <f>((#REF!*#REF!)+(#REF!*#REF!)+(#REF!*#REF!)+(#REF!*#REF!)+(#REF!*F1936))/10</f>
        <v>#REF!</v>
      </c>
      <c r="F1936" s="133">
        <v>17</v>
      </c>
    </row>
    <row r="1937" spans="1:6" ht="30" customHeight="1">
      <c r="A1937" s="130" t="s">
        <v>1327</v>
      </c>
      <c r="B1937" s="128" t="s">
        <v>1378</v>
      </c>
      <c r="D1937" s="133" t="e">
        <f>(#REF!*#REF!)+(#REF!*#REF!)+(#REF!*#REF!)+(#REF!*#REF!)+(#REF!*F1937)</f>
        <v>#REF!</v>
      </c>
      <c r="F1937" s="133">
        <v>0</v>
      </c>
    </row>
    <row r="1938" spans="1:6" ht="30" customHeight="1">
      <c r="A1938" s="130" t="s">
        <v>1327</v>
      </c>
      <c r="B1938" s="128" t="s">
        <v>994</v>
      </c>
      <c r="D1938" s="133" t="e">
        <f>(#REF!*#REF!)+(#REF!*#REF!)+(#REF!*#REF!)+(#REF!*#REF!)+(#REF!*F1938)</f>
        <v>#REF!</v>
      </c>
    </row>
    <row r="1939" spans="1:6" ht="30" customHeight="1">
      <c r="A1939" s="130" t="s">
        <v>1327</v>
      </c>
      <c r="B1939" s="128" t="s">
        <v>2024</v>
      </c>
      <c r="D1939" s="133" t="e">
        <f>(#REF!*#REF!)+(#REF!*#REF!)+(#REF!*#REF!)+(#REF!*#REF!)+(#REF!*F1939)</f>
        <v>#REF!</v>
      </c>
      <c r="F1939" s="133">
        <v>0</v>
      </c>
    </row>
    <row r="1940" spans="1:6" ht="30" customHeight="1">
      <c r="A1940" s="130" t="s">
        <v>1327</v>
      </c>
      <c r="B1940" s="128" t="s">
        <v>1433</v>
      </c>
      <c r="D1940" s="133" t="e">
        <f>(#REF!*#REF!)+(#REF!*#REF!)+(#REF!*#REF!)+(#REF!*#REF!)+(#REF!*F1940)</f>
        <v>#REF!</v>
      </c>
    </row>
    <row r="1941" spans="1:6" ht="30" customHeight="1">
      <c r="A1941" s="130" t="s">
        <v>1327</v>
      </c>
      <c r="B1941" s="128" t="s">
        <v>1445</v>
      </c>
      <c r="D1941" s="133" t="e">
        <f>(#REF!*#REF!)+(#REF!*#REF!)+(#REF!*#REF!)+(#REF!*#REF!)+(#REF!*F1941)</f>
        <v>#REF!</v>
      </c>
    </row>
    <row r="1942" spans="1:6" ht="30" customHeight="1">
      <c r="A1942" s="130" t="s">
        <v>1327</v>
      </c>
      <c r="B1942" s="128" t="s">
        <v>2414</v>
      </c>
      <c r="D1942" s="133" t="e">
        <f>(#REF!*#REF!)+(#REF!*#REF!)+(#REF!*#REF!)+(#REF!*#REF!)+(#REF!*F1942)</f>
        <v>#REF!</v>
      </c>
    </row>
    <row r="1943" spans="1:6" ht="30" customHeight="1">
      <c r="A1943" s="130" t="s">
        <v>1327</v>
      </c>
      <c r="B1943" s="128" t="s">
        <v>1483</v>
      </c>
      <c r="D1943" s="133" t="e">
        <f>(#REF!*#REF!)+(#REF!*#REF!)+(#REF!*#REF!)+(#REF!*#REF!)+(#REF!*F1943)</f>
        <v>#REF!</v>
      </c>
    </row>
    <row r="1944" spans="1:6" ht="30" customHeight="1">
      <c r="A1944" s="130" t="s">
        <v>1327</v>
      </c>
      <c r="B1944" s="128" t="s">
        <v>108</v>
      </c>
      <c r="D1944" s="133" t="e">
        <f>(#REF!*#REF!)+(#REF!*#REF!)+(#REF!*#REF!)+(#REF!*#REF!)+(#REF!*F1944)</f>
        <v>#REF!</v>
      </c>
    </row>
    <row r="1945" spans="1:6" ht="30" customHeight="1">
      <c r="A1945" s="130" t="s">
        <v>1327</v>
      </c>
      <c r="B1945" s="128" t="s">
        <v>1086</v>
      </c>
      <c r="D1945" s="133" t="e">
        <f>(#REF!*#REF!)+(#REF!*#REF!)+(#REF!*#REF!)+(#REF!*#REF!)+(#REF!*F1945)</f>
        <v>#REF!</v>
      </c>
      <c r="F1945" s="133">
        <v>0</v>
      </c>
    </row>
    <row r="1946" spans="1:6" ht="30" customHeight="1">
      <c r="A1946" s="130" t="s">
        <v>1327</v>
      </c>
      <c r="B1946" s="128" t="s">
        <v>2080</v>
      </c>
      <c r="D1946" s="133" t="e">
        <f>(#REF!*#REF!)+(#REF!*#REF!)+(#REF!*#REF!)+(#REF!*#REF!)+(#REF!*F1946)</f>
        <v>#REF!</v>
      </c>
    </row>
    <row r="1947" spans="1:6" ht="30" customHeight="1">
      <c r="A1947" s="130" t="s">
        <v>1327</v>
      </c>
      <c r="B1947" s="128" t="s">
        <v>2410</v>
      </c>
      <c r="D1947" s="133" t="e">
        <f>((#REF!*#REF!)+(#REF!*#REF!)+(#REF!*#REF!)+(#REF!*#REF!)+(#REF!*F1947))/10</f>
        <v>#REF!</v>
      </c>
      <c r="F1947" s="133">
        <v>36</v>
      </c>
    </row>
    <row r="1948" spans="1:6" ht="30" customHeight="1">
      <c r="A1948" s="130" t="s">
        <v>1327</v>
      </c>
      <c r="B1948" s="128" t="s">
        <v>1602</v>
      </c>
      <c r="D1948" s="133" t="e">
        <f>((#REF!*#REF!)+(#REF!*#REF!)+(#REF!*#REF!)+(#REF!*#REF!)+(#REF!*F1948))/10</f>
        <v>#REF!</v>
      </c>
      <c r="F1948" s="133">
        <v>40</v>
      </c>
    </row>
    <row r="1949" spans="1:6" ht="30" customHeight="1">
      <c r="A1949" s="130" t="s">
        <v>1327</v>
      </c>
      <c r="B1949" s="128" t="s">
        <v>2531</v>
      </c>
      <c r="D1949" s="133" t="e">
        <f>((#REF!*#REF!)+(#REF!*#REF!)+(#REF!*#REF!)+(#REF!*#REF!)+(#REF!*F1949))/10</f>
        <v>#REF!</v>
      </c>
      <c r="F1949" s="133">
        <v>30</v>
      </c>
    </row>
    <row r="1950" spans="1:6" ht="30" customHeight="1">
      <c r="A1950" s="130" t="s">
        <v>1327</v>
      </c>
      <c r="B1950" s="128" t="s">
        <v>1715</v>
      </c>
      <c r="D1950" s="133" t="e">
        <f>((#REF!*#REF!)+(#REF!*#REF!)+(#REF!*#REF!)+(#REF!*#REF!)+(#REF!*F1950))/10</f>
        <v>#REF!</v>
      </c>
      <c r="F1950" s="133">
        <v>0</v>
      </c>
    </row>
    <row r="1951" spans="1:6" ht="30" customHeight="1">
      <c r="A1951" s="130" t="s">
        <v>1327</v>
      </c>
      <c r="B1951" s="128" t="s">
        <v>1743</v>
      </c>
      <c r="D1951" s="133" t="e">
        <f>(#REF!*#REF!)+(#REF!*#REF!)+(#REF!*#REF!)+(#REF!*#REF!)+(#REF!*F1951)</f>
        <v>#REF!</v>
      </c>
      <c r="F1951" s="133">
        <v>0</v>
      </c>
    </row>
    <row r="1952" spans="1:6" ht="30" customHeight="1">
      <c r="A1952" s="130" t="s">
        <v>1327</v>
      </c>
      <c r="B1952" s="128" t="s">
        <v>1301</v>
      </c>
      <c r="D1952" s="133" t="e">
        <f>(#REF!*#REF!)+(#REF!*#REF!)+(#REF!*#REF!)+(#REF!*#REF!)+(#REF!*F1952)</f>
        <v>#REF!</v>
      </c>
      <c r="F1952" s="133">
        <v>0</v>
      </c>
    </row>
    <row r="1953" spans="1:6" ht="30" customHeight="1">
      <c r="A1953" s="130" t="s">
        <v>1327</v>
      </c>
      <c r="B1953" s="128" t="s">
        <v>1398</v>
      </c>
      <c r="D1953" s="133" t="e">
        <f>((#REF!*#REF!)+(#REF!*#REF!)+(#REF!*#REF!)+(#REF!*#REF!)+(#REF!*F1953))/10</f>
        <v>#REF!</v>
      </c>
      <c r="F1953" s="133">
        <v>36</v>
      </c>
    </row>
    <row r="1954" spans="1:6" ht="30" customHeight="1">
      <c r="A1954" s="130" t="s">
        <v>1327</v>
      </c>
      <c r="B1954" s="128" t="s">
        <v>1196</v>
      </c>
      <c r="D1954" s="133" t="e">
        <f>(#REF!*#REF!)+(#REF!*#REF!)+(#REF!*#REF!)+(#REF!*#REF!)+(#REF!*F1954)</f>
        <v>#REF!</v>
      </c>
      <c r="F1954" s="133">
        <v>0</v>
      </c>
    </row>
    <row r="1955" spans="1:6" ht="30" customHeight="1">
      <c r="A1955" s="130" t="s">
        <v>1327</v>
      </c>
      <c r="B1955" s="128" t="s">
        <v>1197</v>
      </c>
      <c r="D1955" s="133" t="e">
        <f>(#REF!*#REF!)+(#REF!*#REF!)+(#REF!*#REF!)+(#REF!*#REF!)+(#REF!*F1955)</f>
        <v>#REF!</v>
      </c>
      <c r="F1955" s="133">
        <v>0</v>
      </c>
    </row>
    <row r="1956" spans="1:6" ht="30" customHeight="1">
      <c r="A1956" s="130" t="s">
        <v>1327</v>
      </c>
      <c r="B1956" s="128" t="s">
        <v>1486</v>
      </c>
      <c r="D1956" s="133" t="e">
        <f>(#REF!*#REF!)+(#REF!*#REF!)+(#REF!*#REF!)+(#REF!*#REF!)+(#REF!*F1956)</f>
        <v>#REF!</v>
      </c>
      <c r="F1956" s="133">
        <v>26</v>
      </c>
    </row>
    <row r="1957" spans="1:6" ht="30" customHeight="1">
      <c r="A1957" s="130" t="s">
        <v>1327</v>
      </c>
      <c r="B1957" s="128" t="s">
        <v>1011</v>
      </c>
      <c r="D1957" s="133" t="e">
        <f>(#REF!*#REF!)+(#REF!*#REF!)+(#REF!*#REF!)+(#REF!*#REF!)+(#REF!*F1957)</f>
        <v>#REF!</v>
      </c>
    </row>
    <row r="1958" spans="1:6" ht="30" customHeight="1">
      <c r="A1958" s="130" t="s">
        <v>1327</v>
      </c>
      <c r="B1958" s="128" t="s">
        <v>978</v>
      </c>
      <c r="D1958" s="133" t="e">
        <f>((#REF!*#REF!)+(#REF!*#REF!)+(#REF!*#REF!)+(#REF!*#REF!)+(#REF!*F1958))/10</f>
        <v>#REF!</v>
      </c>
      <c r="F1958" s="133">
        <v>35</v>
      </c>
    </row>
    <row r="1959" spans="1:6" ht="30" customHeight="1">
      <c r="A1959" s="130" t="s">
        <v>1327</v>
      </c>
      <c r="B1959" s="128" t="s">
        <v>623</v>
      </c>
      <c r="D1959" s="133" t="e">
        <f>(#REF!*#REF!)+(#REF!*#REF!)+(#REF!*#REF!)+(#REF!*#REF!)+(#REF!*F1959)</f>
        <v>#REF!</v>
      </c>
      <c r="F1959" s="133">
        <v>0</v>
      </c>
    </row>
    <row r="1960" spans="1:6" ht="30" customHeight="1">
      <c r="A1960" s="130" t="s">
        <v>1327</v>
      </c>
      <c r="B1960" s="128" t="s">
        <v>2488</v>
      </c>
      <c r="D1960" s="133" t="e">
        <f>((#REF!*#REF!)+(#REF!*#REF!)+(#REF!*#REF!)+(#REF!*#REF!)+(#REF!*F1960))/10</f>
        <v>#REF!</v>
      </c>
      <c r="F1960" s="133">
        <v>14</v>
      </c>
    </row>
    <row r="1961" spans="1:6" ht="30" customHeight="1">
      <c r="A1961" s="130" t="s">
        <v>1327</v>
      </c>
      <c r="B1961" s="128" t="s">
        <v>1001</v>
      </c>
      <c r="D1961" s="133" t="e">
        <f>(#REF!*#REF!)+(#REF!*#REF!)+(#REF!*#REF!)+(#REF!*#REF!)+(#REF!*F1961)</f>
        <v>#REF!</v>
      </c>
    </row>
    <row r="1962" spans="1:6" ht="30" customHeight="1">
      <c r="A1962" s="130" t="s">
        <v>1327</v>
      </c>
      <c r="B1962" s="128" t="s">
        <v>1569</v>
      </c>
      <c r="D1962" s="133" t="e">
        <f>((#REF!*#REF!)+(#REF!*#REF!)+(#REF!*#REF!)+(#REF!*#REF!)+(#REF!*F1962))/10</f>
        <v>#REF!</v>
      </c>
      <c r="F1962" s="133">
        <v>41</v>
      </c>
    </row>
    <row r="1963" spans="1:6" ht="30" customHeight="1">
      <c r="A1963" s="130" t="s">
        <v>1327</v>
      </c>
      <c r="B1963" s="128" t="s">
        <v>2530</v>
      </c>
      <c r="D1963" s="133" t="e">
        <f>((#REF!*#REF!)+(#REF!*#REF!)+(#REF!*#REF!)+(#REF!*#REF!)+(#REF!*F1963))/10</f>
        <v>#REF!</v>
      </c>
      <c r="F1963" s="133">
        <v>46</v>
      </c>
    </row>
    <row r="1964" spans="1:6" ht="30" customHeight="1">
      <c r="A1964" s="130" t="s">
        <v>1327</v>
      </c>
      <c r="B1964" s="134" t="s">
        <v>60</v>
      </c>
      <c r="D1964" s="133" t="e">
        <f>(#REF!*#REF!)+(#REF!*#REF!)+(#REF!*#REF!)+(#REF!*#REF!)+(#REF!*F1964)</f>
        <v>#REF!</v>
      </c>
    </row>
    <row r="1965" spans="1:6" ht="30" customHeight="1">
      <c r="A1965" s="130" t="s">
        <v>1327</v>
      </c>
      <c r="B1965" s="128" t="s">
        <v>1703</v>
      </c>
      <c r="D1965" s="133" t="e">
        <f>(#REF!*#REF!)+(#REF!*#REF!)+(#REF!*#REF!)+(#REF!*#REF!)+(#REF!*F1965)</f>
        <v>#REF!</v>
      </c>
    </row>
    <row r="1966" spans="1:6" ht="30" customHeight="1">
      <c r="A1966" s="130" t="s">
        <v>1327</v>
      </c>
      <c r="B1966" s="128" t="s">
        <v>1484</v>
      </c>
      <c r="D1966" s="133" t="e">
        <f>(#REF!*#REF!)+(#REF!*#REF!)+(#REF!*#REF!)+(#REF!*#REF!)+(#REF!*F1966)</f>
        <v>#REF!</v>
      </c>
      <c r="F1966" s="133">
        <v>0</v>
      </c>
    </row>
    <row r="1967" spans="1:6" ht="30" customHeight="1">
      <c r="A1967" s="130" t="s">
        <v>1327</v>
      </c>
      <c r="B1967" s="128" t="s">
        <v>1213</v>
      </c>
      <c r="D1967" s="133" t="e">
        <f>((#REF!*#REF!)+(#REF!*#REF!)+(#REF!*#REF!)+(#REF!*#REF!)+(#REF!*F1967))/10</f>
        <v>#REF!</v>
      </c>
      <c r="F1967" s="133">
        <v>0</v>
      </c>
    </row>
    <row r="1968" spans="1:6" ht="30" customHeight="1">
      <c r="A1968" s="130" t="s">
        <v>1327</v>
      </c>
      <c r="B1968" s="128" t="s">
        <v>2527</v>
      </c>
      <c r="D1968" s="133" t="e">
        <f>(#REF!*#REF!)+(#REF!*#REF!)+(#REF!*#REF!)+(#REF!*#REF!)+(#REF!*F1968)</f>
        <v>#REF!</v>
      </c>
      <c r="F1968" s="133">
        <v>0</v>
      </c>
    </row>
    <row r="1969" spans="1:7" ht="30" customHeight="1">
      <c r="A1969" s="130" t="s">
        <v>1327</v>
      </c>
      <c r="B1969" s="128" t="s">
        <v>2409</v>
      </c>
      <c r="D1969" s="133" t="e">
        <f>((#REF!*#REF!)+(#REF!*#REF!)+(#REF!*#REF!)+(#REF!*#REF!)+(#REF!*F1969))/10</f>
        <v>#REF!</v>
      </c>
      <c r="F1969" s="133">
        <v>20</v>
      </c>
    </row>
    <row r="1970" spans="1:7" ht="30" customHeight="1">
      <c r="A1970" s="130" t="s">
        <v>1327</v>
      </c>
      <c r="B1970" s="128" t="s">
        <v>1706</v>
      </c>
      <c r="D1970" s="133" t="e">
        <f>(#REF!*#REF!)+(#REF!*#REF!)+(#REF!*#REF!)+(#REF!*#REF!)+(#REF!*F1970)</f>
        <v>#REF!</v>
      </c>
    </row>
    <row r="1971" spans="1:7" ht="30" customHeight="1">
      <c r="A1971" s="130" t="s">
        <v>1327</v>
      </c>
      <c r="B1971" s="128" t="s">
        <v>1799</v>
      </c>
      <c r="D1971" s="133" t="e">
        <f>(#REF!*#REF!)+(#REF!*#REF!)+(#REF!*#REF!)+(#REF!*#REF!)+(#REF!*F1971)</f>
        <v>#REF!</v>
      </c>
    </row>
    <row r="1972" spans="1:7" ht="30" customHeight="1">
      <c r="A1972" s="130" t="s">
        <v>1983</v>
      </c>
      <c r="B1972" s="128" t="s">
        <v>3833</v>
      </c>
      <c r="C1972" s="157" t="e">
        <f>AVERAGE(E1972,D1972)</f>
        <v>#REF!</v>
      </c>
      <c r="D1972" s="133" t="e">
        <f>F1972*(#REF!*10%)</f>
        <v>#REF!</v>
      </c>
      <c r="E1972" s="130">
        <v>3</v>
      </c>
      <c r="F1972" s="133">
        <v>4</v>
      </c>
    </row>
    <row r="1973" spans="1:7" ht="30" customHeight="1">
      <c r="A1973" s="130" t="s">
        <v>1983</v>
      </c>
      <c r="B1973" s="128" t="s">
        <v>631</v>
      </c>
      <c r="C1973" s="157">
        <v>10</v>
      </c>
      <c r="D1973" s="133" t="e">
        <f>((#REF!*#REF!)+(#REF!*#REF!)+(#REF!*#REF!)+(#REF!*#REF!)+(#REF!*F1973))/10</f>
        <v>#REF!</v>
      </c>
      <c r="E1973" s="130">
        <v>10</v>
      </c>
      <c r="F1973" s="133">
        <v>15</v>
      </c>
    </row>
    <row r="1974" spans="1:7" ht="30" customHeight="1">
      <c r="A1974" s="130" t="s">
        <v>1983</v>
      </c>
      <c r="B1974" s="128" t="s">
        <v>1971</v>
      </c>
      <c r="C1974" s="157">
        <v>10</v>
      </c>
      <c r="D1974" s="133" t="e">
        <f>((#REF!*#REF!)+(#REF!*#REF!)+(#REF!*#REF!)+(#REF!*#REF!)+(#REF!*F1974))/10</f>
        <v>#REF!</v>
      </c>
      <c r="E1974" s="130">
        <v>10</v>
      </c>
      <c r="F1974" s="133">
        <v>20</v>
      </c>
    </row>
    <row r="1975" spans="1:7" ht="30" customHeight="1">
      <c r="A1975" s="130" t="s">
        <v>1983</v>
      </c>
      <c r="B1975" s="128" t="s">
        <v>870</v>
      </c>
      <c r="C1975" s="157">
        <v>10</v>
      </c>
      <c r="D1975" s="133" t="e">
        <f>((#REF!*#REF!)+(#REF!*#REF!)+(#REF!*#REF!)+(#REF!*#REF!)+(#REF!*F1975))/10</f>
        <v>#REF!</v>
      </c>
      <c r="E1975" s="130">
        <v>10</v>
      </c>
      <c r="F1975" s="133">
        <v>30</v>
      </c>
    </row>
    <row r="1976" spans="1:7" ht="30" customHeight="1">
      <c r="A1976" s="130" t="s">
        <v>1983</v>
      </c>
      <c r="B1976" s="128" t="s">
        <v>1012</v>
      </c>
      <c r="C1976" s="157">
        <v>10</v>
      </c>
      <c r="D1976" s="133" t="e">
        <f>((#REF!*#REF!)+(#REF!*#REF!)+(#REF!*#REF!)+(#REF!*#REF!)+(#REF!*F1976))/10</f>
        <v>#REF!</v>
      </c>
      <c r="E1976" s="130">
        <v>10</v>
      </c>
      <c r="F1976" s="133">
        <v>50</v>
      </c>
    </row>
    <row r="1977" spans="1:7" ht="30" customHeight="1">
      <c r="A1977" s="130" t="s">
        <v>1983</v>
      </c>
      <c r="B1977" s="128" t="s">
        <v>1823</v>
      </c>
      <c r="C1977" s="157">
        <v>10</v>
      </c>
      <c r="D1977" s="133" t="e">
        <f>((#REF!*#REF!)+(#REF!*#REF!)+(#REF!*#REF!)+(#REF!*#REF!)+(#REF!*F1977))/10</f>
        <v>#REF!</v>
      </c>
      <c r="E1977" s="130">
        <v>10</v>
      </c>
      <c r="F1977" s="133">
        <v>50</v>
      </c>
    </row>
    <row r="1978" spans="1:7" ht="30" customHeight="1">
      <c r="A1978" s="130" t="s">
        <v>1983</v>
      </c>
      <c r="B1978" s="169" t="s">
        <v>5154</v>
      </c>
      <c r="C1978" s="157">
        <f>(E1978*2+F1978)/3</f>
        <v>7.666666666666667</v>
      </c>
      <c r="D1978" s="133">
        <f>(F1978+G1978)/2</f>
        <v>9</v>
      </c>
      <c r="E1978" s="130">
        <v>7</v>
      </c>
      <c r="F1978" s="133">
        <v>9</v>
      </c>
      <c r="G1978" s="133">
        <v>9</v>
      </c>
    </row>
    <row r="1979" spans="1:7" ht="30" customHeight="1">
      <c r="A1979" s="130" t="s">
        <v>1983</v>
      </c>
      <c r="B1979" s="128" t="s">
        <v>844</v>
      </c>
      <c r="C1979" s="157">
        <v>6</v>
      </c>
      <c r="D1979" s="133" t="e">
        <f>((#REF!*#REF!)+(#REF!*#REF!)+(#REF!*#REF!)+(#REF!*#REF!)+(#REF!*F1979))/10</f>
        <v>#REF!</v>
      </c>
      <c r="E1979" s="130">
        <v>6</v>
      </c>
      <c r="F1979" s="133">
        <v>50</v>
      </c>
    </row>
    <row r="1980" spans="1:7" ht="30" customHeight="1">
      <c r="A1980" s="130" t="s">
        <v>1983</v>
      </c>
      <c r="B1980" s="128" t="s">
        <v>4667</v>
      </c>
      <c r="C1980" s="157">
        <f>(E1980*2+F1980)/3</f>
        <v>5.666666666666667</v>
      </c>
      <c r="D1980" s="133">
        <f>(F1980+G1980)/2</f>
        <v>6.5</v>
      </c>
      <c r="E1980" s="130">
        <v>4</v>
      </c>
      <c r="F1980" s="133">
        <v>9</v>
      </c>
      <c r="G1980" s="133">
        <v>4</v>
      </c>
    </row>
    <row r="1981" spans="1:7" ht="30" customHeight="1">
      <c r="A1981" s="130" t="s">
        <v>1983</v>
      </c>
      <c r="B1981" s="128" t="s">
        <v>1567</v>
      </c>
      <c r="C1981" s="157">
        <v>4</v>
      </c>
      <c r="D1981" s="133" t="e">
        <f>((#REF!*#REF!)+(#REF!*#REF!)+(#REF!*#REF!)+(#REF!*#REF!)+(#REF!*F1981))/10</f>
        <v>#REF!</v>
      </c>
      <c r="E1981" s="130">
        <v>4</v>
      </c>
      <c r="F1981" s="133">
        <v>17</v>
      </c>
    </row>
    <row r="1982" spans="1:7" ht="30" customHeight="1">
      <c r="A1982" s="130" t="s">
        <v>1983</v>
      </c>
      <c r="B1982" s="128" t="s">
        <v>1480</v>
      </c>
      <c r="C1982" s="157">
        <v>2</v>
      </c>
      <c r="D1982" s="133" t="e">
        <f>((#REF!*#REF!)+(#REF!*#REF!)+(#REF!*#REF!)+(#REF!*#REF!)+(#REF!*F1982))/10</f>
        <v>#REF!</v>
      </c>
      <c r="E1982" s="130">
        <v>2</v>
      </c>
      <c r="F1982" s="133">
        <v>35</v>
      </c>
    </row>
    <row r="1983" spans="1:7" ht="30" customHeight="1">
      <c r="A1983" s="130" t="s">
        <v>1983</v>
      </c>
      <c r="B1983" s="128" t="s">
        <v>1309</v>
      </c>
      <c r="D1983" s="133" t="e">
        <f>((#REF!*#REF!)+(#REF!*#REF!)+(#REF!*#REF!)+(#REF!*#REF!)+(#REF!*F1983))/10</f>
        <v>#REF!</v>
      </c>
      <c r="F1983" s="133">
        <v>50</v>
      </c>
    </row>
    <row r="1984" spans="1:7" ht="30" customHeight="1">
      <c r="A1984" s="130" t="s">
        <v>1983</v>
      </c>
      <c r="B1984" s="128" t="s">
        <v>1733</v>
      </c>
      <c r="D1984" s="133" t="e">
        <f>((#REF!*#REF!)+(#REF!*#REF!)+(#REF!*#REF!)+(#REF!*#REF!)+(#REF!*F1984))/10</f>
        <v>#REF!</v>
      </c>
      <c r="F1984" s="133">
        <v>50</v>
      </c>
    </row>
    <row r="1985" spans="1:4" ht="30" customHeight="1">
      <c r="A1985" s="130" t="s">
        <v>1013</v>
      </c>
      <c r="B1985" s="128" t="s">
        <v>2229</v>
      </c>
      <c r="D1985" s="133" t="e">
        <f>(#REF!*#REF!)+(#REF!*#REF!)+(#REF!*#REF!)+(#REF!*#REF!)+(#REF!*F1985)</f>
        <v>#REF!</v>
      </c>
    </row>
    <row r="1986" spans="1:4" ht="30" customHeight="1">
      <c r="A1986" s="130" t="s">
        <v>1013</v>
      </c>
      <c r="B1986" s="128" t="s">
        <v>1631</v>
      </c>
      <c r="D1986" s="133" t="e">
        <f>(#REF!*#REF!)+(#REF!*#REF!)+(#REF!*#REF!)+(#REF!*#REF!)+(#REF!*F1986)</f>
        <v>#REF!</v>
      </c>
    </row>
    <row r="1987" spans="1:4" ht="30" customHeight="1">
      <c r="A1987" s="130" t="s">
        <v>1013</v>
      </c>
      <c r="B1987" s="128" t="s">
        <v>2074</v>
      </c>
      <c r="D1987" s="133" t="e">
        <f>((#REF!*#REF!)+(#REF!*#REF!)+(#REF!*#REF!)+(#REF!*#REF!)+(#REF!*F1987))/10</f>
        <v>#REF!</v>
      </c>
    </row>
    <row r="1988" spans="1:4" ht="30" customHeight="1">
      <c r="A1988" s="130" t="s">
        <v>1013</v>
      </c>
      <c r="B1988" s="134" t="s">
        <v>45</v>
      </c>
      <c r="D1988" s="133" t="e">
        <f>((#REF!*#REF!)+(#REF!*#REF!)+(#REF!*#REF!)+(#REF!*#REF!)+(#REF!*F1988))/10</f>
        <v>#REF!</v>
      </c>
    </row>
    <row r="1989" spans="1:4" ht="30" customHeight="1">
      <c r="A1989" s="130" t="s">
        <v>1013</v>
      </c>
      <c r="B1989" s="128" t="s">
        <v>1644</v>
      </c>
      <c r="D1989" s="133" t="e">
        <f>((#REF!*#REF!)+(#REF!*#REF!)+(#REF!*#REF!)+(#REF!*#REF!)+(#REF!*F1989))/10</f>
        <v>#REF!</v>
      </c>
    </row>
    <row r="1990" spans="1:4" ht="30" customHeight="1">
      <c r="A1990" s="130" t="s">
        <v>1013</v>
      </c>
      <c r="B1990" s="128" t="s">
        <v>1477</v>
      </c>
      <c r="D1990" s="133" t="e">
        <f>(#REF!*#REF!)+(#REF!*#REF!)+(#REF!*#REF!)+(#REF!*#REF!)+(#REF!*F1990)</f>
        <v>#REF!</v>
      </c>
    </row>
    <row r="1991" spans="1:4" ht="30" customHeight="1">
      <c r="A1991" s="130" t="s">
        <v>1013</v>
      </c>
      <c r="B1991" s="128" t="s">
        <v>1479</v>
      </c>
      <c r="D1991" s="133" t="e">
        <f>(#REF!*#REF!)+(#REF!*#REF!)+(#REF!*#REF!)+(#REF!*#REF!)+(#REF!*F1991)</f>
        <v>#REF!</v>
      </c>
    </row>
    <row r="1992" spans="1:4" ht="30" customHeight="1">
      <c r="A1992" s="130" t="s">
        <v>1013</v>
      </c>
      <c r="B1992" s="128" t="s">
        <v>1741</v>
      </c>
      <c r="D1992" s="133" t="e">
        <f>(#REF!*#REF!)+(#REF!*#REF!)+(#REF!*#REF!)+(#REF!*#REF!)+(#REF!*F1992)</f>
        <v>#REF!</v>
      </c>
    </row>
    <row r="1993" spans="1:4" ht="30" customHeight="1">
      <c r="A1993" s="130" t="s">
        <v>1013</v>
      </c>
      <c r="B1993" s="128" t="s">
        <v>1096</v>
      </c>
      <c r="D1993" s="133" t="e">
        <f>(#REF!*#REF!)+(#REF!*#REF!)+(#REF!*#REF!)+(#REF!*#REF!)+(#REF!*F1993)</f>
        <v>#REF!</v>
      </c>
    </row>
    <row r="1994" spans="1:4" ht="30" customHeight="1">
      <c r="A1994" s="130" t="s">
        <v>1013</v>
      </c>
      <c r="B1994" s="128" t="s">
        <v>1193</v>
      </c>
      <c r="D1994" s="133" t="e">
        <f>(#REF!*#REF!)+(#REF!*#REF!)+(#REF!*#REF!)+(#REF!*#REF!)+(#REF!*F1994)</f>
        <v>#REF!</v>
      </c>
    </row>
    <row r="1995" spans="1:4" ht="30" customHeight="1">
      <c r="A1995" s="130" t="s">
        <v>1013</v>
      </c>
      <c r="B1995" s="128" t="s">
        <v>1399</v>
      </c>
      <c r="D1995" s="133" t="e">
        <f>((#REF!*#REF!)+(#REF!*#REF!)+(#REF!*#REF!)+(#REF!*#REF!)+(#REF!*F1995))/10</f>
        <v>#REF!</v>
      </c>
    </row>
    <row r="1996" spans="1:4" ht="30" customHeight="1">
      <c r="A1996" s="130" t="s">
        <v>1013</v>
      </c>
      <c r="B1996" s="128" t="s">
        <v>1803</v>
      </c>
      <c r="D1996" s="133" t="e">
        <f>(#REF!*#REF!)+(#REF!*#REF!)+(#REF!*#REF!)+(#REF!*#REF!)+(#REF!*F1996)</f>
        <v>#REF!</v>
      </c>
    </row>
    <row r="1997" spans="1:4" ht="30" customHeight="1">
      <c r="A1997" s="130" t="s">
        <v>1013</v>
      </c>
      <c r="B1997" s="128" t="s">
        <v>1198</v>
      </c>
      <c r="D1997" s="133" t="e">
        <f>(#REF!*#REF!)+(#REF!*#REF!)+(#REF!*#REF!)+(#REF!*#REF!)+(#REF!*F1997)</f>
        <v>#REF!</v>
      </c>
    </row>
    <row r="1998" spans="1:4" ht="30" customHeight="1">
      <c r="A1998" s="130" t="s">
        <v>1013</v>
      </c>
      <c r="B1998" s="128" t="s">
        <v>1737</v>
      </c>
      <c r="D1998" s="133" t="e">
        <f>(#REF!*#REF!)+(#REF!*#REF!)+(#REF!*#REF!)+(#REF!*#REF!)+(#REF!*F1998)</f>
        <v>#REF!</v>
      </c>
    </row>
    <row r="1999" spans="1:4" ht="30" customHeight="1">
      <c r="A1999" s="130" t="s">
        <v>1013</v>
      </c>
      <c r="B1999" s="128" t="s">
        <v>1537</v>
      </c>
      <c r="D1999" s="133" t="e">
        <f>((#REF!*#REF!)+(#REF!*#REF!)+(#REF!*#REF!)+(#REF!*#REF!)+(#REF!*F1999))/10</f>
        <v>#REF!</v>
      </c>
    </row>
    <row r="2000" spans="1:4" ht="30" customHeight="1">
      <c r="A2000" s="130" t="s">
        <v>1013</v>
      </c>
      <c r="B2000" s="128" t="s">
        <v>1572</v>
      </c>
      <c r="D2000" s="133" t="e">
        <f>(#REF!*#REF!)+(#REF!*#REF!)+(#REF!*#REF!)+(#REF!*#REF!)+(#REF!*F2000)</f>
        <v>#REF!</v>
      </c>
    </row>
    <row r="2001" spans="1:7" ht="30" customHeight="1">
      <c r="A2001" s="130" t="s">
        <v>1013</v>
      </c>
      <c r="B2001" s="128" t="s">
        <v>112</v>
      </c>
      <c r="D2001" s="133" t="e">
        <f>((#REF!*#REF!)+(#REF!*#REF!)+(#REF!*#REF!)+(#REF!*#REF!)+(#REF!*F2001))/10</f>
        <v>#REF!</v>
      </c>
    </row>
    <row r="2002" spans="1:7" ht="30" customHeight="1">
      <c r="A2002" s="130" t="s">
        <v>1013</v>
      </c>
      <c r="B2002" s="128" t="s">
        <v>1180</v>
      </c>
      <c r="D2002" s="133" t="e">
        <f>(#REF!*#REF!)+(#REF!*#REF!)+(#REF!*#REF!)+(#REF!*#REF!)+(#REF!*F2002)</f>
        <v>#REF!</v>
      </c>
    </row>
    <row r="2003" spans="1:7" ht="30" customHeight="1">
      <c r="A2003" s="130" t="s">
        <v>1013</v>
      </c>
      <c r="B2003" s="128" t="s">
        <v>1635</v>
      </c>
      <c r="D2003" s="133" t="e">
        <f>((#REF!*#REF!)+(#REF!*#REF!)+(#REF!*#REF!)+(#REF!*#REF!)+(#REF!*F2003))/10</f>
        <v>#REF!</v>
      </c>
    </row>
    <row r="2004" spans="1:7" ht="30" customHeight="1">
      <c r="A2004" s="130" t="s">
        <v>2603</v>
      </c>
      <c r="B2004" s="128" t="s">
        <v>3961</v>
      </c>
      <c r="C2004" s="157" t="e">
        <f>AVERAGE(E2004,D2004)</f>
        <v>#REF!</v>
      </c>
      <c r="D2004" s="133" t="e">
        <f>F2004*(#REF!*10%)</f>
        <v>#REF!</v>
      </c>
      <c r="E2004" s="130">
        <v>6</v>
      </c>
      <c r="F2004" s="133">
        <v>7</v>
      </c>
    </row>
    <row r="2005" spans="1:7" ht="30" customHeight="1">
      <c r="A2005" s="130" t="s">
        <v>2603</v>
      </c>
      <c r="B2005" s="128" t="s">
        <v>2226</v>
      </c>
      <c r="C2005" s="157" t="e">
        <f>AVERAGE(E2005,D2005)</f>
        <v>#REF!</v>
      </c>
      <c r="D2005" s="133" t="e">
        <f>F2005*(#REF!*10%)</f>
        <v>#REF!</v>
      </c>
    </row>
    <row r="2006" spans="1:7" ht="30" customHeight="1">
      <c r="A2006" s="130" t="s">
        <v>2603</v>
      </c>
      <c r="B2006" s="128" t="s">
        <v>3151</v>
      </c>
      <c r="C2006" s="157">
        <f t="shared" ref="C2006:C2016" si="49">(E2006*2+F2006)/3</f>
        <v>6</v>
      </c>
      <c r="D2006" s="133" t="e">
        <f>F2006*(110%-(#REF!*10%))</f>
        <v>#REF!</v>
      </c>
      <c r="E2006" s="130">
        <v>9</v>
      </c>
      <c r="F2006" s="133">
        <v>0</v>
      </c>
    </row>
    <row r="2007" spans="1:7" ht="30" customHeight="1">
      <c r="A2007" s="130" t="s">
        <v>2603</v>
      </c>
      <c r="B2007" s="169" t="s">
        <v>3920</v>
      </c>
      <c r="C2007" s="157">
        <f t="shared" si="49"/>
        <v>6</v>
      </c>
      <c r="D2007" s="133">
        <f t="shared" ref="D2007:D2016" si="50">(F2007+G2007)/2</f>
        <v>0</v>
      </c>
      <c r="E2007" s="130">
        <v>9</v>
      </c>
      <c r="F2007" s="133">
        <v>0</v>
      </c>
      <c r="G2007" s="133">
        <v>0</v>
      </c>
    </row>
    <row r="2008" spans="1:7" ht="30" customHeight="1">
      <c r="A2008" s="130" t="s">
        <v>2603</v>
      </c>
      <c r="B2008" s="128" t="s">
        <v>3958</v>
      </c>
      <c r="C2008" s="157">
        <f t="shared" si="49"/>
        <v>6</v>
      </c>
      <c r="D2008" s="133">
        <f t="shared" si="50"/>
        <v>0</v>
      </c>
      <c r="E2008" s="130">
        <v>9</v>
      </c>
      <c r="F2008" s="133">
        <v>0</v>
      </c>
      <c r="G2008" s="133">
        <v>0</v>
      </c>
    </row>
    <row r="2009" spans="1:7" ht="30" customHeight="1">
      <c r="A2009" s="130" t="s">
        <v>2603</v>
      </c>
      <c r="B2009" s="128" t="s">
        <v>3997</v>
      </c>
      <c r="C2009" s="157">
        <f t="shared" si="49"/>
        <v>6</v>
      </c>
      <c r="D2009" s="133">
        <f t="shared" si="50"/>
        <v>0</v>
      </c>
      <c r="E2009" s="130">
        <v>9</v>
      </c>
      <c r="F2009" s="133">
        <v>0</v>
      </c>
      <c r="G2009" s="133">
        <v>0</v>
      </c>
    </row>
    <row r="2010" spans="1:7" ht="30" customHeight="1">
      <c r="A2010" s="130" t="s">
        <v>2603</v>
      </c>
      <c r="B2010" s="128" t="s">
        <v>4668</v>
      </c>
      <c r="C2010" s="157">
        <f t="shared" si="49"/>
        <v>5.666666666666667</v>
      </c>
      <c r="D2010" s="133">
        <f t="shared" si="50"/>
        <v>2.5</v>
      </c>
      <c r="E2010" s="130">
        <v>6</v>
      </c>
      <c r="F2010" s="133">
        <v>5</v>
      </c>
      <c r="G2010" s="133">
        <v>0</v>
      </c>
    </row>
    <row r="2011" spans="1:7" ht="30" customHeight="1">
      <c r="A2011" s="130" t="s">
        <v>2603</v>
      </c>
      <c r="B2011" s="128" t="s">
        <v>4076</v>
      </c>
      <c r="C2011" s="157">
        <f t="shared" si="49"/>
        <v>5.333333333333333</v>
      </c>
      <c r="D2011" s="133">
        <f t="shared" si="50"/>
        <v>0</v>
      </c>
      <c r="E2011" s="130">
        <v>8</v>
      </c>
      <c r="F2011" s="133">
        <v>0</v>
      </c>
      <c r="G2011" s="133">
        <v>0</v>
      </c>
    </row>
    <row r="2012" spans="1:7" ht="30" customHeight="1">
      <c r="A2012" s="130" t="s">
        <v>2603</v>
      </c>
      <c r="B2012" s="128" t="s">
        <v>3140</v>
      </c>
      <c r="C2012" s="157">
        <f t="shared" si="49"/>
        <v>5.333333333333333</v>
      </c>
      <c r="D2012" s="133">
        <f t="shared" si="50"/>
        <v>0</v>
      </c>
      <c r="E2012" s="130">
        <v>8</v>
      </c>
      <c r="F2012" s="133">
        <v>0</v>
      </c>
      <c r="G2012" s="133">
        <v>0</v>
      </c>
    </row>
    <row r="2013" spans="1:7" ht="30" customHeight="1">
      <c r="A2013" s="130" t="s">
        <v>2603</v>
      </c>
      <c r="B2013" s="128" t="s">
        <v>3146</v>
      </c>
      <c r="C2013" s="157">
        <f t="shared" si="49"/>
        <v>5.333333333333333</v>
      </c>
      <c r="D2013" s="133">
        <f t="shared" si="50"/>
        <v>0</v>
      </c>
      <c r="E2013" s="130">
        <v>8</v>
      </c>
      <c r="F2013" s="133">
        <v>0</v>
      </c>
      <c r="G2013" s="133">
        <v>0</v>
      </c>
    </row>
    <row r="2014" spans="1:7" ht="30" customHeight="1">
      <c r="A2014" s="130" t="s">
        <v>2603</v>
      </c>
      <c r="B2014" s="128" t="s">
        <v>2593</v>
      </c>
      <c r="C2014" s="157">
        <f t="shared" si="49"/>
        <v>5.333333333333333</v>
      </c>
      <c r="D2014" s="133">
        <f t="shared" si="50"/>
        <v>0</v>
      </c>
      <c r="E2014" s="130">
        <v>8</v>
      </c>
      <c r="F2014" s="133">
        <v>0</v>
      </c>
      <c r="G2014" s="133">
        <v>0</v>
      </c>
    </row>
    <row r="2015" spans="1:7" ht="30" customHeight="1">
      <c r="A2015" s="130" t="s">
        <v>2603</v>
      </c>
      <c r="B2015" s="128" t="s">
        <v>3144</v>
      </c>
      <c r="C2015" s="157">
        <f t="shared" si="49"/>
        <v>4.666666666666667</v>
      </c>
      <c r="D2015" s="133">
        <f t="shared" si="50"/>
        <v>0</v>
      </c>
      <c r="E2015" s="130">
        <v>7</v>
      </c>
      <c r="F2015" s="133">
        <v>0</v>
      </c>
      <c r="G2015" s="133">
        <v>0</v>
      </c>
    </row>
    <row r="2016" spans="1:7" ht="30" customHeight="1">
      <c r="A2016" s="130" t="s">
        <v>480</v>
      </c>
      <c r="B2016" s="128" t="s">
        <v>3352</v>
      </c>
      <c r="C2016" s="157">
        <f t="shared" si="49"/>
        <v>0</v>
      </c>
      <c r="D2016" s="133">
        <f t="shared" si="50"/>
        <v>0</v>
      </c>
      <c r="F2016" s="133">
        <v>0</v>
      </c>
      <c r="G2016" s="133">
        <v>0</v>
      </c>
    </row>
    <row r="2017" spans="1:4" ht="30" customHeight="1">
      <c r="A2017" s="130" t="s">
        <v>906</v>
      </c>
      <c r="B2017" s="128" t="s">
        <v>1977</v>
      </c>
      <c r="D2017" s="133" t="e">
        <f>(#REF!*#REF!)+(#REF!*#REF!)+(#REF!*#REF!)+(#REF!*#REF!)+(#REF!*F2017)</f>
        <v>#REF!</v>
      </c>
    </row>
    <row r="2018" spans="1:4" ht="30" customHeight="1">
      <c r="A2018" s="130" t="s">
        <v>906</v>
      </c>
      <c r="B2018" s="128" t="s">
        <v>1858</v>
      </c>
      <c r="D2018" s="133" t="e">
        <f>(#REF!*#REF!)+(#REF!*#REF!)+(#REF!*#REF!)+(#REF!*#REF!)+(#REF!*F2018)</f>
        <v>#REF!</v>
      </c>
    </row>
    <row r="2019" spans="1:4" ht="30" customHeight="1">
      <c r="A2019" s="130" t="s">
        <v>906</v>
      </c>
      <c r="B2019" s="128" t="s">
        <v>1575</v>
      </c>
      <c r="D2019" s="133" t="e">
        <f>(#REF!*#REF!)+(#REF!*#REF!)+(#REF!*#REF!)+(#REF!*#REF!)+(#REF!*F2019)</f>
        <v>#REF!</v>
      </c>
    </row>
    <row r="2020" spans="1:4" ht="30" customHeight="1">
      <c r="A2020" s="130" t="s">
        <v>906</v>
      </c>
      <c r="B2020" s="128" t="s">
        <v>1636</v>
      </c>
      <c r="D2020" s="133" t="e">
        <f>(#REF!*#REF!)+(#REF!*#REF!)+(#REF!*#REF!)+(#REF!*#REF!)+(#REF!*F2020)</f>
        <v>#REF!</v>
      </c>
    </row>
    <row r="2021" spans="1:4" ht="30" customHeight="1">
      <c r="A2021" s="130" t="s">
        <v>906</v>
      </c>
      <c r="B2021" s="128" t="s">
        <v>1512</v>
      </c>
      <c r="D2021" s="133" t="e">
        <f>(#REF!*#REF!)+(#REF!*#REF!)+(#REF!*#REF!)+(#REF!*#REF!)+(#REF!*F2021)</f>
        <v>#REF!</v>
      </c>
    </row>
    <row r="2022" spans="1:4" ht="30" customHeight="1">
      <c r="A2022" s="130" t="s">
        <v>906</v>
      </c>
      <c r="B2022" s="128" t="s">
        <v>1794</v>
      </c>
      <c r="D2022" s="133" t="e">
        <f>(#REF!*#REF!)+(#REF!*#REF!)+(#REF!*#REF!)+(#REF!*#REF!)+(#REF!*F2022)</f>
        <v>#REF!</v>
      </c>
    </row>
    <row r="2023" spans="1:4" ht="30" customHeight="1">
      <c r="A2023" s="130" t="s">
        <v>906</v>
      </c>
      <c r="B2023" s="128" t="s">
        <v>1509</v>
      </c>
      <c r="D2023" s="133" t="e">
        <f>(#REF!*#REF!)+(#REF!*#REF!)+(#REF!*#REF!)+(#REF!*#REF!)+(#REF!*F2023)</f>
        <v>#REF!</v>
      </c>
    </row>
    <row r="2024" spans="1:4" ht="30" customHeight="1">
      <c r="A2024" s="130" t="s">
        <v>906</v>
      </c>
      <c r="B2024" s="128" t="s">
        <v>1513</v>
      </c>
      <c r="D2024" s="133" t="e">
        <f>(#REF!*#REF!)+(#REF!*#REF!)+(#REF!*#REF!)+(#REF!*#REF!)+(#REF!*F2024)</f>
        <v>#REF!</v>
      </c>
    </row>
    <row r="2025" spans="1:4" ht="30" customHeight="1">
      <c r="A2025" s="130" t="s">
        <v>906</v>
      </c>
      <c r="B2025" s="128" t="s">
        <v>1768</v>
      </c>
      <c r="D2025" s="133" t="e">
        <f>(#REF!*#REF!)+(#REF!*#REF!)+(#REF!*#REF!)+(#REF!*#REF!)+(#REF!*F2025)</f>
        <v>#REF!</v>
      </c>
    </row>
    <row r="2026" spans="1:4" ht="30" customHeight="1">
      <c r="A2026" s="130" t="s">
        <v>906</v>
      </c>
      <c r="B2026" s="128" t="s">
        <v>1508</v>
      </c>
      <c r="D2026" s="133" t="e">
        <f>(#REF!*#REF!)+(#REF!*#REF!)+(#REF!*#REF!)+(#REF!*#REF!)+(#REF!*F2026)</f>
        <v>#REF!</v>
      </c>
    </row>
    <row r="2027" spans="1:4" ht="30" customHeight="1">
      <c r="A2027" s="130" t="s">
        <v>906</v>
      </c>
      <c r="B2027" s="128" t="s">
        <v>65</v>
      </c>
      <c r="D2027" s="133" t="e">
        <f>(#REF!*#REF!)+(#REF!*#REF!)+(#REF!*#REF!)+(#REF!*#REF!)+(#REF!*F2027)</f>
        <v>#REF!</v>
      </c>
    </row>
    <row r="2028" spans="1:4" ht="30" customHeight="1">
      <c r="A2028" s="130" t="s">
        <v>906</v>
      </c>
      <c r="B2028" s="128" t="s">
        <v>1909</v>
      </c>
      <c r="D2028" s="133" t="e">
        <f>(#REF!*#REF!)+(#REF!*#REF!)+(#REF!*#REF!)+(#REF!*#REF!)+(#REF!*F2028)</f>
        <v>#REF!</v>
      </c>
    </row>
    <row r="2029" spans="1:4" ht="30" customHeight="1">
      <c r="A2029" s="130" t="s">
        <v>906</v>
      </c>
      <c r="B2029" s="128" t="s">
        <v>2232</v>
      </c>
      <c r="D2029" s="133" t="e">
        <f>(#REF!*#REF!)+(#REF!*#REF!)+(#REF!*#REF!)+(#REF!*#REF!)+(#REF!*F2029)</f>
        <v>#REF!</v>
      </c>
    </row>
    <row r="2030" spans="1:4" ht="30" customHeight="1">
      <c r="A2030" s="130" t="s">
        <v>906</v>
      </c>
      <c r="B2030" s="128" t="s">
        <v>2225</v>
      </c>
      <c r="D2030" s="133" t="e">
        <f>(#REF!*#REF!)+(#REF!*#REF!)+(#REF!*#REF!)+(#REF!*#REF!)+(#REF!*F2030)</f>
        <v>#REF!</v>
      </c>
    </row>
    <row r="2031" spans="1:4" ht="30" customHeight="1">
      <c r="A2031" s="130" t="s">
        <v>906</v>
      </c>
      <c r="B2031" s="128" t="s">
        <v>1738</v>
      </c>
      <c r="D2031" s="133" t="e">
        <f>(#REF!*#REF!)+(#REF!*#REF!)+(#REF!*#REF!)+(#REF!*#REF!)+(#REF!*F2031)</f>
        <v>#REF!</v>
      </c>
    </row>
    <row r="2032" spans="1:4" ht="30" customHeight="1">
      <c r="A2032" s="130" t="s">
        <v>906</v>
      </c>
      <c r="B2032" s="128" t="s">
        <v>2227</v>
      </c>
      <c r="D2032" s="133" t="e">
        <f>(#REF!*#REF!)+(#REF!*#REF!)+(#REF!*#REF!)+(#REF!*#REF!)+(#REF!*F2032)</f>
        <v>#REF!</v>
      </c>
    </row>
    <row r="2033" spans="1:7" ht="30" customHeight="1">
      <c r="A2033" s="130" t="s">
        <v>79</v>
      </c>
      <c r="B2033" s="169" t="s">
        <v>3788</v>
      </c>
      <c r="C2033" s="157">
        <f>(E2033*2+F2033)/3</f>
        <v>0</v>
      </c>
      <c r="D2033" s="133">
        <f>(F2033+G2033)/2</f>
        <v>0</v>
      </c>
      <c r="F2033" s="133">
        <v>0</v>
      </c>
      <c r="G2033" s="133">
        <v>0</v>
      </c>
    </row>
    <row r="2034" spans="1:7" ht="30" customHeight="1">
      <c r="A2034" s="130" t="s">
        <v>79</v>
      </c>
      <c r="B2034" s="128" t="s">
        <v>3787</v>
      </c>
      <c r="C2034" s="157">
        <f>(E2034*2+F2034)/3</f>
        <v>0</v>
      </c>
      <c r="D2034" s="133">
        <f>(F2034+G2034)/2</f>
        <v>0</v>
      </c>
      <c r="F2034" s="133">
        <v>0</v>
      </c>
      <c r="G2034" s="133">
        <v>0</v>
      </c>
    </row>
    <row r="2035" spans="1:7" ht="30" customHeight="1">
      <c r="A2035" s="130" t="s">
        <v>1339</v>
      </c>
      <c r="B2035" s="128" t="s">
        <v>1739</v>
      </c>
      <c r="D2035" s="133" t="e">
        <f>((#REF!*#REF!)+(#REF!*#REF!)+(#REF!*#REF!)+(#REF!*#REF!)+(#REF!*F2035))/10</f>
        <v>#REF!</v>
      </c>
      <c r="F2035" s="133">
        <v>45</v>
      </c>
    </row>
    <row r="2036" spans="1:7" ht="30" customHeight="1">
      <c r="A2036" s="130" t="s">
        <v>1339</v>
      </c>
      <c r="B2036" s="128" t="s">
        <v>2077</v>
      </c>
      <c r="D2036" s="133" t="e">
        <f>((#REF!*#REF!)+(#REF!*#REF!)+(#REF!*#REF!)+(#REF!*#REF!)+(#REF!*F2036))/10</f>
        <v>#REF!</v>
      </c>
      <c r="F2036" s="133">
        <v>33</v>
      </c>
    </row>
    <row r="2037" spans="1:7" ht="30" customHeight="1">
      <c r="A2037" s="130" t="s">
        <v>1339</v>
      </c>
      <c r="B2037" s="128" t="s">
        <v>1604</v>
      </c>
      <c r="D2037" s="133" t="e">
        <f>((#REF!*#REF!)+(#REF!*#REF!)+(#REF!*#REF!)+(#REF!*#REF!)+(#REF!*F2037))/10</f>
        <v>#REF!</v>
      </c>
      <c r="F2037" s="133">
        <v>46</v>
      </c>
    </row>
    <row r="2038" spans="1:7" ht="30" customHeight="1">
      <c r="A2038" s="130" t="s">
        <v>1339</v>
      </c>
      <c r="B2038" s="128" t="s">
        <v>2293</v>
      </c>
      <c r="D2038" s="133" t="e">
        <f>((#REF!*#REF!)+(#REF!*#REF!)+(#REF!*#REF!)+(#REF!*#REF!)+(#REF!*F2038))/10</f>
        <v>#REF!</v>
      </c>
      <c r="F2038" s="133">
        <v>40</v>
      </c>
    </row>
    <row r="2039" spans="1:7" ht="30" customHeight="1">
      <c r="A2039" s="130" t="s">
        <v>1339</v>
      </c>
      <c r="B2039" s="128" t="s">
        <v>1711</v>
      </c>
      <c r="D2039" s="133" t="e">
        <f>((#REF!*#REF!)+(#REF!*#REF!)+(#REF!*#REF!)+(#REF!*#REF!)+(#REF!*F2039))/10</f>
        <v>#REF!</v>
      </c>
      <c r="F2039" s="133">
        <v>14</v>
      </c>
    </row>
    <row r="2040" spans="1:7" ht="30" customHeight="1">
      <c r="A2040" s="130" t="s">
        <v>1339</v>
      </c>
      <c r="B2040" s="128" t="s">
        <v>977</v>
      </c>
      <c r="D2040" s="133" t="e">
        <f>((#REF!*#REF!)+(#REF!*#REF!)+(#REF!*#REF!)+(#REF!*#REF!)+(#REF!*F2040))/10</f>
        <v>#REF!</v>
      </c>
      <c r="F2040" s="133">
        <v>50</v>
      </c>
    </row>
    <row r="2041" spans="1:7" ht="30" customHeight="1">
      <c r="A2041" s="130" t="s">
        <v>1339</v>
      </c>
      <c r="B2041" s="128" t="s">
        <v>1192</v>
      </c>
      <c r="D2041" s="133" t="e">
        <f>((#REF!*#REF!)+(#REF!*#REF!)+(#REF!*#REF!)+(#REF!*#REF!)+(#REF!*F2041))/10</f>
        <v>#REF!</v>
      </c>
      <c r="F2041" s="133">
        <v>24</v>
      </c>
    </row>
    <row r="2042" spans="1:7" ht="30" customHeight="1">
      <c r="A2042" s="130" t="s">
        <v>1339</v>
      </c>
      <c r="B2042" s="128" t="s">
        <v>1638</v>
      </c>
      <c r="D2042" s="133" t="e">
        <f>((#REF!*#REF!)+(#REF!*#REF!)+(#REF!*#REF!)+(#REF!*#REF!)+(#REF!*F2042))/10</f>
        <v>#REF!</v>
      </c>
      <c r="F2042" s="133">
        <v>34</v>
      </c>
    </row>
    <row r="2043" spans="1:7" ht="30" customHeight="1">
      <c r="A2043" s="130" t="s">
        <v>1295</v>
      </c>
      <c r="B2043" s="128" t="s">
        <v>1908</v>
      </c>
      <c r="C2043" s="157" t="e">
        <f>AVERAGE(E2043,D2043)</f>
        <v>#REF!</v>
      </c>
      <c r="D2043" s="133" t="e">
        <f>F2043*(#REF!*10%)</f>
        <v>#REF!</v>
      </c>
    </row>
    <row r="2044" spans="1:7" ht="30" customHeight="1">
      <c r="A2044" s="130" t="s">
        <v>1295</v>
      </c>
      <c r="B2044" s="169" t="s">
        <v>4990</v>
      </c>
      <c r="C2044" s="157">
        <f>(E2044*2+F2044)/3</f>
        <v>7</v>
      </c>
      <c r="D2044" s="133">
        <f>(F2044+G2044)/2</f>
        <v>6</v>
      </c>
      <c r="E2044" s="130">
        <v>6</v>
      </c>
      <c r="F2044" s="133">
        <v>9</v>
      </c>
      <c r="G2044" s="133">
        <v>3</v>
      </c>
    </row>
    <row r="2045" spans="1:7" ht="30" customHeight="1">
      <c r="A2045" s="130" t="s">
        <v>1295</v>
      </c>
      <c r="B2045" s="128" t="s">
        <v>1208</v>
      </c>
      <c r="D2045" s="133" t="e">
        <f>((#REF!*#REF!)+(#REF!*#REF!)+(#REF!*#REF!)+(#REF!*#REF!)+(#REF!*F2045))/10</f>
        <v>#REF!</v>
      </c>
      <c r="F2045" s="133">
        <v>50</v>
      </c>
    </row>
    <row r="2046" spans="1:7" ht="30" customHeight="1">
      <c r="A2046" s="130" t="s">
        <v>1295</v>
      </c>
      <c r="B2046" s="128" t="s">
        <v>892</v>
      </c>
      <c r="D2046" s="133" t="e">
        <f>((#REF!*#REF!)+(#REF!*#REF!)+(#REF!*#REF!)+(#REF!*#REF!)+(#REF!*F2046))/10</f>
        <v>#REF!</v>
      </c>
      <c r="F2046" s="133">
        <v>50</v>
      </c>
    </row>
    <row r="2047" spans="1:7" ht="30" customHeight="1">
      <c r="A2047" s="130" t="s">
        <v>1295</v>
      </c>
      <c r="B2047" s="128" t="s">
        <v>893</v>
      </c>
      <c r="D2047" s="133" t="e">
        <f>((#REF!*#REF!)+(#REF!*#REF!)+(#REF!*#REF!)+(#REF!*#REF!)+(#REF!*F2047))/10</f>
        <v>#REF!</v>
      </c>
      <c r="F2047" s="133">
        <v>34</v>
      </c>
    </row>
    <row r="2048" spans="1:7" ht="30" customHeight="1">
      <c r="A2048" s="130" t="s">
        <v>1295</v>
      </c>
      <c r="B2048" s="128" t="s">
        <v>886</v>
      </c>
      <c r="D2048" s="133" t="e">
        <f>((#REF!*#REF!)+(#REF!*#REF!)+(#REF!*#REF!)+(#REF!*#REF!)+(#REF!*F2048))/10</f>
        <v>#REF!</v>
      </c>
      <c r="F2048" s="133">
        <v>50</v>
      </c>
    </row>
    <row r="2049" spans="1:7" ht="30" customHeight="1">
      <c r="A2049" s="130" t="s">
        <v>1295</v>
      </c>
      <c r="B2049" s="128" t="s">
        <v>1883</v>
      </c>
      <c r="D2049" s="133" t="e">
        <f>((#REF!*#REF!)+(#REF!*#REF!)+(#REF!*#REF!)+(#REF!*#REF!)+(#REF!*F2049))/10</f>
        <v>#REF!</v>
      </c>
      <c r="F2049" s="133">
        <v>50</v>
      </c>
    </row>
    <row r="2050" spans="1:7" ht="30" customHeight="1">
      <c r="A2050" s="130" t="s">
        <v>1295</v>
      </c>
      <c r="B2050" s="128" t="s">
        <v>1159</v>
      </c>
      <c r="D2050" s="133" t="e">
        <f>((#REF!*#REF!)+(#REF!*#REF!)+(#REF!*#REF!)+(#REF!*#REF!)+(#REF!*F2050))/10</f>
        <v>#REF!</v>
      </c>
      <c r="F2050" s="133">
        <v>50</v>
      </c>
    </row>
    <row r="2051" spans="1:7" ht="30" customHeight="1">
      <c r="A2051" s="130" t="s">
        <v>1295</v>
      </c>
      <c r="B2051" s="128" t="s">
        <v>3150</v>
      </c>
      <c r="D2051" s="133" t="e">
        <f>((#REF!*#REF!)+(#REF!*#REF!)+(#REF!*#REF!)+(#REF!*#REF!)+(#REF!*F2051))/10</f>
        <v>#REF!</v>
      </c>
      <c r="F2051" s="133">
        <v>50</v>
      </c>
    </row>
    <row r="2052" spans="1:7" ht="30" customHeight="1">
      <c r="A2052" s="130" t="s">
        <v>501</v>
      </c>
      <c r="B2052" s="128" t="s">
        <v>3333</v>
      </c>
      <c r="C2052" s="157">
        <f>(E2052*2+F2052)/3</f>
        <v>0</v>
      </c>
      <c r="D2052" s="133">
        <f>(F2052+G2052)/2</f>
        <v>0</v>
      </c>
      <c r="F2052" s="133">
        <v>0</v>
      </c>
      <c r="G2052" s="133">
        <v>0</v>
      </c>
    </row>
    <row r="2053" spans="1:7" ht="30" customHeight="1">
      <c r="A2053" s="130" t="s">
        <v>3785</v>
      </c>
      <c r="B2053" s="128">
        <v>1923</v>
      </c>
      <c r="C2053" s="157">
        <f>(E2053*2+F2053)/3</f>
        <v>0</v>
      </c>
      <c r="D2053" s="133">
        <f>(F2053+G2053)/2</f>
        <v>0</v>
      </c>
      <c r="F2053" s="133">
        <v>0</v>
      </c>
      <c r="G2053" s="133">
        <v>0</v>
      </c>
    </row>
    <row r="2054" spans="1:7" ht="30" customHeight="1">
      <c r="A2054" s="130" t="s">
        <v>3785</v>
      </c>
      <c r="B2054" s="128" t="s">
        <v>3744</v>
      </c>
      <c r="C2054" s="157">
        <f>(E2054*2+F2054)/3</f>
        <v>0</v>
      </c>
      <c r="D2054" s="133">
        <f>(F2054+G2054)/2</f>
        <v>0</v>
      </c>
      <c r="F2054" s="133">
        <v>0</v>
      </c>
      <c r="G2054" s="133">
        <v>0</v>
      </c>
    </row>
    <row r="2055" spans="1:7" ht="30" customHeight="1">
      <c r="A2055" s="130" t="s">
        <v>2054</v>
      </c>
      <c r="B2055" s="169" t="s">
        <v>3829</v>
      </c>
      <c r="C2055" s="157">
        <f>(E2055*2+F2055)/3</f>
        <v>8.3333333333333339</v>
      </c>
      <c r="D2055" s="133">
        <f>(F2055+G2055)/2</f>
        <v>8.25</v>
      </c>
      <c r="E2055" s="130">
        <v>8</v>
      </c>
      <c r="F2055" s="133">
        <v>9</v>
      </c>
      <c r="G2055" s="133">
        <v>7.5</v>
      </c>
    </row>
    <row r="2056" spans="1:7" ht="30" customHeight="1">
      <c r="A2056" s="130" t="s">
        <v>2054</v>
      </c>
      <c r="B2056" s="128" t="s">
        <v>986</v>
      </c>
      <c r="D2056" s="133" t="e">
        <f>((#REF!*#REF!)+(#REF!*#REF!)+(#REF!*#REF!)+(#REF!*#REF!)+(#REF!*F2056))/10</f>
        <v>#REF!</v>
      </c>
      <c r="F2056" s="133">
        <v>35</v>
      </c>
    </row>
    <row r="2057" spans="1:7" ht="30" customHeight="1">
      <c r="A2057" s="130" t="s">
        <v>2054</v>
      </c>
      <c r="B2057" s="128" t="s">
        <v>1206</v>
      </c>
      <c r="D2057" s="133" t="e">
        <f>((#REF!*#REF!)+(#REF!*#REF!)+(#REF!*#REF!)+(#REF!*#REF!)+(#REF!*F2057))/10</f>
        <v>#REF!</v>
      </c>
      <c r="F2057" s="133">
        <v>35</v>
      </c>
    </row>
    <row r="2058" spans="1:7" ht="30" customHeight="1">
      <c r="A2058" s="130" t="s">
        <v>2054</v>
      </c>
      <c r="B2058" s="128" t="s">
        <v>1277</v>
      </c>
      <c r="D2058" s="133" t="e">
        <f>((#REF!*#REF!)+(#REF!*#REF!)+(#REF!*#REF!)+(#REF!*#REF!)+(#REF!*F2058))/10</f>
        <v>#REF!</v>
      </c>
      <c r="F2058" s="133">
        <v>35</v>
      </c>
    </row>
    <row r="2059" spans="1:7" ht="30" customHeight="1">
      <c r="B2059" s="128" t="s">
        <v>1317</v>
      </c>
      <c r="C2059" s="157">
        <v>2</v>
      </c>
      <c r="D2059" s="133" t="e">
        <f>((#REF!*#REF!)+(#REF!*#REF!)+(#REF!*#REF!)+(#REF!*#REF!)+(#REF!*F2059))/10</f>
        <v>#REF!</v>
      </c>
      <c r="E2059" s="130">
        <v>2</v>
      </c>
      <c r="F2059" s="133">
        <v>20</v>
      </c>
    </row>
    <row r="2060" spans="1:7" ht="30" customHeight="1">
      <c r="B2060" s="128" t="s">
        <v>5247</v>
      </c>
      <c r="C2060" s="157">
        <f>(E2060*2+F2060)/3</f>
        <v>0</v>
      </c>
      <c r="D2060" s="133">
        <f>(F2060+G2060)/2</f>
        <v>0</v>
      </c>
    </row>
    <row r="2061" spans="1:7" ht="30" customHeight="1">
      <c r="B2061" s="128" t="s">
        <v>605</v>
      </c>
    </row>
    <row r="2062" spans="1:7" ht="30" customHeight="1">
      <c r="B2062" s="128" t="s">
        <v>877</v>
      </c>
    </row>
    <row r="2063" spans="1:7" ht="30" customHeight="1">
      <c r="B2063" s="128" t="s">
        <v>626</v>
      </c>
    </row>
    <row r="2064" spans="1:7" ht="30" customHeight="1">
      <c r="B2064" s="128" t="s">
        <v>1517</v>
      </c>
    </row>
    <row r="2065" spans="2:4" ht="30" customHeight="1">
      <c r="B2065" s="128" t="s">
        <v>1315</v>
      </c>
    </row>
    <row r="2066" spans="2:4" ht="30" customHeight="1">
      <c r="B2066" s="128" t="s">
        <v>1970</v>
      </c>
    </row>
    <row r="2067" spans="2:4" ht="30" customHeight="1">
      <c r="B2067" s="128" t="s">
        <v>2020</v>
      </c>
    </row>
    <row r="2068" spans="2:4" ht="30" customHeight="1">
      <c r="B2068" s="128" t="s">
        <v>1976</v>
      </c>
    </row>
    <row r="2069" spans="2:4" ht="30" customHeight="1">
      <c r="B2069" s="128" t="s">
        <v>1418</v>
      </c>
    </row>
    <row r="2070" spans="2:4" ht="30" customHeight="1">
      <c r="B2070" s="128" t="s">
        <v>1299</v>
      </c>
    </row>
    <row r="2071" spans="2:4" ht="30" customHeight="1">
      <c r="B2071" s="128" t="s">
        <v>18</v>
      </c>
    </row>
    <row r="2072" spans="2:4" ht="30" customHeight="1">
      <c r="B2072" s="128" t="s">
        <v>1183</v>
      </c>
    </row>
    <row r="2073" spans="2:4" ht="30" customHeight="1">
      <c r="B2073" s="128" t="s">
        <v>552</v>
      </c>
    </row>
    <row r="2074" spans="2:4" ht="30" customHeight="1">
      <c r="B2074" s="128" t="s">
        <v>1519</v>
      </c>
    </row>
    <row r="2075" spans="2:4" ht="30" customHeight="1">
      <c r="B2075" s="128" t="s">
        <v>1884</v>
      </c>
      <c r="D2075" s="133" t="e">
        <f>(#REF!*#REF!)+(#REF!*#REF!)+(#REF!*#REF!)+(#REF!*#REF!)+(#REF!*F2075)</f>
        <v>#REF!</v>
      </c>
    </row>
    <row r="2076" spans="2:4" ht="30" customHeight="1">
      <c r="B2076" s="128" t="s">
        <v>866</v>
      </c>
    </row>
    <row r="2077" spans="2:4" ht="30" customHeight="1">
      <c r="B2077" s="128" t="s">
        <v>615</v>
      </c>
    </row>
    <row r="2078" spans="2:4" ht="30" customHeight="1">
      <c r="B2078" s="128" t="s">
        <v>1030</v>
      </c>
    </row>
    <row r="2079" spans="2:4" ht="30" customHeight="1">
      <c r="B2079" s="128" t="s">
        <v>887</v>
      </c>
    </row>
    <row r="2080" spans="2:4" ht="30" customHeight="1">
      <c r="B2080" s="128" t="s">
        <v>2355</v>
      </c>
    </row>
    <row r="2081" spans="2:2" ht="30" customHeight="1">
      <c r="B2081" s="128" t="s">
        <v>1800</v>
      </c>
    </row>
    <row r="2082" spans="2:2" ht="30" customHeight="1">
      <c r="B2082" s="128" t="s">
        <v>1850</v>
      </c>
    </row>
    <row r="2083" spans="2:2" ht="30" customHeight="1">
      <c r="B2083" s="128" t="s">
        <v>1518</v>
      </c>
    </row>
    <row r="2084" spans="2:2" ht="30" customHeight="1">
      <c r="B2084" s="134" t="s">
        <v>52</v>
      </c>
    </row>
    <row r="2085" spans="2:2" ht="30" customHeight="1">
      <c r="B2085" s="128" t="s">
        <v>1300</v>
      </c>
    </row>
    <row r="2086" spans="2:2" ht="30" customHeight="1">
      <c r="B2086" s="128" t="s">
        <v>1516</v>
      </c>
    </row>
    <row r="2087" spans="2:2" ht="30" customHeight="1">
      <c r="B2087" s="128" t="s">
        <v>1329</v>
      </c>
    </row>
  </sheetData>
  <sortState xmlns:xlrd2="http://schemas.microsoft.com/office/spreadsheetml/2017/richdata2" ref="A2:HF2087">
    <sortCondition descending="1" sortBy="cellColor" ref="B2:B2087" dxfId="2"/>
    <sortCondition sortBy="fontColor" ref="B2:B2087" dxfId="1"/>
    <sortCondition ref="A2:A2087"/>
    <sortCondition descending="1" sortBy="fontColor" ref="B2:B2087" dxfId="0"/>
    <sortCondition descending="1" ref="C2:C2087"/>
    <sortCondition ref="B2:B2087"/>
  </sortState>
  <phoneticPr fontId="6"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CC65C-6E0F-46D6-8782-5A801F5B79C6}">
  <sheetPr codeName="Sheet9">
    <tabColor theme="2"/>
  </sheetPr>
  <dimension ref="A1:EG211"/>
  <sheetViews>
    <sheetView tabSelected="1" zoomScale="80" zoomScaleNormal="100" workbookViewId="0">
      <pane ySplit="1" topLeftCell="A2" activePane="bottomLeft" state="frozen"/>
      <selection activeCell="D37" sqref="D37:G37"/>
      <selection pane="bottomLeft" activeCell="E149" sqref="E149"/>
    </sheetView>
  </sheetViews>
  <sheetFormatPr defaultColWidth="12.625" defaultRowHeight="15.75"/>
  <cols>
    <col min="1" max="1" width="12.625" style="102"/>
    <col min="2" max="2" width="54.25" style="106" customWidth="1"/>
    <col min="3" max="3" width="12.625" style="289" customWidth="1"/>
    <col min="4" max="4" width="12.625" style="4"/>
    <col min="5" max="7" width="12.625" style="2" customWidth="1"/>
    <col min="8" max="10" width="12.625" style="2"/>
    <col min="11" max="11" width="12.625" style="3"/>
    <col min="12" max="17" width="12.625" style="2"/>
    <col min="18" max="18" width="12.625" style="3"/>
    <col min="19" max="24" width="12.625" style="2"/>
    <col min="25" max="25" width="12.625" style="3"/>
    <col min="26" max="31" width="12.625" style="2"/>
    <col min="32" max="32" width="12.625" style="3"/>
    <col min="33" max="38" width="12.625" style="2"/>
    <col min="39" max="39" width="12.625" style="3"/>
    <col min="40" max="45" width="12.625" style="2"/>
    <col min="46" max="46" width="12.625" style="3"/>
    <col min="47" max="52" width="12.625" style="2"/>
    <col min="53" max="53" width="12.625" style="3"/>
    <col min="54" max="59" width="12.625" style="2"/>
    <col min="60" max="60" width="12.625" style="3"/>
    <col min="61" max="66" width="12.625" style="2"/>
    <col min="67" max="67" width="12.625" style="3"/>
    <col min="68" max="70" width="12.625" style="2" customWidth="1"/>
    <col min="71" max="73" width="12.625" style="2"/>
    <col min="74" max="74" width="12.625" style="3"/>
    <col min="75" max="77" width="12.625" style="2" customWidth="1"/>
    <col min="78" max="80" width="12.625" style="2"/>
    <col min="81" max="81" width="12.625" style="3"/>
    <col min="82" max="84" width="12.625" style="2" customWidth="1"/>
    <col min="85" max="87" width="12.625" style="2"/>
    <col min="88" max="88" width="12.625" style="3"/>
    <col min="89" max="91" width="12.625" style="2" customWidth="1"/>
    <col min="92" max="94" width="12.625" style="2"/>
    <col min="95" max="95" width="12.625" style="3"/>
    <col min="96" max="98" width="12.625" style="2" customWidth="1"/>
    <col min="99" max="101" width="12.625" style="2"/>
    <col min="102" max="102" width="12.625" style="3"/>
    <col min="103" max="105" width="12.625" style="2" customWidth="1"/>
    <col min="106" max="108" width="12.625" style="2"/>
    <col min="109" max="109" width="12.625" style="3"/>
    <col min="110" max="112" width="12.625" style="2" customWidth="1"/>
    <col min="113" max="115" width="12.625" style="2"/>
    <col min="116" max="116" width="12.625" style="3"/>
    <col min="117" max="130" width="12.625" style="2"/>
    <col min="131" max="131" width="12.625" style="93"/>
    <col min="132" max="136" width="12.625" style="2"/>
    <col min="137" max="137" width="12.625" style="3"/>
    <col min="138" max="16384" width="12.625" style="2"/>
  </cols>
  <sheetData>
    <row r="1" spans="1:137" s="86" customFormat="1">
      <c r="A1" s="101" t="s">
        <v>89</v>
      </c>
      <c r="B1" s="105" t="s">
        <v>88</v>
      </c>
      <c r="C1" s="286" t="s">
        <v>1719</v>
      </c>
      <c r="D1" s="85" t="s">
        <v>93</v>
      </c>
      <c r="E1" s="86" t="s">
        <v>927</v>
      </c>
      <c r="F1" s="86" t="s">
        <v>928</v>
      </c>
      <c r="G1" s="86" t="s">
        <v>929</v>
      </c>
      <c r="H1" s="86" t="s">
        <v>930</v>
      </c>
      <c r="I1" s="88" t="s">
        <v>931</v>
      </c>
      <c r="J1" s="86" t="s">
        <v>926</v>
      </c>
      <c r="K1" s="87" t="s">
        <v>925</v>
      </c>
      <c r="L1" s="86" t="s">
        <v>927</v>
      </c>
      <c r="M1" s="86" t="s">
        <v>928</v>
      </c>
      <c r="N1" s="86" t="s">
        <v>929</v>
      </c>
      <c r="O1" s="86" t="s">
        <v>930</v>
      </c>
      <c r="P1" s="88" t="s">
        <v>931</v>
      </c>
      <c r="Q1" s="86" t="s">
        <v>926</v>
      </c>
      <c r="R1" s="87" t="s">
        <v>925</v>
      </c>
      <c r="S1" s="86" t="s">
        <v>927</v>
      </c>
      <c r="T1" s="86" t="s">
        <v>928</v>
      </c>
      <c r="U1" s="86" t="s">
        <v>929</v>
      </c>
      <c r="V1" s="86" t="s">
        <v>930</v>
      </c>
      <c r="W1" s="88" t="s">
        <v>931</v>
      </c>
      <c r="X1" s="86" t="s">
        <v>926</v>
      </c>
      <c r="Y1" s="87" t="s">
        <v>925</v>
      </c>
      <c r="Z1" s="86" t="s">
        <v>927</v>
      </c>
      <c r="AA1" s="86" t="s">
        <v>928</v>
      </c>
      <c r="AB1" s="86" t="s">
        <v>929</v>
      </c>
      <c r="AC1" s="86" t="s">
        <v>930</v>
      </c>
      <c r="AD1" s="88" t="s">
        <v>931</v>
      </c>
      <c r="AE1" s="86" t="s">
        <v>926</v>
      </c>
      <c r="AF1" s="87" t="s">
        <v>925</v>
      </c>
      <c r="AG1" s="86" t="s">
        <v>927</v>
      </c>
      <c r="AH1" s="86" t="s">
        <v>928</v>
      </c>
      <c r="AI1" s="86" t="s">
        <v>929</v>
      </c>
      <c r="AJ1" s="86" t="s">
        <v>930</v>
      </c>
      <c r="AK1" s="88" t="s">
        <v>931</v>
      </c>
      <c r="AL1" s="86" t="s">
        <v>926</v>
      </c>
      <c r="AM1" s="87" t="s">
        <v>925</v>
      </c>
      <c r="AN1" s="86" t="s">
        <v>927</v>
      </c>
      <c r="AO1" s="86" t="s">
        <v>928</v>
      </c>
      <c r="AP1" s="86" t="s">
        <v>929</v>
      </c>
      <c r="AQ1" s="86" t="s">
        <v>930</v>
      </c>
      <c r="AR1" s="88" t="s">
        <v>931</v>
      </c>
      <c r="AS1" s="86" t="s">
        <v>926</v>
      </c>
      <c r="AT1" s="87" t="s">
        <v>925</v>
      </c>
      <c r="AU1" s="100">
        <v>45039</v>
      </c>
      <c r="AV1" s="100">
        <v>45038</v>
      </c>
      <c r="AW1" s="100">
        <v>45037</v>
      </c>
      <c r="AX1" s="100">
        <v>45036</v>
      </c>
      <c r="AY1" s="100">
        <v>45035</v>
      </c>
      <c r="AZ1" s="100">
        <v>45034</v>
      </c>
      <c r="BA1" s="100">
        <v>45033</v>
      </c>
      <c r="BB1" s="100">
        <v>45032</v>
      </c>
      <c r="BC1" s="100">
        <v>45031</v>
      </c>
      <c r="BD1" s="100">
        <v>45030</v>
      </c>
      <c r="BE1" s="100">
        <v>45029</v>
      </c>
      <c r="BF1" s="100">
        <v>45028</v>
      </c>
      <c r="BG1" s="100">
        <v>45027</v>
      </c>
      <c r="BH1" s="100">
        <v>45026</v>
      </c>
      <c r="BI1" s="100">
        <v>45025</v>
      </c>
      <c r="BJ1" s="100">
        <v>45024</v>
      </c>
      <c r="BK1" s="100">
        <v>45023</v>
      </c>
      <c r="BL1" s="100">
        <v>45022</v>
      </c>
      <c r="BM1" s="100">
        <v>45021</v>
      </c>
      <c r="BN1" s="100">
        <v>45020</v>
      </c>
      <c r="BO1" s="100">
        <v>45019</v>
      </c>
      <c r="BP1" s="100">
        <v>45018</v>
      </c>
      <c r="BQ1" s="100">
        <v>45017</v>
      </c>
      <c r="BR1" s="100">
        <v>45016</v>
      </c>
      <c r="BS1" s="100">
        <v>45015</v>
      </c>
      <c r="BT1" s="100">
        <v>45014</v>
      </c>
      <c r="BU1" s="100">
        <v>45013</v>
      </c>
      <c r="BV1" s="100">
        <v>45012</v>
      </c>
      <c r="BW1" s="100">
        <v>45011</v>
      </c>
      <c r="BX1" s="100">
        <v>45010</v>
      </c>
      <c r="BY1" s="100">
        <v>45009</v>
      </c>
      <c r="BZ1" s="100">
        <v>45008</v>
      </c>
      <c r="CA1" s="100">
        <v>45007</v>
      </c>
      <c r="CB1" s="100">
        <v>45006</v>
      </c>
      <c r="CC1" s="100">
        <v>45005</v>
      </c>
      <c r="CD1" s="100">
        <v>45004</v>
      </c>
      <c r="CE1" s="100">
        <v>45003</v>
      </c>
      <c r="CF1" s="100">
        <v>45002</v>
      </c>
      <c r="CG1" s="100">
        <v>45001</v>
      </c>
      <c r="CH1" s="100">
        <v>45000</v>
      </c>
      <c r="CI1" s="100">
        <v>44999</v>
      </c>
      <c r="CJ1" s="100">
        <v>44998</v>
      </c>
      <c r="CK1" s="100">
        <v>44997</v>
      </c>
      <c r="CL1" s="100">
        <v>44996</v>
      </c>
      <c r="CM1" s="100">
        <v>44995</v>
      </c>
      <c r="CN1" s="100">
        <v>44994</v>
      </c>
      <c r="CO1" s="100">
        <v>44993</v>
      </c>
      <c r="CP1" s="100">
        <v>44992</v>
      </c>
      <c r="CQ1" s="100">
        <v>44991</v>
      </c>
      <c r="CR1" s="100">
        <v>44990</v>
      </c>
      <c r="CS1" s="100">
        <v>44989</v>
      </c>
      <c r="CT1" s="100">
        <v>44988</v>
      </c>
      <c r="CU1" s="100">
        <v>44987</v>
      </c>
      <c r="CV1" s="100">
        <v>44986</v>
      </c>
      <c r="CW1" s="100">
        <v>44985</v>
      </c>
      <c r="CX1" s="100">
        <v>44984</v>
      </c>
      <c r="CY1" s="100">
        <v>44983</v>
      </c>
      <c r="CZ1" s="100">
        <v>44982</v>
      </c>
      <c r="DA1" s="100">
        <v>44981</v>
      </c>
      <c r="DB1" s="100">
        <v>44980</v>
      </c>
      <c r="DC1" s="100">
        <v>44979</v>
      </c>
      <c r="DD1" s="100">
        <v>44978</v>
      </c>
      <c r="DE1" s="100">
        <v>44977</v>
      </c>
      <c r="DF1" s="100">
        <v>44976</v>
      </c>
      <c r="DG1" s="100">
        <v>44975</v>
      </c>
      <c r="DH1" s="100">
        <v>44974</v>
      </c>
      <c r="DI1" s="100">
        <v>44973</v>
      </c>
      <c r="DJ1" s="100">
        <v>44972</v>
      </c>
      <c r="DK1" s="100">
        <v>44971</v>
      </c>
      <c r="DL1" s="100">
        <v>44970</v>
      </c>
      <c r="DM1" s="100">
        <v>44969</v>
      </c>
      <c r="DN1" s="100">
        <v>44968</v>
      </c>
      <c r="DO1" s="100">
        <v>44967</v>
      </c>
      <c r="DP1" s="100">
        <v>44966</v>
      </c>
      <c r="DQ1" s="100">
        <v>44965</v>
      </c>
      <c r="DR1" s="86" t="s">
        <v>1366</v>
      </c>
      <c r="DS1" s="100">
        <v>44963</v>
      </c>
      <c r="DT1" s="89">
        <v>44962</v>
      </c>
      <c r="DU1" s="91">
        <v>44961</v>
      </c>
      <c r="DV1" s="89">
        <v>44960</v>
      </c>
      <c r="DW1" s="91">
        <v>44959</v>
      </c>
      <c r="DX1" s="89">
        <v>44958</v>
      </c>
      <c r="DY1" s="91">
        <v>44957</v>
      </c>
      <c r="DZ1" s="89">
        <v>44956</v>
      </c>
      <c r="EA1" s="92">
        <v>44955</v>
      </c>
      <c r="EB1" s="89">
        <v>44954</v>
      </c>
      <c r="EC1" s="90">
        <v>44953</v>
      </c>
      <c r="ED1" s="89">
        <v>44952</v>
      </c>
      <c r="EE1" s="90">
        <v>44951</v>
      </c>
      <c r="EF1" s="89">
        <v>44950</v>
      </c>
      <c r="EG1" s="90">
        <v>44949</v>
      </c>
    </row>
    <row r="2" spans="1:137" s="144" customFormat="1" ht="16.5" thickBot="1">
      <c r="A2" s="137"/>
      <c r="B2" s="138" t="s">
        <v>1283</v>
      </c>
      <c r="C2" s="287"/>
      <c r="D2" s="137"/>
      <c r="E2" s="139">
        <f>AVERAGE(E3:K3)</f>
        <v>64.534285714285716</v>
      </c>
      <c r="F2" s="140">
        <f>AVERAGE(F3:K3)</f>
        <v>68.584444444444443</v>
      </c>
      <c r="G2" s="140">
        <f>AVERAGE(G3:K3)</f>
        <v>86.705333333333328</v>
      </c>
      <c r="H2" s="140">
        <f>AVERAGE(H3:K3)</f>
        <v>87.831666666666663</v>
      </c>
      <c r="I2" s="140">
        <f>AVERAGE(I3:K3)</f>
        <v>93.008888888888904</v>
      </c>
      <c r="J2" s="140">
        <f>AVERAGE(J3:K3)</f>
        <v>78.185000000000002</v>
      </c>
      <c r="K2" s="141">
        <f>K3</f>
        <v>2.8000000000000003</v>
      </c>
      <c r="L2" s="139">
        <v>63</v>
      </c>
      <c r="M2" s="140">
        <v>61.626666666666665</v>
      </c>
      <c r="N2" s="140">
        <v>64.591999999999999</v>
      </c>
      <c r="O2" s="140">
        <v>84.22</v>
      </c>
      <c r="P2" s="140">
        <v>87.766666666666652</v>
      </c>
      <c r="Q2" s="140">
        <v>104.64999999999999</v>
      </c>
      <c r="R2" s="141">
        <v>120.19999999999999</v>
      </c>
      <c r="S2" s="139">
        <v>62.870952380952374</v>
      </c>
      <c r="T2" s="140">
        <v>65.016111111111101</v>
      </c>
      <c r="U2" s="140">
        <v>67.819333333333333</v>
      </c>
      <c r="V2" s="140">
        <v>64.049166666666665</v>
      </c>
      <c r="W2" s="140">
        <v>81.854444444444439</v>
      </c>
      <c r="X2" s="140">
        <v>102.94</v>
      </c>
      <c r="Y2" s="141">
        <v>122.19</v>
      </c>
      <c r="Z2" s="139">
        <v>69.476666666666659</v>
      </c>
      <c r="AA2" s="140">
        <v>79.150555555555556</v>
      </c>
      <c r="AB2" s="140">
        <v>81.848666666666674</v>
      </c>
      <c r="AC2" s="140">
        <v>76.957499999999996</v>
      </c>
      <c r="AD2" s="140">
        <v>76.316666666666663</v>
      </c>
      <c r="AE2" s="140">
        <v>92.034999999999997</v>
      </c>
      <c r="AF2" s="141">
        <v>102.75000000000001</v>
      </c>
      <c r="AG2" s="139">
        <v>77.28619047619047</v>
      </c>
      <c r="AH2" s="140">
        <v>83.513888888888886</v>
      </c>
      <c r="AI2" s="140">
        <v>94.580666666666659</v>
      </c>
      <c r="AJ2" s="140">
        <v>110.0925</v>
      </c>
      <c r="AK2" s="140">
        <v>112.08333333333333</v>
      </c>
      <c r="AL2" s="140">
        <v>100.43</v>
      </c>
      <c r="AM2" s="141">
        <v>68.44</v>
      </c>
      <c r="AN2" s="139">
        <v>75.329523809523806</v>
      </c>
      <c r="AO2" s="140">
        <v>76.667777777777772</v>
      </c>
      <c r="AP2" s="140">
        <v>83.050666666666658</v>
      </c>
      <c r="AQ2" s="140">
        <v>97.463333333333324</v>
      </c>
      <c r="AR2" s="140">
        <v>109.91777777777776</v>
      </c>
      <c r="AS2" s="140">
        <v>122.97666666666665</v>
      </c>
      <c r="AT2" s="141">
        <v>134.3533333333333</v>
      </c>
      <c r="AU2" s="139">
        <v>63.646428571428579</v>
      </c>
      <c r="AV2" s="140">
        <v>65.920833333333334</v>
      </c>
      <c r="AW2" s="140">
        <v>69.10499999999999</v>
      </c>
      <c r="AX2" s="140">
        <v>72.881250000000009</v>
      </c>
      <c r="AY2" s="140">
        <v>74.975000000000009</v>
      </c>
      <c r="AZ2" s="140">
        <v>91.755833333333342</v>
      </c>
      <c r="BA2" s="141">
        <v>112.17833333333334</v>
      </c>
      <c r="BB2" s="139">
        <v>65.17190476190477</v>
      </c>
      <c r="BC2" s="140">
        <v>70.443333333333342</v>
      </c>
      <c r="BD2" s="140">
        <v>74.679333333333332</v>
      </c>
      <c r="BE2" s="140">
        <v>80.879166666666677</v>
      </c>
      <c r="BF2" s="140">
        <v>79.605555555555554</v>
      </c>
      <c r="BG2" s="140">
        <v>80.108333333333348</v>
      </c>
      <c r="BH2" s="141">
        <v>89.38333333333334</v>
      </c>
      <c r="BI2" s="139">
        <v>69</v>
      </c>
      <c r="BJ2" s="140">
        <v>66.685555555555553</v>
      </c>
      <c r="BK2" s="140">
        <v>69.822666666666663</v>
      </c>
      <c r="BL2" s="140">
        <v>77.293333333333337</v>
      </c>
      <c r="BM2" s="140">
        <v>81.364444444444459</v>
      </c>
      <c r="BN2" s="140">
        <v>81.460833333333341</v>
      </c>
      <c r="BO2" s="141">
        <v>81.516666666666666</v>
      </c>
      <c r="BP2" s="139">
        <v>65.36</v>
      </c>
      <c r="BQ2" s="140">
        <v>67.92</v>
      </c>
      <c r="BR2" s="140">
        <v>71.504000000000005</v>
      </c>
      <c r="BS2" s="140">
        <v>76.88</v>
      </c>
      <c r="BT2" s="140">
        <v>85.839999999999989</v>
      </c>
      <c r="BU2" s="140">
        <v>91.259999999999991</v>
      </c>
      <c r="BV2" s="141">
        <v>99.303333333333327</v>
      </c>
      <c r="BW2" s="139">
        <v>59.267380952380961</v>
      </c>
      <c r="BX2" s="140">
        <v>67.197500000000005</v>
      </c>
      <c r="BY2" s="140">
        <v>79.568333333333342</v>
      </c>
      <c r="BZ2" s="140">
        <v>89.700416666666669</v>
      </c>
      <c r="CA2" s="140">
        <v>93.717222222222233</v>
      </c>
      <c r="CB2" s="140">
        <v>92.899166666666673</v>
      </c>
      <c r="CC2" s="141">
        <v>96.071666666666673</v>
      </c>
      <c r="CD2" s="139">
        <v>64.288809523809519</v>
      </c>
      <c r="CE2" s="140">
        <v>69.691944444444445</v>
      </c>
      <c r="CF2" s="140">
        <v>70.780333333333331</v>
      </c>
      <c r="CG2" s="140">
        <v>71.112916666666663</v>
      </c>
      <c r="CH2" s="140">
        <v>82.948333333333323</v>
      </c>
      <c r="CI2" s="140">
        <v>87.509166666666658</v>
      </c>
      <c r="CJ2" s="141">
        <v>104.82333333333334</v>
      </c>
      <c r="CK2" s="139">
        <v>69.924999999999997</v>
      </c>
      <c r="CL2" s="140">
        <v>76.75333333333333</v>
      </c>
      <c r="CM2" s="140">
        <v>83.756</v>
      </c>
      <c r="CN2" s="140">
        <v>79.226249999999993</v>
      </c>
      <c r="CO2" s="140">
        <v>73.226111111111109</v>
      </c>
      <c r="CP2" s="140">
        <v>70.124166666666667</v>
      </c>
      <c r="CQ2" s="141">
        <v>86.168333333333351</v>
      </c>
      <c r="CR2" s="139">
        <v>74.488928571428573</v>
      </c>
      <c r="CS2" s="140">
        <v>79.539305555555558</v>
      </c>
      <c r="CT2" s="140">
        <v>90.486166666666662</v>
      </c>
      <c r="CU2" s="140">
        <v>89.677291666666676</v>
      </c>
      <c r="CV2" s="140">
        <v>86.699722222222235</v>
      </c>
      <c r="CW2" s="140">
        <v>86.272500000000008</v>
      </c>
      <c r="CX2" s="141">
        <v>90.094999999999985</v>
      </c>
      <c r="CY2" s="139">
        <v>55.570238095238096</v>
      </c>
      <c r="CZ2" s="140">
        <v>69.643055555555563</v>
      </c>
      <c r="DA2" s="140">
        <v>75.915333333333336</v>
      </c>
      <c r="DB2" s="140">
        <v>80.660833333333329</v>
      </c>
      <c r="DC2" s="140">
        <v>85.743333333333339</v>
      </c>
      <c r="DD2" s="140">
        <v>79.678333333333327</v>
      </c>
      <c r="DE2" s="141">
        <v>91.25</v>
      </c>
      <c r="DF2" s="139">
        <v>65.279047619047631</v>
      </c>
      <c r="DG2" s="140">
        <v>63.384166666666658</v>
      </c>
      <c r="DH2" s="140">
        <v>62.344333333333338</v>
      </c>
      <c r="DI2" s="140">
        <v>70.572916666666671</v>
      </c>
      <c r="DJ2" s="140">
        <v>83.231666666666669</v>
      </c>
      <c r="DK2" s="140">
        <v>80.350833333333341</v>
      </c>
      <c r="DL2" s="141">
        <v>41.123333333333342</v>
      </c>
      <c r="DM2" s="139">
        <v>73.420952380952372</v>
      </c>
      <c r="DN2" s="141">
        <v>75.981111111111105</v>
      </c>
      <c r="DO2" s="141">
        <v>79.587333333333319</v>
      </c>
      <c r="DP2" s="141">
        <v>79.784166666666664</v>
      </c>
      <c r="DQ2" s="141">
        <v>74.63</v>
      </c>
      <c r="DR2" s="141">
        <v>74.73833333333333</v>
      </c>
      <c r="DS2" s="141">
        <v>80.516666666666666</v>
      </c>
      <c r="DT2" s="142">
        <v>73.945714285714274</v>
      </c>
      <c r="DU2" s="143"/>
      <c r="DV2" s="143"/>
      <c r="DW2" s="143"/>
      <c r="DX2" s="143"/>
      <c r="DY2" s="143"/>
      <c r="DZ2" s="143"/>
      <c r="EA2" s="142">
        <v>67.079841269841268</v>
      </c>
      <c r="EB2" s="143"/>
      <c r="EC2" s="143"/>
      <c r="ED2" s="143"/>
      <c r="EE2" s="143"/>
      <c r="EF2" s="143"/>
      <c r="EG2" s="143"/>
    </row>
    <row r="3" spans="1:137" s="149" customFormat="1" ht="17.25" thickTop="1" thickBot="1">
      <c r="A3" s="145"/>
      <c r="B3" s="146" t="s">
        <v>1018</v>
      </c>
      <c r="C3" s="288">
        <f>(SUM(C5:C160))/7</f>
        <v>66.605714285714285</v>
      </c>
      <c r="D3" s="145"/>
      <c r="E3" s="147">
        <f t="shared" ref="E3:H3" si="0">(E69*$A$69)+(E6*$A$6)+(E174*$A$174)+(E77*$A$77)+(E108*$A$108)+(E9*$A$9)+(E177*$A$177)+(E72*$A$72)+(E65*$A$65)+(E66*$A$66)+(E67*$A$67)+(E73*$A$73)+(E75*$A$75)+(E76*$A$76)+(E100*$A$100)+(E12*$A$12)+(E157*$A$157)+(E81*$A$81)+(E79*$A$79)+(E91*$A$91)+(E101*$A$101)+(E86*$A$86)+(E105*$A$105)+(E40*$A$40)+(E87*$A$87)+(E98*$A$98)+(E102*$A$102)+(E47*$A$47)+(E95*$A$95)+(E85*$A$85)+(E156*$A$156)+(E8*$A$8)+(E142*$A$142)+(E127*$A$127)+(E146*$A$146)+(E111*$A$111)+(E135*$A$135)+(E110*$A$110)+(E158*$A$158)+(E39*$A$39)+(E114*$A$114)+(E118*$A$118)+(E115*$A$115)+(E128*$A$128)+(E46*$A$46)+(E139*$A$139)+(E169*$A$169)+(E148*$A$148)+(E38*$A$38)+(E155*$A$155)+(E5*$A$5)+(E144*$A$144)+(E160*$A$160)+(E48*$A$48)+(E49*$A$49)+(E130*$A$130)+(E51*$A$51)+(E55*$A$55)+(E56*$A$56)+(E103*$A$103)+(E59*$A$59)+(E58*$A$58)+(E167*$A$167)+(E159*$A$159)+(E96*$A$96)+(E34*$A$34)+(E33*$A$33)+(E132*$A$132)+(E21*$A$21)+(E166*$A$166)+(E123*$A$123)+(E162*$A$162)+(E83*$A$83)+(E121*$A$121)+(E16*$A$16)+(E131*$A$131)+(E43*$A$43)+(E170*$A$170)+(E42*$A$42)+(E140*$A$140)+(E61*$A$61)+(E68*$A$68)+(E133*$A$133)+(E151*$A$151)+(E137*$A$137)+(E24*$A$24)+(E104*$A$104)+(E92*$A$92)+(E93*$A$93)+(E44*$A$44)+(E97*$A$97)+(E129*$A$129)+(E11*$A$11)+(E122*$A$122)+(E57*$A$57)+(E29*$A$29)+(E141*$A$141)+(E147*$A$147)+(E145*$A$145)+(E37*$A$37)+(E82*$A$82)+(E143*$A$143)+(E125*$A$125)+(E41*$A$41)+(E150*$A$150)+(E163*$A$163)+(E22*$A$22)+(E120*$A$120)+(E171*$A$171)+(E36*$A$36)+(E62*$A$62)+(E149*$A$149)+(E117*$A$117)+(E19*$A$19)+(E134*$A$134)+(E99*$A$99)+(E27*$A$27)+(E7*$A$7)+(E15*$A$15)+(E71*$A$71)+(E26*$A$26)+(E168*$A$168)+(E17*$A$17)+(E80*$A$80)+(E173*$A$173)+(E84*$A$84)+(E176*$A$176)+(E175*$A$175)+(E107*$A$107)+(E13*$A$13)+(E124*$A$124)+(E172*$A$172)+(E70*$A$70)+(E94*$A$94)+(E112*$A$112)+(E152*$A$152)+(E90*$A$90)+(E113*$A$113)+(E52*$A$52)+(E28*$A$28)+(E50*$A$50)+(E35*$A$35)+(E10*$A$10)+(E31*$A$31)+(E136*$A$136)+(E60*$A$60)+(E20*$A$20)+(E109*$A$109)+(E89*$A$89)+(E164*$A$164)+(E32*$A$32)+(E30*$A$30)+(E165*$A$165)+(E153*$A$153)+(E53*$A$153)+(E54*$A$53)+(E14*$A$54)+(E18*$A$14)+(E45*$A$18)+(E138*$A$45)+(E25*$A$138)+SUM(E119:E119)+SUM(E88:E88)+SUM(E78:E78)+E116</f>
        <v>40.233333333333334</v>
      </c>
      <c r="F3" s="147">
        <f t="shared" si="0"/>
        <v>-22.020000000000003</v>
      </c>
      <c r="G3" s="147">
        <f t="shared" si="0"/>
        <v>82.2</v>
      </c>
      <c r="H3" s="147">
        <f t="shared" si="0"/>
        <v>72.3</v>
      </c>
      <c r="I3" s="147">
        <f>(I69*$A$69)+(I6*$A$6)+(I174*$A$174)+(I77*$A$77)+(I108*$A$108)+(I9*$A$9)+(I177*$A$177)+(I72*$A$72)+(I65*$A$65)+(I66*$A$66)+(I67*$A$67)+(I73*$A$73)+(I75*$A$75)+(I76*$A$76)+(I100*$A$100)+(I12*$A$12)+(I157*$A$157)+(I81*$A$81)+(I79*$A$79)+(I91*$A$91)+(I101*$A$101)+(I86*$A$86)+(I105*$A$105)+(I40*$A$40)+(I87*$A$87)+(I98*$A$98)+(I102*$A$102)+(I47*$A$47)+(I95*$A$95)+(I85*$A$85)+(I156*$A$156)+(I8*$A$8)+(I142*$A$142)+(I127*$A$127)+(I146*$A$146)+(I111*$A$111)+(I135*$A$135)+(I110*$A$110)+(I158*$A$158)+(I39*$A$39)+(I114*$A$114)+(I118*$A$118)+(I115*$A$115)+(I128*$A$128)+(I46*$A$46)+(I139*$A$139)+(I169*$A$169)+(I148*$A$148)+(I38*$A$38)+(I155*$A$155)+(I5*$A$5)+(I144*$A$144)+(I160*$A$160)+(I48*$A$48)+(I49*$A$49)+(I130*$A$130)+(I51*$A$51)+(I55*$A$55)+(I56*$A$56)+(I103*$A$103)+(I59*$A$59)+(I58*$A$58)+(I167*$A$167)+(I159*$A$159)+(I96*$A$96)+(I34*$A$34)+(I33*$A$33)+(I132*$A$132)+(I21*$A$21)+(I166*$A$166)+(I123*$A$123)+(I162*$A$162)+(I83*$A$83)+(I121*$A$121)+(I16*$A$16)+(I131*$A$131)+(I43*$A$43)+(I170*$A$170)+(I42*$A$42)+(I140*$A$140)+(I61*$A$61)+(I68*$A$68)+(I133*$A$133)+(I151*$A$151)+(I137*$A$137)+(I24*$A$24)+(I104*$A$104)+(I92*$A$92)+(I93*$A$93)+(I44*$A$44)+(I97*$A$97)+(I129*$A$129)+(I11*$A$11)+(I122*$A$122)+(I57*$A$57)+(I29*$A$29)+(I141*$A$141)+(I147*$A$147)+(I145*$A$145)+(I37*$A$37)+(I82*$A$82)+(I143*$A$143)+(I125*$A$125)+(I41*$A$41)+(I150*$A$150)+(I163*$A$163)+(I22*$A$22)+(I120*$A$120)+(I171*$A$171)+(I36*$A$36)+(I62*$A$62)+(I149*$A$149)+(I117*$A$117)+(I19*$A$19)+(I134*$A$134)+(I99*$A$99)+(I27*$A$27)+(I7*$A$7)+(I15*$A$15)+(I71*$A$71)+(I26*$A$26)+(I168*$A$168)+(I17*$A$17)+(I80*$A$80)+(I173*$A$173)+(I84*$A$84)+(I176*$A$176)+(I175*$A$175)+(I107*$A$107)+(I13*$A$13)+(I124*$A$124)+(I172*$A$172)+(I70*$A$70)+(I94*$A$94)+(I112*$A$112)+(I152*$A$152)+(I90*$A$90)+(I113*$A$113)+(I52*$A$52)+(I28*$A$28)+(I50*$A$50)+(I35*$A$35)+(I10*$A$10)+(I31*$A$31)+(I136*$A$136)+(I60*$A$60)+(I20*$A$20)+(I109*$A$109)+(I89*$A$89)+(I164*$A$164)+(I32*$A$32)+(I30*$A$30)+(I165*$A$165)+(I153*$A$153)+(I53*$A$153)+(I54*$A$53)+(I14*$A$54)+(I18*$A$14)+(I45*$A$18)+(I138*$A$45)+(I25*$A$138)+SUM(I119:I119)+SUM(I88:I88)+SUM(I78:I78)+I116</f>
        <v>122.65666666666667</v>
      </c>
      <c r="J3" s="147">
        <f>(J69*$A$69)+(J6*$A$6)+(J174*$A$174)+(J77*$A$77)+(J108*$A$108)+(J9*$A$9)+(J177*$A$177)+(J72*$A$72)+(J65*$A$65)+(J66*$A$66)+(J67*$A$67)+(J73*$A$73)+(J75*$A$75)+(J76*$A$76)+(J100*$A$100)+(J12*$A$12)+(J157*$A$157)+(J81*$A$81)+(J79*$A$79)+(J91*$A$91)+(J101*$A$101)+(J86*$A$86)+(J105*$A$105)+(J40*$A$40)+(J87*$A$87)+(J98*$A$98)+(J102*$A$102)+(J47*$A$47)+(J95*$A$95)+(J85*$A$85)+(J156*$A$156)+(J8*$A$8)+(J142*$A$142)+(J127*$A$127)+(J146*$A$146)+(J111*$A$111)+(J135*$A$135)+(J110*$A$110)+(J158*$A$158)+(J39*$A$39)+(J114*$A$114)+(J118*$A$118)+(J115*$A$115)+(J128*$A$128)+(J46*$A$46)+(J139*$A$139)+(J169*$A$169)+(J148*$A$148)+(J38*$A$38)+(J155*$A$155)+(J5*$A$5)+(J144*$A$144)+(J160*$A$160)+(J48*$A$48)+(J49*$A$49)+(J130*$A$130)+(J51*$A$51)+(J55*$A$55)+(J56*$A$56)+(J103*$A$103)+(J59*$A$59)+(J58*$A$58)+(J167*$A$167)+(J159*$A$159)+(J96*$A$96)+(J34*$A$34)+(J33*$A$33)+(J132*$A$132)+(J21*$A$21)+(J166*$A$166)+(J123*$A$123)+(J162*$A$162)+(J83*$A$83)+(J121*$A$121)+(J16*$A$16)+(J131*$A$131)+(J43*$A$43)+(J170*$A$170)+(J42*$A$42)+(J140*$A$140)+(J61*$A$61)+(J68*$A$68)+(J133*$A$133)+(J151*$A$151)+(J137*$A$137)+(J24*$A$24)+(J104*$A$104)+(J92*$A$92)+(J93*$A$93)+(J44*$A$44)+(J97*$A$97)+(J129*$A$129)+(J11*$A$11)+(J122*$A$122)+(J57*$A$57)+(J29*$A$29)+(J141*$A$141)+(J147*$A$147)+(J145*$A$145)+(J37*$A$37)+(J82*$A$82)+(J143*$A$143)+(J125*$A$125)+(J41*$A$41)+(J150*$A$150)+(J163*$A$163)+(J22*$A$22)+(J120*$A$120)+(J171*$A$171)+(J36*$A$36)+(J62*$A$62)+(J149*$A$149)+(J117*$A$117)+(J19*$A$19)+(J134*$A$134)+(J99*$A$99)+(J27*$A$27)+(J7*$A$7)+(J15*$A$15)+(J71*$A$71)+(J26*$A$26)+(J168*$A$168)+(J17*$A$17)+(J80*$A$80)+(J173*$A$173)+(J84*$A$84)+(J176*$A$176)+(J175*$A$175)+(J107*$A$107)+(J13*$A$13)+(J124*$A$124)+(J172*$A$172)+(J70*$A$70)+(J94*$A$94)+(J112*$A$112)+(J152*$A$152)+(J90*$A$90)+(J113*$A$113)+(J52*$A$52)+(J28*$A$28)+(J50*$A$50)+(J35*$A$35)+(J10*$A$10)+(J31*$A$31)+(J136*$A$136)+(J60*$A$60)+(J20*$A$20)+(J109*$A$109)+(J89*$A$89)+(J164*$A$164)+(J32*$A$32)+(J30*$A$30)+(J165*$A$165)+(J153*$A$153)+(J53*$A$153)+(J54*$A$53)+(J14*$A$54)+(J18*$A$14)+(J45*$A$18)+(J138*$A$45)+(J25*$A$138)+SUM(J119:J119)+SUM(J88:J88)+SUM(J78:J78)+J116</f>
        <v>153.57</v>
      </c>
      <c r="K3" s="145">
        <f>(K69*$A$69)+(K6*$A$6)+(K174*$A$174)+(K77*$A$77)+(K108*$A$108)+(K9*$A$9)+(K177*$A$177)+(K72*$A$72)+(K65*$A$65)+(K66*$A$66)+(K67*$A$67)+(K73*$A$73)+(K75*$A$75)+(K76*$A$76)+(K100*$A$100)+(K12*$A$12)+(K157*$A$157)+(K81*$A$81)+(K79*$A$79)+(K91*$A$91)+(K101*$A$101)+(K86*$A$86)+(K105*$A$105)+(K40*$A$40)+(K87*$A$87)+(K98*$A$98)+(K102*$A$102)+(K47*$A$47)+(K95*$A$95)+(K85*$A$85)+(K156*$A$156)+(K8*$A$8)+(K142*$A$142)+(K127*$A$127)+(K146*$A$146)+(K111*$A$111)+(K135*$A$135)+(K110*$A$110)+(K158*$A$158)+(K39*$A$39)+(K114*$A$114)+(K118*$A$118)+(K115*$A$115)+(K128*$A$128)+(K46*$A$46)+(K139*$A$139)+(K169*$A$169)+(K148*$A$148)+(K38*$A$38)+(K155*$A$155)+(K5*$A$5)+(K144*$A$144)+(K160*$A$160)+(K48*$A$48)+(K49*$A$49)+(K130*$A$130)+(K51*$A$51)+(K55*$A$55)+(K56*$A$56)+(K103*$A$103)+(K59*$A$59)+(K58*$A$58)+(K167*$A$167)+(K159*$A$159)+(K96*$A$96)+(K34*$A$34)+(K33*$A$33)+(K132*$A$132)+(K21*$A$21)+(K166*$A$166)+(K123*$A$123)+(K162*$A$162)+(K83*$A$83)+(K121*$A$121)+(K16*$A$16)+(K131*$A$131)+(K43*$A$43)+(K170*$A$170)+(K42*$A$42)+(K140*$A$140)+(K61*$A$61)+(K68*$A$68)+(K133*$A$133)+(K151*$A$151)+(K137*$A$137)+(K24*$A$24)+(K104*$A$104)+(K92*$A$92)+(K93*$A$93)+(K44*$A$44)+(K97*$A$97)+(K129*$A$129)+(K11*$A$11)+(K122*$A$122)+(K57*$A$57)+(K29*$A$29)+(K141*$A$141)+(K147*$A$147)+(K145*$A$145)+(K37*$A$37)+(K82*$A$82)+(K143*$A$143)+(K125*$A$125)+(K41*$A$41)+(K150*$A$150)+(K163*$A$163)+(K22*$A$22)+(K120*$A$120)+(K171*$A$171)+(K36*$A$36)+(K62*$A$62)+(K149*$A$149)+(K117*$A$117)+(K19*$A$19)+(K134*$A$134)+(K99*$A$99)+(K27*$A$27)+(K7*$A$7)+(K15*$A$15)+(K71*$A$71)+(K26*$A$26)+(K168*$A$168)+(K17*$A$17)+(K80*$A$80)+(K173*$A$173)+(K84*$A$84)+(K176*$A$176)+(K175*$A$175)+(K107*$A$107)+(K13*$A$13)+(K124*$A$124)+(K172*$A$172)+(K70*$A$70)+(K94*$A$94)+(K112*$A$112)+(K152*$A$152)+(K90*$A$90)+(K113*$A$113)+(K52*$A$52)+(K28*$A$28)+(K50*$A$50)+(K35*$A$35)+(K10*$A$10)+(K31*$A$31)+(K136*$A$136)+(K60*$A$60)+(K20*$A$20)+(K109*$A$109)+(K89*$A$89)+(K164*$A$164)+(K32*$A$32)+(K30*$A$30)+(K165*$A$165)+(K153*$A$153)+(K53*$A$153)+(K54*$A$53)+(K14*$A$54)+(K18*$A$14)+(K45*$A$18)+(K138*$A$45)+(K25*$A$138)+SUM(K119:K119)+SUM(K88:K88)+SUM(K78:K78)+K116</f>
        <v>2.8000000000000003</v>
      </c>
      <c r="L3" s="147">
        <v>52.78</v>
      </c>
      <c r="M3" s="147">
        <v>46.79999999999999</v>
      </c>
      <c r="N3" s="147">
        <v>-13.919999999999998</v>
      </c>
      <c r="O3" s="147">
        <v>73.58</v>
      </c>
      <c r="P3" s="147">
        <v>54</v>
      </c>
      <c r="Q3" s="147">
        <v>89.1</v>
      </c>
      <c r="R3" s="145">
        <v>120.19999999999999</v>
      </c>
      <c r="S3" s="147">
        <v>50</v>
      </c>
      <c r="T3" s="147">
        <v>51</v>
      </c>
      <c r="U3" s="147">
        <v>82.9</v>
      </c>
      <c r="V3" s="147">
        <v>10.633333333333333</v>
      </c>
      <c r="W3" s="147">
        <v>39.683333333333337</v>
      </c>
      <c r="X3" s="147">
        <v>83.69</v>
      </c>
      <c r="Y3" s="145">
        <v>122.19</v>
      </c>
      <c r="Z3" s="147">
        <v>11.43333333333333</v>
      </c>
      <c r="AA3" s="147">
        <v>65.66</v>
      </c>
      <c r="AB3" s="147">
        <v>101.41333333333333</v>
      </c>
      <c r="AC3" s="147">
        <v>78.88</v>
      </c>
      <c r="AD3" s="147">
        <v>44.88</v>
      </c>
      <c r="AE3" s="147">
        <v>81.319999999999993</v>
      </c>
      <c r="AF3" s="145">
        <v>102.75000000000001</v>
      </c>
      <c r="AG3" s="147">
        <v>39.92</v>
      </c>
      <c r="AH3" s="147">
        <v>28.18</v>
      </c>
      <c r="AI3" s="147">
        <v>32.533333333333331</v>
      </c>
      <c r="AJ3" s="147">
        <v>104.11999999999999</v>
      </c>
      <c r="AK3" s="147">
        <v>135.38999999999999</v>
      </c>
      <c r="AL3" s="147">
        <v>132.42000000000002</v>
      </c>
      <c r="AM3" s="145">
        <v>68.44</v>
      </c>
      <c r="AN3" s="147">
        <v>67.300000000000011</v>
      </c>
      <c r="AO3" s="147">
        <v>44.753333333333337</v>
      </c>
      <c r="AP3" s="147">
        <v>25.4</v>
      </c>
      <c r="AQ3" s="147">
        <v>60.1</v>
      </c>
      <c r="AR3" s="147">
        <v>83.8</v>
      </c>
      <c r="AS3" s="147">
        <v>111.6</v>
      </c>
      <c r="AT3" s="145">
        <v>134.3533333333333</v>
      </c>
      <c r="AU3" s="147">
        <v>50</v>
      </c>
      <c r="AV3" s="147">
        <v>50</v>
      </c>
      <c r="AW3" s="147">
        <v>54</v>
      </c>
      <c r="AX3" s="147">
        <v>66.599999999999994</v>
      </c>
      <c r="AY3" s="147">
        <v>41.413333333333341</v>
      </c>
      <c r="AZ3" s="147">
        <v>71.333333333333343</v>
      </c>
      <c r="BA3" s="145">
        <v>112.17833333333334</v>
      </c>
      <c r="BB3" s="147">
        <v>33.543333333333337</v>
      </c>
      <c r="BC3" s="147">
        <v>49.263333333333335</v>
      </c>
      <c r="BD3" s="147">
        <v>49.88000000000001</v>
      </c>
      <c r="BE3" s="147">
        <v>84.7</v>
      </c>
      <c r="BF3" s="147">
        <v>78.600000000000009</v>
      </c>
      <c r="BG3" s="147">
        <v>70.833333333333343</v>
      </c>
      <c r="BH3" s="145">
        <v>89.38333333333334</v>
      </c>
      <c r="BI3" s="147">
        <v>50</v>
      </c>
      <c r="BJ3" s="147">
        <v>51</v>
      </c>
      <c r="BK3" s="147">
        <v>39.94</v>
      </c>
      <c r="BL3" s="147">
        <v>65.08</v>
      </c>
      <c r="BM3" s="147">
        <v>81.171666666666681</v>
      </c>
      <c r="BN3" s="147">
        <v>81.405000000000001</v>
      </c>
      <c r="BO3" s="145">
        <v>81.516666666666666</v>
      </c>
      <c r="BP3" s="147">
        <v>50</v>
      </c>
      <c r="BQ3" s="147">
        <v>50</v>
      </c>
      <c r="BR3" s="147">
        <v>50</v>
      </c>
      <c r="BS3" s="147">
        <v>50</v>
      </c>
      <c r="BT3" s="147">
        <v>75</v>
      </c>
      <c r="BU3" s="147">
        <v>83.216666666666669</v>
      </c>
      <c r="BV3" s="147">
        <v>99.303333333333327</v>
      </c>
      <c r="BW3" s="147">
        <v>11.686666666666666</v>
      </c>
      <c r="BX3" s="147">
        <v>5.3433333333333293</v>
      </c>
      <c r="BY3" s="147">
        <v>39.040000000000006</v>
      </c>
      <c r="BZ3" s="147">
        <v>77.650000000000006</v>
      </c>
      <c r="CA3" s="147">
        <v>95.353333333333353</v>
      </c>
      <c r="CB3" s="147">
        <v>89.726666666666688</v>
      </c>
      <c r="CC3" s="147">
        <v>96.071666666666673</v>
      </c>
      <c r="CD3" s="147">
        <v>31.869999999999997</v>
      </c>
      <c r="CE3" s="147">
        <v>64.25</v>
      </c>
      <c r="CF3" s="147">
        <v>69.449999999999989</v>
      </c>
      <c r="CG3" s="147">
        <v>35.606666666666669</v>
      </c>
      <c r="CH3" s="147">
        <v>73.826666666666668</v>
      </c>
      <c r="CI3" s="147">
        <v>70.194999999999993</v>
      </c>
      <c r="CJ3" s="147">
        <v>104.82333333333334</v>
      </c>
      <c r="CK3" s="147">
        <v>28.954999999999998</v>
      </c>
      <c r="CL3" s="147">
        <v>41.739999999999995</v>
      </c>
      <c r="CM3" s="147">
        <v>101.875</v>
      </c>
      <c r="CN3" s="147">
        <v>97.226666666666659</v>
      </c>
      <c r="CO3" s="147">
        <v>79.429999999999993</v>
      </c>
      <c r="CP3" s="147">
        <v>54.08</v>
      </c>
      <c r="CQ3" s="147">
        <v>86.168333333333351</v>
      </c>
      <c r="CR3" s="147">
        <v>44.186666666666667</v>
      </c>
      <c r="CS3" s="147">
        <v>24.805000000000003</v>
      </c>
      <c r="CT3" s="147">
        <v>93.721666666666664</v>
      </c>
      <c r="CU3" s="147">
        <v>98.609999999999985</v>
      </c>
      <c r="CV3" s="147">
        <v>87.554166666666688</v>
      </c>
      <c r="CW3" s="147">
        <v>82.450000000000017</v>
      </c>
      <c r="CX3" s="147">
        <v>90.094999999999985</v>
      </c>
      <c r="CY3" s="147">
        <v>-28.866666666666667</v>
      </c>
      <c r="CZ3" s="147">
        <v>38.281666666666666</v>
      </c>
      <c r="DA3" s="147">
        <v>56.93333333333333</v>
      </c>
      <c r="DB3" s="147">
        <v>65.413333333333327</v>
      </c>
      <c r="DC3" s="147">
        <v>97.873333333333335</v>
      </c>
      <c r="DD3" s="147">
        <v>68.106666666666655</v>
      </c>
      <c r="DE3" s="147">
        <v>91.25</v>
      </c>
      <c r="DF3" s="147">
        <v>76.648333333333341</v>
      </c>
      <c r="DG3" s="147">
        <v>68.583333333333329</v>
      </c>
      <c r="DH3" s="147">
        <v>29.430000000000007</v>
      </c>
      <c r="DI3" s="147">
        <v>32.596666666666657</v>
      </c>
      <c r="DJ3" s="147">
        <v>88.993333333333311</v>
      </c>
      <c r="DK3" s="147">
        <v>119.57833333333335</v>
      </c>
      <c r="DL3" s="147">
        <v>41.123333333333342</v>
      </c>
      <c r="DM3" s="147">
        <v>58.06</v>
      </c>
      <c r="DN3" s="147">
        <v>57.949999999999996</v>
      </c>
      <c r="DO3" s="147">
        <v>78.799999999999983</v>
      </c>
      <c r="DP3" s="147">
        <v>95.246666666666655</v>
      </c>
      <c r="DQ3" s="147">
        <v>74.413333333333341</v>
      </c>
      <c r="DR3" s="147">
        <v>68.959999999999994</v>
      </c>
      <c r="DS3" s="147">
        <v>80.516666666666666</v>
      </c>
      <c r="DT3" s="147">
        <v>47.306666666666672</v>
      </c>
      <c r="DU3" s="147">
        <v>67.413333333333341</v>
      </c>
      <c r="DV3" s="147">
        <v>73.36666666666666</v>
      </c>
      <c r="DW3" s="147">
        <v>65.199999999999989</v>
      </c>
      <c r="DX3" s="147">
        <v>88.633333333333326</v>
      </c>
      <c r="DY3" s="147">
        <v>90.88</v>
      </c>
      <c r="DZ3" s="147">
        <v>84.819999999999979</v>
      </c>
      <c r="EA3" s="148">
        <v>74.38000000000001</v>
      </c>
      <c r="EB3" s="147">
        <v>88.604444444444454</v>
      </c>
      <c r="EC3" s="147">
        <v>42.519999999999996</v>
      </c>
      <c r="ED3" s="147">
        <v>52.263333333333335</v>
      </c>
      <c r="EE3" s="147">
        <v>50.716666666666661</v>
      </c>
      <c r="EF3" s="147">
        <v>83.756666666666661</v>
      </c>
      <c r="EG3" s="147">
        <v>77.317777777777778</v>
      </c>
    </row>
    <row r="4" spans="1:137" s="299" customFormat="1" ht="16.5" thickTop="1">
      <c r="A4" s="294"/>
      <c r="B4" s="295" t="s">
        <v>6277</v>
      </c>
      <c r="C4" s="296"/>
      <c r="D4" s="294"/>
      <c r="E4" s="297"/>
      <c r="F4" s="297"/>
      <c r="G4" s="297"/>
      <c r="H4" s="297"/>
      <c r="I4" s="297"/>
      <c r="J4" s="297"/>
      <c r="K4" s="294"/>
      <c r="L4" s="297"/>
      <c r="M4" s="297"/>
      <c r="N4" s="297"/>
      <c r="O4" s="297"/>
      <c r="P4" s="297"/>
      <c r="Q4" s="297"/>
      <c r="R4" s="294"/>
      <c r="S4" s="297"/>
      <c r="T4" s="297"/>
      <c r="U4" s="297"/>
      <c r="V4" s="297"/>
      <c r="W4" s="297"/>
      <c r="X4" s="297"/>
      <c r="Y4" s="294"/>
      <c r="Z4" s="297"/>
      <c r="AA4" s="297"/>
      <c r="AB4" s="297"/>
      <c r="AC4" s="297"/>
      <c r="AD4" s="297"/>
      <c r="AE4" s="297"/>
      <c r="AF4" s="294"/>
      <c r="AG4" s="297"/>
      <c r="AH4" s="297"/>
      <c r="AI4" s="297"/>
      <c r="AJ4" s="297"/>
      <c r="AK4" s="297"/>
      <c r="AL4" s="297"/>
      <c r="AM4" s="294"/>
      <c r="AN4" s="297"/>
      <c r="AO4" s="297"/>
      <c r="AP4" s="297"/>
      <c r="AQ4" s="297"/>
      <c r="AR4" s="297"/>
      <c r="AS4" s="297"/>
      <c r="AT4" s="294"/>
      <c r="AU4" s="297"/>
      <c r="AV4" s="297"/>
      <c r="AW4" s="297"/>
      <c r="AX4" s="297"/>
      <c r="AY4" s="297"/>
      <c r="AZ4" s="297"/>
      <c r="BA4" s="294"/>
      <c r="BB4" s="297"/>
      <c r="BC4" s="297"/>
      <c r="BD4" s="297"/>
      <c r="BE4" s="297"/>
      <c r="BF4" s="297"/>
      <c r="BG4" s="297"/>
      <c r="BH4" s="294"/>
      <c r="BI4" s="297"/>
      <c r="BJ4" s="297"/>
      <c r="BK4" s="297"/>
      <c r="BL4" s="297"/>
      <c r="BM4" s="297"/>
      <c r="BN4" s="297"/>
      <c r="BO4" s="294"/>
      <c r="BP4" s="297"/>
      <c r="BQ4" s="297"/>
      <c r="BR4" s="297"/>
      <c r="BS4" s="297"/>
      <c r="BT4" s="297"/>
      <c r="BU4" s="297"/>
      <c r="BV4" s="297"/>
      <c r="BW4" s="297"/>
      <c r="BX4" s="297"/>
      <c r="BY4" s="297"/>
      <c r="BZ4" s="297"/>
      <c r="CA4" s="297"/>
      <c r="CB4" s="297"/>
      <c r="CC4" s="297"/>
      <c r="CD4" s="297"/>
      <c r="CE4" s="297"/>
      <c r="CF4" s="297"/>
      <c r="CG4" s="297"/>
      <c r="CH4" s="297"/>
      <c r="CI4" s="297"/>
      <c r="CJ4" s="297"/>
      <c r="CK4" s="297"/>
      <c r="CL4" s="297"/>
      <c r="CM4" s="297"/>
      <c r="CN4" s="297"/>
      <c r="CO4" s="297"/>
      <c r="CP4" s="297"/>
      <c r="CQ4" s="297"/>
      <c r="CR4" s="297"/>
      <c r="CS4" s="297"/>
      <c r="CT4" s="297"/>
      <c r="CU4" s="297"/>
      <c r="CV4" s="297"/>
      <c r="CW4" s="297"/>
      <c r="CX4" s="297"/>
      <c r="CY4" s="297"/>
      <c r="CZ4" s="297"/>
      <c r="DA4" s="297"/>
      <c r="DB4" s="297"/>
      <c r="DC4" s="297"/>
      <c r="DD4" s="297"/>
      <c r="DE4" s="297"/>
      <c r="DF4" s="297"/>
      <c r="DG4" s="297"/>
      <c r="DH4" s="297"/>
      <c r="DI4" s="297"/>
      <c r="DJ4" s="297"/>
      <c r="DK4" s="297"/>
      <c r="DL4" s="297"/>
      <c r="DM4" s="297"/>
      <c r="DN4" s="297"/>
      <c r="DO4" s="297"/>
      <c r="DP4" s="297"/>
      <c r="DQ4" s="297"/>
      <c r="DR4" s="297"/>
      <c r="DS4" s="297"/>
      <c r="DT4" s="297"/>
      <c r="DU4" s="297"/>
      <c r="DV4" s="297"/>
      <c r="DW4" s="297"/>
      <c r="DX4" s="297"/>
      <c r="DY4" s="297"/>
      <c r="DZ4" s="297"/>
      <c r="EA4" s="298"/>
      <c r="EB4" s="297"/>
      <c r="EC4" s="297"/>
      <c r="ED4" s="297"/>
      <c r="EE4" s="297"/>
      <c r="EF4" s="297"/>
      <c r="EG4" s="297"/>
    </row>
    <row r="5" spans="1:137" s="311" customFormat="1">
      <c r="A5" s="314">
        <v>0.5</v>
      </c>
      <c r="B5" s="308" t="s">
        <v>3932</v>
      </c>
      <c r="C5" s="309">
        <f t="shared" ref="C5:C7" si="1">(SUM(E5:K5))*A5</f>
        <v>2.5</v>
      </c>
      <c r="D5" s="310">
        <v>1</v>
      </c>
      <c r="E5" s="311">
        <v>0</v>
      </c>
      <c r="F5" s="311">
        <v>1</v>
      </c>
      <c r="G5" s="311">
        <v>1</v>
      </c>
      <c r="H5" s="311">
        <v>1</v>
      </c>
      <c r="I5" s="311">
        <v>1</v>
      </c>
      <c r="J5" s="311">
        <v>1</v>
      </c>
      <c r="K5" s="312">
        <v>0</v>
      </c>
      <c r="L5" s="311">
        <v>0</v>
      </c>
      <c r="M5" s="311">
        <v>1</v>
      </c>
      <c r="N5" s="311">
        <v>1</v>
      </c>
      <c r="O5" s="311">
        <v>1</v>
      </c>
      <c r="P5" s="311">
        <v>1</v>
      </c>
      <c r="Q5" s="311">
        <v>1</v>
      </c>
      <c r="R5" s="312">
        <v>1</v>
      </c>
      <c r="S5" s="311">
        <v>0</v>
      </c>
      <c r="T5" s="311">
        <v>0</v>
      </c>
      <c r="U5" s="311">
        <v>1</v>
      </c>
      <c r="V5" s="311">
        <v>1</v>
      </c>
      <c r="W5" s="311">
        <v>0</v>
      </c>
      <c r="X5" s="311">
        <v>1</v>
      </c>
      <c r="Y5" s="312">
        <v>1</v>
      </c>
      <c r="Z5" s="311">
        <v>1</v>
      </c>
      <c r="AA5" s="311">
        <v>1</v>
      </c>
      <c r="AB5" s="311">
        <v>1</v>
      </c>
      <c r="AC5" s="311">
        <v>1</v>
      </c>
      <c r="AD5" s="311">
        <v>1</v>
      </c>
      <c r="AE5" s="311">
        <v>1</v>
      </c>
      <c r="AF5" s="312">
        <v>1</v>
      </c>
      <c r="AG5" s="311">
        <v>1</v>
      </c>
      <c r="AH5" s="311">
        <v>0</v>
      </c>
      <c r="AI5" s="311">
        <v>1</v>
      </c>
      <c r="AJ5" s="311">
        <v>1</v>
      </c>
      <c r="AK5" s="311">
        <v>1</v>
      </c>
      <c r="AL5" s="311">
        <v>1</v>
      </c>
      <c r="AM5" s="312">
        <v>1</v>
      </c>
      <c r="AN5" s="311">
        <v>1</v>
      </c>
      <c r="AO5" s="311">
        <v>2</v>
      </c>
      <c r="AP5" s="311">
        <v>0</v>
      </c>
      <c r="AQ5" s="311">
        <v>1</v>
      </c>
      <c r="AR5" s="311">
        <v>1</v>
      </c>
      <c r="AS5" s="311">
        <v>1</v>
      </c>
      <c r="AT5" s="312">
        <v>1</v>
      </c>
      <c r="AU5" s="311">
        <v>0</v>
      </c>
      <c r="AV5" s="311">
        <v>0</v>
      </c>
      <c r="AW5" s="311">
        <v>1</v>
      </c>
      <c r="AX5" s="311">
        <v>1</v>
      </c>
      <c r="AY5" s="311">
        <v>1</v>
      </c>
      <c r="AZ5" s="311">
        <v>1</v>
      </c>
      <c r="BA5" s="312">
        <v>0</v>
      </c>
      <c r="BB5" s="311">
        <v>1</v>
      </c>
      <c r="BC5" s="311">
        <v>1</v>
      </c>
      <c r="BD5" s="311">
        <v>1</v>
      </c>
      <c r="BE5" s="311">
        <v>1</v>
      </c>
      <c r="BF5" s="311">
        <v>3</v>
      </c>
      <c r="BG5" s="311">
        <v>2</v>
      </c>
      <c r="BH5" s="312">
        <v>0</v>
      </c>
      <c r="BI5" s="311">
        <v>0</v>
      </c>
      <c r="BJ5" s="311">
        <v>0</v>
      </c>
      <c r="BK5" s="311">
        <v>1</v>
      </c>
      <c r="BL5" s="311">
        <v>1</v>
      </c>
      <c r="BM5" s="311">
        <v>1</v>
      </c>
      <c r="BN5" s="311">
        <v>1</v>
      </c>
      <c r="BO5" s="312">
        <v>0</v>
      </c>
      <c r="BP5" s="311">
        <v>0</v>
      </c>
      <c r="BQ5" s="311">
        <v>0</v>
      </c>
      <c r="BR5" s="311">
        <v>0</v>
      </c>
      <c r="BS5" s="311">
        <v>0</v>
      </c>
      <c r="BT5" s="311">
        <v>0</v>
      </c>
      <c r="BU5" s="311">
        <v>1</v>
      </c>
      <c r="BV5" s="312">
        <v>1</v>
      </c>
      <c r="BW5" s="311">
        <v>1</v>
      </c>
      <c r="BX5" s="311">
        <v>1</v>
      </c>
      <c r="BY5" s="311">
        <v>1</v>
      </c>
      <c r="BZ5" s="311">
        <v>1</v>
      </c>
      <c r="CA5" s="311">
        <v>1</v>
      </c>
      <c r="CB5" s="311">
        <v>1</v>
      </c>
      <c r="CC5" s="312">
        <v>1</v>
      </c>
      <c r="CD5" s="311">
        <v>2</v>
      </c>
      <c r="CE5" s="311">
        <v>1</v>
      </c>
      <c r="CF5" s="311">
        <v>1</v>
      </c>
      <c r="CG5" s="311">
        <v>1</v>
      </c>
      <c r="CH5" s="311">
        <v>2</v>
      </c>
      <c r="CI5" s="311">
        <v>2</v>
      </c>
      <c r="CJ5" s="312">
        <v>2</v>
      </c>
      <c r="CK5" s="311">
        <v>2</v>
      </c>
      <c r="CL5" s="311">
        <v>2</v>
      </c>
      <c r="CM5" s="311">
        <v>1</v>
      </c>
      <c r="CN5" s="311">
        <v>1</v>
      </c>
      <c r="CO5" s="311">
        <v>1</v>
      </c>
      <c r="CP5" s="311">
        <v>1</v>
      </c>
      <c r="CQ5" s="312">
        <v>1</v>
      </c>
      <c r="CR5" s="311">
        <v>1</v>
      </c>
      <c r="CS5" s="311">
        <v>1</v>
      </c>
      <c r="CT5" s="311">
        <v>1</v>
      </c>
      <c r="CU5" s="311">
        <v>1</v>
      </c>
      <c r="CV5" s="311">
        <v>1</v>
      </c>
      <c r="CW5" s="311">
        <v>1</v>
      </c>
      <c r="CX5" s="312">
        <v>1</v>
      </c>
      <c r="CY5" s="311">
        <v>1</v>
      </c>
      <c r="CZ5" s="311">
        <v>1</v>
      </c>
      <c r="DA5" s="311">
        <v>1</v>
      </c>
      <c r="DB5" s="311">
        <v>1</v>
      </c>
      <c r="DC5" s="311">
        <v>1</v>
      </c>
      <c r="DD5" s="311">
        <v>1</v>
      </c>
      <c r="DE5" s="312">
        <v>1</v>
      </c>
      <c r="DF5" s="311">
        <v>1</v>
      </c>
      <c r="DG5" s="311">
        <v>1</v>
      </c>
      <c r="DH5" s="311">
        <v>1</v>
      </c>
      <c r="DI5" s="311">
        <v>1</v>
      </c>
      <c r="DJ5" s="311">
        <v>1</v>
      </c>
      <c r="DK5" s="311">
        <v>1</v>
      </c>
      <c r="DL5" s="312">
        <v>1</v>
      </c>
      <c r="DM5" s="311">
        <v>1</v>
      </c>
      <c r="DN5" s="311">
        <v>1</v>
      </c>
      <c r="DO5" s="311">
        <v>1</v>
      </c>
      <c r="DP5" s="311">
        <v>1</v>
      </c>
      <c r="DQ5" s="311">
        <v>1</v>
      </c>
      <c r="DR5" s="311">
        <v>1</v>
      </c>
      <c r="DS5" s="311">
        <v>1</v>
      </c>
      <c r="DT5" s="311">
        <v>1</v>
      </c>
      <c r="DU5" s="311">
        <v>1</v>
      </c>
      <c r="DV5" s="311">
        <v>1</v>
      </c>
      <c r="DW5" s="311">
        <v>1</v>
      </c>
      <c r="DX5" s="311">
        <v>1</v>
      </c>
      <c r="DY5" s="311">
        <v>1</v>
      </c>
      <c r="DZ5" s="311">
        <v>1</v>
      </c>
      <c r="EA5" s="313">
        <v>1</v>
      </c>
      <c r="EB5" s="311">
        <v>0</v>
      </c>
      <c r="EC5" s="311">
        <v>0</v>
      </c>
      <c r="ED5" s="311">
        <v>0</v>
      </c>
      <c r="EE5" s="311">
        <v>0</v>
      </c>
      <c r="EF5" s="311">
        <v>0</v>
      </c>
      <c r="EG5" s="312">
        <v>0</v>
      </c>
    </row>
    <row r="6" spans="1:137" s="311" customFormat="1">
      <c r="A6" s="314">
        <v>0.5</v>
      </c>
      <c r="B6" s="308" t="s">
        <v>4901</v>
      </c>
      <c r="C6" s="309">
        <f t="shared" si="1"/>
        <v>3</v>
      </c>
      <c r="D6" s="310">
        <v>2</v>
      </c>
      <c r="E6" s="311">
        <v>1</v>
      </c>
      <c r="F6" s="311">
        <v>0</v>
      </c>
      <c r="G6" s="311">
        <v>0</v>
      </c>
      <c r="H6" s="311">
        <v>2</v>
      </c>
      <c r="I6" s="311">
        <v>2</v>
      </c>
      <c r="J6" s="311">
        <v>1</v>
      </c>
      <c r="K6" s="312">
        <v>0</v>
      </c>
      <c r="L6" s="311">
        <v>0</v>
      </c>
      <c r="M6" s="311">
        <v>2</v>
      </c>
      <c r="N6" s="311">
        <v>0</v>
      </c>
      <c r="O6" s="311">
        <v>2</v>
      </c>
      <c r="P6" s="311">
        <v>2</v>
      </c>
      <c r="Q6" s="311">
        <v>2</v>
      </c>
      <c r="R6" s="312">
        <v>1</v>
      </c>
      <c r="S6" s="311">
        <v>0</v>
      </c>
      <c r="T6" s="311">
        <v>0</v>
      </c>
      <c r="U6" s="311">
        <v>2</v>
      </c>
      <c r="V6" s="311">
        <v>2</v>
      </c>
      <c r="W6" s="311">
        <v>2</v>
      </c>
      <c r="X6" s="311">
        <v>2</v>
      </c>
      <c r="Y6" s="312">
        <v>2</v>
      </c>
      <c r="Z6" s="311">
        <v>2</v>
      </c>
      <c r="AA6" s="311">
        <v>2</v>
      </c>
      <c r="AB6" s="311">
        <v>2</v>
      </c>
      <c r="AC6" s="311">
        <v>2</v>
      </c>
      <c r="AD6" s="311">
        <v>2</v>
      </c>
      <c r="AE6" s="311">
        <v>2</v>
      </c>
      <c r="AF6" s="312">
        <v>2</v>
      </c>
      <c r="AG6" s="311">
        <v>1</v>
      </c>
      <c r="AH6" s="311">
        <v>0</v>
      </c>
      <c r="AI6" s="311">
        <v>2</v>
      </c>
      <c r="AJ6" s="311">
        <v>2</v>
      </c>
      <c r="AK6" s="311">
        <v>2</v>
      </c>
      <c r="AL6" s="311">
        <v>2</v>
      </c>
      <c r="AM6" s="312">
        <v>2</v>
      </c>
      <c r="AN6" s="311">
        <v>3</v>
      </c>
      <c r="AO6" s="311">
        <v>1</v>
      </c>
      <c r="AP6" s="311">
        <v>0</v>
      </c>
      <c r="AQ6" s="311">
        <v>3</v>
      </c>
      <c r="AR6" s="311">
        <v>3</v>
      </c>
      <c r="AS6" s="311">
        <v>3</v>
      </c>
      <c r="AT6" s="312">
        <v>1</v>
      </c>
      <c r="AU6" s="311">
        <v>0</v>
      </c>
      <c r="AV6" s="311">
        <v>0</v>
      </c>
      <c r="AW6" s="311">
        <v>3</v>
      </c>
      <c r="AX6" s="311">
        <v>3</v>
      </c>
      <c r="AY6" s="311">
        <v>3</v>
      </c>
      <c r="AZ6" s="311">
        <v>3</v>
      </c>
      <c r="BA6" s="312">
        <v>1</v>
      </c>
      <c r="BB6" s="311">
        <v>0</v>
      </c>
      <c r="BC6" s="311">
        <v>3</v>
      </c>
      <c r="BD6" s="311">
        <v>3</v>
      </c>
      <c r="BE6" s="311">
        <v>3</v>
      </c>
      <c r="BF6" s="311">
        <v>3</v>
      </c>
      <c r="BG6" s="311">
        <v>3</v>
      </c>
      <c r="BH6" s="312">
        <v>1</v>
      </c>
      <c r="BI6" s="311">
        <v>0</v>
      </c>
      <c r="BJ6" s="311">
        <v>0</v>
      </c>
      <c r="BK6" s="311">
        <v>3</v>
      </c>
      <c r="BL6" s="311">
        <v>3</v>
      </c>
      <c r="BM6" s="311">
        <v>3</v>
      </c>
      <c r="BN6" s="311">
        <v>3</v>
      </c>
      <c r="BO6" s="312">
        <v>1</v>
      </c>
      <c r="BP6" s="311">
        <v>0</v>
      </c>
      <c r="BQ6" s="311">
        <v>0</v>
      </c>
      <c r="BR6" s="311">
        <v>0</v>
      </c>
      <c r="BS6" s="311">
        <v>0</v>
      </c>
      <c r="BT6" s="311">
        <v>0</v>
      </c>
      <c r="BU6" s="311">
        <v>3</v>
      </c>
      <c r="BV6" s="312">
        <v>3</v>
      </c>
      <c r="BW6" s="311">
        <v>3</v>
      </c>
      <c r="BX6" s="311">
        <v>3</v>
      </c>
      <c r="BY6" s="311">
        <v>3</v>
      </c>
      <c r="BZ6" s="311">
        <v>3</v>
      </c>
      <c r="CA6" s="311">
        <v>3</v>
      </c>
      <c r="CB6" s="311">
        <v>3</v>
      </c>
      <c r="CC6" s="312">
        <v>3</v>
      </c>
      <c r="CD6" s="311">
        <v>3</v>
      </c>
      <c r="CE6" s="311">
        <v>3</v>
      </c>
      <c r="CF6" s="311">
        <v>3</v>
      </c>
      <c r="CG6" s="311">
        <v>3</v>
      </c>
      <c r="CH6" s="311">
        <v>3</v>
      </c>
      <c r="CI6" s="311">
        <v>3</v>
      </c>
      <c r="CJ6" s="312">
        <v>3</v>
      </c>
      <c r="CK6" s="311">
        <v>3</v>
      </c>
      <c r="CL6" s="311">
        <v>3</v>
      </c>
      <c r="CM6" s="311">
        <v>3</v>
      </c>
      <c r="CN6" s="311">
        <v>3</v>
      </c>
      <c r="CO6" s="311">
        <v>3</v>
      </c>
      <c r="CP6" s="311">
        <v>3</v>
      </c>
      <c r="CQ6" s="312">
        <v>3</v>
      </c>
      <c r="CR6" s="311">
        <v>3</v>
      </c>
      <c r="CS6" s="311">
        <v>3</v>
      </c>
      <c r="CT6" s="311">
        <v>3</v>
      </c>
      <c r="CU6" s="311">
        <v>3</v>
      </c>
      <c r="CV6" s="311">
        <v>3</v>
      </c>
      <c r="CW6" s="311">
        <v>3</v>
      </c>
      <c r="CX6" s="312">
        <v>3</v>
      </c>
      <c r="CY6" s="311">
        <v>3</v>
      </c>
      <c r="CZ6" s="311">
        <v>3</v>
      </c>
      <c r="DA6" s="311">
        <v>3</v>
      </c>
      <c r="DB6" s="311">
        <v>3</v>
      </c>
      <c r="DC6" s="311">
        <v>3</v>
      </c>
      <c r="DD6" s="311">
        <v>3</v>
      </c>
      <c r="DE6" s="312">
        <v>3</v>
      </c>
      <c r="DF6" s="311">
        <v>1</v>
      </c>
      <c r="DG6" s="311">
        <v>1</v>
      </c>
      <c r="DH6" s="311">
        <v>1</v>
      </c>
      <c r="DI6" s="311">
        <v>1</v>
      </c>
      <c r="DJ6" s="311">
        <v>1</v>
      </c>
      <c r="DK6" s="311">
        <v>1</v>
      </c>
      <c r="DL6" s="312">
        <v>1</v>
      </c>
      <c r="DM6" s="311">
        <v>1</v>
      </c>
      <c r="DN6" s="311">
        <v>1</v>
      </c>
      <c r="DO6" s="311">
        <v>1</v>
      </c>
      <c r="DP6" s="311">
        <v>1</v>
      </c>
      <c r="DQ6" s="311">
        <v>1</v>
      </c>
      <c r="DR6" s="311">
        <v>1</v>
      </c>
      <c r="DS6" s="311">
        <v>1</v>
      </c>
      <c r="DT6" s="311">
        <v>1</v>
      </c>
      <c r="DU6" s="311">
        <v>1</v>
      </c>
      <c r="DV6" s="311">
        <v>1</v>
      </c>
      <c r="DW6" s="311">
        <v>1</v>
      </c>
      <c r="DX6" s="311">
        <v>1</v>
      </c>
      <c r="DY6" s="311">
        <v>1</v>
      </c>
      <c r="DZ6" s="311">
        <v>1</v>
      </c>
      <c r="EA6" s="313">
        <v>1</v>
      </c>
      <c r="EB6" s="311">
        <v>1</v>
      </c>
      <c r="EC6" s="311">
        <v>1</v>
      </c>
      <c r="ED6" s="311">
        <v>1</v>
      </c>
      <c r="EE6" s="311">
        <v>1</v>
      </c>
      <c r="EF6" s="311">
        <v>1</v>
      </c>
      <c r="EG6" s="312">
        <v>1</v>
      </c>
    </row>
    <row r="7" spans="1:137" s="311" customFormat="1">
      <c r="A7" s="307">
        <v>1</v>
      </c>
      <c r="B7" s="308" t="s">
        <v>4705</v>
      </c>
      <c r="C7" s="309">
        <f t="shared" si="1"/>
        <v>4</v>
      </c>
      <c r="D7" s="310">
        <v>1</v>
      </c>
      <c r="E7" s="311">
        <v>1</v>
      </c>
      <c r="F7" s="311">
        <v>0</v>
      </c>
      <c r="G7" s="311">
        <v>0</v>
      </c>
      <c r="H7" s="311">
        <v>1</v>
      </c>
      <c r="I7" s="311">
        <v>1</v>
      </c>
      <c r="J7" s="311">
        <v>1</v>
      </c>
      <c r="K7" s="312">
        <v>0</v>
      </c>
      <c r="L7" s="311">
        <v>0</v>
      </c>
      <c r="M7" s="311">
        <v>1</v>
      </c>
      <c r="N7" s="311">
        <v>0</v>
      </c>
      <c r="O7" s="311">
        <v>1</v>
      </c>
      <c r="P7" s="311">
        <v>1</v>
      </c>
      <c r="Q7" s="311">
        <v>1</v>
      </c>
      <c r="R7" s="312">
        <v>1</v>
      </c>
      <c r="S7" s="311">
        <v>0</v>
      </c>
      <c r="T7" s="311">
        <v>0</v>
      </c>
      <c r="U7" s="311">
        <v>1</v>
      </c>
      <c r="V7" s="311">
        <v>0</v>
      </c>
      <c r="W7" s="311">
        <v>1</v>
      </c>
      <c r="X7" s="311">
        <v>1</v>
      </c>
      <c r="Y7" s="312">
        <v>1</v>
      </c>
      <c r="Z7" s="311">
        <v>1</v>
      </c>
      <c r="AA7" s="311">
        <v>1</v>
      </c>
      <c r="AB7" s="311">
        <v>1</v>
      </c>
      <c r="AC7" s="311">
        <v>1</v>
      </c>
      <c r="AD7" s="311">
        <v>1</v>
      </c>
      <c r="AE7" s="311">
        <v>1</v>
      </c>
      <c r="AF7" s="312">
        <v>1</v>
      </c>
      <c r="AG7" s="311">
        <v>0</v>
      </c>
      <c r="AH7" s="311">
        <v>0</v>
      </c>
      <c r="AI7" s="311">
        <v>1</v>
      </c>
      <c r="AJ7" s="311">
        <v>1</v>
      </c>
      <c r="AK7" s="311">
        <v>1</v>
      </c>
      <c r="AL7" s="311">
        <v>1</v>
      </c>
      <c r="AM7" s="312">
        <v>1</v>
      </c>
      <c r="AN7" s="311">
        <v>1</v>
      </c>
      <c r="AO7" s="311">
        <v>1</v>
      </c>
      <c r="AP7" s="311">
        <v>0</v>
      </c>
      <c r="AQ7" s="311">
        <v>1</v>
      </c>
      <c r="AR7" s="311">
        <v>1</v>
      </c>
      <c r="AS7" s="311">
        <v>1</v>
      </c>
      <c r="AT7" s="312">
        <v>1</v>
      </c>
      <c r="AU7" s="311">
        <v>0</v>
      </c>
      <c r="AV7" s="311">
        <v>0</v>
      </c>
      <c r="AW7" s="311">
        <v>0</v>
      </c>
      <c r="AX7" s="311">
        <v>2</v>
      </c>
      <c r="AY7" s="311">
        <v>2</v>
      </c>
      <c r="AZ7" s="311">
        <v>2</v>
      </c>
      <c r="BA7" s="312">
        <v>2</v>
      </c>
      <c r="BB7" s="311">
        <v>0</v>
      </c>
      <c r="BC7" s="311">
        <v>2</v>
      </c>
      <c r="BD7" s="311">
        <v>1</v>
      </c>
      <c r="BE7" s="311">
        <v>1</v>
      </c>
      <c r="BF7" s="311">
        <v>2</v>
      </c>
      <c r="BG7" s="311">
        <v>2</v>
      </c>
      <c r="BH7" s="312">
        <v>2</v>
      </c>
      <c r="BI7" s="311">
        <v>0</v>
      </c>
      <c r="BJ7" s="311">
        <v>0</v>
      </c>
      <c r="BK7" s="311">
        <v>0</v>
      </c>
      <c r="BL7" s="311">
        <v>2</v>
      </c>
      <c r="BM7" s="311">
        <v>2</v>
      </c>
      <c r="BN7" s="311">
        <v>2</v>
      </c>
      <c r="BO7" s="312">
        <v>2</v>
      </c>
      <c r="BP7" s="311">
        <v>0</v>
      </c>
      <c r="BQ7" s="311">
        <v>0</v>
      </c>
      <c r="BR7" s="311">
        <v>0</v>
      </c>
      <c r="BS7" s="311">
        <v>0</v>
      </c>
      <c r="BT7" s="311">
        <v>0</v>
      </c>
      <c r="BU7" s="311">
        <v>2</v>
      </c>
      <c r="BV7" s="312">
        <v>2</v>
      </c>
      <c r="BW7" s="311">
        <v>0</v>
      </c>
      <c r="BX7" s="311">
        <v>2</v>
      </c>
      <c r="BY7" s="311">
        <v>2</v>
      </c>
      <c r="BZ7" s="311">
        <v>1</v>
      </c>
      <c r="CA7" s="311">
        <v>2</v>
      </c>
      <c r="CB7" s="311">
        <v>2</v>
      </c>
      <c r="CC7" s="312">
        <v>2</v>
      </c>
      <c r="CD7" s="311">
        <v>0</v>
      </c>
      <c r="CE7" s="311">
        <v>0</v>
      </c>
      <c r="CF7" s="311">
        <v>0</v>
      </c>
      <c r="CG7" s="311">
        <v>0</v>
      </c>
      <c r="CH7" s="311">
        <v>0</v>
      </c>
      <c r="CI7" s="311">
        <v>0</v>
      </c>
      <c r="CJ7" s="312">
        <v>0</v>
      </c>
      <c r="CK7" s="311">
        <v>0</v>
      </c>
      <c r="CL7" s="311">
        <v>0</v>
      </c>
      <c r="CM7" s="311">
        <v>0</v>
      </c>
      <c r="CN7" s="311">
        <v>0</v>
      </c>
      <c r="CO7" s="311">
        <v>0</v>
      </c>
      <c r="CP7" s="311">
        <v>0</v>
      </c>
      <c r="CQ7" s="312">
        <v>0</v>
      </c>
      <c r="CR7" s="311">
        <v>0</v>
      </c>
      <c r="CS7" s="311">
        <v>0</v>
      </c>
      <c r="CT7" s="311">
        <v>0</v>
      </c>
      <c r="CU7" s="311">
        <v>0</v>
      </c>
      <c r="CV7" s="311">
        <v>0</v>
      </c>
      <c r="CW7" s="311">
        <v>0</v>
      </c>
      <c r="CX7" s="312">
        <v>0</v>
      </c>
      <c r="CY7" s="311">
        <v>0</v>
      </c>
      <c r="CZ7" s="311">
        <v>0</v>
      </c>
      <c r="DA7" s="311">
        <v>0</v>
      </c>
      <c r="DB7" s="311">
        <v>0</v>
      </c>
      <c r="DC7" s="311">
        <v>0</v>
      </c>
      <c r="DD7" s="311">
        <v>0</v>
      </c>
      <c r="DE7" s="312">
        <v>0</v>
      </c>
      <c r="DF7" s="311">
        <v>0</v>
      </c>
      <c r="DG7" s="311">
        <v>0</v>
      </c>
      <c r="DH7" s="311">
        <v>0</v>
      </c>
      <c r="DI7" s="311">
        <v>0</v>
      </c>
      <c r="DJ7" s="311">
        <v>0</v>
      </c>
      <c r="DK7" s="311">
        <v>0</v>
      </c>
      <c r="DL7" s="312">
        <v>0</v>
      </c>
      <c r="DM7" s="311">
        <v>0</v>
      </c>
      <c r="DN7" s="311">
        <v>0</v>
      </c>
      <c r="DO7" s="311">
        <v>0</v>
      </c>
      <c r="DP7" s="311">
        <v>0</v>
      </c>
      <c r="DQ7" s="311">
        <v>0</v>
      </c>
      <c r="DR7" s="311">
        <v>0</v>
      </c>
      <c r="DS7" s="311">
        <v>0</v>
      </c>
      <c r="DT7" s="311">
        <v>0</v>
      </c>
      <c r="DU7" s="311">
        <v>0</v>
      </c>
      <c r="DV7" s="311">
        <v>0</v>
      </c>
      <c r="DW7" s="311">
        <v>0</v>
      </c>
      <c r="DX7" s="311">
        <v>0</v>
      </c>
      <c r="DY7" s="311">
        <v>0</v>
      </c>
      <c r="DZ7" s="311">
        <v>0</v>
      </c>
      <c r="EA7" s="313">
        <v>0</v>
      </c>
      <c r="EB7" s="311">
        <v>0</v>
      </c>
      <c r="EC7" s="311">
        <v>0</v>
      </c>
      <c r="ED7" s="311">
        <v>0</v>
      </c>
      <c r="EE7" s="311">
        <v>0</v>
      </c>
      <c r="EF7" s="311">
        <v>0</v>
      </c>
      <c r="EG7" s="312">
        <v>0</v>
      </c>
    </row>
    <row r="8" spans="1:137" s="311" customFormat="1">
      <c r="A8" s="314">
        <v>0.5</v>
      </c>
      <c r="B8" s="308" t="s">
        <v>5790</v>
      </c>
      <c r="C8" s="309">
        <f>(SUM(E8:K8))*A8</f>
        <v>1.5</v>
      </c>
      <c r="D8" s="310">
        <v>2</v>
      </c>
      <c r="E8" s="311">
        <v>0</v>
      </c>
      <c r="F8" s="311">
        <v>0</v>
      </c>
      <c r="G8" s="311">
        <v>0</v>
      </c>
      <c r="H8" s="311">
        <v>2</v>
      </c>
      <c r="I8" s="311">
        <v>0</v>
      </c>
      <c r="J8" s="311">
        <v>1</v>
      </c>
      <c r="K8" s="312">
        <v>0</v>
      </c>
      <c r="L8" s="311">
        <v>0</v>
      </c>
      <c r="M8" s="311">
        <v>2</v>
      </c>
      <c r="N8" s="311">
        <v>0</v>
      </c>
      <c r="O8" s="311">
        <v>1</v>
      </c>
      <c r="P8" s="311">
        <v>1</v>
      </c>
      <c r="Q8" s="311">
        <v>2</v>
      </c>
      <c r="R8" s="312">
        <v>2</v>
      </c>
      <c r="S8" s="311">
        <v>0</v>
      </c>
      <c r="T8" s="311">
        <v>0</v>
      </c>
      <c r="U8" s="311">
        <v>0</v>
      </c>
      <c r="V8" s="311">
        <v>0</v>
      </c>
      <c r="W8" s="311">
        <v>6</v>
      </c>
      <c r="X8" s="311">
        <v>2</v>
      </c>
      <c r="Y8" s="312">
        <v>0</v>
      </c>
      <c r="Z8" s="311">
        <v>0</v>
      </c>
      <c r="AA8" s="311">
        <v>0</v>
      </c>
      <c r="AB8" s="311">
        <v>0</v>
      </c>
      <c r="AC8" s="311">
        <v>0</v>
      </c>
      <c r="AD8" s="311">
        <v>0</v>
      </c>
      <c r="AE8" s="311">
        <v>0</v>
      </c>
      <c r="AF8" s="312">
        <v>2</v>
      </c>
      <c r="AG8" s="311">
        <v>0</v>
      </c>
      <c r="AH8" s="311">
        <v>0</v>
      </c>
      <c r="AI8" s="311">
        <v>0</v>
      </c>
      <c r="AJ8" s="311">
        <v>0</v>
      </c>
      <c r="AK8" s="311">
        <v>0</v>
      </c>
      <c r="AL8" s="311">
        <v>0</v>
      </c>
      <c r="AM8" s="312">
        <v>1</v>
      </c>
      <c r="AN8" s="311">
        <v>1</v>
      </c>
      <c r="AO8" s="311">
        <v>0</v>
      </c>
      <c r="AP8" s="311">
        <v>0</v>
      </c>
      <c r="AQ8" s="311">
        <v>0</v>
      </c>
      <c r="AR8" s="311">
        <v>0</v>
      </c>
      <c r="AS8" s="311">
        <v>0</v>
      </c>
      <c r="AT8" s="312">
        <v>0</v>
      </c>
      <c r="AU8" s="311">
        <v>0</v>
      </c>
      <c r="AV8" s="311">
        <v>0</v>
      </c>
      <c r="AW8" s="311">
        <v>0</v>
      </c>
      <c r="AX8" s="311">
        <v>0</v>
      </c>
      <c r="AY8" s="311">
        <v>0</v>
      </c>
      <c r="AZ8" s="311">
        <v>0</v>
      </c>
      <c r="BA8" s="312">
        <v>0</v>
      </c>
      <c r="BB8" s="311">
        <v>0</v>
      </c>
      <c r="BC8" s="311">
        <v>0</v>
      </c>
      <c r="BD8" s="311">
        <v>0</v>
      </c>
      <c r="BE8" s="311">
        <v>0</v>
      </c>
      <c r="BF8" s="311">
        <v>0</v>
      </c>
      <c r="BG8" s="311">
        <v>0</v>
      </c>
      <c r="BH8" s="312">
        <v>2</v>
      </c>
      <c r="BI8" s="311">
        <v>0</v>
      </c>
      <c r="BJ8" s="311">
        <v>0</v>
      </c>
      <c r="BK8" s="311">
        <v>0</v>
      </c>
      <c r="BL8" s="311">
        <v>0</v>
      </c>
      <c r="BM8" s="311">
        <v>0</v>
      </c>
      <c r="BN8" s="311">
        <v>0</v>
      </c>
      <c r="BO8" s="312">
        <v>2</v>
      </c>
      <c r="BP8" s="311">
        <v>0</v>
      </c>
      <c r="BQ8" s="311">
        <v>0</v>
      </c>
      <c r="BR8" s="311">
        <v>0</v>
      </c>
      <c r="BS8" s="311">
        <v>0</v>
      </c>
      <c r="BT8" s="311">
        <v>0</v>
      </c>
      <c r="BU8" s="311">
        <v>0</v>
      </c>
      <c r="BV8" s="312">
        <v>3</v>
      </c>
      <c r="BW8" s="311">
        <v>0</v>
      </c>
      <c r="BX8" s="311">
        <v>0</v>
      </c>
      <c r="BY8" s="311">
        <v>0</v>
      </c>
      <c r="BZ8" s="311">
        <v>0</v>
      </c>
      <c r="CA8" s="311">
        <v>0</v>
      </c>
      <c r="CB8" s="311">
        <v>0</v>
      </c>
      <c r="CC8" s="312">
        <v>2</v>
      </c>
      <c r="CD8" s="311">
        <v>0</v>
      </c>
      <c r="CE8" s="311">
        <v>0</v>
      </c>
      <c r="CF8" s="311">
        <v>0</v>
      </c>
      <c r="CG8" s="311">
        <v>0</v>
      </c>
      <c r="CH8" s="311">
        <v>0</v>
      </c>
      <c r="CI8" s="311">
        <v>0</v>
      </c>
      <c r="CJ8" s="312">
        <v>3</v>
      </c>
      <c r="CK8" s="311">
        <v>0</v>
      </c>
      <c r="CL8" s="311">
        <v>0</v>
      </c>
      <c r="CM8" s="311">
        <v>0</v>
      </c>
      <c r="CN8" s="311">
        <v>0</v>
      </c>
      <c r="CO8" s="311">
        <v>0</v>
      </c>
      <c r="CP8" s="311">
        <v>0</v>
      </c>
      <c r="CQ8" s="312">
        <v>3</v>
      </c>
      <c r="CR8" s="311">
        <v>0</v>
      </c>
      <c r="CS8" s="311">
        <v>0</v>
      </c>
      <c r="CT8" s="311">
        <v>0</v>
      </c>
      <c r="CU8" s="311">
        <v>0</v>
      </c>
      <c r="CV8" s="311">
        <v>0</v>
      </c>
      <c r="CW8" s="311">
        <v>3</v>
      </c>
      <c r="CX8" s="312">
        <v>0</v>
      </c>
      <c r="CY8" s="311">
        <v>0</v>
      </c>
      <c r="CZ8" s="311">
        <v>0</v>
      </c>
      <c r="DA8" s="311">
        <v>0</v>
      </c>
      <c r="DB8" s="311">
        <v>0</v>
      </c>
      <c r="DC8" s="311">
        <v>0</v>
      </c>
      <c r="DD8" s="311">
        <v>0</v>
      </c>
      <c r="DE8" s="312">
        <v>0</v>
      </c>
      <c r="DF8" s="311">
        <v>0</v>
      </c>
      <c r="DG8" s="311">
        <v>0</v>
      </c>
      <c r="DH8" s="311">
        <v>0</v>
      </c>
      <c r="DI8" s="311">
        <v>0</v>
      </c>
      <c r="DJ8" s="311">
        <v>0</v>
      </c>
      <c r="DK8" s="311">
        <v>0</v>
      </c>
      <c r="DL8" s="312">
        <v>0</v>
      </c>
      <c r="DM8" s="311">
        <v>0</v>
      </c>
      <c r="DN8" s="311">
        <v>0</v>
      </c>
      <c r="DO8" s="311">
        <v>0</v>
      </c>
      <c r="DP8" s="311">
        <v>0</v>
      </c>
      <c r="DQ8" s="311">
        <v>0</v>
      </c>
      <c r="DR8" s="311">
        <v>0</v>
      </c>
      <c r="DS8" s="311">
        <v>0</v>
      </c>
      <c r="DT8" s="311">
        <v>0</v>
      </c>
      <c r="DU8" s="311">
        <v>0</v>
      </c>
      <c r="DV8" s="311">
        <v>0</v>
      </c>
      <c r="DW8" s="311">
        <v>0</v>
      </c>
      <c r="DX8" s="311">
        <v>0</v>
      </c>
      <c r="DY8" s="311">
        <v>0</v>
      </c>
      <c r="DZ8" s="311">
        <v>0</v>
      </c>
      <c r="EA8" s="313">
        <v>0</v>
      </c>
      <c r="EB8" s="311">
        <v>0</v>
      </c>
      <c r="EC8" s="311">
        <v>0</v>
      </c>
      <c r="ED8" s="311">
        <v>0</v>
      </c>
      <c r="EE8" s="311">
        <v>0</v>
      </c>
      <c r="EF8" s="311">
        <v>0</v>
      </c>
      <c r="EG8" s="312">
        <v>0</v>
      </c>
    </row>
    <row r="9" spans="1:137" s="311" customFormat="1">
      <c r="A9" s="307">
        <v>2</v>
      </c>
      <c r="B9" s="308" t="s">
        <v>2594</v>
      </c>
      <c r="C9" s="309">
        <f t="shared" ref="C9:C11" si="2">(SUM(E9:K9))*A9</f>
        <v>2</v>
      </c>
      <c r="D9" s="310">
        <v>1</v>
      </c>
      <c r="E9" s="311">
        <v>0</v>
      </c>
      <c r="F9" s="311">
        <v>0</v>
      </c>
      <c r="G9" s="311">
        <v>0</v>
      </c>
      <c r="H9" s="311">
        <v>0</v>
      </c>
      <c r="I9" s="311">
        <v>0</v>
      </c>
      <c r="J9" s="311">
        <v>1</v>
      </c>
      <c r="K9" s="312">
        <v>0</v>
      </c>
      <c r="L9" s="311">
        <v>0</v>
      </c>
      <c r="M9" s="311">
        <v>0</v>
      </c>
      <c r="N9" s="311">
        <v>0</v>
      </c>
      <c r="O9" s="311">
        <v>1</v>
      </c>
      <c r="P9" s="311">
        <v>0</v>
      </c>
      <c r="Q9" s="311">
        <v>0</v>
      </c>
      <c r="R9" s="312">
        <v>1</v>
      </c>
      <c r="S9" s="311">
        <v>0</v>
      </c>
      <c r="T9" s="311">
        <v>0</v>
      </c>
      <c r="U9" s="311">
        <v>1</v>
      </c>
      <c r="V9" s="311">
        <v>0</v>
      </c>
      <c r="W9" s="311">
        <v>1</v>
      </c>
      <c r="X9" s="311">
        <v>0</v>
      </c>
      <c r="Y9" s="312">
        <v>1</v>
      </c>
      <c r="Z9" s="311">
        <v>1</v>
      </c>
      <c r="AA9" s="311">
        <v>1</v>
      </c>
      <c r="AB9" s="311">
        <v>1</v>
      </c>
      <c r="AC9" s="311">
        <v>0</v>
      </c>
      <c r="AD9" s="311">
        <v>1</v>
      </c>
      <c r="AE9" s="311">
        <v>1</v>
      </c>
      <c r="AF9" s="312">
        <v>1</v>
      </c>
      <c r="AG9" s="311">
        <v>1</v>
      </c>
      <c r="AH9" s="311">
        <v>0</v>
      </c>
      <c r="AI9" s="311">
        <v>0</v>
      </c>
      <c r="AJ9" s="311">
        <v>1</v>
      </c>
      <c r="AK9" s="311">
        <v>1</v>
      </c>
      <c r="AL9" s="311">
        <v>1</v>
      </c>
      <c r="AM9" s="312">
        <v>1</v>
      </c>
      <c r="AN9" s="311">
        <v>1</v>
      </c>
      <c r="AO9" s="311">
        <v>1</v>
      </c>
      <c r="AP9" s="311">
        <v>0</v>
      </c>
      <c r="AQ9" s="311">
        <v>1</v>
      </c>
      <c r="AR9" s="311">
        <v>1</v>
      </c>
      <c r="AS9" s="311">
        <v>1</v>
      </c>
      <c r="AT9" s="312">
        <v>1</v>
      </c>
      <c r="AU9" s="311">
        <v>0</v>
      </c>
      <c r="AV9" s="311">
        <v>0</v>
      </c>
      <c r="AW9" s="311">
        <v>0</v>
      </c>
      <c r="AX9" s="311">
        <v>1</v>
      </c>
      <c r="AY9" s="311">
        <v>1</v>
      </c>
      <c r="AZ9" s="311">
        <v>1</v>
      </c>
      <c r="BA9" s="312">
        <v>1</v>
      </c>
      <c r="BB9" s="311">
        <v>0</v>
      </c>
      <c r="BC9" s="311">
        <v>1</v>
      </c>
      <c r="BD9" s="311">
        <v>0</v>
      </c>
      <c r="BE9" s="311">
        <v>1</v>
      </c>
      <c r="BF9" s="311">
        <v>1</v>
      </c>
      <c r="BG9" s="311">
        <v>1</v>
      </c>
      <c r="BH9" s="312">
        <v>1</v>
      </c>
      <c r="BI9" s="311">
        <v>0</v>
      </c>
      <c r="BJ9" s="311">
        <v>0</v>
      </c>
      <c r="BK9" s="311">
        <v>0</v>
      </c>
      <c r="BL9" s="311">
        <v>1</v>
      </c>
      <c r="BM9" s="311">
        <v>1</v>
      </c>
      <c r="BN9" s="311">
        <v>1</v>
      </c>
      <c r="BO9" s="312">
        <v>1</v>
      </c>
      <c r="BP9" s="311">
        <v>0</v>
      </c>
      <c r="BQ9" s="311">
        <v>0</v>
      </c>
      <c r="BR9" s="311">
        <v>0</v>
      </c>
      <c r="BS9" s="311">
        <v>0</v>
      </c>
      <c r="BT9" s="311">
        <v>0</v>
      </c>
      <c r="BU9" s="311">
        <v>1</v>
      </c>
      <c r="BV9" s="312">
        <v>1</v>
      </c>
      <c r="BW9" s="311">
        <v>0</v>
      </c>
      <c r="BX9" s="311">
        <v>1</v>
      </c>
      <c r="BY9" s="311">
        <v>1</v>
      </c>
      <c r="BZ9" s="311">
        <v>1</v>
      </c>
      <c r="CA9" s="311">
        <v>1</v>
      </c>
      <c r="CB9" s="311">
        <v>1</v>
      </c>
      <c r="CC9" s="312">
        <v>0</v>
      </c>
      <c r="CD9" s="311">
        <v>0</v>
      </c>
      <c r="CE9" s="311">
        <v>1</v>
      </c>
      <c r="CF9" s="311">
        <v>1</v>
      </c>
      <c r="CG9" s="311">
        <v>0</v>
      </c>
      <c r="CH9" s="311">
        <v>0</v>
      </c>
      <c r="CI9" s="311">
        <v>1</v>
      </c>
      <c r="CJ9" s="312">
        <v>1</v>
      </c>
      <c r="CK9" s="311">
        <v>1</v>
      </c>
      <c r="CL9" s="311">
        <v>1</v>
      </c>
      <c r="CM9" s="311">
        <v>1</v>
      </c>
      <c r="CN9" s="311">
        <v>0</v>
      </c>
      <c r="CO9" s="311">
        <v>1</v>
      </c>
      <c r="CP9" s="311">
        <v>1</v>
      </c>
      <c r="CQ9" s="312">
        <v>0</v>
      </c>
      <c r="CR9" s="311">
        <v>1</v>
      </c>
      <c r="CS9" s="311">
        <v>1</v>
      </c>
      <c r="CT9" s="311">
        <v>1</v>
      </c>
      <c r="CU9" s="311">
        <v>1</v>
      </c>
      <c r="CV9" s="311">
        <v>1</v>
      </c>
      <c r="CW9" s="311">
        <v>1</v>
      </c>
      <c r="CX9" s="312">
        <v>1</v>
      </c>
      <c r="CY9" s="311">
        <v>0</v>
      </c>
      <c r="CZ9" s="311">
        <v>0</v>
      </c>
      <c r="DA9" s="311">
        <v>1</v>
      </c>
      <c r="DB9" s="311">
        <v>1</v>
      </c>
      <c r="DC9" s="311">
        <v>1</v>
      </c>
      <c r="DD9" s="311">
        <v>1</v>
      </c>
      <c r="DE9" s="312">
        <v>1</v>
      </c>
      <c r="DF9" s="311">
        <v>1</v>
      </c>
      <c r="DG9" s="311">
        <v>0</v>
      </c>
      <c r="DH9" s="311">
        <v>1</v>
      </c>
      <c r="DI9" s="311">
        <v>1</v>
      </c>
      <c r="DJ9" s="311">
        <v>1</v>
      </c>
      <c r="DK9" s="311">
        <v>1</v>
      </c>
      <c r="DL9" s="312">
        <v>1</v>
      </c>
      <c r="DM9" s="311">
        <v>0</v>
      </c>
      <c r="DN9" s="311">
        <v>1</v>
      </c>
      <c r="DO9" s="311">
        <v>1</v>
      </c>
      <c r="DP9" s="311">
        <v>1</v>
      </c>
      <c r="DQ9" s="311">
        <v>1</v>
      </c>
      <c r="DR9" s="311">
        <v>1</v>
      </c>
      <c r="DS9" s="311">
        <v>1</v>
      </c>
      <c r="DT9" s="311">
        <v>1</v>
      </c>
      <c r="DU9" s="311">
        <v>1</v>
      </c>
      <c r="DV9" s="311">
        <v>1</v>
      </c>
      <c r="DW9" s="311">
        <v>1</v>
      </c>
      <c r="DX9" s="311">
        <v>1</v>
      </c>
      <c r="DY9" s="311">
        <v>1</v>
      </c>
      <c r="DZ9" s="311">
        <v>1</v>
      </c>
      <c r="EA9" s="313">
        <v>1</v>
      </c>
      <c r="EB9" s="311">
        <v>1</v>
      </c>
      <c r="EC9" s="311">
        <v>1</v>
      </c>
      <c r="ED9" s="311">
        <v>1</v>
      </c>
      <c r="EE9" s="311">
        <v>1</v>
      </c>
      <c r="EF9" s="311">
        <v>1</v>
      </c>
      <c r="EG9" s="312">
        <v>1</v>
      </c>
    </row>
    <row r="10" spans="1:137" s="311" customFormat="1">
      <c r="A10" s="314">
        <v>0.5</v>
      </c>
      <c r="B10" s="308" t="s">
        <v>5773</v>
      </c>
      <c r="C10" s="309">
        <f t="shared" si="2"/>
        <v>0</v>
      </c>
      <c r="D10" s="310">
        <v>2</v>
      </c>
      <c r="E10" s="311">
        <v>0</v>
      </c>
      <c r="F10" s="311">
        <v>0</v>
      </c>
      <c r="G10" s="311">
        <v>0</v>
      </c>
      <c r="H10" s="311">
        <v>0</v>
      </c>
      <c r="I10" s="311">
        <v>0</v>
      </c>
      <c r="J10" s="311">
        <v>0</v>
      </c>
      <c r="K10" s="312">
        <v>0</v>
      </c>
      <c r="L10" s="311">
        <v>0</v>
      </c>
      <c r="M10" s="311">
        <v>0</v>
      </c>
      <c r="N10" s="311">
        <v>0</v>
      </c>
      <c r="O10" s="311">
        <v>0</v>
      </c>
      <c r="P10" s="311">
        <v>0</v>
      </c>
      <c r="Q10" s="311">
        <v>0</v>
      </c>
      <c r="R10" s="312">
        <v>1</v>
      </c>
      <c r="S10" s="311">
        <v>0</v>
      </c>
      <c r="T10" s="311">
        <v>0</v>
      </c>
      <c r="U10" s="311">
        <v>0</v>
      </c>
      <c r="V10" s="311">
        <v>0</v>
      </c>
      <c r="W10" s="311">
        <v>1</v>
      </c>
      <c r="X10" s="311">
        <v>0.5</v>
      </c>
      <c r="Y10" s="312">
        <v>1</v>
      </c>
      <c r="Z10" s="311">
        <v>0</v>
      </c>
      <c r="AA10" s="311">
        <v>0</v>
      </c>
      <c r="AB10" s="311">
        <v>0</v>
      </c>
      <c r="AC10" s="311">
        <v>0</v>
      </c>
      <c r="AD10" s="311">
        <v>0</v>
      </c>
      <c r="AE10" s="311">
        <v>1</v>
      </c>
      <c r="AF10" s="312">
        <v>0</v>
      </c>
      <c r="AG10" s="311">
        <v>0</v>
      </c>
      <c r="AH10" s="311">
        <v>0</v>
      </c>
      <c r="AI10" s="311">
        <v>0</v>
      </c>
      <c r="AJ10" s="311">
        <v>0</v>
      </c>
      <c r="AK10" s="311">
        <v>0</v>
      </c>
      <c r="AL10" s="311">
        <v>0</v>
      </c>
      <c r="AM10" s="312">
        <v>0</v>
      </c>
      <c r="AN10" s="311">
        <v>0</v>
      </c>
      <c r="AO10" s="311">
        <v>0</v>
      </c>
      <c r="AP10" s="311">
        <v>0</v>
      </c>
      <c r="AQ10" s="311">
        <v>0</v>
      </c>
      <c r="AR10" s="311">
        <v>0</v>
      </c>
      <c r="AS10" s="311">
        <v>0</v>
      </c>
      <c r="AT10" s="312">
        <v>0</v>
      </c>
      <c r="AU10" s="311">
        <v>0</v>
      </c>
      <c r="AV10" s="311">
        <v>0</v>
      </c>
      <c r="AW10" s="311">
        <v>0</v>
      </c>
      <c r="AX10" s="311">
        <v>0</v>
      </c>
      <c r="AY10" s="311">
        <v>0</v>
      </c>
      <c r="AZ10" s="311">
        <v>0</v>
      </c>
      <c r="BA10" s="312">
        <v>0</v>
      </c>
      <c r="BB10" s="311">
        <v>0</v>
      </c>
      <c r="BC10" s="311">
        <v>0</v>
      </c>
      <c r="BD10" s="311">
        <v>0</v>
      </c>
      <c r="BE10" s="311">
        <v>0</v>
      </c>
      <c r="BF10" s="311">
        <v>0</v>
      </c>
      <c r="BG10" s="311">
        <v>0</v>
      </c>
      <c r="BH10" s="312">
        <v>0</v>
      </c>
      <c r="BI10" s="311">
        <v>0</v>
      </c>
      <c r="BJ10" s="311">
        <v>0</v>
      </c>
      <c r="BK10" s="311">
        <v>0</v>
      </c>
      <c r="BL10" s="311">
        <v>0</v>
      </c>
      <c r="BM10" s="311">
        <v>0</v>
      </c>
      <c r="BN10" s="311">
        <v>0</v>
      </c>
      <c r="BO10" s="312">
        <v>0</v>
      </c>
      <c r="BP10" s="311">
        <v>0</v>
      </c>
      <c r="BQ10" s="311">
        <v>0</v>
      </c>
      <c r="BR10" s="311">
        <v>0</v>
      </c>
      <c r="BS10" s="311">
        <v>0</v>
      </c>
      <c r="BT10" s="311">
        <v>0</v>
      </c>
      <c r="BU10" s="311">
        <v>0</v>
      </c>
      <c r="BV10" s="312">
        <v>0</v>
      </c>
      <c r="BW10" s="311">
        <v>0</v>
      </c>
      <c r="BX10" s="311">
        <v>0</v>
      </c>
      <c r="BY10" s="311">
        <v>0</v>
      </c>
      <c r="BZ10" s="311">
        <v>0</v>
      </c>
      <c r="CA10" s="311">
        <v>0</v>
      </c>
      <c r="CB10" s="311">
        <v>0</v>
      </c>
      <c r="CC10" s="312">
        <v>0</v>
      </c>
      <c r="CD10" s="311">
        <v>0</v>
      </c>
      <c r="CE10" s="311">
        <v>0</v>
      </c>
      <c r="CF10" s="311">
        <v>0</v>
      </c>
      <c r="CG10" s="311">
        <v>0</v>
      </c>
      <c r="CH10" s="311">
        <v>0</v>
      </c>
      <c r="CI10" s="311">
        <v>0</v>
      </c>
      <c r="CJ10" s="312">
        <v>0</v>
      </c>
      <c r="CK10" s="311">
        <v>0</v>
      </c>
      <c r="CL10" s="311">
        <v>0</v>
      </c>
      <c r="CM10" s="311">
        <v>0</v>
      </c>
      <c r="CN10" s="311">
        <v>0</v>
      </c>
      <c r="CO10" s="311">
        <v>0</v>
      </c>
      <c r="CP10" s="311">
        <v>0</v>
      </c>
      <c r="CQ10" s="312">
        <v>0</v>
      </c>
      <c r="CR10" s="311">
        <v>0</v>
      </c>
      <c r="CS10" s="311">
        <v>0</v>
      </c>
      <c r="CT10" s="311">
        <v>0</v>
      </c>
      <c r="CU10" s="311">
        <v>0</v>
      </c>
      <c r="CV10" s="311">
        <v>0</v>
      </c>
      <c r="CW10" s="311">
        <v>0</v>
      </c>
      <c r="CX10" s="312">
        <v>0</v>
      </c>
      <c r="CY10" s="311">
        <v>0</v>
      </c>
      <c r="CZ10" s="311">
        <v>0</v>
      </c>
      <c r="DA10" s="311">
        <v>0</v>
      </c>
      <c r="DB10" s="311">
        <v>0</v>
      </c>
      <c r="DC10" s="311">
        <v>0</v>
      </c>
      <c r="DD10" s="311">
        <v>0</v>
      </c>
      <c r="DE10" s="312">
        <v>0</v>
      </c>
      <c r="DF10" s="311">
        <v>0</v>
      </c>
      <c r="DG10" s="311">
        <v>0</v>
      </c>
      <c r="DH10" s="311">
        <v>0</v>
      </c>
      <c r="DI10" s="311">
        <v>0</v>
      </c>
      <c r="DJ10" s="311">
        <v>0</v>
      </c>
      <c r="DK10" s="311">
        <v>0</v>
      </c>
      <c r="DL10" s="312">
        <v>0</v>
      </c>
      <c r="DM10" s="311">
        <v>0</v>
      </c>
      <c r="DN10" s="311">
        <v>0</v>
      </c>
      <c r="DO10" s="311">
        <v>0</v>
      </c>
      <c r="DP10" s="311">
        <v>0</v>
      </c>
      <c r="DQ10" s="311">
        <v>0</v>
      </c>
      <c r="DR10" s="311">
        <v>0</v>
      </c>
      <c r="DS10" s="311">
        <v>0</v>
      </c>
      <c r="DT10" s="311">
        <v>0</v>
      </c>
      <c r="DU10" s="311">
        <v>0</v>
      </c>
      <c r="DV10" s="311">
        <v>0</v>
      </c>
      <c r="DW10" s="311">
        <v>0</v>
      </c>
      <c r="DX10" s="311">
        <v>0</v>
      </c>
      <c r="DY10" s="311">
        <v>0</v>
      </c>
      <c r="DZ10" s="311">
        <v>0</v>
      </c>
      <c r="EA10" s="313">
        <v>0</v>
      </c>
      <c r="EB10" s="311">
        <v>0</v>
      </c>
      <c r="EC10" s="311">
        <v>0</v>
      </c>
      <c r="ED10" s="311">
        <v>0</v>
      </c>
      <c r="EE10" s="311">
        <v>0</v>
      </c>
      <c r="EF10" s="311">
        <v>0</v>
      </c>
      <c r="EG10" s="312">
        <v>0</v>
      </c>
    </row>
    <row r="11" spans="1:137" s="311" customFormat="1">
      <c r="A11" s="307">
        <v>1</v>
      </c>
      <c r="B11" s="308" t="s">
        <v>4694</v>
      </c>
      <c r="C11" s="309">
        <f t="shared" si="2"/>
        <v>1</v>
      </c>
      <c r="D11" s="310">
        <v>3</v>
      </c>
      <c r="E11" s="311">
        <v>0</v>
      </c>
      <c r="F11" s="311">
        <v>0</v>
      </c>
      <c r="G11" s="311">
        <v>0</v>
      </c>
      <c r="H11" s="311">
        <v>0</v>
      </c>
      <c r="I11" s="311">
        <v>0</v>
      </c>
      <c r="J11" s="311">
        <v>1</v>
      </c>
      <c r="K11" s="312">
        <v>0</v>
      </c>
      <c r="L11" s="311">
        <v>0</v>
      </c>
      <c r="M11" s="311">
        <v>0</v>
      </c>
      <c r="N11" s="311">
        <v>0</v>
      </c>
      <c r="O11" s="311">
        <v>1</v>
      </c>
      <c r="P11" s="311">
        <v>0</v>
      </c>
      <c r="Q11" s="311">
        <v>0</v>
      </c>
      <c r="R11" s="312">
        <v>1</v>
      </c>
      <c r="S11" s="311">
        <v>0</v>
      </c>
      <c r="T11" s="311">
        <v>0</v>
      </c>
      <c r="U11" s="311">
        <v>3</v>
      </c>
      <c r="V11" s="311">
        <v>0</v>
      </c>
      <c r="W11" s="311">
        <v>3</v>
      </c>
      <c r="X11" s="311">
        <v>3</v>
      </c>
      <c r="Y11" s="312">
        <v>3</v>
      </c>
      <c r="Z11" s="311">
        <v>0</v>
      </c>
      <c r="AA11" s="311">
        <v>3</v>
      </c>
      <c r="AB11" s="311">
        <v>3</v>
      </c>
      <c r="AC11" s="311">
        <v>3</v>
      </c>
      <c r="AD11" s="311">
        <v>0</v>
      </c>
      <c r="AE11" s="311">
        <v>3</v>
      </c>
      <c r="AF11" s="312">
        <v>3</v>
      </c>
      <c r="AG11" s="311">
        <v>0</v>
      </c>
      <c r="AH11" s="311">
        <v>0</v>
      </c>
      <c r="AI11" s="311">
        <v>0</v>
      </c>
      <c r="AJ11" s="311">
        <v>3</v>
      </c>
      <c r="AK11" s="311">
        <v>0</v>
      </c>
      <c r="AL11" s="311">
        <v>0</v>
      </c>
      <c r="AM11" s="312">
        <v>0</v>
      </c>
      <c r="AN11" s="311">
        <v>0</v>
      </c>
      <c r="AO11" s="311">
        <v>0</v>
      </c>
      <c r="AP11" s="311">
        <v>0</v>
      </c>
      <c r="AQ11" s="311">
        <v>0</v>
      </c>
      <c r="AR11" s="311">
        <v>0</v>
      </c>
      <c r="AS11" s="311">
        <v>0</v>
      </c>
      <c r="AT11" s="312">
        <v>2</v>
      </c>
      <c r="AU11" s="311">
        <v>0</v>
      </c>
      <c r="AV11" s="311">
        <v>0</v>
      </c>
      <c r="AW11" s="311">
        <v>0</v>
      </c>
      <c r="AX11" s="311">
        <v>0</v>
      </c>
      <c r="AY11" s="311">
        <v>2</v>
      </c>
      <c r="AZ11" s="311">
        <v>2</v>
      </c>
      <c r="BA11" s="312">
        <v>0</v>
      </c>
      <c r="BB11" s="311">
        <v>0</v>
      </c>
      <c r="BC11" s="311">
        <v>0</v>
      </c>
      <c r="BD11" s="311">
        <v>0</v>
      </c>
      <c r="BE11" s="311">
        <v>0</v>
      </c>
      <c r="BF11" s="311">
        <v>1</v>
      </c>
      <c r="BG11" s="311">
        <v>1</v>
      </c>
      <c r="BH11" s="312">
        <v>0</v>
      </c>
      <c r="BI11" s="311">
        <v>0</v>
      </c>
      <c r="BJ11" s="311">
        <v>0</v>
      </c>
      <c r="BK11" s="311">
        <v>0</v>
      </c>
      <c r="BL11" s="311">
        <v>2</v>
      </c>
      <c r="BM11" s="311">
        <v>0</v>
      </c>
      <c r="BN11" s="311">
        <v>0</v>
      </c>
      <c r="BO11" s="312">
        <v>0</v>
      </c>
      <c r="BP11" s="311">
        <v>0</v>
      </c>
      <c r="BQ11" s="311">
        <v>0</v>
      </c>
      <c r="BR11" s="311">
        <v>0</v>
      </c>
      <c r="BS11" s="311">
        <v>0</v>
      </c>
      <c r="BT11" s="311">
        <v>0</v>
      </c>
      <c r="BU11" s="311">
        <v>1</v>
      </c>
      <c r="BV11" s="312">
        <v>2</v>
      </c>
      <c r="BW11" s="311">
        <v>0</v>
      </c>
      <c r="BX11" s="311">
        <v>0</v>
      </c>
      <c r="BY11" s="311">
        <v>0</v>
      </c>
      <c r="BZ11" s="311">
        <v>0</v>
      </c>
      <c r="CA11" s="311">
        <v>1</v>
      </c>
      <c r="CB11" s="311">
        <v>0</v>
      </c>
      <c r="CC11" s="312">
        <v>0</v>
      </c>
      <c r="CD11" s="311">
        <v>0</v>
      </c>
      <c r="CE11" s="311">
        <v>0</v>
      </c>
      <c r="CF11" s="311">
        <v>0</v>
      </c>
      <c r="CG11" s="311">
        <v>0</v>
      </c>
      <c r="CH11" s="311">
        <v>1</v>
      </c>
      <c r="CI11" s="311">
        <v>0</v>
      </c>
      <c r="CJ11" s="312">
        <v>1</v>
      </c>
      <c r="CK11" s="311">
        <v>0</v>
      </c>
      <c r="CL11" s="311">
        <v>0</v>
      </c>
      <c r="CM11" s="311">
        <v>1</v>
      </c>
      <c r="CN11" s="311">
        <v>0</v>
      </c>
      <c r="CO11" s="311">
        <v>1</v>
      </c>
      <c r="CP11" s="311">
        <v>1</v>
      </c>
      <c r="CQ11" s="312">
        <v>0</v>
      </c>
      <c r="CR11" s="311">
        <v>0</v>
      </c>
      <c r="CS11" s="311">
        <v>0</v>
      </c>
      <c r="CT11" s="311">
        <v>0</v>
      </c>
      <c r="CU11" s="311">
        <v>0</v>
      </c>
      <c r="CV11" s="311">
        <v>0</v>
      </c>
      <c r="CW11" s="311">
        <v>0</v>
      </c>
      <c r="CX11" s="312">
        <v>0</v>
      </c>
      <c r="CY11" s="311">
        <v>0</v>
      </c>
      <c r="CZ11" s="311">
        <v>0</v>
      </c>
      <c r="DA11" s="311">
        <v>0</v>
      </c>
      <c r="DB11" s="311">
        <v>0</v>
      </c>
      <c r="DC11" s="311">
        <v>0</v>
      </c>
      <c r="DD11" s="311">
        <v>0</v>
      </c>
      <c r="DE11" s="312">
        <v>0</v>
      </c>
      <c r="DF11" s="311">
        <v>0</v>
      </c>
      <c r="DG11" s="311">
        <v>0</v>
      </c>
      <c r="DH11" s="311">
        <v>0</v>
      </c>
      <c r="DI11" s="311">
        <v>0</v>
      </c>
      <c r="DJ11" s="311">
        <v>0</v>
      </c>
      <c r="DK11" s="311">
        <v>0</v>
      </c>
      <c r="DL11" s="312">
        <v>0</v>
      </c>
      <c r="DM11" s="311">
        <v>0</v>
      </c>
      <c r="DN11" s="311">
        <v>0</v>
      </c>
      <c r="DO11" s="311">
        <v>0</v>
      </c>
      <c r="DP11" s="311">
        <v>0</v>
      </c>
      <c r="DQ11" s="311">
        <v>0</v>
      </c>
      <c r="DR11" s="311">
        <v>0</v>
      </c>
      <c r="DS11" s="311">
        <v>0</v>
      </c>
      <c r="DT11" s="311">
        <v>0</v>
      </c>
      <c r="DU11" s="311">
        <v>0</v>
      </c>
      <c r="DV11" s="311">
        <v>0</v>
      </c>
      <c r="DW11" s="311">
        <v>0</v>
      </c>
      <c r="DX11" s="311">
        <v>0</v>
      </c>
      <c r="DY11" s="311">
        <v>0</v>
      </c>
      <c r="DZ11" s="311">
        <v>0</v>
      </c>
      <c r="EA11" s="313">
        <v>0</v>
      </c>
      <c r="EB11" s="311">
        <v>0</v>
      </c>
      <c r="EC11" s="311">
        <v>0</v>
      </c>
      <c r="ED11" s="311">
        <v>0</v>
      </c>
      <c r="EE11" s="311">
        <v>0</v>
      </c>
      <c r="EF11" s="311">
        <v>0</v>
      </c>
      <c r="EG11" s="312">
        <v>0</v>
      </c>
    </row>
    <row r="12" spans="1:137" s="311" customFormat="1">
      <c r="A12" s="307">
        <v>1</v>
      </c>
      <c r="B12" s="308" t="s">
        <v>6325</v>
      </c>
      <c r="C12" s="309">
        <f t="shared" ref="C12:C18" si="3">(SUM(E12:K12))*A12</f>
        <v>3</v>
      </c>
      <c r="D12" s="310">
        <v>1</v>
      </c>
      <c r="E12" s="311">
        <v>0</v>
      </c>
      <c r="F12" s="311">
        <v>0</v>
      </c>
      <c r="G12" s="311">
        <v>0</v>
      </c>
      <c r="H12" s="311">
        <v>1</v>
      </c>
      <c r="I12" s="311">
        <v>1</v>
      </c>
      <c r="J12" s="311">
        <v>1</v>
      </c>
      <c r="K12" s="312">
        <v>0</v>
      </c>
      <c r="L12" s="311">
        <v>0</v>
      </c>
      <c r="M12" s="311">
        <v>0</v>
      </c>
      <c r="N12" s="311">
        <v>0</v>
      </c>
      <c r="O12" s="311">
        <v>0</v>
      </c>
      <c r="P12" s="311">
        <v>0</v>
      </c>
      <c r="Q12" s="311">
        <v>1</v>
      </c>
      <c r="R12" s="312">
        <v>0</v>
      </c>
      <c r="S12" s="311">
        <v>0</v>
      </c>
      <c r="T12" s="311">
        <v>0</v>
      </c>
      <c r="U12" s="311">
        <v>0</v>
      </c>
      <c r="V12" s="311">
        <v>0</v>
      </c>
      <c r="W12" s="311">
        <v>0</v>
      </c>
      <c r="X12" s="311">
        <v>0</v>
      </c>
      <c r="Y12" s="312">
        <v>3</v>
      </c>
      <c r="Z12" s="311">
        <v>0</v>
      </c>
      <c r="AA12" s="311">
        <v>0</v>
      </c>
      <c r="AB12" s="311">
        <v>0</v>
      </c>
      <c r="AC12" s="311">
        <v>0</v>
      </c>
      <c r="AD12" s="311">
        <v>0</v>
      </c>
      <c r="AE12" s="311">
        <v>0</v>
      </c>
      <c r="AF12" s="312">
        <v>2</v>
      </c>
      <c r="AG12" s="311">
        <v>0</v>
      </c>
      <c r="AH12" s="311">
        <v>0</v>
      </c>
      <c r="AI12" s="311">
        <v>0</v>
      </c>
      <c r="AJ12" s="311">
        <v>0</v>
      </c>
      <c r="AK12" s="311">
        <v>1</v>
      </c>
      <c r="AL12" s="311">
        <v>0</v>
      </c>
      <c r="AM12" s="312">
        <v>0</v>
      </c>
      <c r="AN12" s="311">
        <v>0</v>
      </c>
      <c r="AO12" s="311">
        <v>0.3</v>
      </c>
      <c r="AP12" s="311">
        <v>0</v>
      </c>
      <c r="AQ12" s="311">
        <v>0</v>
      </c>
      <c r="AR12" s="311">
        <v>0</v>
      </c>
      <c r="AS12" s="311">
        <v>0</v>
      </c>
      <c r="AT12" s="312">
        <v>0</v>
      </c>
      <c r="AU12" s="311">
        <v>0</v>
      </c>
      <c r="AV12" s="311">
        <v>0</v>
      </c>
      <c r="AW12" s="311">
        <v>0</v>
      </c>
      <c r="AX12" s="311">
        <v>0</v>
      </c>
      <c r="AY12" s="311">
        <v>0</v>
      </c>
      <c r="AZ12" s="311">
        <v>0</v>
      </c>
      <c r="BA12" s="312">
        <v>0</v>
      </c>
      <c r="BB12" s="311">
        <v>0</v>
      </c>
      <c r="BC12" s="311">
        <v>0</v>
      </c>
      <c r="BD12" s="311">
        <v>0</v>
      </c>
      <c r="BE12" s="311">
        <v>0</v>
      </c>
      <c r="BF12" s="311">
        <v>0</v>
      </c>
      <c r="BG12" s="311">
        <v>0</v>
      </c>
      <c r="BH12" s="312">
        <v>0</v>
      </c>
      <c r="BI12" s="311">
        <v>0</v>
      </c>
      <c r="BJ12" s="311">
        <v>0</v>
      </c>
      <c r="BK12" s="311">
        <v>0</v>
      </c>
      <c r="BL12" s="311">
        <v>0</v>
      </c>
      <c r="BM12" s="311">
        <v>0</v>
      </c>
      <c r="BN12" s="311">
        <v>0</v>
      </c>
      <c r="BO12" s="312">
        <v>0</v>
      </c>
      <c r="BP12" s="311">
        <v>0</v>
      </c>
      <c r="BQ12" s="311">
        <v>0</v>
      </c>
      <c r="BR12" s="311">
        <v>0</v>
      </c>
      <c r="BS12" s="311">
        <v>0</v>
      </c>
      <c r="BT12" s="311">
        <v>0</v>
      </c>
      <c r="BU12" s="311">
        <v>0</v>
      </c>
      <c r="BV12" s="312">
        <v>0</v>
      </c>
      <c r="BW12" s="311">
        <v>0</v>
      </c>
      <c r="BX12" s="311">
        <v>0</v>
      </c>
      <c r="BY12" s="311">
        <v>0</v>
      </c>
      <c r="BZ12" s="311">
        <v>0</v>
      </c>
      <c r="CA12" s="311">
        <v>0</v>
      </c>
      <c r="CB12" s="311">
        <v>0</v>
      </c>
      <c r="CC12" s="312">
        <v>0</v>
      </c>
      <c r="CD12" s="311">
        <v>0</v>
      </c>
      <c r="CE12" s="311">
        <v>0</v>
      </c>
      <c r="CF12" s="311">
        <v>0</v>
      </c>
      <c r="CG12" s="311">
        <v>0</v>
      </c>
      <c r="CH12" s="311">
        <v>0</v>
      </c>
      <c r="CI12" s="311">
        <v>0</v>
      </c>
      <c r="CJ12" s="312">
        <v>0</v>
      </c>
      <c r="CK12" s="311">
        <v>0</v>
      </c>
      <c r="CL12" s="311">
        <v>0</v>
      </c>
      <c r="CM12" s="311">
        <v>0</v>
      </c>
      <c r="CN12" s="311">
        <v>0</v>
      </c>
      <c r="CO12" s="311">
        <v>0</v>
      </c>
      <c r="CP12" s="311">
        <v>0</v>
      </c>
      <c r="CQ12" s="312">
        <v>0</v>
      </c>
      <c r="CR12" s="311">
        <v>0</v>
      </c>
      <c r="CS12" s="311">
        <v>0</v>
      </c>
      <c r="CT12" s="311">
        <v>0</v>
      </c>
      <c r="CU12" s="311">
        <v>0</v>
      </c>
      <c r="CV12" s="311">
        <v>0</v>
      </c>
      <c r="CW12" s="311">
        <v>0</v>
      </c>
      <c r="CX12" s="312">
        <v>0</v>
      </c>
      <c r="CY12" s="311">
        <v>0</v>
      </c>
      <c r="CZ12" s="311">
        <v>0</v>
      </c>
      <c r="DA12" s="311">
        <v>0</v>
      </c>
      <c r="DB12" s="311">
        <v>0</v>
      </c>
      <c r="DC12" s="311">
        <v>0</v>
      </c>
      <c r="DD12" s="311">
        <v>0</v>
      </c>
      <c r="DE12" s="312">
        <v>0</v>
      </c>
      <c r="DF12" s="311">
        <v>0</v>
      </c>
      <c r="DG12" s="311">
        <v>0</v>
      </c>
      <c r="DH12" s="311">
        <v>0</v>
      </c>
      <c r="DI12" s="311">
        <v>0</v>
      </c>
      <c r="DJ12" s="311">
        <v>0</v>
      </c>
      <c r="DK12" s="311">
        <v>0</v>
      </c>
      <c r="DL12" s="312">
        <v>0</v>
      </c>
      <c r="DM12" s="311">
        <v>0</v>
      </c>
      <c r="DN12" s="311">
        <v>0</v>
      </c>
      <c r="DO12" s="311">
        <v>0</v>
      </c>
      <c r="DP12" s="311">
        <v>0</v>
      </c>
      <c r="DQ12" s="311">
        <v>0</v>
      </c>
      <c r="DR12" s="311">
        <v>0</v>
      </c>
      <c r="DS12" s="311">
        <v>0</v>
      </c>
      <c r="DT12" s="311">
        <v>0</v>
      </c>
      <c r="DU12" s="311">
        <v>0</v>
      </c>
      <c r="DV12" s="311">
        <v>0</v>
      </c>
      <c r="DW12" s="311">
        <v>0</v>
      </c>
      <c r="DX12" s="311">
        <v>0</v>
      </c>
      <c r="DY12" s="311">
        <v>0</v>
      </c>
      <c r="DZ12" s="311">
        <v>0</v>
      </c>
      <c r="EA12" s="313">
        <v>0</v>
      </c>
      <c r="EB12" s="311">
        <v>0</v>
      </c>
      <c r="EC12" s="311">
        <v>0</v>
      </c>
      <c r="ED12" s="311">
        <v>0</v>
      </c>
      <c r="EE12" s="311">
        <v>0</v>
      </c>
      <c r="EF12" s="311">
        <v>0</v>
      </c>
      <c r="EG12" s="312">
        <v>0</v>
      </c>
    </row>
    <row r="13" spans="1:137" s="311" customFormat="1">
      <c r="A13" s="307">
        <v>1</v>
      </c>
      <c r="B13" s="308" t="s">
        <v>2135</v>
      </c>
      <c r="C13" s="309">
        <f t="shared" si="3"/>
        <v>1</v>
      </c>
      <c r="D13" s="310">
        <v>1</v>
      </c>
      <c r="E13" s="311">
        <v>0</v>
      </c>
      <c r="F13" s="311">
        <v>0</v>
      </c>
      <c r="G13" s="311">
        <v>0</v>
      </c>
      <c r="H13" s="311">
        <v>0</v>
      </c>
      <c r="I13" s="311">
        <v>1</v>
      </c>
      <c r="J13" s="311">
        <v>0</v>
      </c>
      <c r="K13" s="312">
        <v>0</v>
      </c>
      <c r="L13" s="311">
        <v>0</v>
      </c>
      <c r="M13" s="311">
        <v>0</v>
      </c>
      <c r="N13" s="311">
        <v>0</v>
      </c>
      <c r="O13" s="311">
        <v>0</v>
      </c>
      <c r="P13" s="311">
        <v>0</v>
      </c>
      <c r="Q13" s="311">
        <v>0</v>
      </c>
      <c r="R13" s="312">
        <v>0</v>
      </c>
      <c r="S13" s="311">
        <v>0</v>
      </c>
      <c r="T13" s="311">
        <v>0</v>
      </c>
      <c r="U13" s="311">
        <v>0</v>
      </c>
      <c r="V13" s="311">
        <v>0</v>
      </c>
      <c r="W13" s="311">
        <v>0</v>
      </c>
      <c r="X13" s="311">
        <v>0</v>
      </c>
      <c r="Y13" s="312">
        <v>0</v>
      </c>
      <c r="Z13" s="311">
        <v>0</v>
      </c>
      <c r="AA13" s="311">
        <v>0</v>
      </c>
      <c r="AB13" s="311">
        <v>0</v>
      </c>
      <c r="AC13" s="311">
        <v>0</v>
      </c>
      <c r="AD13" s="311">
        <v>0</v>
      </c>
      <c r="AE13" s="311">
        <v>3</v>
      </c>
      <c r="AF13" s="312">
        <v>0</v>
      </c>
      <c r="AG13" s="311">
        <v>0</v>
      </c>
      <c r="AH13" s="311">
        <v>0</v>
      </c>
      <c r="AI13" s="311">
        <v>0</v>
      </c>
      <c r="AJ13" s="311">
        <v>0</v>
      </c>
      <c r="AK13" s="311">
        <v>1</v>
      </c>
      <c r="AL13" s="311">
        <v>0</v>
      </c>
      <c r="AM13" s="312">
        <v>0</v>
      </c>
      <c r="AN13" s="311">
        <v>0</v>
      </c>
      <c r="AO13" s="311">
        <v>0</v>
      </c>
      <c r="AP13" s="311">
        <v>0</v>
      </c>
      <c r="AQ13" s="311">
        <v>0</v>
      </c>
      <c r="AR13" s="311">
        <v>0</v>
      </c>
      <c r="AS13" s="311">
        <v>0</v>
      </c>
      <c r="AT13" s="312">
        <v>1</v>
      </c>
      <c r="AU13" s="311">
        <v>0</v>
      </c>
      <c r="AV13" s="311">
        <v>0</v>
      </c>
      <c r="AW13" s="311">
        <v>0</v>
      </c>
      <c r="AX13" s="311">
        <v>0</v>
      </c>
      <c r="AY13" s="311">
        <v>0</v>
      </c>
      <c r="AZ13" s="311">
        <v>0</v>
      </c>
      <c r="BA13" s="312">
        <v>0</v>
      </c>
      <c r="BB13" s="311">
        <v>0</v>
      </c>
      <c r="BC13" s="311">
        <v>0</v>
      </c>
      <c r="BD13" s="311">
        <v>0</v>
      </c>
      <c r="BE13" s="311">
        <v>0</v>
      </c>
      <c r="BF13" s="311">
        <v>0</v>
      </c>
      <c r="BG13" s="311">
        <v>0</v>
      </c>
      <c r="BH13" s="312">
        <v>0</v>
      </c>
      <c r="BI13" s="311">
        <v>0</v>
      </c>
      <c r="BJ13" s="311">
        <v>0</v>
      </c>
      <c r="BK13" s="311">
        <v>0</v>
      </c>
      <c r="BL13" s="311">
        <v>0</v>
      </c>
      <c r="BM13" s="311">
        <v>0</v>
      </c>
      <c r="BN13" s="311">
        <v>0</v>
      </c>
      <c r="BO13" s="312">
        <v>0</v>
      </c>
      <c r="BP13" s="311">
        <v>0</v>
      </c>
      <c r="BQ13" s="311">
        <v>0</v>
      </c>
      <c r="BR13" s="311">
        <v>0</v>
      </c>
      <c r="BS13" s="311">
        <v>0</v>
      </c>
      <c r="BT13" s="311">
        <v>0</v>
      </c>
      <c r="BU13" s="311">
        <v>0</v>
      </c>
      <c r="BV13" s="312">
        <v>1</v>
      </c>
      <c r="BW13" s="311">
        <v>0</v>
      </c>
      <c r="BX13" s="311">
        <v>0</v>
      </c>
      <c r="BY13" s="311">
        <v>0</v>
      </c>
      <c r="BZ13" s="311">
        <v>0</v>
      </c>
      <c r="CA13" s="311">
        <v>0</v>
      </c>
      <c r="CB13" s="311">
        <v>0</v>
      </c>
      <c r="CC13" s="312">
        <v>1</v>
      </c>
      <c r="CD13" s="311">
        <v>0</v>
      </c>
      <c r="CE13" s="311">
        <v>0</v>
      </c>
      <c r="CF13" s="311">
        <v>0</v>
      </c>
      <c r="CG13" s="311">
        <v>0</v>
      </c>
      <c r="CH13" s="311">
        <v>0</v>
      </c>
      <c r="CI13" s="311">
        <v>0</v>
      </c>
      <c r="CJ13" s="312">
        <v>1</v>
      </c>
      <c r="CK13" s="311">
        <v>0</v>
      </c>
      <c r="CL13" s="311">
        <v>0</v>
      </c>
      <c r="CM13" s="311">
        <v>0</v>
      </c>
      <c r="CN13" s="311">
        <v>0</v>
      </c>
      <c r="CO13" s="311">
        <v>0</v>
      </c>
      <c r="CP13" s="311">
        <v>0</v>
      </c>
      <c r="CQ13" s="312">
        <v>1</v>
      </c>
      <c r="CR13" s="311">
        <v>0</v>
      </c>
      <c r="CS13" s="311">
        <v>0</v>
      </c>
      <c r="CT13" s="311">
        <v>0</v>
      </c>
      <c r="CU13" s="311">
        <v>0</v>
      </c>
      <c r="CV13" s="311">
        <v>0</v>
      </c>
      <c r="CW13" s="311">
        <v>0</v>
      </c>
      <c r="CX13" s="312">
        <v>0</v>
      </c>
      <c r="CY13" s="311">
        <v>0</v>
      </c>
      <c r="CZ13" s="311">
        <v>0</v>
      </c>
      <c r="DA13" s="311">
        <v>0</v>
      </c>
      <c r="DB13" s="311">
        <v>0</v>
      </c>
      <c r="DC13" s="311">
        <v>0</v>
      </c>
      <c r="DD13" s="311">
        <v>1</v>
      </c>
      <c r="DE13" s="312">
        <v>0</v>
      </c>
      <c r="DF13" s="311">
        <v>0</v>
      </c>
      <c r="DG13" s="311">
        <v>0</v>
      </c>
      <c r="DH13" s="311">
        <v>0</v>
      </c>
      <c r="DI13" s="311">
        <v>0</v>
      </c>
      <c r="DJ13" s="311">
        <v>0</v>
      </c>
      <c r="DK13" s="311">
        <v>1</v>
      </c>
      <c r="DL13" s="312">
        <v>0</v>
      </c>
      <c r="DM13" s="311">
        <v>0</v>
      </c>
      <c r="DN13" s="311">
        <v>0</v>
      </c>
      <c r="DO13" s="311">
        <v>0</v>
      </c>
      <c r="DP13" s="311">
        <v>0</v>
      </c>
      <c r="DQ13" s="311">
        <v>0</v>
      </c>
      <c r="DR13" s="311">
        <v>0</v>
      </c>
      <c r="DS13" s="311">
        <v>1</v>
      </c>
      <c r="DT13" s="311">
        <v>0</v>
      </c>
      <c r="DU13" s="311">
        <v>0</v>
      </c>
      <c r="DV13" s="311">
        <v>0</v>
      </c>
      <c r="DW13" s="311">
        <v>0</v>
      </c>
      <c r="DX13" s="311">
        <v>0</v>
      </c>
      <c r="DY13" s="311">
        <v>1</v>
      </c>
      <c r="DZ13" s="311">
        <v>0</v>
      </c>
      <c r="EA13" s="313">
        <v>0</v>
      </c>
      <c r="EB13" s="311">
        <v>0</v>
      </c>
      <c r="EC13" s="311">
        <v>0</v>
      </c>
      <c r="ED13" s="311">
        <v>0</v>
      </c>
      <c r="EE13" s="311">
        <v>0</v>
      </c>
      <c r="EF13" s="311">
        <v>0</v>
      </c>
      <c r="EG13" s="312">
        <v>1</v>
      </c>
    </row>
    <row r="14" spans="1:137" s="311" customFormat="1">
      <c r="A14" s="307">
        <v>1</v>
      </c>
      <c r="B14" s="308" t="s">
        <v>4020</v>
      </c>
      <c r="C14" s="309">
        <f t="shared" si="3"/>
        <v>3</v>
      </c>
      <c r="D14" s="307">
        <v>1</v>
      </c>
      <c r="E14" s="311">
        <v>0</v>
      </c>
      <c r="F14" s="311">
        <v>0</v>
      </c>
      <c r="G14" s="311">
        <v>0</v>
      </c>
      <c r="H14" s="311">
        <v>1</v>
      </c>
      <c r="I14" s="311">
        <v>1</v>
      </c>
      <c r="J14" s="311">
        <v>1</v>
      </c>
      <c r="K14" s="312">
        <v>0</v>
      </c>
      <c r="L14" s="311">
        <v>0</v>
      </c>
      <c r="M14" s="311">
        <v>0</v>
      </c>
      <c r="N14" s="311">
        <v>0</v>
      </c>
      <c r="O14" s="311">
        <v>1</v>
      </c>
      <c r="P14" s="311">
        <v>0</v>
      </c>
      <c r="Q14" s="311">
        <v>0</v>
      </c>
      <c r="R14" s="312">
        <v>0</v>
      </c>
      <c r="S14" s="311">
        <v>0</v>
      </c>
      <c r="T14" s="311">
        <v>0</v>
      </c>
      <c r="U14" s="311">
        <v>0</v>
      </c>
      <c r="V14" s="311">
        <v>0</v>
      </c>
      <c r="W14" s="311">
        <v>0</v>
      </c>
      <c r="X14" s="311">
        <v>1</v>
      </c>
      <c r="Y14" s="312">
        <v>1</v>
      </c>
      <c r="Z14" s="311">
        <v>1</v>
      </c>
      <c r="AA14" s="311">
        <v>1</v>
      </c>
      <c r="AB14" s="311">
        <v>2</v>
      </c>
      <c r="AC14" s="311">
        <v>2</v>
      </c>
      <c r="AD14" s="311">
        <v>0</v>
      </c>
      <c r="AE14" s="311">
        <v>2</v>
      </c>
      <c r="AF14" s="312">
        <v>3</v>
      </c>
      <c r="AG14" s="311">
        <v>1</v>
      </c>
      <c r="AH14" s="311">
        <v>0</v>
      </c>
      <c r="AI14" s="311">
        <v>1</v>
      </c>
      <c r="AJ14" s="311">
        <v>2</v>
      </c>
      <c r="AK14" s="311">
        <v>0</v>
      </c>
      <c r="AL14" s="311">
        <v>2</v>
      </c>
      <c r="AM14" s="312">
        <v>0</v>
      </c>
      <c r="AN14" s="311">
        <v>1</v>
      </c>
      <c r="AO14" s="311">
        <v>0</v>
      </c>
      <c r="AP14" s="311">
        <v>0</v>
      </c>
      <c r="AQ14" s="311">
        <v>0</v>
      </c>
      <c r="AR14" s="311">
        <v>2</v>
      </c>
      <c r="AS14" s="311">
        <v>2</v>
      </c>
      <c r="AT14" s="312">
        <v>2</v>
      </c>
      <c r="AU14" s="311">
        <v>0</v>
      </c>
      <c r="AV14" s="311">
        <v>0</v>
      </c>
      <c r="AW14" s="311">
        <v>0</v>
      </c>
      <c r="AX14" s="311">
        <v>4</v>
      </c>
      <c r="AY14" s="311">
        <v>3</v>
      </c>
      <c r="AZ14" s="311">
        <v>2</v>
      </c>
      <c r="BA14" s="312">
        <v>3</v>
      </c>
      <c r="BB14" s="311">
        <v>1</v>
      </c>
      <c r="BC14" s="311">
        <v>1</v>
      </c>
      <c r="BD14" s="311">
        <v>0</v>
      </c>
      <c r="BE14" s="311">
        <v>1</v>
      </c>
      <c r="BF14" s="311">
        <v>0</v>
      </c>
      <c r="BG14" s="311">
        <v>1</v>
      </c>
      <c r="BH14" s="312">
        <v>0</v>
      </c>
      <c r="BI14" s="311">
        <v>0</v>
      </c>
      <c r="BJ14" s="311">
        <v>0</v>
      </c>
      <c r="BK14" s="311">
        <v>0</v>
      </c>
      <c r="BL14" s="311">
        <v>0</v>
      </c>
      <c r="BM14" s="311">
        <v>1</v>
      </c>
      <c r="BN14" s="311">
        <v>0</v>
      </c>
      <c r="BO14" s="312">
        <v>2</v>
      </c>
      <c r="BP14" s="311">
        <v>0</v>
      </c>
      <c r="BQ14" s="311">
        <v>0</v>
      </c>
      <c r="BR14" s="311">
        <v>0</v>
      </c>
      <c r="BS14" s="311">
        <v>0</v>
      </c>
      <c r="BT14" s="311">
        <v>0</v>
      </c>
      <c r="BU14" s="311">
        <v>0</v>
      </c>
      <c r="BV14" s="312">
        <v>0</v>
      </c>
      <c r="BW14" s="311">
        <v>0</v>
      </c>
      <c r="BX14" s="311">
        <v>0</v>
      </c>
      <c r="BY14" s="311">
        <v>0</v>
      </c>
      <c r="BZ14" s="311">
        <v>1</v>
      </c>
      <c r="CA14" s="311">
        <v>0</v>
      </c>
      <c r="CB14" s="311">
        <v>0</v>
      </c>
      <c r="CC14" s="312">
        <v>0</v>
      </c>
      <c r="CD14" s="311">
        <v>0</v>
      </c>
      <c r="CE14" s="311">
        <v>0</v>
      </c>
      <c r="CF14" s="311">
        <v>0</v>
      </c>
      <c r="CG14" s="311">
        <v>0</v>
      </c>
      <c r="CH14" s="311">
        <v>0</v>
      </c>
      <c r="CI14" s="311">
        <v>0</v>
      </c>
      <c r="CJ14" s="312">
        <v>0</v>
      </c>
      <c r="CK14" s="311">
        <v>0</v>
      </c>
      <c r="CL14" s="311">
        <v>0</v>
      </c>
      <c r="CM14" s="311">
        <v>0</v>
      </c>
      <c r="CN14" s="311">
        <v>0</v>
      </c>
      <c r="CO14" s="311">
        <v>0</v>
      </c>
      <c r="CP14" s="311">
        <v>0</v>
      </c>
      <c r="CQ14" s="312">
        <v>1</v>
      </c>
      <c r="CR14" s="311">
        <v>0</v>
      </c>
      <c r="CS14" s="311">
        <v>0</v>
      </c>
      <c r="CT14" s="311">
        <v>0</v>
      </c>
      <c r="CU14" s="311">
        <v>0.5</v>
      </c>
      <c r="CV14" s="311">
        <v>0</v>
      </c>
      <c r="CW14" s="311">
        <v>0</v>
      </c>
      <c r="CX14" s="312">
        <v>0</v>
      </c>
      <c r="CY14" s="311">
        <v>0</v>
      </c>
      <c r="CZ14" s="311">
        <v>0</v>
      </c>
      <c r="DA14" s="311">
        <v>0</v>
      </c>
      <c r="DB14" s="311">
        <v>0</v>
      </c>
      <c r="DC14" s="311">
        <v>0</v>
      </c>
      <c r="DD14" s="311">
        <v>1</v>
      </c>
      <c r="DE14" s="312">
        <v>0</v>
      </c>
      <c r="DF14" s="311">
        <v>1</v>
      </c>
      <c r="DG14" s="311">
        <v>0</v>
      </c>
      <c r="DH14" s="311">
        <v>0</v>
      </c>
      <c r="DI14" s="311">
        <v>0</v>
      </c>
      <c r="DJ14" s="311">
        <v>0</v>
      </c>
      <c r="DK14" s="311">
        <v>0</v>
      </c>
      <c r="DL14" s="312">
        <v>1</v>
      </c>
      <c r="DM14" s="311">
        <v>0</v>
      </c>
      <c r="DN14" s="311">
        <v>0</v>
      </c>
      <c r="DO14" s="311">
        <v>0</v>
      </c>
      <c r="DP14" s="311">
        <v>0</v>
      </c>
      <c r="DQ14" s="311">
        <v>0</v>
      </c>
      <c r="DR14" s="311">
        <v>0</v>
      </c>
      <c r="DS14" s="311">
        <v>1</v>
      </c>
      <c r="DT14" s="311">
        <v>0</v>
      </c>
      <c r="DU14" s="311">
        <v>0</v>
      </c>
      <c r="DV14" s="311">
        <v>0</v>
      </c>
      <c r="DW14" s="311">
        <v>0</v>
      </c>
      <c r="DX14" s="311">
        <v>0</v>
      </c>
      <c r="DY14" s="311">
        <v>0</v>
      </c>
      <c r="DZ14" s="311">
        <v>1</v>
      </c>
      <c r="EA14" s="313">
        <v>0</v>
      </c>
      <c r="EB14" s="311">
        <v>0</v>
      </c>
      <c r="EC14" s="311">
        <v>0</v>
      </c>
      <c r="ED14" s="311">
        <v>0</v>
      </c>
      <c r="EE14" s="311">
        <v>0</v>
      </c>
      <c r="EF14" s="311">
        <v>0</v>
      </c>
      <c r="EG14" s="312">
        <v>1</v>
      </c>
    </row>
    <row r="15" spans="1:137" s="304" customFormat="1">
      <c r="A15" s="300">
        <v>0.25</v>
      </c>
      <c r="B15" s="301" t="s">
        <v>592</v>
      </c>
      <c r="C15" s="302">
        <f t="shared" si="3"/>
        <v>0.5</v>
      </c>
      <c r="D15" s="303">
        <v>3</v>
      </c>
      <c r="E15" s="304">
        <v>0</v>
      </c>
      <c r="F15" s="304">
        <v>0</v>
      </c>
      <c r="G15" s="304">
        <v>0</v>
      </c>
      <c r="H15" s="304">
        <v>0</v>
      </c>
      <c r="I15" s="304">
        <v>0</v>
      </c>
      <c r="J15" s="304">
        <v>2</v>
      </c>
      <c r="K15" s="305">
        <v>0</v>
      </c>
      <c r="L15" s="304">
        <v>0</v>
      </c>
      <c r="M15" s="304">
        <v>0</v>
      </c>
      <c r="N15" s="304">
        <v>0</v>
      </c>
      <c r="O15" s="304">
        <v>0</v>
      </c>
      <c r="P15" s="304">
        <v>0</v>
      </c>
      <c r="Q15" s="304">
        <v>0</v>
      </c>
      <c r="R15" s="305">
        <v>2</v>
      </c>
      <c r="S15" s="304">
        <v>0</v>
      </c>
      <c r="T15" s="304">
        <v>0</v>
      </c>
      <c r="U15" s="304">
        <v>0</v>
      </c>
      <c r="V15" s="304">
        <v>0</v>
      </c>
      <c r="W15" s="304">
        <v>0</v>
      </c>
      <c r="X15" s="304">
        <v>0</v>
      </c>
      <c r="Y15" s="305">
        <v>2</v>
      </c>
      <c r="Z15" s="304">
        <v>0</v>
      </c>
      <c r="AA15" s="304">
        <v>0</v>
      </c>
      <c r="AB15" s="304">
        <v>0</v>
      </c>
      <c r="AC15" s="304">
        <v>0</v>
      </c>
      <c r="AD15" s="304">
        <v>0</v>
      </c>
      <c r="AE15" s="304">
        <v>0</v>
      </c>
      <c r="AF15" s="305">
        <v>3</v>
      </c>
      <c r="AG15" s="304">
        <v>0</v>
      </c>
      <c r="AH15" s="304">
        <v>0</v>
      </c>
      <c r="AI15" s="304">
        <v>0</v>
      </c>
      <c r="AJ15" s="304">
        <v>0</v>
      </c>
      <c r="AK15" s="304">
        <v>0</v>
      </c>
      <c r="AL15" s="304">
        <v>0</v>
      </c>
      <c r="AM15" s="305">
        <v>2</v>
      </c>
      <c r="AN15" s="304">
        <v>0</v>
      </c>
      <c r="AO15" s="304">
        <v>0</v>
      </c>
      <c r="AP15" s="304">
        <v>0</v>
      </c>
      <c r="AQ15" s="304">
        <v>0</v>
      </c>
      <c r="AR15" s="304">
        <v>0</v>
      </c>
      <c r="AS15" s="304">
        <v>0</v>
      </c>
      <c r="AT15" s="305">
        <v>2</v>
      </c>
      <c r="AU15" s="304">
        <v>0</v>
      </c>
      <c r="AV15" s="304">
        <v>0</v>
      </c>
      <c r="AW15" s="304">
        <v>0</v>
      </c>
      <c r="AX15" s="304">
        <v>0</v>
      </c>
      <c r="AY15" s="304">
        <v>0</v>
      </c>
      <c r="AZ15" s="304">
        <v>0</v>
      </c>
      <c r="BA15" s="305">
        <v>2</v>
      </c>
      <c r="BB15" s="304">
        <v>0</v>
      </c>
      <c r="BC15" s="304">
        <v>0</v>
      </c>
      <c r="BD15" s="304">
        <v>0</v>
      </c>
      <c r="BE15" s="304">
        <v>0</v>
      </c>
      <c r="BF15" s="304">
        <v>0</v>
      </c>
      <c r="BG15" s="304">
        <v>0</v>
      </c>
      <c r="BH15" s="305">
        <v>2</v>
      </c>
      <c r="BI15" s="304">
        <v>0</v>
      </c>
      <c r="BJ15" s="304">
        <v>0</v>
      </c>
      <c r="BK15" s="304">
        <v>0</v>
      </c>
      <c r="BL15" s="304">
        <v>0</v>
      </c>
      <c r="BM15" s="304">
        <v>0</v>
      </c>
      <c r="BN15" s="304">
        <v>0</v>
      </c>
      <c r="BO15" s="305">
        <v>2</v>
      </c>
      <c r="BP15" s="304">
        <v>0</v>
      </c>
      <c r="BQ15" s="304">
        <v>0</v>
      </c>
      <c r="BR15" s="304">
        <v>0</v>
      </c>
      <c r="BS15" s="304">
        <v>0</v>
      </c>
      <c r="BT15" s="304">
        <v>0</v>
      </c>
      <c r="BU15" s="304">
        <v>0</v>
      </c>
      <c r="BV15" s="305">
        <v>2</v>
      </c>
      <c r="BW15" s="304">
        <v>0</v>
      </c>
      <c r="BX15" s="304">
        <v>0</v>
      </c>
      <c r="BY15" s="304">
        <v>0</v>
      </c>
      <c r="BZ15" s="304">
        <v>0</v>
      </c>
      <c r="CA15" s="304">
        <v>0</v>
      </c>
      <c r="CB15" s="304">
        <v>0</v>
      </c>
      <c r="CC15" s="305">
        <v>2</v>
      </c>
      <c r="CD15" s="304">
        <v>0</v>
      </c>
      <c r="CE15" s="304">
        <v>0</v>
      </c>
      <c r="CF15" s="304">
        <v>0</v>
      </c>
      <c r="CG15" s="304">
        <v>0</v>
      </c>
      <c r="CH15" s="304">
        <v>0</v>
      </c>
      <c r="CI15" s="304">
        <v>0</v>
      </c>
      <c r="CJ15" s="305">
        <v>2</v>
      </c>
      <c r="CK15" s="304">
        <v>0</v>
      </c>
      <c r="CL15" s="304">
        <v>0</v>
      </c>
      <c r="CM15" s="304">
        <v>0</v>
      </c>
      <c r="CN15" s="304">
        <v>0</v>
      </c>
      <c r="CO15" s="304">
        <v>0</v>
      </c>
      <c r="CP15" s="304">
        <v>0</v>
      </c>
      <c r="CQ15" s="305">
        <v>2</v>
      </c>
      <c r="CR15" s="304">
        <v>0</v>
      </c>
      <c r="CS15" s="304">
        <v>0</v>
      </c>
      <c r="CT15" s="304">
        <v>0</v>
      </c>
      <c r="CU15" s="304">
        <v>0</v>
      </c>
      <c r="CV15" s="304">
        <v>0</v>
      </c>
      <c r="CW15" s="304">
        <v>0</v>
      </c>
      <c r="CX15" s="305">
        <v>1</v>
      </c>
      <c r="CY15" s="304">
        <v>0</v>
      </c>
      <c r="CZ15" s="304">
        <v>0</v>
      </c>
      <c r="DA15" s="304">
        <v>0</v>
      </c>
      <c r="DB15" s="304">
        <v>0</v>
      </c>
      <c r="DC15" s="304">
        <v>0</v>
      </c>
      <c r="DD15" s="304">
        <v>0</v>
      </c>
      <c r="DE15" s="305">
        <v>1</v>
      </c>
      <c r="DF15" s="304">
        <v>0</v>
      </c>
      <c r="DG15" s="304">
        <v>0</v>
      </c>
      <c r="DH15" s="304">
        <v>0</v>
      </c>
      <c r="DI15" s="304">
        <v>0</v>
      </c>
      <c r="DJ15" s="304">
        <v>0</v>
      </c>
      <c r="DK15" s="304">
        <v>0</v>
      </c>
      <c r="DL15" s="305">
        <v>1</v>
      </c>
      <c r="DM15" s="304">
        <v>0</v>
      </c>
      <c r="DN15" s="304">
        <v>0</v>
      </c>
      <c r="DO15" s="304">
        <v>0</v>
      </c>
      <c r="DP15" s="304">
        <v>0</v>
      </c>
      <c r="DQ15" s="304">
        <v>0</v>
      </c>
      <c r="DR15" s="304">
        <v>0</v>
      </c>
      <c r="DS15" s="304">
        <v>1</v>
      </c>
      <c r="DT15" s="304">
        <v>0</v>
      </c>
      <c r="DU15" s="304">
        <v>0</v>
      </c>
      <c r="DV15" s="304">
        <v>0</v>
      </c>
      <c r="DW15" s="304">
        <v>0</v>
      </c>
      <c r="DX15" s="304">
        <v>0</v>
      </c>
      <c r="DY15" s="304">
        <v>0</v>
      </c>
      <c r="DZ15" s="304">
        <v>1</v>
      </c>
      <c r="EA15" s="306">
        <v>0</v>
      </c>
      <c r="EB15" s="304">
        <v>0</v>
      </c>
      <c r="EC15" s="304">
        <v>0</v>
      </c>
      <c r="ED15" s="304">
        <v>0</v>
      </c>
      <c r="EE15" s="304">
        <v>0</v>
      </c>
      <c r="EF15" s="304">
        <v>0</v>
      </c>
      <c r="EG15" s="305">
        <v>1</v>
      </c>
    </row>
    <row r="16" spans="1:137" s="311" customFormat="1">
      <c r="A16" s="307">
        <v>1</v>
      </c>
      <c r="B16" s="308" t="s">
        <v>6320</v>
      </c>
      <c r="C16" s="309">
        <f t="shared" si="3"/>
        <v>1</v>
      </c>
      <c r="D16" s="310">
        <v>1</v>
      </c>
      <c r="E16" s="311">
        <v>0</v>
      </c>
      <c r="F16" s="311">
        <v>0</v>
      </c>
      <c r="G16" s="311">
        <v>0</v>
      </c>
      <c r="H16" s="311">
        <v>0</v>
      </c>
      <c r="I16" s="311">
        <v>0</v>
      </c>
      <c r="J16" s="311">
        <v>1</v>
      </c>
      <c r="K16" s="312">
        <v>0</v>
      </c>
      <c r="L16" s="311">
        <v>0</v>
      </c>
      <c r="M16" s="311">
        <v>0</v>
      </c>
      <c r="N16" s="311">
        <v>0</v>
      </c>
      <c r="O16" s="311">
        <v>0</v>
      </c>
      <c r="P16" s="311">
        <v>0</v>
      </c>
      <c r="Q16" s="311">
        <v>0</v>
      </c>
      <c r="R16" s="312">
        <v>1</v>
      </c>
      <c r="S16" s="311">
        <v>0</v>
      </c>
      <c r="T16" s="311">
        <v>0</v>
      </c>
      <c r="U16" s="311">
        <v>0</v>
      </c>
      <c r="V16" s="311">
        <v>0</v>
      </c>
      <c r="W16" s="311">
        <v>0</v>
      </c>
      <c r="X16" s="311">
        <v>0</v>
      </c>
      <c r="Y16" s="312">
        <v>3</v>
      </c>
      <c r="Z16" s="311">
        <v>0</v>
      </c>
      <c r="AA16" s="311">
        <v>0</v>
      </c>
      <c r="AB16" s="311">
        <v>0</v>
      </c>
      <c r="AC16" s="311">
        <v>0</v>
      </c>
      <c r="AD16" s="311">
        <v>0</v>
      </c>
      <c r="AE16" s="311">
        <v>0</v>
      </c>
      <c r="AF16" s="312">
        <v>2</v>
      </c>
      <c r="AG16" s="311">
        <v>0</v>
      </c>
      <c r="AH16" s="311">
        <v>0</v>
      </c>
      <c r="AI16" s="311">
        <v>0</v>
      </c>
      <c r="AJ16" s="311">
        <v>0</v>
      </c>
      <c r="AK16" s="311">
        <v>2</v>
      </c>
      <c r="AL16" s="311">
        <v>1</v>
      </c>
      <c r="AM16" s="312">
        <v>1</v>
      </c>
      <c r="AN16" s="311">
        <v>0</v>
      </c>
      <c r="AO16" s="311">
        <v>0</v>
      </c>
      <c r="AP16" s="311">
        <v>0</v>
      </c>
      <c r="AQ16" s="311">
        <v>0</v>
      </c>
      <c r="AR16" s="311">
        <v>0</v>
      </c>
      <c r="AS16" s="311">
        <v>0</v>
      </c>
      <c r="AT16" s="312">
        <v>3</v>
      </c>
      <c r="AU16" s="311">
        <v>0</v>
      </c>
      <c r="AV16" s="311">
        <v>0</v>
      </c>
      <c r="AW16" s="311">
        <v>0</v>
      </c>
      <c r="AX16" s="311">
        <v>0</v>
      </c>
      <c r="AY16" s="311">
        <v>0</v>
      </c>
      <c r="AZ16" s="311">
        <v>0</v>
      </c>
      <c r="BA16" s="312">
        <v>3</v>
      </c>
      <c r="BB16" s="311">
        <v>0</v>
      </c>
      <c r="BC16" s="311">
        <v>0</v>
      </c>
      <c r="BD16" s="311">
        <v>0</v>
      </c>
      <c r="BE16" s="311">
        <v>0</v>
      </c>
      <c r="BF16" s="311">
        <v>0</v>
      </c>
      <c r="BG16" s="311">
        <v>0</v>
      </c>
      <c r="BH16" s="312">
        <v>3</v>
      </c>
      <c r="BI16" s="311">
        <v>0</v>
      </c>
      <c r="BJ16" s="311">
        <v>0</v>
      </c>
      <c r="BK16" s="311">
        <v>0</v>
      </c>
      <c r="BL16" s="311">
        <v>0</v>
      </c>
      <c r="BM16" s="311">
        <v>0</v>
      </c>
      <c r="BN16" s="311">
        <v>0</v>
      </c>
      <c r="BO16" s="312">
        <v>2</v>
      </c>
      <c r="BP16" s="311">
        <v>0</v>
      </c>
      <c r="BQ16" s="311">
        <v>0</v>
      </c>
      <c r="BR16" s="311">
        <v>0</v>
      </c>
      <c r="BS16" s="311">
        <v>0</v>
      </c>
      <c r="BT16" s="311">
        <v>0</v>
      </c>
      <c r="BU16" s="311">
        <v>0</v>
      </c>
      <c r="BV16" s="312">
        <v>3</v>
      </c>
      <c r="BW16" s="311">
        <v>0</v>
      </c>
      <c r="BX16" s="311">
        <v>0</v>
      </c>
      <c r="BY16" s="311">
        <v>0</v>
      </c>
      <c r="BZ16" s="311">
        <v>0</v>
      </c>
      <c r="CA16" s="311">
        <v>0</v>
      </c>
      <c r="CB16" s="311">
        <v>0</v>
      </c>
      <c r="CC16" s="312">
        <v>0</v>
      </c>
      <c r="CD16" s="311">
        <v>0</v>
      </c>
      <c r="CE16" s="311">
        <v>0</v>
      </c>
      <c r="CF16" s="311">
        <v>0</v>
      </c>
      <c r="CG16" s="311">
        <v>0</v>
      </c>
      <c r="CH16" s="311">
        <v>0</v>
      </c>
      <c r="CI16" s="311">
        <v>0</v>
      </c>
      <c r="CJ16" s="312">
        <v>0</v>
      </c>
      <c r="CK16" s="311">
        <v>0</v>
      </c>
      <c r="CL16" s="311">
        <v>0</v>
      </c>
      <c r="CM16" s="311">
        <v>0</v>
      </c>
      <c r="CN16" s="311">
        <v>0</v>
      </c>
      <c r="CO16" s="311">
        <v>0</v>
      </c>
      <c r="CP16" s="311">
        <v>0</v>
      </c>
      <c r="CQ16" s="312">
        <v>0</v>
      </c>
      <c r="CR16" s="311">
        <v>0</v>
      </c>
      <c r="CS16" s="311">
        <v>0</v>
      </c>
      <c r="CT16" s="311">
        <v>0</v>
      </c>
      <c r="CU16" s="311">
        <v>0</v>
      </c>
      <c r="CV16" s="311">
        <v>0</v>
      </c>
      <c r="CW16" s="311">
        <v>0</v>
      </c>
      <c r="CX16" s="312">
        <v>0</v>
      </c>
      <c r="CY16" s="311">
        <v>0</v>
      </c>
      <c r="CZ16" s="311">
        <v>0</v>
      </c>
      <c r="DA16" s="311">
        <v>0</v>
      </c>
      <c r="DB16" s="311">
        <v>0</v>
      </c>
      <c r="DC16" s="311">
        <v>0</v>
      </c>
      <c r="DD16" s="311">
        <v>0</v>
      </c>
      <c r="DE16" s="312">
        <v>0</v>
      </c>
      <c r="DF16" s="311">
        <v>0</v>
      </c>
      <c r="DG16" s="311">
        <v>0</v>
      </c>
      <c r="DH16" s="311">
        <v>0</v>
      </c>
      <c r="DI16" s="311">
        <v>0</v>
      </c>
      <c r="DJ16" s="311">
        <v>0</v>
      </c>
      <c r="DK16" s="311">
        <v>0</v>
      </c>
      <c r="DL16" s="312">
        <v>0</v>
      </c>
      <c r="DM16" s="311">
        <v>0</v>
      </c>
      <c r="DN16" s="311">
        <v>0</v>
      </c>
      <c r="DO16" s="311">
        <v>0</v>
      </c>
      <c r="DP16" s="311">
        <v>0</v>
      </c>
      <c r="DQ16" s="311">
        <v>0</v>
      </c>
      <c r="DR16" s="311">
        <v>0</v>
      </c>
      <c r="DS16" s="311">
        <v>0</v>
      </c>
      <c r="DT16" s="311">
        <v>0</v>
      </c>
      <c r="DU16" s="311">
        <v>0</v>
      </c>
      <c r="DV16" s="311">
        <v>0</v>
      </c>
      <c r="DW16" s="311">
        <v>0</v>
      </c>
      <c r="DX16" s="311">
        <v>0</v>
      </c>
      <c r="DY16" s="311">
        <v>0</v>
      </c>
      <c r="DZ16" s="311">
        <v>0</v>
      </c>
      <c r="EA16" s="313">
        <v>0</v>
      </c>
      <c r="EB16" s="311">
        <v>0</v>
      </c>
      <c r="EC16" s="311">
        <v>0</v>
      </c>
      <c r="ED16" s="311">
        <v>0</v>
      </c>
      <c r="EE16" s="311">
        <v>0</v>
      </c>
      <c r="EF16" s="311">
        <v>0</v>
      </c>
      <c r="EG16" s="312">
        <v>0</v>
      </c>
    </row>
    <row r="17" spans="1:137" s="311" customFormat="1">
      <c r="A17" s="314">
        <v>0.5</v>
      </c>
      <c r="B17" s="308" t="s">
        <v>6166</v>
      </c>
      <c r="C17" s="309">
        <f t="shared" si="3"/>
        <v>1.5</v>
      </c>
      <c r="D17" s="310">
        <v>3</v>
      </c>
      <c r="E17" s="311">
        <v>0</v>
      </c>
      <c r="F17" s="311">
        <v>0</v>
      </c>
      <c r="G17" s="311">
        <v>0</v>
      </c>
      <c r="H17" s="311">
        <v>0</v>
      </c>
      <c r="I17" s="311">
        <v>0</v>
      </c>
      <c r="J17" s="311">
        <v>3</v>
      </c>
      <c r="K17" s="312">
        <v>0</v>
      </c>
      <c r="L17" s="311">
        <v>0</v>
      </c>
      <c r="M17" s="311">
        <v>0</v>
      </c>
      <c r="N17" s="311">
        <v>0</v>
      </c>
      <c r="O17" s="311">
        <v>0</v>
      </c>
      <c r="P17" s="311">
        <v>0</v>
      </c>
      <c r="Q17" s="311">
        <v>3</v>
      </c>
      <c r="R17" s="312">
        <v>0</v>
      </c>
      <c r="S17" s="311">
        <v>0</v>
      </c>
      <c r="T17" s="311">
        <v>0</v>
      </c>
      <c r="U17" s="311">
        <v>0</v>
      </c>
      <c r="V17" s="311">
        <v>0</v>
      </c>
      <c r="W17" s="311">
        <v>0</v>
      </c>
      <c r="X17" s="311">
        <v>0</v>
      </c>
      <c r="Y17" s="312">
        <v>3</v>
      </c>
      <c r="Z17" s="311">
        <v>0</v>
      </c>
      <c r="AA17" s="311">
        <v>0</v>
      </c>
      <c r="AB17" s="311">
        <v>0</v>
      </c>
      <c r="AC17" s="311">
        <v>0</v>
      </c>
      <c r="AD17" s="311">
        <v>0</v>
      </c>
      <c r="AE17" s="311">
        <v>1</v>
      </c>
      <c r="AF17" s="312">
        <v>0</v>
      </c>
      <c r="AG17" s="311">
        <v>0</v>
      </c>
      <c r="AH17" s="311">
        <v>0</v>
      </c>
      <c r="AI17" s="311">
        <v>0</v>
      </c>
      <c r="AJ17" s="311">
        <v>0</v>
      </c>
      <c r="AK17" s="311">
        <v>1</v>
      </c>
      <c r="AL17" s="311">
        <v>0</v>
      </c>
      <c r="AM17" s="312">
        <v>0</v>
      </c>
      <c r="AN17" s="311">
        <v>0</v>
      </c>
      <c r="AO17" s="311">
        <v>0</v>
      </c>
      <c r="AP17" s="311">
        <v>0</v>
      </c>
      <c r="AQ17" s="311">
        <v>0</v>
      </c>
      <c r="AR17" s="311">
        <v>0</v>
      </c>
      <c r="AS17" s="311">
        <v>0</v>
      </c>
      <c r="AT17" s="312">
        <v>1</v>
      </c>
      <c r="AU17" s="311">
        <v>0</v>
      </c>
      <c r="AV17" s="311">
        <v>0</v>
      </c>
      <c r="AW17" s="311">
        <v>0</v>
      </c>
      <c r="AX17" s="311">
        <v>0</v>
      </c>
      <c r="AY17" s="311">
        <v>0</v>
      </c>
      <c r="AZ17" s="311">
        <v>0</v>
      </c>
      <c r="BA17" s="312">
        <v>0</v>
      </c>
      <c r="BB17" s="311">
        <v>0</v>
      </c>
      <c r="BC17" s="311">
        <v>0</v>
      </c>
      <c r="BD17" s="311">
        <v>0</v>
      </c>
      <c r="BE17" s="311">
        <v>0</v>
      </c>
      <c r="BF17" s="311">
        <v>0</v>
      </c>
      <c r="BG17" s="311">
        <v>0</v>
      </c>
      <c r="BH17" s="312">
        <v>1</v>
      </c>
      <c r="BI17" s="311">
        <v>0</v>
      </c>
      <c r="BJ17" s="311">
        <v>0</v>
      </c>
      <c r="BK17" s="311">
        <v>0</v>
      </c>
      <c r="BL17" s="311">
        <v>0</v>
      </c>
      <c r="BM17" s="311">
        <v>0</v>
      </c>
      <c r="BN17" s="311">
        <v>0</v>
      </c>
      <c r="BO17" s="312">
        <v>0</v>
      </c>
      <c r="BP17" s="311">
        <v>0</v>
      </c>
      <c r="BQ17" s="311">
        <v>0</v>
      </c>
      <c r="BR17" s="311">
        <v>0</v>
      </c>
      <c r="BS17" s="311">
        <v>0</v>
      </c>
      <c r="BT17" s="311">
        <v>0</v>
      </c>
      <c r="BU17" s="311">
        <v>0</v>
      </c>
      <c r="BV17" s="312">
        <v>1</v>
      </c>
      <c r="BW17" s="311">
        <v>0</v>
      </c>
      <c r="BX17" s="311">
        <v>0</v>
      </c>
      <c r="BY17" s="311">
        <v>0</v>
      </c>
      <c r="BZ17" s="311">
        <v>0</v>
      </c>
      <c r="CA17" s="311">
        <v>0</v>
      </c>
      <c r="CB17" s="311">
        <v>0</v>
      </c>
      <c r="CC17" s="312">
        <v>0</v>
      </c>
      <c r="CD17" s="311">
        <v>0</v>
      </c>
      <c r="CE17" s="311">
        <v>0</v>
      </c>
      <c r="CF17" s="311">
        <v>1</v>
      </c>
      <c r="CG17" s="311">
        <v>0</v>
      </c>
      <c r="CH17" s="311">
        <v>0</v>
      </c>
      <c r="CI17" s="311">
        <v>0</v>
      </c>
      <c r="CJ17" s="312">
        <v>0</v>
      </c>
      <c r="CK17" s="311">
        <v>0</v>
      </c>
      <c r="CL17" s="311">
        <v>0</v>
      </c>
      <c r="CM17" s="311">
        <v>0</v>
      </c>
      <c r="CN17" s="311">
        <v>0</v>
      </c>
      <c r="CO17" s="311">
        <v>0</v>
      </c>
      <c r="CP17" s="311">
        <v>0</v>
      </c>
      <c r="CQ17" s="312">
        <v>1</v>
      </c>
      <c r="CR17" s="311">
        <v>0</v>
      </c>
      <c r="CS17" s="311">
        <v>0</v>
      </c>
      <c r="CT17" s="311">
        <v>0</v>
      </c>
      <c r="CU17" s="311">
        <v>0</v>
      </c>
      <c r="CV17" s="311">
        <v>0</v>
      </c>
      <c r="CW17" s="311">
        <v>0</v>
      </c>
      <c r="CX17" s="312">
        <v>1</v>
      </c>
      <c r="CY17" s="311">
        <v>0</v>
      </c>
      <c r="CZ17" s="311">
        <v>0</v>
      </c>
      <c r="DA17" s="311">
        <v>0</v>
      </c>
      <c r="DB17" s="311">
        <v>0</v>
      </c>
      <c r="DC17" s="311">
        <v>0</v>
      </c>
      <c r="DD17" s="311">
        <v>0</v>
      </c>
      <c r="DE17" s="312">
        <v>1</v>
      </c>
      <c r="DF17" s="311">
        <v>0</v>
      </c>
      <c r="DG17" s="311">
        <v>0</v>
      </c>
      <c r="DH17" s="311">
        <v>0</v>
      </c>
      <c r="DI17" s="311">
        <v>0</v>
      </c>
      <c r="DJ17" s="311">
        <v>0</v>
      </c>
      <c r="DK17" s="311">
        <v>0</v>
      </c>
      <c r="DL17" s="312">
        <v>1</v>
      </c>
      <c r="DM17" s="311">
        <v>0</v>
      </c>
      <c r="DN17" s="311">
        <v>0</v>
      </c>
      <c r="DO17" s="311">
        <v>0</v>
      </c>
      <c r="DP17" s="311">
        <v>0</v>
      </c>
      <c r="DQ17" s="311">
        <v>0</v>
      </c>
      <c r="DR17" s="311">
        <v>0</v>
      </c>
      <c r="DS17" s="311">
        <v>1</v>
      </c>
      <c r="DT17" s="311">
        <v>0</v>
      </c>
      <c r="DU17" s="311">
        <v>0</v>
      </c>
      <c r="DV17" s="311">
        <v>0</v>
      </c>
      <c r="DW17" s="311">
        <v>0</v>
      </c>
      <c r="DX17" s="311">
        <v>0</v>
      </c>
      <c r="DY17" s="311">
        <v>0</v>
      </c>
      <c r="DZ17" s="311">
        <v>1</v>
      </c>
      <c r="EA17" s="313">
        <v>0</v>
      </c>
      <c r="EB17" s="311">
        <v>0</v>
      </c>
      <c r="EC17" s="311">
        <v>0</v>
      </c>
      <c r="ED17" s="311">
        <v>0</v>
      </c>
      <c r="EE17" s="311">
        <v>0</v>
      </c>
      <c r="EF17" s="311">
        <v>0</v>
      </c>
      <c r="EG17" s="312">
        <v>1</v>
      </c>
    </row>
    <row r="18" spans="1:137" s="311" customFormat="1">
      <c r="A18" s="307">
        <v>1</v>
      </c>
      <c r="B18" s="308" t="s">
        <v>2419</v>
      </c>
      <c r="C18" s="309">
        <f t="shared" si="3"/>
        <v>2</v>
      </c>
      <c r="D18" s="310">
        <v>2</v>
      </c>
      <c r="E18" s="311">
        <v>0</v>
      </c>
      <c r="F18" s="311">
        <v>0</v>
      </c>
      <c r="G18" s="311">
        <v>0</v>
      </c>
      <c r="H18" s="311">
        <v>0</v>
      </c>
      <c r="I18" s="311">
        <v>0</v>
      </c>
      <c r="J18" s="311">
        <v>2</v>
      </c>
      <c r="K18" s="312">
        <v>0</v>
      </c>
      <c r="L18" s="311">
        <v>0</v>
      </c>
      <c r="M18" s="311">
        <v>0</v>
      </c>
      <c r="N18" s="311">
        <v>0</v>
      </c>
      <c r="O18" s="311">
        <v>0</v>
      </c>
      <c r="P18" s="311">
        <v>0</v>
      </c>
      <c r="Q18" s="311">
        <v>0</v>
      </c>
      <c r="R18" s="312">
        <v>2</v>
      </c>
      <c r="S18" s="311">
        <v>0</v>
      </c>
      <c r="T18" s="311">
        <v>0</v>
      </c>
      <c r="U18" s="311">
        <v>0</v>
      </c>
      <c r="V18" s="311">
        <v>0</v>
      </c>
      <c r="W18" s="311">
        <v>0</v>
      </c>
      <c r="X18" s="311">
        <v>2</v>
      </c>
      <c r="Y18" s="312">
        <v>0</v>
      </c>
      <c r="Z18" s="311">
        <v>0</v>
      </c>
      <c r="AA18" s="311">
        <v>0</v>
      </c>
      <c r="AB18" s="311">
        <v>0</v>
      </c>
      <c r="AC18" s="311">
        <v>0</v>
      </c>
      <c r="AD18" s="311">
        <v>0</v>
      </c>
      <c r="AE18" s="311">
        <v>0</v>
      </c>
      <c r="AF18" s="312">
        <v>2</v>
      </c>
      <c r="AG18" s="311">
        <v>0</v>
      </c>
      <c r="AH18" s="311">
        <v>0</v>
      </c>
      <c r="AI18" s="311">
        <v>0</v>
      </c>
      <c r="AJ18" s="311">
        <v>0</v>
      </c>
      <c r="AK18" s="311">
        <v>0</v>
      </c>
      <c r="AL18" s="311">
        <v>2</v>
      </c>
      <c r="AM18" s="312">
        <v>0</v>
      </c>
      <c r="AN18" s="311">
        <v>0</v>
      </c>
      <c r="AO18" s="311">
        <v>0</v>
      </c>
      <c r="AP18" s="311">
        <v>0</v>
      </c>
      <c r="AQ18" s="311">
        <v>0</v>
      </c>
      <c r="AR18" s="311">
        <v>0</v>
      </c>
      <c r="AS18" s="311">
        <v>0</v>
      </c>
      <c r="AT18" s="312">
        <v>2</v>
      </c>
      <c r="AU18" s="311">
        <v>0</v>
      </c>
      <c r="AV18" s="311">
        <v>0</v>
      </c>
      <c r="AW18" s="311">
        <v>0</v>
      </c>
      <c r="AX18" s="311">
        <v>0</v>
      </c>
      <c r="AY18" s="311">
        <v>0</v>
      </c>
      <c r="AZ18" s="311">
        <v>0</v>
      </c>
      <c r="BA18" s="312">
        <v>2</v>
      </c>
      <c r="BB18" s="311">
        <v>0</v>
      </c>
      <c r="BC18" s="311">
        <v>0</v>
      </c>
      <c r="BD18" s="311">
        <v>0</v>
      </c>
      <c r="BE18" s="311">
        <v>0</v>
      </c>
      <c r="BF18" s="311">
        <v>0</v>
      </c>
      <c r="BG18" s="311">
        <v>0</v>
      </c>
      <c r="BH18" s="312">
        <v>2</v>
      </c>
      <c r="BI18" s="311">
        <v>0</v>
      </c>
      <c r="BJ18" s="311">
        <v>0</v>
      </c>
      <c r="BK18" s="311">
        <v>0</v>
      </c>
      <c r="BL18" s="311">
        <v>0</v>
      </c>
      <c r="BM18" s="311">
        <v>0</v>
      </c>
      <c r="BN18" s="311">
        <v>2</v>
      </c>
      <c r="BO18" s="312">
        <v>1</v>
      </c>
      <c r="BP18" s="311">
        <v>0</v>
      </c>
      <c r="BQ18" s="311">
        <v>0</v>
      </c>
      <c r="BR18" s="311">
        <v>0</v>
      </c>
      <c r="BS18" s="311">
        <v>0</v>
      </c>
      <c r="BT18" s="311">
        <v>0</v>
      </c>
      <c r="BU18" s="311">
        <v>0</v>
      </c>
      <c r="BV18" s="312">
        <v>1</v>
      </c>
      <c r="BW18" s="311">
        <v>0</v>
      </c>
      <c r="BX18" s="311">
        <v>0</v>
      </c>
      <c r="BY18" s="311">
        <v>0</v>
      </c>
      <c r="BZ18" s="311">
        <v>0</v>
      </c>
      <c r="CA18" s="311">
        <v>0</v>
      </c>
      <c r="CB18" s="311">
        <v>0</v>
      </c>
      <c r="CC18" s="312">
        <v>1</v>
      </c>
      <c r="CD18" s="311">
        <v>0</v>
      </c>
      <c r="CE18" s="311">
        <v>0</v>
      </c>
      <c r="CF18" s="311">
        <v>0</v>
      </c>
      <c r="CG18" s="311">
        <v>0</v>
      </c>
      <c r="CH18" s="311">
        <v>0</v>
      </c>
      <c r="CI18" s="311">
        <v>1</v>
      </c>
      <c r="CJ18" s="312">
        <v>0</v>
      </c>
      <c r="CK18" s="311">
        <v>0</v>
      </c>
      <c r="CL18" s="311">
        <v>0</v>
      </c>
      <c r="CM18" s="311">
        <v>0</v>
      </c>
      <c r="CN18" s="311">
        <v>0</v>
      </c>
      <c r="CO18" s="311">
        <v>0</v>
      </c>
      <c r="CP18" s="311">
        <v>0</v>
      </c>
      <c r="CQ18" s="312">
        <v>1</v>
      </c>
      <c r="CR18" s="311">
        <v>0</v>
      </c>
      <c r="CS18" s="311">
        <v>0</v>
      </c>
      <c r="CT18" s="311">
        <v>0</v>
      </c>
      <c r="CU18" s="311">
        <v>0</v>
      </c>
      <c r="CV18" s="311">
        <v>0</v>
      </c>
      <c r="CW18" s="311">
        <v>0</v>
      </c>
      <c r="CX18" s="312">
        <v>1</v>
      </c>
      <c r="CY18" s="311">
        <v>0</v>
      </c>
      <c r="CZ18" s="311">
        <v>0</v>
      </c>
      <c r="DA18" s="311">
        <v>0</v>
      </c>
      <c r="DB18" s="311">
        <v>0</v>
      </c>
      <c r="DC18" s="311">
        <v>0</v>
      </c>
      <c r="DD18" s="311">
        <v>1</v>
      </c>
      <c r="DE18" s="312">
        <v>0</v>
      </c>
      <c r="DF18" s="311">
        <v>0</v>
      </c>
      <c r="DG18" s="311">
        <v>0</v>
      </c>
      <c r="DH18" s="311">
        <v>0</v>
      </c>
      <c r="DI18" s="311">
        <v>0</v>
      </c>
      <c r="DJ18" s="311">
        <v>0</v>
      </c>
      <c r="DK18" s="311">
        <v>1</v>
      </c>
      <c r="DL18" s="312">
        <v>0</v>
      </c>
      <c r="DM18" s="311">
        <v>0</v>
      </c>
      <c r="DN18" s="311">
        <v>0</v>
      </c>
      <c r="DO18" s="311">
        <v>0</v>
      </c>
      <c r="DP18" s="311">
        <v>0</v>
      </c>
      <c r="DQ18" s="311">
        <v>0</v>
      </c>
      <c r="DR18" s="311">
        <v>0</v>
      </c>
      <c r="DS18" s="311">
        <v>1</v>
      </c>
      <c r="DT18" s="311">
        <v>0</v>
      </c>
      <c r="DU18" s="311">
        <v>0</v>
      </c>
      <c r="DV18" s="311">
        <v>0</v>
      </c>
      <c r="DW18" s="311">
        <v>0</v>
      </c>
      <c r="DX18" s="311">
        <v>0</v>
      </c>
      <c r="DY18" s="311">
        <v>0</v>
      </c>
      <c r="DZ18" s="311">
        <v>1</v>
      </c>
      <c r="EA18" s="313">
        <v>0</v>
      </c>
      <c r="EB18" s="311">
        <v>0</v>
      </c>
      <c r="EC18" s="311">
        <v>0</v>
      </c>
      <c r="ED18" s="311">
        <v>0</v>
      </c>
      <c r="EE18" s="311">
        <v>0</v>
      </c>
      <c r="EF18" s="311">
        <v>0</v>
      </c>
      <c r="EG18" s="312">
        <v>1</v>
      </c>
    </row>
    <row r="19" spans="1:137" s="311" customFormat="1">
      <c r="A19" s="307">
        <v>1</v>
      </c>
      <c r="B19" s="308" t="s">
        <v>932</v>
      </c>
      <c r="C19" s="309">
        <f t="shared" ref="C19" si="4">(SUM(E19:K19))*A19</f>
        <v>0</v>
      </c>
      <c r="D19" s="310">
        <v>2</v>
      </c>
      <c r="E19" s="311">
        <v>0</v>
      </c>
      <c r="F19" s="311">
        <v>0</v>
      </c>
      <c r="G19" s="311">
        <v>0</v>
      </c>
      <c r="H19" s="311">
        <v>0</v>
      </c>
      <c r="I19" s="311">
        <v>0</v>
      </c>
      <c r="J19" s="311">
        <v>0</v>
      </c>
      <c r="K19" s="312">
        <v>0</v>
      </c>
      <c r="L19" s="311">
        <v>0</v>
      </c>
      <c r="M19" s="311">
        <v>0</v>
      </c>
      <c r="N19" s="311">
        <v>0</v>
      </c>
      <c r="O19" s="311">
        <v>1</v>
      </c>
      <c r="P19" s="311">
        <v>0</v>
      </c>
      <c r="Q19" s="311">
        <v>0</v>
      </c>
      <c r="R19" s="312">
        <v>0</v>
      </c>
      <c r="S19" s="311">
        <v>0</v>
      </c>
      <c r="T19" s="311">
        <v>0</v>
      </c>
      <c r="U19" s="311">
        <v>0</v>
      </c>
      <c r="V19" s="311">
        <v>0</v>
      </c>
      <c r="W19" s="311">
        <v>0</v>
      </c>
      <c r="X19" s="311">
        <v>0</v>
      </c>
      <c r="Y19" s="312">
        <v>0</v>
      </c>
      <c r="Z19" s="311">
        <v>0</v>
      </c>
      <c r="AA19" s="311">
        <v>0</v>
      </c>
      <c r="AB19" s="311">
        <v>0</v>
      </c>
      <c r="AC19" s="311">
        <v>0</v>
      </c>
      <c r="AD19" s="311">
        <v>0</v>
      </c>
      <c r="AE19" s="311">
        <v>0</v>
      </c>
      <c r="AF19" s="312">
        <v>1</v>
      </c>
      <c r="AG19" s="311">
        <v>0</v>
      </c>
      <c r="AH19" s="311">
        <v>0</v>
      </c>
      <c r="AI19" s="311">
        <v>0</v>
      </c>
      <c r="AJ19" s="311">
        <v>0</v>
      </c>
      <c r="AK19" s="311">
        <v>0</v>
      </c>
      <c r="AL19" s="311">
        <v>0</v>
      </c>
      <c r="AM19" s="312">
        <v>0</v>
      </c>
      <c r="AN19" s="311">
        <v>0</v>
      </c>
      <c r="AO19" s="311">
        <v>0</v>
      </c>
      <c r="AP19" s="311">
        <v>0</v>
      </c>
      <c r="AQ19" s="311">
        <v>0</v>
      </c>
      <c r="AR19" s="311">
        <v>0</v>
      </c>
      <c r="AS19" s="311">
        <v>0</v>
      </c>
      <c r="AT19" s="312">
        <v>0</v>
      </c>
      <c r="AU19" s="311">
        <v>0</v>
      </c>
      <c r="AV19" s="311">
        <v>0</v>
      </c>
      <c r="AW19" s="311">
        <v>0</v>
      </c>
      <c r="AX19" s="311">
        <v>0</v>
      </c>
      <c r="AY19" s="311">
        <v>0</v>
      </c>
      <c r="AZ19" s="311">
        <v>0</v>
      </c>
      <c r="BA19" s="312">
        <v>0</v>
      </c>
      <c r="BB19" s="311">
        <v>0</v>
      </c>
      <c r="BC19" s="311">
        <v>0</v>
      </c>
      <c r="BD19" s="311">
        <v>0</v>
      </c>
      <c r="BE19" s="311">
        <v>0</v>
      </c>
      <c r="BF19" s="311">
        <v>0</v>
      </c>
      <c r="BG19" s="311">
        <v>0</v>
      </c>
      <c r="BH19" s="312">
        <v>0</v>
      </c>
      <c r="BI19" s="311">
        <v>0</v>
      </c>
      <c r="BJ19" s="311">
        <v>0</v>
      </c>
      <c r="BK19" s="311">
        <v>0</v>
      </c>
      <c r="BL19" s="311">
        <v>0</v>
      </c>
      <c r="BM19" s="311">
        <v>0</v>
      </c>
      <c r="BN19" s="311">
        <v>0</v>
      </c>
      <c r="BO19" s="312">
        <v>0</v>
      </c>
      <c r="BP19" s="311">
        <v>0</v>
      </c>
      <c r="BQ19" s="311">
        <v>0</v>
      </c>
      <c r="BR19" s="311">
        <v>0</v>
      </c>
      <c r="BS19" s="311">
        <v>0</v>
      </c>
      <c r="BT19" s="311">
        <v>0</v>
      </c>
      <c r="BU19" s="311">
        <v>0</v>
      </c>
      <c r="BV19" s="312">
        <v>0</v>
      </c>
      <c r="BW19" s="311">
        <v>0</v>
      </c>
      <c r="BX19" s="311">
        <v>0</v>
      </c>
      <c r="BY19" s="311">
        <v>0</v>
      </c>
      <c r="BZ19" s="311">
        <v>0</v>
      </c>
      <c r="CA19" s="311">
        <v>0</v>
      </c>
      <c r="CB19" s="311">
        <v>0</v>
      </c>
      <c r="CC19" s="312">
        <v>0</v>
      </c>
      <c r="CD19" s="311">
        <v>0</v>
      </c>
      <c r="CE19" s="311">
        <v>0</v>
      </c>
      <c r="CF19" s="311">
        <v>0</v>
      </c>
      <c r="CG19" s="311">
        <v>0</v>
      </c>
      <c r="CH19" s="311">
        <v>0</v>
      </c>
      <c r="CI19" s="311">
        <v>0</v>
      </c>
      <c r="CJ19" s="312">
        <v>0</v>
      </c>
      <c r="CK19" s="311">
        <v>0</v>
      </c>
      <c r="CL19" s="311">
        <v>0</v>
      </c>
      <c r="CM19" s="311">
        <v>0</v>
      </c>
      <c r="CN19" s="311">
        <v>0</v>
      </c>
      <c r="CO19" s="311">
        <v>0</v>
      </c>
      <c r="CP19" s="311">
        <v>0</v>
      </c>
      <c r="CQ19" s="312">
        <v>0</v>
      </c>
      <c r="CR19" s="311">
        <v>0</v>
      </c>
      <c r="CS19" s="311">
        <v>0</v>
      </c>
      <c r="CT19" s="311">
        <v>0</v>
      </c>
      <c r="CU19" s="311">
        <v>0</v>
      </c>
      <c r="CV19" s="311">
        <v>0</v>
      </c>
      <c r="CW19" s="311">
        <v>0</v>
      </c>
      <c r="CX19" s="312">
        <v>0</v>
      </c>
      <c r="CY19" s="311">
        <v>0</v>
      </c>
      <c r="CZ19" s="311">
        <v>0</v>
      </c>
      <c r="DA19" s="311">
        <v>0</v>
      </c>
      <c r="DB19" s="311">
        <v>0</v>
      </c>
      <c r="DC19" s="311">
        <v>0</v>
      </c>
      <c r="DD19" s="311">
        <v>0</v>
      </c>
      <c r="DE19" s="312">
        <v>0</v>
      </c>
      <c r="DF19" s="311">
        <v>0</v>
      </c>
      <c r="DG19" s="311">
        <v>0</v>
      </c>
      <c r="DH19" s="311">
        <v>0</v>
      </c>
      <c r="DI19" s="311">
        <v>0</v>
      </c>
      <c r="DJ19" s="311">
        <v>0</v>
      </c>
      <c r="DK19" s="311">
        <v>0</v>
      </c>
      <c r="DL19" s="312">
        <v>0</v>
      </c>
      <c r="DM19" s="311">
        <v>0</v>
      </c>
      <c r="DN19" s="311">
        <v>0</v>
      </c>
      <c r="DO19" s="311">
        <v>0</v>
      </c>
      <c r="DP19" s="311">
        <v>0</v>
      </c>
      <c r="DQ19" s="311">
        <v>0</v>
      </c>
      <c r="DR19" s="311">
        <v>0</v>
      </c>
      <c r="DS19" s="311">
        <v>0</v>
      </c>
      <c r="DT19" s="311">
        <v>0</v>
      </c>
      <c r="DU19" s="311">
        <v>2</v>
      </c>
      <c r="DV19" s="311">
        <v>0</v>
      </c>
      <c r="DW19" s="311">
        <v>0</v>
      </c>
      <c r="DX19" s="311">
        <v>0</v>
      </c>
      <c r="DY19" s="311">
        <v>0</v>
      </c>
      <c r="DZ19" s="311">
        <v>0</v>
      </c>
      <c r="EA19" s="313">
        <v>0</v>
      </c>
      <c r="EB19" s="311">
        <v>0</v>
      </c>
      <c r="EC19" s="311">
        <v>0</v>
      </c>
      <c r="ED19" s="311">
        <v>0</v>
      </c>
      <c r="EE19" s="311">
        <v>0</v>
      </c>
      <c r="EF19" s="311">
        <v>0</v>
      </c>
      <c r="EG19" s="312">
        <v>0</v>
      </c>
    </row>
    <row r="20" spans="1:137" s="311" customFormat="1">
      <c r="A20" s="307">
        <v>1</v>
      </c>
      <c r="B20" s="308" t="s">
        <v>2275</v>
      </c>
      <c r="C20" s="309">
        <f t="shared" ref="C20" si="5">(SUM(E20:K20))*A20</f>
        <v>0</v>
      </c>
      <c r="D20" s="310">
        <v>1</v>
      </c>
      <c r="E20" s="311">
        <v>0</v>
      </c>
      <c r="F20" s="311">
        <v>0</v>
      </c>
      <c r="G20" s="311">
        <v>0</v>
      </c>
      <c r="H20" s="311">
        <v>0</v>
      </c>
      <c r="I20" s="311">
        <v>0</v>
      </c>
      <c r="J20" s="311">
        <v>0</v>
      </c>
      <c r="K20" s="312">
        <v>0</v>
      </c>
      <c r="L20" s="311">
        <v>0</v>
      </c>
      <c r="M20" s="311">
        <v>0</v>
      </c>
      <c r="N20" s="311">
        <v>0</v>
      </c>
      <c r="O20" s="311">
        <v>1</v>
      </c>
      <c r="P20" s="311">
        <v>0</v>
      </c>
      <c r="Q20" s="311">
        <v>0</v>
      </c>
      <c r="R20" s="312">
        <v>0</v>
      </c>
      <c r="S20" s="311">
        <v>0</v>
      </c>
      <c r="T20" s="311">
        <v>0</v>
      </c>
      <c r="U20" s="311">
        <v>0</v>
      </c>
      <c r="V20" s="311">
        <v>0</v>
      </c>
      <c r="W20" s="311">
        <v>0</v>
      </c>
      <c r="X20" s="311">
        <v>0</v>
      </c>
      <c r="Y20" s="312">
        <v>2</v>
      </c>
      <c r="Z20" s="311">
        <v>0</v>
      </c>
      <c r="AA20" s="311">
        <v>0</v>
      </c>
      <c r="AB20" s="311">
        <v>0</v>
      </c>
      <c r="AC20" s="311">
        <v>0</v>
      </c>
      <c r="AD20" s="311">
        <v>0</v>
      </c>
      <c r="AE20" s="311">
        <v>0</v>
      </c>
      <c r="AF20" s="312">
        <v>0</v>
      </c>
      <c r="AG20" s="311">
        <v>0</v>
      </c>
      <c r="AH20" s="311">
        <v>0</v>
      </c>
      <c r="AI20" s="311">
        <v>0</v>
      </c>
      <c r="AJ20" s="311">
        <v>0</v>
      </c>
      <c r="AK20" s="311">
        <v>0</v>
      </c>
      <c r="AL20" s="311">
        <v>0</v>
      </c>
      <c r="AM20" s="312">
        <v>0</v>
      </c>
      <c r="AN20" s="311">
        <v>0</v>
      </c>
      <c r="AO20" s="311">
        <v>0</v>
      </c>
      <c r="AP20" s="311">
        <v>0</v>
      </c>
      <c r="AQ20" s="311">
        <v>0</v>
      </c>
      <c r="AR20" s="311">
        <v>0</v>
      </c>
      <c r="AS20" s="311">
        <v>0</v>
      </c>
      <c r="AT20" s="312">
        <v>0</v>
      </c>
      <c r="AU20" s="311">
        <v>0</v>
      </c>
      <c r="AV20" s="311">
        <v>0</v>
      </c>
      <c r="AW20" s="311">
        <v>0</v>
      </c>
      <c r="AX20" s="311">
        <v>0</v>
      </c>
      <c r="AY20" s="311">
        <v>0</v>
      </c>
      <c r="AZ20" s="311">
        <v>1</v>
      </c>
      <c r="BA20" s="312">
        <v>0</v>
      </c>
      <c r="BB20" s="311">
        <v>0</v>
      </c>
      <c r="BC20" s="311">
        <v>0</v>
      </c>
      <c r="BD20" s="311">
        <v>0</v>
      </c>
      <c r="BE20" s="311">
        <v>0</v>
      </c>
      <c r="BF20" s="311">
        <v>0</v>
      </c>
      <c r="BG20" s="311">
        <v>0</v>
      </c>
      <c r="BH20" s="312">
        <v>2</v>
      </c>
      <c r="BI20" s="311">
        <v>0</v>
      </c>
      <c r="BJ20" s="311">
        <v>0</v>
      </c>
      <c r="BK20" s="311">
        <v>0</v>
      </c>
      <c r="BL20" s="311">
        <v>0</v>
      </c>
      <c r="BM20" s="311">
        <v>0</v>
      </c>
      <c r="BN20" s="311">
        <v>0</v>
      </c>
      <c r="BO20" s="312">
        <v>0</v>
      </c>
      <c r="BP20" s="311">
        <v>0</v>
      </c>
      <c r="BQ20" s="311">
        <v>0</v>
      </c>
      <c r="BR20" s="311">
        <v>0</v>
      </c>
      <c r="BS20" s="311">
        <v>0</v>
      </c>
      <c r="BT20" s="311">
        <v>0</v>
      </c>
      <c r="BU20" s="311">
        <v>0</v>
      </c>
      <c r="BV20" s="312">
        <v>0</v>
      </c>
      <c r="BW20" s="311">
        <v>0</v>
      </c>
      <c r="BX20" s="311">
        <v>0</v>
      </c>
      <c r="BY20" s="311">
        <v>0</v>
      </c>
      <c r="BZ20" s="311">
        <v>0</v>
      </c>
      <c r="CA20" s="311">
        <v>0</v>
      </c>
      <c r="CB20" s="311">
        <v>0</v>
      </c>
      <c r="CC20" s="312">
        <v>0</v>
      </c>
      <c r="CD20" s="311">
        <v>0</v>
      </c>
      <c r="CE20" s="311">
        <v>0</v>
      </c>
      <c r="CF20" s="311">
        <v>0</v>
      </c>
      <c r="CG20" s="311">
        <v>0</v>
      </c>
      <c r="CH20" s="311">
        <v>0</v>
      </c>
      <c r="CI20" s="311">
        <v>0</v>
      </c>
      <c r="CJ20" s="312">
        <v>0</v>
      </c>
      <c r="CK20" s="311">
        <v>0</v>
      </c>
      <c r="CL20" s="311">
        <v>0</v>
      </c>
      <c r="CM20" s="311">
        <v>0</v>
      </c>
      <c r="CN20" s="311">
        <v>0</v>
      </c>
      <c r="CO20" s="311">
        <v>0</v>
      </c>
      <c r="CP20" s="311">
        <v>0</v>
      </c>
      <c r="CQ20" s="312">
        <v>0</v>
      </c>
      <c r="CR20" s="311">
        <v>0</v>
      </c>
      <c r="CS20" s="311">
        <v>0</v>
      </c>
      <c r="CT20" s="311">
        <v>0</v>
      </c>
      <c r="CU20" s="311">
        <v>0</v>
      </c>
      <c r="CV20" s="311">
        <v>0</v>
      </c>
      <c r="CW20" s="311">
        <v>0</v>
      </c>
      <c r="CX20" s="312">
        <v>0</v>
      </c>
      <c r="CY20" s="311">
        <v>0</v>
      </c>
      <c r="CZ20" s="311">
        <v>0</v>
      </c>
      <c r="DA20" s="311">
        <v>0</v>
      </c>
      <c r="DB20" s="311">
        <v>0</v>
      </c>
      <c r="DC20" s="311">
        <v>0</v>
      </c>
      <c r="DD20" s="311">
        <v>0</v>
      </c>
      <c r="DE20" s="312">
        <v>0</v>
      </c>
      <c r="DF20" s="311">
        <v>0</v>
      </c>
      <c r="DG20" s="311">
        <v>0</v>
      </c>
      <c r="DH20" s="311">
        <v>0</v>
      </c>
      <c r="DI20" s="311">
        <v>0</v>
      </c>
      <c r="DJ20" s="311">
        <v>0</v>
      </c>
      <c r="DK20" s="311">
        <v>0</v>
      </c>
      <c r="DL20" s="312">
        <v>0</v>
      </c>
      <c r="DM20" s="311">
        <v>0</v>
      </c>
      <c r="DN20" s="311">
        <v>0</v>
      </c>
      <c r="DO20" s="311">
        <v>0</v>
      </c>
      <c r="DP20" s="311">
        <v>0</v>
      </c>
      <c r="DQ20" s="311">
        <v>0</v>
      </c>
      <c r="DR20" s="311">
        <v>0</v>
      </c>
      <c r="DS20" s="311">
        <v>0</v>
      </c>
      <c r="DT20" s="311">
        <v>0</v>
      </c>
      <c r="DU20" s="311">
        <v>0</v>
      </c>
      <c r="DV20" s="311">
        <v>0</v>
      </c>
      <c r="DW20" s="311">
        <v>0</v>
      </c>
      <c r="DX20" s="311">
        <v>0</v>
      </c>
      <c r="DY20" s="311">
        <v>0</v>
      </c>
      <c r="DZ20" s="311">
        <v>0</v>
      </c>
      <c r="EA20" s="313">
        <v>0</v>
      </c>
      <c r="EB20" s="311">
        <v>0</v>
      </c>
      <c r="EC20" s="311">
        <v>0</v>
      </c>
      <c r="ED20" s="311">
        <v>0</v>
      </c>
      <c r="EE20" s="311">
        <v>0</v>
      </c>
      <c r="EF20" s="311">
        <v>0</v>
      </c>
      <c r="EG20" s="312">
        <v>0</v>
      </c>
    </row>
    <row r="21" spans="1:137" s="311" customFormat="1">
      <c r="A21" s="307">
        <v>1</v>
      </c>
      <c r="B21" s="308" t="s">
        <v>2396</v>
      </c>
      <c r="C21" s="309">
        <f>(SUM(E21:K21))*A21</f>
        <v>0</v>
      </c>
      <c r="D21" s="315">
        <v>6</v>
      </c>
      <c r="E21" s="311">
        <v>0</v>
      </c>
      <c r="F21" s="311">
        <v>0</v>
      </c>
      <c r="G21" s="311">
        <v>0</v>
      </c>
      <c r="H21" s="311">
        <v>0</v>
      </c>
      <c r="I21" s="311">
        <v>0</v>
      </c>
      <c r="J21" s="311">
        <v>0</v>
      </c>
      <c r="K21" s="312">
        <v>0</v>
      </c>
      <c r="L21" s="311">
        <v>0</v>
      </c>
      <c r="M21" s="311">
        <v>0</v>
      </c>
      <c r="N21" s="311">
        <v>0</v>
      </c>
      <c r="O21" s="311">
        <v>0</v>
      </c>
      <c r="P21" s="311">
        <v>0</v>
      </c>
      <c r="Q21" s="311">
        <v>0</v>
      </c>
      <c r="R21" s="312">
        <v>0</v>
      </c>
      <c r="S21" s="311">
        <v>0</v>
      </c>
      <c r="T21" s="311">
        <v>0</v>
      </c>
      <c r="U21" s="311">
        <v>0</v>
      </c>
      <c r="V21" s="311">
        <v>0</v>
      </c>
      <c r="W21" s="311">
        <v>0</v>
      </c>
      <c r="X21" s="311">
        <v>0</v>
      </c>
      <c r="Y21" s="312">
        <v>0</v>
      </c>
      <c r="Z21" s="311">
        <v>0</v>
      </c>
      <c r="AA21" s="311">
        <v>0</v>
      </c>
      <c r="AB21" s="311">
        <v>0</v>
      </c>
      <c r="AC21" s="311">
        <v>0</v>
      </c>
      <c r="AD21" s="311">
        <v>0</v>
      </c>
      <c r="AE21" s="311">
        <v>0</v>
      </c>
      <c r="AF21" s="312">
        <v>0</v>
      </c>
      <c r="AG21" s="311">
        <v>0</v>
      </c>
      <c r="AH21" s="311">
        <v>0</v>
      </c>
      <c r="AI21" s="311">
        <v>0</v>
      </c>
      <c r="AJ21" s="311">
        <v>0</v>
      </c>
      <c r="AK21" s="311">
        <v>0</v>
      </c>
      <c r="AL21" s="311">
        <v>0</v>
      </c>
      <c r="AM21" s="312">
        <v>0</v>
      </c>
      <c r="AN21" s="311">
        <v>0</v>
      </c>
      <c r="AO21" s="311">
        <v>0</v>
      </c>
      <c r="AP21" s="311">
        <v>0</v>
      </c>
      <c r="AQ21" s="311">
        <v>0</v>
      </c>
      <c r="AR21" s="311">
        <v>0</v>
      </c>
      <c r="AS21" s="311">
        <v>0</v>
      </c>
      <c r="AT21" s="312">
        <v>1</v>
      </c>
      <c r="AU21" s="311">
        <v>0</v>
      </c>
      <c r="AV21" s="311">
        <v>0</v>
      </c>
      <c r="AW21" s="311">
        <v>0</v>
      </c>
      <c r="AX21" s="311">
        <v>0</v>
      </c>
      <c r="AY21" s="311">
        <v>0</v>
      </c>
      <c r="AZ21" s="311">
        <v>3</v>
      </c>
      <c r="BA21" s="312">
        <v>0</v>
      </c>
      <c r="BB21" s="311">
        <v>0</v>
      </c>
      <c r="BC21" s="311">
        <v>0</v>
      </c>
      <c r="BD21" s="311">
        <v>0</v>
      </c>
      <c r="BE21" s="311">
        <v>0</v>
      </c>
      <c r="BF21" s="311">
        <v>0</v>
      </c>
      <c r="BG21" s="311">
        <v>0</v>
      </c>
      <c r="BH21" s="312">
        <v>0</v>
      </c>
      <c r="BI21" s="311">
        <v>0</v>
      </c>
      <c r="BJ21" s="311">
        <v>0</v>
      </c>
      <c r="BK21" s="311">
        <v>0</v>
      </c>
      <c r="BL21" s="311">
        <v>0</v>
      </c>
      <c r="BM21" s="311">
        <v>0</v>
      </c>
      <c r="BN21" s="311">
        <v>0</v>
      </c>
      <c r="BO21" s="312">
        <v>0</v>
      </c>
      <c r="BP21" s="311">
        <v>0</v>
      </c>
      <c r="BQ21" s="311">
        <v>0</v>
      </c>
      <c r="BR21" s="311">
        <v>0</v>
      </c>
      <c r="BS21" s="311">
        <v>0</v>
      </c>
      <c r="BT21" s="311">
        <v>0</v>
      </c>
      <c r="BU21" s="311">
        <v>0</v>
      </c>
      <c r="BV21" s="312">
        <v>1</v>
      </c>
      <c r="BW21" s="311">
        <v>0</v>
      </c>
      <c r="BX21" s="311">
        <v>0</v>
      </c>
      <c r="BY21" s="311">
        <v>0</v>
      </c>
      <c r="BZ21" s="311">
        <v>0</v>
      </c>
      <c r="CA21" s="311">
        <v>0</v>
      </c>
      <c r="CB21" s="311">
        <v>0</v>
      </c>
      <c r="CC21" s="312">
        <v>0</v>
      </c>
      <c r="CD21" s="311">
        <v>0</v>
      </c>
      <c r="CE21" s="311">
        <v>0</v>
      </c>
      <c r="CF21" s="311">
        <v>0</v>
      </c>
      <c r="CG21" s="311">
        <v>0</v>
      </c>
      <c r="CH21" s="311">
        <v>0</v>
      </c>
      <c r="CI21" s="311">
        <v>0</v>
      </c>
      <c r="CJ21" s="312">
        <v>6</v>
      </c>
      <c r="CK21" s="311">
        <v>0</v>
      </c>
      <c r="CL21" s="311">
        <v>0</v>
      </c>
      <c r="CM21" s="311">
        <v>0</v>
      </c>
      <c r="CN21" s="311">
        <v>5</v>
      </c>
      <c r="CO21" s="311">
        <v>0</v>
      </c>
      <c r="CP21" s="311">
        <v>0</v>
      </c>
      <c r="CQ21" s="312">
        <v>2</v>
      </c>
      <c r="CR21" s="311">
        <v>2</v>
      </c>
      <c r="CS21" s="311">
        <v>0</v>
      </c>
      <c r="CT21" s="311">
        <v>3</v>
      </c>
      <c r="CU21" s="311">
        <v>0</v>
      </c>
      <c r="CV21" s="311">
        <v>0</v>
      </c>
      <c r="CW21" s="311">
        <v>0</v>
      </c>
      <c r="CX21" s="312">
        <v>0</v>
      </c>
      <c r="CY21" s="311">
        <v>0</v>
      </c>
      <c r="CZ21" s="311">
        <v>0</v>
      </c>
      <c r="DA21" s="311">
        <v>5</v>
      </c>
      <c r="DB21" s="311">
        <v>4</v>
      </c>
      <c r="DC21" s="311">
        <v>5</v>
      </c>
      <c r="DD21" s="311">
        <v>0</v>
      </c>
      <c r="DE21" s="312">
        <v>0</v>
      </c>
      <c r="DF21" s="311">
        <v>0</v>
      </c>
      <c r="DG21" s="311">
        <v>0</v>
      </c>
      <c r="DH21" s="311">
        <v>0</v>
      </c>
      <c r="DI21" s="311">
        <v>0</v>
      </c>
      <c r="DJ21" s="311">
        <v>5</v>
      </c>
      <c r="DK21" s="311">
        <v>0</v>
      </c>
      <c r="DL21" s="312">
        <v>0</v>
      </c>
      <c r="DM21" s="311">
        <v>0</v>
      </c>
      <c r="DN21" s="311">
        <v>0</v>
      </c>
      <c r="DO21" s="311">
        <v>0</v>
      </c>
      <c r="DP21" s="311">
        <v>0</v>
      </c>
      <c r="DQ21" s="311">
        <v>0</v>
      </c>
      <c r="DR21" s="311">
        <v>0</v>
      </c>
      <c r="DS21" s="311">
        <v>0</v>
      </c>
      <c r="DT21" s="311">
        <v>0</v>
      </c>
      <c r="DU21" s="311">
        <v>0</v>
      </c>
      <c r="DV21" s="311">
        <v>0</v>
      </c>
      <c r="DW21" s="311">
        <v>0</v>
      </c>
      <c r="DX21" s="311">
        <v>0</v>
      </c>
      <c r="DY21" s="311">
        <v>0</v>
      </c>
      <c r="DZ21" s="311">
        <v>0</v>
      </c>
      <c r="EA21" s="313">
        <v>0</v>
      </c>
      <c r="EB21" s="311">
        <v>0</v>
      </c>
      <c r="EC21" s="311">
        <v>0</v>
      </c>
      <c r="ED21" s="311">
        <v>0</v>
      </c>
      <c r="EE21" s="311">
        <v>0</v>
      </c>
      <c r="EF21" s="311">
        <v>0</v>
      </c>
      <c r="EG21" s="312">
        <v>0</v>
      </c>
    </row>
    <row r="22" spans="1:137" s="311" customFormat="1" ht="16.5" thickBot="1">
      <c r="A22" s="307">
        <v>1</v>
      </c>
      <c r="B22" s="308" t="s">
        <v>2397</v>
      </c>
      <c r="C22" s="309">
        <f>(SUM(E22:K22))*A22</f>
        <v>0</v>
      </c>
      <c r="D22" s="310">
        <v>6</v>
      </c>
      <c r="E22" s="311">
        <v>0</v>
      </c>
      <c r="F22" s="311">
        <v>0</v>
      </c>
      <c r="G22" s="311">
        <v>0</v>
      </c>
      <c r="H22" s="311">
        <v>0</v>
      </c>
      <c r="I22" s="311">
        <v>0</v>
      </c>
      <c r="J22" s="311">
        <v>0</v>
      </c>
      <c r="K22" s="312">
        <v>0</v>
      </c>
      <c r="L22" s="311">
        <v>0</v>
      </c>
      <c r="M22" s="311">
        <v>0</v>
      </c>
      <c r="N22" s="311">
        <v>0</v>
      </c>
      <c r="O22" s="311">
        <v>0</v>
      </c>
      <c r="P22" s="311">
        <v>0</v>
      </c>
      <c r="Q22" s="311">
        <v>0</v>
      </c>
      <c r="R22" s="312">
        <v>0</v>
      </c>
      <c r="S22" s="311">
        <v>0</v>
      </c>
      <c r="T22" s="311">
        <v>0</v>
      </c>
      <c r="U22" s="311">
        <v>0</v>
      </c>
      <c r="V22" s="311">
        <v>0</v>
      </c>
      <c r="W22" s="311">
        <v>0</v>
      </c>
      <c r="X22" s="311">
        <v>0</v>
      </c>
      <c r="Y22" s="312">
        <v>0</v>
      </c>
      <c r="Z22" s="311">
        <v>0</v>
      </c>
      <c r="AA22" s="311">
        <v>0</v>
      </c>
      <c r="AB22" s="311">
        <v>0</v>
      </c>
      <c r="AC22" s="311">
        <v>0</v>
      </c>
      <c r="AD22" s="311">
        <v>0</v>
      </c>
      <c r="AE22" s="311">
        <v>0</v>
      </c>
      <c r="AF22" s="312">
        <v>0</v>
      </c>
      <c r="AG22" s="311">
        <v>0</v>
      </c>
      <c r="AH22" s="311">
        <v>0</v>
      </c>
      <c r="AI22" s="311">
        <v>0</v>
      </c>
      <c r="AJ22" s="311">
        <v>0</v>
      </c>
      <c r="AK22" s="311">
        <v>0</v>
      </c>
      <c r="AL22" s="311">
        <v>0</v>
      </c>
      <c r="AM22" s="312">
        <v>0</v>
      </c>
      <c r="AN22" s="311">
        <v>0</v>
      </c>
      <c r="AO22" s="311">
        <v>0</v>
      </c>
      <c r="AP22" s="311">
        <v>0</v>
      </c>
      <c r="AQ22" s="311">
        <v>3</v>
      </c>
      <c r="AR22" s="311">
        <v>0</v>
      </c>
      <c r="AS22" s="311">
        <v>0</v>
      </c>
      <c r="AT22" s="312">
        <v>1</v>
      </c>
      <c r="AU22" s="311">
        <v>0</v>
      </c>
      <c r="AV22" s="311">
        <v>0</v>
      </c>
      <c r="AW22" s="311">
        <v>0</v>
      </c>
      <c r="AX22" s="311">
        <v>0</v>
      </c>
      <c r="AY22" s="311">
        <v>0</v>
      </c>
      <c r="AZ22" s="311">
        <v>0</v>
      </c>
      <c r="BA22" s="312">
        <v>0</v>
      </c>
      <c r="BB22" s="311">
        <v>0</v>
      </c>
      <c r="BC22" s="311">
        <v>0</v>
      </c>
      <c r="BD22" s="311">
        <v>0</v>
      </c>
      <c r="BE22" s="311">
        <v>0</v>
      </c>
      <c r="BF22" s="311">
        <v>0</v>
      </c>
      <c r="BG22" s="311">
        <v>0</v>
      </c>
      <c r="BH22" s="312">
        <v>0</v>
      </c>
      <c r="BI22" s="311">
        <v>0</v>
      </c>
      <c r="BJ22" s="311">
        <v>0</v>
      </c>
      <c r="BK22" s="311">
        <v>0</v>
      </c>
      <c r="BL22" s="311">
        <v>0</v>
      </c>
      <c r="BM22" s="311">
        <v>0</v>
      </c>
      <c r="BN22" s="311">
        <v>0</v>
      </c>
      <c r="BO22" s="312">
        <v>0</v>
      </c>
      <c r="BP22" s="311">
        <v>0</v>
      </c>
      <c r="BQ22" s="311">
        <v>0</v>
      </c>
      <c r="BR22" s="311">
        <v>0</v>
      </c>
      <c r="BS22" s="311">
        <v>0</v>
      </c>
      <c r="BT22" s="311">
        <v>0</v>
      </c>
      <c r="BU22" s="311">
        <v>0</v>
      </c>
      <c r="BV22" s="312">
        <v>0</v>
      </c>
      <c r="BW22" s="311">
        <v>0</v>
      </c>
      <c r="BX22" s="311">
        <v>0</v>
      </c>
      <c r="BY22" s="311">
        <v>0</v>
      </c>
      <c r="BZ22" s="311">
        <v>0</v>
      </c>
      <c r="CA22" s="311">
        <v>0</v>
      </c>
      <c r="CB22" s="311">
        <v>0</v>
      </c>
      <c r="CC22" s="312">
        <v>0</v>
      </c>
      <c r="CD22" s="311">
        <v>0</v>
      </c>
      <c r="CE22" s="311">
        <v>0</v>
      </c>
      <c r="CF22" s="311">
        <v>0</v>
      </c>
      <c r="CG22" s="311">
        <v>0</v>
      </c>
      <c r="CH22" s="311">
        <v>0</v>
      </c>
      <c r="CI22" s="311">
        <v>0</v>
      </c>
      <c r="CJ22" s="312">
        <v>0</v>
      </c>
      <c r="CK22" s="311">
        <v>0</v>
      </c>
      <c r="CL22" s="311">
        <v>0</v>
      </c>
      <c r="CM22" s="311">
        <v>0</v>
      </c>
      <c r="CN22" s="311">
        <v>0</v>
      </c>
      <c r="CO22" s="311">
        <v>0</v>
      </c>
      <c r="CP22" s="311">
        <v>0</v>
      </c>
      <c r="CQ22" s="312">
        <v>0</v>
      </c>
      <c r="CR22" s="311">
        <v>0</v>
      </c>
      <c r="CS22" s="311">
        <v>0</v>
      </c>
      <c r="CT22" s="311">
        <v>0</v>
      </c>
      <c r="CU22" s="311">
        <v>0</v>
      </c>
      <c r="CV22" s="311">
        <v>0</v>
      </c>
      <c r="CW22" s="311">
        <v>0</v>
      </c>
      <c r="CX22" s="312">
        <v>0</v>
      </c>
      <c r="CY22" s="311">
        <v>0</v>
      </c>
      <c r="CZ22" s="311">
        <v>0</v>
      </c>
      <c r="DA22" s="311">
        <v>0</v>
      </c>
      <c r="DB22" s="311">
        <v>0</v>
      </c>
      <c r="DC22" s="311">
        <v>0</v>
      </c>
      <c r="DD22" s="311">
        <v>0</v>
      </c>
      <c r="DE22" s="312">
        <v>0</v>
      </c>
      <c r="DF22" s="311">
        <v>0</v>
      </c>
      <c r="DG22" s="311">
        <v>0</v>
      </c>
      <c r="DH22" s="311">
        <v>0</v>
      </c>
      <c r="DI22" s="311">
        <v>0</v>
      </c>
      <c r="DJ22" s="311">
        <v>0</v>
      </c>
      <c r="DK22" s="311">
        <v>0</v>
      </c>
      <c r="DL22" s="312">
        <v>0</v>
      </c>
      <c r="DM22" s="311">
        <v>0</v>
      </c>
      <c r="DN22" s="311">
        <v>0</v>
      </c>
      <c r="DO22" s="311">
        <v>0</v>
      </c>
      <c r="DP22" s="311">
        <v>0</v>
      </c>
      <c r="DQ22" s="311">
        <v>0</v>
      </c>
      <c r="DR22" s="311">
        <v>0</v>
      </c>
      <c r="DS22" s="311">
        <v>0</v>
      </c>
      <c r="DT22" s="311">
        <v>0</v>
      </c>
      <c r="DU22" s="311">
        <v>0</v>
      </c>
      <c r="DV22" s="311">
        <v>0</v>
      </c>
      <c r="DW22" s="311">
        <v>0</v>
      </c>
      <c r="DX22" s="311">
        <v>0</v>
      </c>
      <c r="DY22" s="311">
        <v>0</v>
      </c>
      <c r="DZ22" s="311">
        <v>0</v>
      </c>
      <c r="EA22" s="313">
        <v>0</v>
      </c>
      <c r="EB22" s="311">
        <v>0</v>
      </c>
      <c r="EC22" s="311">
        <v>0</v>
      </c>
      <c r="ED22" s="311">
        <v>0</v>
      </c>
      <c r="EE22" s="311">
        <v>0</v>
      </c>
      <c r="EF22" s="311">
        <v>0</v>
      </c>
      <c r="EG22" s="312">
        <v>0</v>
      </c>
    </row>
    <row r="23" spans="1:137" s="320" customFormat="1" ht="16.5" thickTop="1">
      <c r="A23" s="316"/>
      <c r="B23" s="317" t="s">
        <v>6278</v>
      </c>
      <c r="C23" s="318"/>
      <c r="D23" s="319"/>
      <c r="K23" s="321"/>
      <c r="R23" s="321"/>
      <c r="Y23" s="321"/>
      <c r="AF23" s="321"/>
      <c r="AM23" s="321"/>
      <c r="AT23" s="321"/>
      <c r="BA23" s="321"/>
      <c r="BH23" s="321"/>
      <c r="BO23" s="321"/>
      <c r="BV23" s="321"/>
      <c r="CC23" s="321"/>
      <c r="CJ23" s="321"/>
      <c r="CQ23" s="321"/>
      <c r="CX23" s="321"/>
      <c r="DE23" s="321"/>
      <c r="DL23" s="321"/>
      <c r="EA23" s="322"/>
      <c r="EG23" s="321"/>
    </row>
    <row r="24" spans="1:137" s="327" customFormat="1">
      <c r="A24" s="323">
        <v>0.3</v>
      </c>
      <c r="B24" s="324" t="s">
        <v>5221</v>
      </c>
      <c r="C24" s="325">
        <f>(SUM(E24:K24))*A24</f>
        <v>3.5999999999999996</v>
      </c>
      <c r="D24" s="326">
        <v>3</v>
      </c>
      <c r="E24" s="327">
        <v>3</v>
      </c>
      <c r="F24" s="327">
        <v>0</v>
      </c>
      <c r="G24" s="327">
        <v>0</v>
      </c>
      <c r="H24" s="327">
        <v>3</v>
      </c>
      <c r="I24" s="327">
        <v>3</v>
      </c>
      <c r="J24" s="327">
        <v>3</v>
      </c>
      <c r="K24" s="328">
        <v>0</v>
      </c>
      <c r="L24" s="327">
        <v>0</v>
      </c>
      <c r="M24" s="327">
        <v>3</v>
      </c>
      <c r="N24" s="327">
        <v>0</v>
      </c>
      <c r="O24" s="327">
        <v>3</v>
      </c>
      <c r="P24" s="327">
        <v>3</v>
      </c>
      <c r="Q24" s="327">
        <v>3</v>
      </c>
      <c r="R24" s="328">
        <v>3</v>
      </c>
      <c r="S24" s="327">
        <v>0</v>
      </c>
      <c r="T24" s="327">
        <v>0</v>
      </c>
      <c r="U24" s="327">
        <v>3</v>
      </c>
      <c r="V24" s="327">
        <v>0</v>
      </c>
      <c r="W24" s="327">
        <v>3</v>
      </c>
      <c r="X24" s="327">
        <v>3</v>
      </c>
      <c r="Y24" s="328">
        <v>3</v>
      </c>
      <c r="Z24" s="327">
        <v>3</v>
      </c>
      <c r="AA24" s="327">
        <v>3</v>
      </c>
      <c r="AB24" s="327">
        <v>3</v>
      </c>
      <c r="AC24" s="327">
        <v>3</v>
      </c>
      <c r="AD24" s="327">
        <v>3</v>
      </c>
      <c r="AE24" s="327">
        <v>0</v>
      </c>
      <c r="AF24" s="328">
        <v>0</v>
      </c>
      <c r="AG24" s="327">
        <v>0</v>
      </c>
      <c r="AH24" s="327">
        <v>0</v>
      </c>
      <c r="AI24" s="327">
        <v>0</v>
      </c>
      <c r="AJ24" s="327">
        <v>0</v>
      </c>
      <c r="AK24" s="327">
        <v>0</v>
      </c>
      <c r="AL24" s="327">
        <v>0</v>
      </c>
      <c r="AM24" s="328">
        <v>0</v>
      </c>
      <c r="AN24" s="327">
        <v>0</v>
      </c>
      <c r="AO24" s="327">
        <v>0</v>
      </c>
      <c r="AP24" s="327">
        <v>0</v>
      </c>
      <c r="AQ24" s="327">
        <v>0</v>
      </c>
      <c r="AR24" s="327">
        <v>0</v>
      </c>
      <c r="AS24" s="327">
        <v>0</v>
      </c>
      <c r="AT24" s="328">
        <v>0</v>
      </c>
      <c r="AU24" s="327">
        <v>0</v>
      </c>
      <c r="AV24" s="327">
        <v>0</v>
      </c>
      <c r="AW24" s="327">
        <v>0</v>
      </c>
      <c r="AX24" s="327">
        <v>0</v>
      </c>
      <c r="AY24" s="327">
        <v>0</v>
      </c>
      <c r="AZ24" s="327">
        <v>0</v>
      </c>
      <c r="BA24" s="328">
        <v>0</v>
      </c>
      <c r="BB24" s="327">
        <v>0</v>
      </c>
      <c r="BC24" s="327">
        <v>0</v>
      </c>
      <c r="BD24" s="327">
        <v>0</v>
      </c>
      <c r="BE24" s="327">
        <v>0</v>
      </c>
      <c r="BF24" s="327">
        <v>0</v>
      </c>
      <c r="BG24" s="327">
        <v>0</v>
      </c>
      <c r="BH24" s="328">
        <v>0</v>
      </c>
      <c r="BI24" s="327">
        <v>0</v>
      </c>
      <c r="BJ24" s="327">
        <v>0</v>
      </c>
      <c r="BK24" s="327">
        <v>0</v>
      </c>
      <c r="BL24" s="327">
        <v>0</v>
      </c>
      <c r="BM24" s="327">
        <v>0</v>
      </c>
      <c r="BN24" s="327">
        <v>0</v>
      </c>
      <c r="BO24" s="328">
        <v>0</v>
      </c>
      <c r="BP24" s="327">
        <v>0</v>
      </c>
      <c r="BQ24" s="327">
        <v>0</v>
      </c>
      <c r="BR24" s="327">
        <v>0</v>
      </c>
      <c r="BS24" s="327">
        <v>0</v>
      </c>
      <c r="BT24" s="327">
        <v>0</v>
      </c>
      <c r="BU24" s="327">
        <v>0</v>
      </c>
      <c r="BV24" s="328">
        <v>0</v>
      </c>
      <c r="BW24" s="327">
        <v>0</v>
      </c>
      <c r="BX24" s="327">
        <v>0</v>
      </c>
      <c r="BY24" s="327">
        <v>0</v>
      </c>
      <c r="BZ24" s="327">
        <v>0</v>
      </c>
      <c r="CA24" s="327">
        <v>0</v>
      </c>
      <c r="CB24" s="327">
        <v>0</v>
      </c>
      <c r="CC24" s="328">
        <v>0</v>
      </c>
      <c r="CD24" s="327">
        <v>0</v>
      </c>
      <c r="CE24" s="327">
        <v>0</v>
      </c>
      <c r="CF24" s="327">
        <v>0</v>
      </c>
      <c r="CG24" s="327">
        <v>0</v>
      </c>
      <c r="CH24" s="327">
        <v>0</v>
      </c>
      <c r="CI24" s="327">
        <v>0</v>
      </c>
      <c r="CJ24" s="328">
        <v>0</v>
      </c>
      <c r="CK24" s="327">
        <v>0</v>
      </c>
      <c r="CL24" s="327">
        <v>0</v>
      </c>
      <c r="CM24" s="327">
        <v>0</v>
      </c>
      <c r="CN24" s="327">
        <v>0</v>
      </c>
      <c r="CO24" s="327">
        <v>0</v>
      </c>
      <c r="CP24" s="327">
        <v>0</v>
      </c>
      <c r="CQ24" s="328">
        <v>0</v>
      </c>
      <c r="CR24" s="327">
        <v>0</v>
      </c>
      <c r="CS24" s="327">
        <v>0</v>
      </c>
      <c r="CT24" s="327">
        <v>0</v>
      </c>
      <c r="CU24" s="327">
        <v>0</v>
      </c>
      <c r="CV24" s="327">
        <v>0</v>
      </c>
      <c r="CW24" s="327">
        <v>0</v>
      </c>
      <c r="CX24" s="328">
        <v>0</v>
      </c>
      <c r="CY24" s="327">
        <v>0</v>
      </c>
      <c r="CZ24" s="327">
        <v>0</v>
      </c>
      <c r="DA24" s="327">
        <v>0</v>
      </c>
      <c r="DB24" s="327">
        <v>0</v>
      </c>
      <c r="DC24" s="327">
        <v>0</v>
      </c>
      <c r="DD24" s="327">
        <v>0</v>
      </c>
      <c r="DE24" s="328">
        <v>0</v>
      </c>
      <c r="DF24" s="327">
        <v>0</v>
      </c>
      <c r="DG24" s="327">
        <v>0</v>
      </c>
      <c r="DH24" s="327">
        <v>0</v>
      </c>
      <c r="DI24" s="327">
        <v>0</v>
      </c>
      <c r="DJ24" s="327">
        <v>0</v>
      </c>
      <c r="DK24" s="327">
        <v>0</v>
      </c>
      <c r="DL24" s="328">
        <v>0</v>
      </c>
      <c r="DM24" s="327">
        <v>0</v>
      </c>
      <c r="DN24" s="327">
        <v>0</v>
      </c>
      <c r="DO24" s="327">
        <v>0</v>
      </c>
      <c r="DP24" s="327">
        <v>0</v>
      </c>
      <c r="DQ24" s="327">
        <v>0</v>
      </c>
      <c r="DR24" s="327">
        <v>0</v>
      </c>
      <c r="DS24" s="327">
        <v>0</v>
      </c>
      <c r="DT24" s="327">
        <v>0</v>
      </c>
      <c r="DU24" s="327">
        <v>0</v>
      </c>
      <c r="DV24" s="327">
        <v>0</v>
      </c>
      <c r="DW24" s="327">
        <v>0</v>
      </c>
      <c r="DX24" s="327">
        <v>0</v>
      </c>
      <c r="DY24" s="327">
        <v>0</v>
      </c>
      <c r="DZ24" s="327">
        <v>0</v>
      </c>
      <c r="EA24" s="329">
        <v>0</v>
      </c>
      <c r="EB24" s="327">
        <v>0</v>
      </c>
      <c r="EC24" s="327">
        <v>0</v>
      </c>
      <c r="ED24" s="327">
        <v>0</v>
      </c>
      <c r="EE24" s="327">
        <v>0</v>
      </c>
      <c r="EF24" s="327">
        <v>0</v>
      </c>
      <c r="EG24" s="328">
        <v>0</v>
      </c>
    </row>
    <row r="25" spans="1:137" s="327" customFormat="1">
      <c r="A25" s="323">
        <v>0.5</v>
      </c>
      <c r="B25" s="324" t="s">
        <v>2401</v>
      </c>
      <c r="C25" s="325">
        <f>(SUM(E25:K25))*A25</f>
        <v>2.5</v>
      </c>
      <c r="D25" s="326">
        <v>2</v>
      </c>
      <c r="E25" s="327">
        <v>1</v>
      </c>
      <c r="F25" s="327">
        <v>1</v>
      </c>
      <c r="G25" s="327">
        <v>1</v>
      </c>
      <c r="H25" s="327">
        <v>1</v>
      </c>
      <c r="I25" s="327">
        <v>0</v>
      </c>
      <c r="J25" s="327">
        <v>1</v>
      </c>
      <c r="K25" s="328">
        <v>0</v>
      </c>
      <c r="L25" s="327">
        <v>0</v>
      </c>
      <c r="M25" s="327">
        <v>0</v>
      </c>
      <c r="N25" s="327">
        <v>0</v>
      </c>
      <c r="O25" s="327">
        <v>0</v>
      </c>
      <c r="P25" s="327">
        <v>0</v>
      </c>
      <c r="Q25" s="327">
        <v>1</v>
      </c>
      <c r="R25" s="328">
        <v>0</v>
      </c>
      <c r="S25" s="327">
        <v>0</v>
      </c>
      <c r="T25" s="327">
        <v>0</v>
      </c>
      <c r="U25" s="327">
        <v>0</v>
      </c>
      <c r="V25" s="327">
        <v>0</v>
      </c>
      <c r="W25" s="327">
        <v>0</v>
      </c>
      <c r="X25" s="327">
        <v>0</v>
      </c>
      <c r="Y25" s="328">
        <v>1</v>
      </c>
      <c r="Z25" s="327">
        <v>0</v>
      </c>
      <c r="AA25" s="327">
        <v>0</v>
      </c>
      <c r="AB25" s="327">
        <v>0</v>
      </c>
      <c r="AC25" s="327">
        <v>0</v>
      </c>
      <c r="AD25" s="327">
        <v>0</v>
      </c>
      <c r="AE25" s="327">
        <v>0</v>
      </c>
      <c r="AF25" s="328">
        <v>2</v>
      </c>
      <c r="AG25" s="327">
        <v>0</v>
      </c>
      <c r="AH25" s="327">
        <v>0</v>
      </c>
      <c r="AI25" s="327">
        <v>0</v>
      </c>
      <c r="AJ25" s="327">
        <v>0</v>
      </c>
      <c r="AK25" s="327">
        <v>0</v>
      </c>
      <c r="AL25" s="327">
        <v>1</v>
      </c>
      <c r="AM25" s="328">
        <v>0</v>
      </c>
      <c r="AN25" s="327">
        <v>0</v>
      </c>
      <c r="AO25" s="327">
        <v>0</v>
      </c>
      <c r="AP25" s="327">
        <v>0</v>
      </c>
      <c r="AQ25" s="327">
        <v>0</v>
      </c>
      <c r="AR25" s="327">
        <v>0</v>
      </c>
      <c r="AS25" s="327">
        <v>0</v>
      </c>
      <c r="AT25" s="328">
        <v>1</v>
      </c>
      <c r="AU25" s="327">
        <v>0</v>
      </c>
      <c r="AV25" s="327">
        <v>0</v>
      </c>
      <c r="AW25" s="327">
        <v>0</v>
      </c>
      <c r="AX25" s="327">
        <v>0</v>
      </c>
      <c r="AY25" s="327">
        <v>0</v>
      </c>
      <c r="AZ25" s="327">
        <v>0</v>
      </c>
      <c r="BA25" s="328">
        <v>1</v>
      </c>
      <c r="BB25" s="327">
        <v>0</v>
      </c>
      <c r="BC25" s="327">
        <v>0</v>
      </c>
      <c r="BD25" s="327">
        <v>0</v>
      </c>
      <c r="BE25" s="327">
        <v>0</v>
      </c>
      <c r="BF25" s="327">
        <v>0</v>
      </c>
      <c r="BG25" s="327">
        <v>0</v>
      </c>
      <c r="BH25" s="328">
        <v>1</v>
      </c>
      <c r="BI25" s="327">
        <v>0</v>
      </c>
      <c r="BJ25" s="327">
        <v>0</v>
      </c>
      <c r="BK25" s="327">
        <v>0</v>
      </c>
      <c r="BL25" s="327">
        <v>0</v>
      </c>
      <c r="BM25" s="327">
        <v>0</v>
      </c>
      <c r="BN25" s="327">
        <v>0</v>
      </c>
      <c r="BO25" s="328">
        <v>1</v>
      </c>
      <c r="BP25" s="327">
        <v>0</v>
      </c>
      <c r="BQ25" s="327">
        <v>0</v>
      </c>
      <c r="BR25" s="327">
        <v>0</v>
      </c>
      <c r="BS25" s="327">
        <v>0</v>
      </c>
      <c r="BT25" s="327">
        <v>0</v>
      </c>
      <c r="BU25" s="327">
        <v>0</v>
      </c>
      <c r="BV25" s="328">
        <v>1</v>
      </c>
      <c r="BW25" s="327">
        <v>0</v>
      </c>
      <c r="BX25" s="327">
        <v>0</v>
      </c>
      <c r="BY25" s="327">
        <v>0</v>
      </c>
      <c r="BZ25" s="327">
        <v>0</v>
      </c>
      <c r="CA25" s="327">
        <v>0</v>
      </c>
      <c r="CB25" s="327">
        <v>0</v>
      </c>
      <c r="CC25" s="328">
        <v>1</v>
      </c>
      <c r="CD25" s="327">
        <v>0</v>
      </c>
      <c r="CE25" s="327">
        <v>0</v>
      </c>
      <c r="CF25" s="327">
        <v>0</v>
      </c>
      <c r="CG25" s="327">
        <v>0</v>
      </c>
      <c r="CH25" s="327">
        <v>0</v>
      </c>
      <c r="CI25" s="327">
        <v>0</v>
      </c>
      <c r="CJ25" s="328">
        <v>1</v>
      </c>
      <c r="CK25" s="327">
        <v>0</v>
      </c>
      <c r="CL25" s="327">
        <v>0</v>
      </c>
      <c r="CM25" s="327">
        <v>0</v>
      </c>
      <c r="CN25" s="327">
        <v>0</v>
      </c>
      <c r="CO25" s="327">
        <v>0</v>
      </c>
      <c r="CP25" s="327">
        <v>0</v>
      </c>
      <c r="CQ25" s="328">
        <v>1</v>
      </c>
      <c r="CR25" s="327">
        <v>0</v>
      </c>
      <c r="CS25" s="327">
        <v>0</v>
      </c>
      <c r="CT25" s="327">
        <v>0</v>
      </c>
      <c r="CU25" s="327">
        <v>0</v>
      </c>
      <c r="CV25" s="327">
        <v>0</v>
      </c>
      <c r="CW25" s="327">
        <v>0</v>
      </c>
      <c r="CX25" s="328">
        <v>1</v>
      </c>
      <c r="CY25" s="327">
        <v>0</v>
      </c>
      <c r="CZ25" s="327">
        <v>0</v>
      </c>
      <c r="DA25" s="327">
        <v>0</v>
      </c>
      <c r="DB25" s="327">
        <v>0</v>
      </c>
      <c r="DC25" s="327">
        <v>0</v>
      </c>
      <c r="DD25" s="327">
        <v>1</v>
      </c>
      <c r="DE25" s="328">
        <v>0</v>
      </c>
      <c r="DF25" s="327">
        <v>0</v>
      </c>
      <c r="DG25" s="327">
        <v>0</v>
      </c>
      <c r="DH25" s="327">
        <v>0</v>
      </c>
      <c r="DI25" s="327">
        <v>0</v>
      </c>
      <c r="DJ25" s="327">
        <v>0</v>
      </c>
      <c r="DK25" s="327">
        <v>1</v>
      </c>
      <c r="DL25" s="328">
        <v>0</v>
      </c>
      <c r="DM25" s="327">
        <v>0</v>
      </c>
      <c r="DN25" s="327">
        <v>0</v>
      </c>
      <c r="DO25" s="327">
        <v>0</v>
      </c>
      <c r="DP25" s="327">
        <v>0</v>
      </c>
      <c r="DQ25" s="327">
        <v>0</v>
      </c>
      <c r="DR25" s="327">
        <v>0</v>
      </c>
      <c r="DS25" s="327">
        <v>1</v>
      </c>
      <c r="DT25" s="327">
        <v>0</v>
      </c>
      <c r="DU25" s="327">
        <v>0</v>
      </c>
      <c r="DV25" s="327">
        <v>0</v>
      </c>
      <c r="DW25" s="327">
        <v>0</v>
      </c>
      <c r="DX25" s="327">
        <v>0</v>
      </c>
      <c r="DY25" s="327">
        <v>0</v>
      </c>
      <c r="DZ25" s="327">
        <v>1</v>
      </c>
      <c r="EA25" s="329">
        <v>0</v>
      </c>
      <c r="EB25" s="327">
        <v>0</v>
      </c>
      <c r="EC25" s="327">
        <v>0</v>
      </c>
      <c r="ED25" s="327">
        <v>0</v>
      </c>
      <c r="EE25" s="327">
        <v>0</v>
      </c>
      <c r="EF25" s="327">
        <v>0</v>
      </c>
      <c r="EG25" s="328">
        <v>1</v>
      </c>
    </row>
    <row r="26" spans="1:137" s="327" customFormat="1">
      <c r="A26" s="330">
        <v>1</v>
      </c>
      <c r="B26" s="324" t="s">
        <v>4884</v>
      </c>
      <c r="C26" s="325">
        <f>(SUM(E26:K26))*A26</f>
        <v>3</v>
      </c>
      <c r="D26" s="326">
        <v>1</v>
      </c>
      <c r="E26" s="327">
        <v>0</v>
      </c>
      <c r="F26" s="327">
        <v>0</v>
      </c>
      <c r="G26" s="327">
        <v>0</v>
      </c>
      <c r="H26" s="327">
        <v>1</v>
      </c>
      <c r="I26" s="327">
        <v>1</v>
      </c>
      <c r="J26" s="327">
        <v>1</v>
      </c>
      <c r="K26" s="328">
        <v>0</v>
      </c>
      <c r="L26" s="327">
        <v>0</v>
      </c>
      <c r="M26" s="327">
        <v>0</v>
      </c>
      <c r="N26" s="327">
        <v>0</v>
      </c>
      <c r="O26" s="327">
        <v>0</v>
      </c>
      <c r="P26" s="327">
        <v>0</v>
      </c>
      <c r="Q26" s="327">
        <v>0</v>
      </c>
      <c r="R26" s="328">
        <v>0</v>
      </c>
      <c r="S26" s="327">
        <v>0</v>
      </c>
      <c r="T26" s="327">
        <v>0</v>
      </c>
      <c r="U26" s="327">
        <v>0</v>
      </c>
      <c r="V26" s="327">
        <v>0</v>
      </c>
      <c r="W26" s="327">
        <v>0</v>
      </c>
      <c r="X26" s="327">
        <v>1</v>
      </c>
      <c r="Y26" s="328">
        <v>1</v>
      </c>
      <c r="Z26" s="327">
        <v>0</v>
      </c>
      <c r="AA26" s="327">
        <v>0</v>
      </c>
      <c r="AB26" s="327">
        <v>1</v>
      </c>
      <c r="AC26" s="327">
        <v>0</v>
      </c>
      <c r="AD26" s="327">
        <v>1</v>
      </c>
      <c r="AE26" s="327">
        <v>1</v>
      </c>
      <c r="AF26" s="328">
        <v>1</v>
      </c>
      <c r="AG26" s="327">
        <v>1</v>
      </c>
      <c r="AH26" s="327">
        <v>0</v>
      </c>
      <c r="AI26" s="327">
        <v>0</v>
      </c>
      <c r="AJ26" s="327">
        <v>1</v>
      </c>
      <c r="AK26" s="327">
        <v>1</v>
      </c>
      <c r="AL26" s="327">
        <v>1</v>
      </c>
      <c r="AM26" s="328">
        <v>1</v>
      </c>
      <c r="AN26" s="327">
        <v>0</v>
      </c>
      <c r="AO26" s="327">
        <v>0</v>
      </c>
      <c r="AP26" s="327">
        <v>0</v>
      </c>
      <c r="AQ26" s="327">
        <v>0</v>
      </c>
      <c r="AR26" s="327">
        <v>0</v>
      </c>
      <c r="AS26" s="327">
        <v>0</v>
      </c>
      <c r="AT26" s="328">
        <v>0</v>
      </c>
      <c r="AU26" s="327">
        <v>0</v>
      </c>
      <c r="AV26" s="327">
        <v>0</v>
      </c>
      <c r="AW26" s="327">
        <v>0</v>
      </c>
      <c r="AX26" s="327">
        <v>0</v>
      </c>
      <c r="AY26" s="327">
        <v>0</v>
      </c>
      <c r="AZ26" s="327">
        <v>0</v>
      </c>
      <c r="BA26" s="328">
        <v>0</v>
      </c>
      <c r="BB26" s="327">
        <v>0</v>
      </c>
      <c r="BC26" s="327">
        <v>0</v>
      </c>
      <c r="BD26" s="327">
        <v>0</v>
      </c>
      <c r="BE26" s="327">
        <v>0</v>
      </c>
      <c r="BF26" s="327">
        <v>0</v>
      </c>
      <c r="BG26" s="327">
        <v>0</v>
      </c>
      <c r="BH26" s="328">
        <v>0</v>
      </c>
      <c r="BI26" s="327">
        <v>0</v>
      </c>
      <c r="BJ26" s="327">
        <v>0</v>
      </c>
      <c r="BK26" s="327">
        <v>0</v>
      </c>
      <c r="BL26" s="327">
        <v>0</v>
      </c>
      <c r="BM26" s="327">
        <v>0</v>
      </c>
      <c r="BN26" s="327">
        <v>0</v>
      </c>
      <c r="BO26" s="328">
        <v>0</v>
      </c>
      <c r="BP26" s="327">
        <v>0</v>
      </c>
      <c r="BQ26" s="327">
        <v>0</v>
      </c>
      <c r="BR26" s="327">
        <v>0</v>
      </c>
      <c r="BS26" s="327">
        <v>0</v>
      </c>
      <c r="BT26" s="327">
        <v>0</v>
      </c>
      <c r="BU26" s="327">
        <v>0</v>
      </c>
      <c r="BV26" s="328">
        <v>0</v>
      </c>
      <c r="BW26" s="327">
        <v>0</v>
      </c>
      <c r="BX26" s="327">
        <v>0</v>
      </c>
      <c r="BY26" s="327">
        <v>0</v>
      </c>
      <c r="BZ26" s="327">
        <v>0</v>
      </c>
      <c r="CA26" s="327">
        <v>0</v>
      </c>
      <c r="CB26" s="327">
        <v>0</v>
      </c>
      <c r="CC26" s="328">
        <v>0</v>
      </c>
      <c r="CD26" s="327">
        <v>0</v>
      </c>
      <c r="CE26" s="327">
        <v>0</v>
      </c>
      <c r="CF26" s="327">
        <v>0</v>
      </c>
      <c r="CG26" s="327">
        <v>0</v>
      </c>
      <c r="CH26" s="327">
        <v>0</v>
      </c>
      <c r="CI26" s="327">
        <v>0</v>
      </c>
      <c r="CJ26" s="328">
        <v>0</v>
      </c>
      <c r="CK26" s="327">
        <v>0</v>
      </c>
      <c r="CL26" s="327">
        <v>0</v>
      </c>
      <c r="CM26" s="327">
        <v>0</v>
      </c>
      <c r="CN26" s="327">
        <v>0</v>
      </c>
      <c r="CO26" s="327">
        <v>0</v>
      </c>
      <c r="CP26" s="327">
        <v>0</v>
      </c>
      <c r="CQ26" s="328">
        <v>0</v>
      </c>
      <c r="CR26" s="327">
        <v>0</v>
      </c>
      <c r="CS26" s="327">
        <v>0</v>
      </c>
      <c r="CT26" s="327">
        <v>0</v>
      </c>
      <c r="CU26" s="327">
        <v>0</v>
      </c>
      <c r="CV26" s="327">
        <v>0</v>
      </c>
      <c r="CW26" s="327">
        <v>0</v>
      </c>
      <c r="CX26" s="328">
        <v>0</v>
      </c>
      <c r="CY26" s="327">
        <v>0</v>
      </c>
      <c r="CZ26" s="327">
        <v>0</v>
      </c>
      <c r="DA26" s="327">
        <v>0</v>
      </c>
      <c r="DB26" s="327">
        <v>0</v>
      </c>
      <c r="DC26" s="327">
        <v>0</v>
      </c>
      <c r="DD26" s="327">
        <v>0</v>
      </c>
      <c r="DE26" s="328">
        <v>0</v>
      </c>
      <c r="DF26" s="327">
        <v>0</v>
      </c>
      <c r="DG26" s="327">
        <v>0</v>
      </c>
      <c r="DH26" s="327">
        <v>0</v>
      </c>
      <c r="DI26" s="327">
        <v>0</v>
      </c>
      <c r="DJ26" s="327">
        <v>0</v>
      </c>
      <c r="DK26" s="327">
        <v>0</v>
      </c>
      <c r="DL26" s="328">
        <v>0</v>
      </c>
      <c r="DM26" s="327">
        <v>0</v>
      </c>
      <c r="DN26" s="327">
        <v>0</v>
      </c>
      <c r="DO26" s="327">
        <v>0</v>
      </c>
      <c r="DP26" s="327">
        <v>0</v>
      </c>
      <c r="DQ26" s="327">
        <v>0</v>
      </c>
      <c r="DR26" s="327">
        <v>0</v>
      </c>
      <c r="DS26" s="327">
        <v>0</v>
      </c>
      <c r="DT26" s="327">
        <v>0</v>
      </c>
      <c r="DU26" s="327">
        <v>0</v>
      </c>
      <c r="DV26" s="327">
        <v>0</v>
      </c>
      <c r="DW26" s="327">
        <v>0</v>
      </c>
      <c r="DX26" s="327">
        <v>0</v>
      </c>
      <c r="DY26" s="327">
        <v>0</v>
      </c>
      <c r="DZ26" s="327">
        <v>0</v>
      </c>
      <c r="EA26" s="329">
        <v>0</v>
      </c>
      <c r="EB26" s="327">
        <v>0</v>
      </c>
      <c r="EC26" s="327">
        <v>0</v>
      </c>
      <c r="ED26" s="327">
        <v>0</v>
      </c>
      <c r="EE26" s="327">
        <v>0</v>
      </c>
      <c r="EF26" s="327">
        <v>0</v>
      </c>
      <c r="EG26" s="328">
        <v>0</v>
      </c>
    </row>
    <row r="27" spans="1:137" s="327" customFormat="1">
      <c r="A27" s="323">
        <v>0.5</v>
      </c>
      <c r="B27" s="331" t="s">
        <v>1285</v>
      </c>
      <c r="C27" s="325">
        <f>(SUM(E27:K27))*A27</f>
        <v>0</v>
      </c>
      <c r="D27" s="326">
        <v>4</v>
      </c>
      <c r="E27" s="327">
        <v>0</v>
      </c>
      <c r="F27" s="327">
        <v>0</v>
      </c>
      <c r="G27" s="327">
        <v>0</v>
      </c>
      <c r="H27" s="327">
        <v>0</v>
      </c>
      <c r="I27" s="327">
        <v>0</v>
      </c>
      <c r="J27" s="327">
        <v>0</v>
      </c>
      <c r="K27" s="328">
        <v>0</v>
      </c>
      <c r="L27" s="327">
        <v>0</v>
      </c>
      <c r="M27" s="327">
        <v>0</v>
      </c>
      <c r="N27" s="327">
        <v>0</v>
      </c>
      <c r="O27" s="327">
        <v>4</v>
      </c>
      <c r="P27" s="327">
        <v>0</v>
      </c>
      <c r="Q27" s="327">
        <v>0</v>
      </c>
      <c r="R27" s="328">
        <v>0</v>
      </c>
      <c r="S27" s="327">
        <v>0</v>
      </c>
      <c r="T27" s="327">
        <v>0</v>
      </c>
      <c r="U27" s="327">
        <v>0</v>
      </c>
      <c r="V27" s="327">
        <v>0</v>
      </c>
      <c r="W27" s="327">
        <v>0</v>
      </c>
      <c r="X27" s="327">
        <v>4</v>
      </c>
      <c r="Y27" s="328">
        <v>4</v>
      </c>
      <c r="Z27" s="327">
        <v>0</v>
      </c>
      <c r="AA27" s="327">
        <v>4</v>
      </c>
      <c r="AB27" s="327">
        <v>4</v>
      </c>
      <c r="AC27" s="327">
        <v>0</v>
      </c>
      <c r="AD27" s="327">
        <v>4</v>
      </c>
      <c r="AE27" s="327">
        <v>4</v>
      </c>
      <c r="AF27" s="328">
        <v>4</v>
      </c>
      <c r="AG27" s="327">
        <v>2</v>
      </c>
      <c r="AH27" s="327">
        <v>0</v>
      </c>
      <c r="AI27" s="327">
        <v>0</v>
      </c>
      <c r="AJ27" s="327">
        <v>4</v>
      </c>
      <c r="AK27" s="327">
        <v>4</v>
      </c>
      <c r="AL27" s="327">
        <v>4</v>
      </c>
      <c r="AM27" s="328">
        <v>4</v>
      </c>
      <c r="AN27" s="327">
        <v>4</v>
      </c>
      <c r="AO27" s="327">
        <v>0</v>
      </c>
      <c r="AP27" s="327">
        <v>0</v>
      </c>
      <c r="AQ27" s="327">
        <v>0</v>
      </c>
      <c r="AR27" s="327">
        <v>4</v>
      </c>
      <c r="AS27" s="327">
        <v>0</v>
      </c>
      <c r="AT27" s="328">
        <v>4</v>
      </c>
      <c r="AU27" s="327">
        <v>0</v>
      </c>
      <c r="AV27" s="327">
        <v>0</v>
      </c>
      <c r="AW27" s="327">
        <v>0</v>
      </c>
      <c r="AX27" s="327">
        <v>0</v>
      </c>
      <c r="AY27" s="327">
        <v>4</v>
      </c>
      <c r="AZ27" s="327">
        <v>4</v>
      </c>
      <c r="BA27" s="328">
        <v>4</v>
      </c>
      <c r="BB27" s="327">
        <v>0</v>
      </c>
      <c r="BC27" s="327">
        <v>0</v>
      </c>
      <c r="BD27" s="327">
        <v>0</v>
      </c>
      <c r="BE27" s="327">
        <v>0</v>
      </c>
      <c r="BF27" s="327">
        <v>4</v>
      </c>
      <c r="BG27" s="327">
        <v>4</v>
      </c>
      <c r="BH27" s="328">
        <v>4</v>
      </c>
      <c r="BI27" s="327">
        <v>0</v>
      </c>
      <c r="BJ27" s="327">
        <v>0</v>
      </c>
      <c r="BK27" s="327">
        <v>0</v>
      </c>
      <c r="BL27" s="327">
        <v>4</v>
      </c>
      <c r="BM27" s="327">
        <v>4</v>
      </c>
      <c r="BN27" s="327">
        <v>4</v>
      </c>
      <c r="BO27" s="328">
        <v>0</v>
      </c>
      <c r="BP27" s="327">
        <v>0</v>
      </c>
      <c r="BQ27" s="327">
        <v>0</v>
      </c>
      <c r="BR27" s="327">
        <v>0</v>
      </c>
      <c r="BS27" s="327">
        <v>0</v>
      </c>
      <c r="BT27" s="327">
        <v>0</v>
      </c>
      <c r="BU27" s="327">
        <v>4</v>
      </c>
      <c r="BV27" s="328">
        <v>4</v>
      </c>
      <c r="BW27" s="327">
        <v>4</v>
      </c>
      <c r="BX27" s="327">
        <v>0</v>
      </c>
      <c r="BY27" s="327">
        <v>0</v>
      </c>
      <c r="BZ27" s="327">
        <v>4</v>
      </c>
      <c r="CA27" s="327">
        <v>4</v>
      </c>
      <c r="CB27" s="327">
        <v>4</v>
      </c>
      <c r="CC27" s="328">
        <v>4</v>
      </c>
      <c r="CD27" s="327">
        <v>0</v>
      </c>
      <c r="CE27" s="327">
        <v>0</v>
      </c>
      <c r="CF27" s="327">
        <v>0</v>
      </c>
      <c r="CG27" s="327">
        <v>0</v>
      </c>
      <c r="CH27" s="327">
        <v>0</v>
      </c>
      <c r="CI27" s="327">
        <v>0</v>
      </c>
      <c r="CJ27" s="328">
        <v>4</v>
      </c>
      <c r="CK27" s="327">
        <v>4</v>
      </c>
      <c r="CL27" s="327">
        <v>4</v>
      </c>
      <c r="CM27" s="327">
        <v>4</v>
      </c>
      <c r="CN27" s="327">
        <v>4</v>
      </c>
      <c r="CO27" s="327">
        <v>4</v>
      </c>
      <c r="CP27" s="327">
        <v>8</v>
      </c>
      <c r="CQ27" s="328">
        <v>0</v>
      </c>
      <c r="CR27" s="327">
        <v>4</v>
      </c>
      <c r="CS27" s="327">
        <v>4</v>
      </c>
      <c r="CT27" s="327">
        <v>4</v>
      </c>
      <c r="CU27" s="327">
        <v>4</v>
      </c>
      <c r="CV27" s="327">
        <v>4</v>
      </c>
      <c r="CW27" s="327">
        <v>4</v>
      </c>
      <c r="CX27" s="328">
        <v>4</v>
      </c>
      <c r="CY27" s="327">
        <v>0</v>
      </c>
      <c r="CZ27" s="327">
        <v>0</v>
      </c>
      <c r="DA27" s="327">
        <v>4</v>
      </c>
      <c r="DB27" s="327">
        <v>1</v>
      </c>
      <c r="DC27" s="327">
        <v>4</v>
      </c>
      <c r="DD27" s="327">
        <v>1</v>
      </c>
      <c r="DE27" s="328">
        <v>4</v>
      </c>
      <c r="DF27" s="327">
        <v>0</v>
      </c>
      <c r="DG27" s="327">
        <v>0</v>
      </c>
      <c r="DH27" s="327">
        <v>0</v>
      </c>
      <c r="DI27" s="327">
        <v>0</v>
      </c>
      <c r="DJ27" s="327">
        <v>4</v>
      </c>
      <c r="DK27" s="327">
        <v>4</v>
      </c>
      <c r="DL27" s="328">
        <v>4</v>
      </c>
      <c r="DM27" s="327">
        <v>4</v>
      </c>
      <c r="DN27" s="327">
        <v>4</v>
      </c>
      <c r="DO27" s="327">
        <v>4</v>
      </c>
      <c r="DP27" s="327">
        <v>4</v>
      </c>
      <c r="DQ27" s="327">
        <v>0</v>
      </c>
      <c r="DR27" s="327">
        <v>4</v>
      </c>
      <c r="DS27" s="327">
        <v>4</v>
      </c>
      <c r="DT27" s="327">
        <v>0</v>
      </c>
      <c r="DU27" s="327">
        <v>0</v>
      </c>
      <c r="DV27" s="327">
        <v>0</v>
      </c>
      <c r="DW27" s="327">
        <v>0</v>
      </c>
      <c r="DX27" s="327">
        <v>0</v>
      </c>
      <c r="DY27" s="327">
        <v>0.3</v>
      </c>
      <c r="DZ27" s="327">
        <v>0.3</v>
      </c>
      <c r="EA27" s="329">
        <v>0.3</v>
      </c>
      <c r="EB27" s="327">
        <v>0.3</v>
      </c>
      <c r="EC27" s="327">
        <v>0.3</v>
      </c>
      <c r="ED27" s="327">
        <v>0.3</v>
      </c>
      <c r="EE27" s="327">
        <v>0.3</v>
      </c>
      <c r="EF27" s="327">
        <v>0.3</v>
      </c>
      <c r="EG27" s="328">
        <v>0.3</v>
      </c>
    </row>
    <row r="28" spans="1:137" s="327" customFormat="1">
      <c r="A28" s="330">
        <v>1</v>
      </c>
      <c r="B28" s="324" t="s">
        <v>5795</v>
      </c>
      <c r="C28" s="325">
        <f t="shared" ref="C28:C32" si="6">(SUM(E28:K28))*A28</f>
        <v>3</v>
      </c>
      <c r="D28" s="326" t="s">
        <v>94</v>
      </c>
      <c r="E28" s="327">
        <v>0</v>
      </c>
      <c r="F28" s="327">
        <v>0</v>
      </c>
      <c r="G28" s="327">
        <v>0</v>
      </c>
      <c r="H28" s="327">
        <v>1</v>
      </c>
      <c r="I28" s="327">
        <v>1</v>
      </c>
      <c r="J28" s="327">
        <v>1</v>
      </c>
      <c r="K28" s="328">
        <v>0</v>
      </c>
      <c r="L28" s="327">
        <v>0</v>
      </c>
      <c r="M28" s="327">
        <v>0</v>
      </c>
      <c r="N28" s="327">
        <v>0</v>
      </c>
      <c r="O28" s="327">
        <v>1</v>
      </c>
      <c r="P28" s="327">
        <v>0</v>
      </c>
      <c r="Q28" s="327">
        <v>0</v>
      </c>
      <c r="R28" s="328">
        <v>0</v>
      </c>
      <c r="S28" s="327">
        <v>0</v>
      </c>
      <c r="T28" s="327">
        <v>0</v>
      </c>
      <c r="U28" s="327">
        <v>0</v>
      </c>
      <c r="V28" s="327">
        <v>0</v>
      </c>
      <c r="W28" s="327">
        <v>0</v>
      </c>
      <c r="X28" s="327">
        <v>1</v>
      </c>
      <c r="Y28" s="328">
        <v>1</v>
      </c>
      <c r="Z28" s="327">
        <v>0</v>
      </c>
      <c r="AA28" s="327">
        <v>1</v>
      </c>
      <c r="AB28" s="327">
        <v>1</v>
      </c>
      <c r="AC28" s="327">
        <v>0</v>
      </c>
      <c r="AD28" s="327">
        <v>1</v>
      </c>
      <c r="AE28" s="327">
        <v>1</v>
      </c>
      <c r="AF28" s="328">
        <v>1</v>
      </c>
      <c r="AG28" s="327">
        <v>1</v>
      </c>
      <c r="AH28" s="327">
        <v>0</v>
      </c>
      <c r="AI28" s="327">
        <v>0</v>
      </c>
      <c r="AJ28" s="327">
        <v>1</v>
      </c>
      <c r="AK28" s="327">
        <v>2</v>
      </c>
      <c r="AL28" s="327">
        <v>1</v>
      </c>
      <c r="AM28" s="328">
        <v>1</v>
      </c>
      <c r="AN28" s="327">
        <v>2</v>
      </c>
      <c r="AO28" s="327">
        <v>0</v>
      </c>
      <c r="AP28" s="327">
        <v>0</v>
      </c>
      <c r="AQ28" s="327">
        <v>0</v>
      </c>
      <c r="AR28" s="327">
        <v>1</v>
      </c>
      <c r="AS28" s="327">
        <v>0</v>
      </c>
      <c r="AT28" s="328">
        <v>1</v>
      </c>
      <c r="AU28" s="327">
        <v>0</v>
      </c>
      <c r="AV28" s="327">
        <v>0</v>
      </c>
      <c r="AW28" s="327">
        <v>0</v>
      </c>
      <c r="AX28" s="327">
        <v>0</v>
      </c>
      <c r="AY28" s="327">
        <v>1</v>
      </c>
      <c r="AZ28" s="327">
        <v>1</v>
      </c>
      <c r="BA28" s="328">
        <v>2</v>
      </c>
      <c r="BB28" s="327">
        <v>0</v>
      </c>
      <c r="BC28" s="327">
        <v>0</v>
      </c>
      <c r="BD28" s="327">
        <v>0</v>
      </c>
      <c r="BE28" s="327">
        <v>0</v>
      </c>
      <c r="BF28" s="327">
        <v>1</v>
      </c>
      <c r="BG28" s="327">
        <v>1</v>
      </c>
      <c r="BH28" s="328">
        <v>1</v>
      </c>
      <c r="BI28" s="327">
        <v>0</v>
      </c>
      <c r="BJ28" s="327">
        <v>0</v>
      </c>
      <c r="BK28" s="327">
        <v>0</v>
      </c>
      <c r="BL28" s="327">
        <v>1</v>
      </c>
      <c r="BM28" s="327">
        <v>1</v>
      </c>
      <c r="BN28" s="327">
        <v>2</v>
      </c>
      <c r="BO28" s="328">
        <v>0</v>
      </c>
      <c r="BP28" s="327">
        <v>0</v>
      </c>
      <c r="BQ28" s="327">
        <v>0</v>
      </c>
      <c r="BR28" s="327">
        <v>0</v>
      </c>
      <c r="BS28" s="327">
        <v>0</v>
      </c>
      <c r="BT28" s="327">
        <v>0</v>
      </c>
      <c r="BU28" s="327">
        <v>0</v>
      </c>
      <c r="BV28" s="328">
        <v>0</v>
      </c>
      <c r="BW28" s="327">
        <v>0</v>
      </c>
      <c r="BX28" s="327">
        <v>0</v>
      </c>
      <c r="BY28" s="327">
        <v>0</v>
      </c>
      <c r="BZ28" s="327">
        <v>0</v>
      </c>
      <c r="CA28" s="327">
        <v>0</v>
      </c>
      <c r="CB28" s="327">
        <v>0</v>
      </c>
      <c r="CC28" s="328">
        <v>0</v>
      </c>
      <c r="CD28" s="327">
        <v>0</v>
      </c>
      <c r="CE28" s="327">
        <v>0</v>
      </c>
      <c r="CF28" s="327">
        <v>0</v>
      </c>
      <c r="CG28" s="327">
        <v>0</v>
      </c>
      <c r="CH28" s="327">
        <v>0</v>
      </c>
      <c r="CI28" s="327">
        <v>0</v>
      </c>
      <c r="CJ28" s="328">
        <v>0</v>
      </c>
      <c r="CK28" s="327">
        <v>0</v>
      </c>
      <c r="CL28" s="327">
        <v>0</v>
      </c>
      <c r="CM28" s="327">
        <v>0</v>
      </c>
      <c r="CN28" s="327">
        <v>0</v>
      </c>
      <c r="CO28" s="327">
        <v>0</v>
      </c>
      <c r="CP28" s="327">
        <v>0</v>
      </c>
      <c r="CQ28" s="328">
        <v>0</v>
      </c>
      <c r="CR28" s="327">
        <v>0</v>
      </c>
      <c r="CS28" s="327">
        <v>0</v>
      </c>
      <c r="CT28" s="327">
        <v>0</v>
      </c>
      <c r="CU28" s="327">
        <v>0</v>
      </c>
      <c r="CV28" s="327">
        <v>0</v>
      </c>
      <c r="CW28" s="327">
        <v>0</v>
      </c>
      <c r="CX28" s="328">
        <v>0</v>
      </c>
      <c r="CY28" s="327">
        <v>0</v>
      </c>
      <c r="CZ28" s="327">
        <v>0</v>
      </c>
      <c r="DA28" s="327">
        <v>0</v>
      </c>
      <c r="DB28" s="327">
        <v>0</v>
      </c>
      <c r="DC28" s="327">
        <v>0</v>
      </c>
      <c r="DD28" s="327">
        <v>0</v>
      </c>
      <c r="DE28" s="328">
        <v>0</v>
      </c>
      <c r="DF28" s="327">
        <v>0</v>
      </c>
      <c r="DG28" s="327">
        <v>0</v>
      </c>
      <c r="DH28" s="327">
        <v>0</v>
      </c>
      <c r="DI28" s="327">
        <v>0</v>
      </c>
      <c r="DJ28" s="327">
        <v>0</v>
      </c>
      <c r="DK28" s="327">
        <v>0</v>
      </c>
      <c r="DL28" s="328">
        <v>0</v>
      </c>
      <c r="DM28" s="327">
        <v>0</v>
      </c>
      <c r="DN28" s="327">
        <v>0</v>
      </c>
      <c r="DO28" s="327">
        <v>0</v>
      </c>
      <c r="DP28" s="327">
        <v>0</v>
      </c>
      <c r="DQ28" s="327">
        <v>0</v>
      </c>
      <c r="DR28" s="327">
        <v>0</v>
      </c>
      <c r="DS28" s="327">
        <v>0</v>
      </c>
      <c r="DT28" s="327">
        <v>0</v>
      </c>
      <c r="DU28" s="327">
        <v>0</v>
      </c>
      <c r="DV28" s="327">
        <v>0</v>
      </c>
      <c r="DW28" s="327">
        <v>0</v>
      </c>
      <c r="DX28" s="327">
        <v>0</v>
      </c>
      <c r="DY28" s="327">
        <v>0</v>
      </c>
      <c r="DZ28" s="327">
        <v>0</v>
      </c>
      <c r="EA28" s="329">
        <v>0</v>
      </c>
      <c r="EB28" s="327">
        <v>0</v>
      </c>
      <c r="EC28" s="327">
        <v>0</v>
      </c>
      <c r="ED28" s="327">
        <v>0</v>
      </c>
      <c r="EE28" s="327">
        <v>0</v>
      </c>
      <c r="EF28" s="327">
        <v>0</v>
      </c>
      <c r="EG28" s="328">
        <v>0</v>
      </c>
    </row>
    <row r="29" spans="1:137" s="327" customFormat="1">
      <c r="A29" s="330">
        <v>1</v>
      </c>
      <c r="B29" s="324" t="s">
        <v>5794</v>
      </c>
      <c r="C29" s="325">
        <f>(SUM(E29:K29))*A29</f>
        <v>6</v>
      </c>
      <c r="D29" s="326" t="s">
        <v>94</v>
      </c>
      <c r="E29" s="327">
        <v>0</v>
      </c>
      <c r="F29" s="327">
        <v>0</v>
      </c>
      <c r="G29" s="327">
        <v>0</v>
      </c>
      <c r="H29" s="327">
        <v>2</v>
      </c>
      <c r="I29" s="327">
        <v>2</v>
      </c>
      <c r="J29" s="327">
        <v>2</v>
      </c>
      <c r="K29" s="328">
        <v>0</v>
      </c>
      <c r="L29" s="327">
        <v>0</v>
      </c>
      <c r="M29" s="327">
        <v>0</v>
      </c>
      <c r="N29" s="327">
        <v>0</v>
      </c>
      <c r="O29" s="327">
        <v>2</v>
      </c>
      <c r="P29" s="327">
        <v>0</v>
      </c>
      <c r="Q29" s="327">
        <v>0</v>
      </c>
      <c r="R29" s="328">
        <v>0</v>
      </c>
      <c r="S29" s="327">
        <v>0</v>
      </c>
      <c r="T29" s="327">
        <v>0</v>
      </c>
      <c r="U29" s="327">
        <v>0</v>
      </c>
      <c r="V29" s="327">
        <v>0</v>
      </c>
      <c r="W29" s="327">
        <v>0</v>
      </c>
      <c r="X29" s="327">
        <v>2</v>
      </c>
      <c r="Y29" s="328">
        <v>1</v>
      </c>
      <c r="Z29" s="327">
        <v>0</v>
      </c>
      <c r="AA29" s="327">
        <v>1</v>
      </c>
      <c r="AB29" s="327">
        <v>1</v>
      </c>
      <c r="AC29" s="327">
        <v>0</v>
      </c>
      <c r="AD29" s="327">
        <v>1</v>
      </c>
      <c r="AE29" s="327">
        <v>1</v>
      </c>
      <c r="AF29" s="328">
        <v>1</v>
      </c>
      <c r="AG29" s="327">
        <v>1</v>
      </c>
      <c r="AH29" s="327">
        <v>0</v>
      </c>
      <c r="AI29" s="327">
        <v>0</v>
      </c>
      <c r="AJ29" s="327">
        <v>1</v>
      </c>
      <c r="AK29" s="327">
        <v>2</v>
      </c>
      <c r="AL29" s="327">
        <v>1</v>
      </c>
      <c r="AM29" s="328">
        <v>2</v>
      </c>
      <c r="AN29" s="327">
        <v>1</v>
      </c>
      <c r="AO29" s="327">
        <v>1</v>
      </c>
      <c r="AP29" s="327">
        <v>0</v>
      </c>
      <c r="AQ29" s="327">
        <v>0</v>
      </c>
      <c r="AR29" s="327">
        <v>0</v>
      </c>
      <c r="AS29" s="327">
        <v>0</v>
      </c>
      <c r="AT29" s="328">
        <v>1</v>
      </c>
      <c r="AU29" s="327">
        <v>0</v>
      </c>
      <c r="AV29" s="327">
        <v>0</v>
      </c>
      <c r="AW29" s="327">
        <v>0</v>
      </c>
      <c r="AX29" s="327">
        <v>0</v>
      </c>
      <c r="AY29" s="327">
        <v>2</v>
      </c>
      <c r="AZ29" s="327">
        <v>1</v>
      </c>
      <c r="BA29" s="328">
        <v>1</v>
      </c>
      <c r="BB29" s="327">
        <v>0</v>
      </c>
      <c r="BC29" s="327">
        <v>0</v>
      </c>
      <c r="BD29" s="327">
        <v>0</v>
      </c>
      <c r="BE29" s="327">
        <v>0</v>
      </c>
      <c r="BF29" s="327">
        <v>0</v>
      </c>
      <c r="BG29" s="327">
        <v>1</v>
      </c>
      <c r="BH29" s="328">
        <v>1</v>
      </c>
      <c r="BI29" s="327">
        <v>0</v>
      </c>
      <c r="BJ29" s="327">
        <v>0</v>
      </c>
      <c r="BK29" s="327">
        <v>0</v>
      </c>
      <c r="BL29" s="327">
        <v>1</v>
      </c>
      <c r="BM29" s="327">
        <v>1</v>
      </c>
      <c r="BN29" s="327">
        <v>2</v>
      </c>
      <c r="BO29" s="328">
        <v>0</v>
      </c>
      <c r="BP29" s="327">
        <v>0</v>
      </c>
      <c r="BQ29" s="327">
        <v>0</v>
      </c>
      <c r="BR29" s="327">
        <v>0</v>
      </c>
      <c r="BS29" s="327">
        <v>0</v>
      </c>
      <c r="BT29" s="327">
        <v>0</v>
      </c>
      <c r="BU29" s="327">
        <v>0</v>
      </c>
      <c r="BV29" s="328">
        <v>0</v>
      </c>
      <c r="BW29" s="327">
        <v>0</v>
      </c>
      <c r="BX29" s="327">
        <v>0</v>
      </c>
      <c r="BY29" s="327">
        <v>0</v>
      </c>
      <c r="BZ29" s="327">
        <v>0</v>
      </c>
      <c r="CA29" s="327">
        <v>0</v>
      </c>
      <c r="CB29" s="327">
        <v>0</v>
      </c>
      <c r="CC29" s="328">
        <v>0</v>
      </c>
      <c r="CD29" s="327">
        <v>0</v>
      </c>
      <c r="CE29" s="327">
        <v>0</v>
      </c>
      <c r="CF29" s="327">
        <v>0</v>
      </c>
      <c r="CG29" s="327">
        <v>0</v>
      </c>
      <c r="CH29" s="327">
        <v>0</v>
      </c>
      <c r="CI29" s="327">
        <v>0</v>
      </c>
      <c r="CJ29" s="328">
        <v>0</v>
      </c>
      <c r="CK29" s="327">
        <v>0</v>
      </c>
      <c r="CL29" s="327">
        <v>0</v>
      </c>
      <c r="CM29" s="327">
        <v>0</v>
      </c>
      <c r="CN29" s="327">
        <v>0</v>
      </c>
      <c r="CO29" s="327">
        <v>0</v>
      </c>
      <c r="CP29" s="327">
        <v>0</v>
      </c>
      <c r="CQ29" s="328">
        <v>0</v>
      </c>
      <c r="CR29" s="327">
        <v>0</v>
      </c>
      <c r="CS29" s="327">
        <v>0</v>
      </c>
      <c r="CT29" s="327">
        <v>0</v>
      </c>
      <c r="CU29" s="327">
        <v>0</v>
      </c>
      <c r="CV29" s="327">
        <v>0</v>
      </c>
      <c r="CW29" s="327">
        <v>0</v>
      </c>
      <c r="CX29" s="328">
        <v>0</v>
      </c>
      <c r="CY29" s="327">
        <v>0</v>
      </c>
      <c r="CZ29" s="327">
        <v>0</v>
      </c>
      <c r="DA29" s="327">
        <v>0</v>
      </c>
      <c r="DB29" s="327">
        <v>0</v>
      </c>
      <c r="DC29" s="327">
        <v>0</v>
      </c>
      <c r="DD29" s="327">
        <v>0</v>
      </c>
      <c r="DE29" s="328">
        <v>0</v>
      </c>
      <c r="DF29" s="327">
        <v>0</v>
      </c>
      <c r="DG29" s="327">
        <v>0</v>
      </c>
      <c r="DH29" s="327">
        <v>0</v>
      </c>
      <c r="DI29" s="327">
        <v>0</v>
      </c>
      <c r="DJ29" s="327">
        <v>0</v>
      </c>
      <c r="DK29" s="327">
        <v>0</v>
      </c>
      <c r="DL29" s="328">
        <v>0</v>
      </c>
      <c r="DM29" s="327">
        <v>0</v>
      </c>
      <c r="DN29" s="327">
        <v>0</v>
      </c>
      <c r="DO29" s="327">
        <v>0</v>
      </c>
      <c r="DP29" s="327">
        <v>0</v>
      </c>
      <c r="DQ29" s="327">
        <v>0</v>
      </c>
      <c r="DR29" s="327">
        <v>0</v>
      </c>
      <c r="DS29" s="327">
        <v>0</v>
      </c>
      <c r="DT29" s="327">
        <v>0</v>
      </c>
      <c r="DU29" s="327">
        <v>0</v>
      </c>
      <c r="DV29" s="327">
        <v>0</v>
      </c>
      <c r="DW29" s="327">
        <v>0</v>
      </c>
      <c r="DX29" s="327">
        <v>0</v>
      </c>
      <c r="DY29" s="327">
        <v>0</v>
      </c>
      <c r="DZ29" s="327">
        <v>0</v>
      </c>
      <c r="EA29" s="329">
        <v>0</v>
      </c>
      <c r="EB29" s="327">
        <v>0</v>
      </c>
      <c r="EC29" s="327">
        <v>0</v>
      </c>
      <c r="ED29" s="327">
        <v>0</v>
      </c>
      <c r="EE29" s="327">
        <v>0</v>
      </c>
      <c r="EF29" s="327">
        <v>0</v>
      </c>
      <c r="EG29" s="328">
        <v>0</v>
      </c>
    </row>
    <row r="30" spans="1:137" s="327" customFormat="1">
      <c r="A30" s="323">
        <v>0.5</v>
      </c>
      <c r="B30" s="324" t="s">
        <v>5708</v>
      </c>
      <c r="C30" s="325">
        <f>(SUM(E30:K30))*A30</f>
        <v>2</v>
      </c>
      <c r="D30" s="326">
        <v>3</v>
      </c>
      <c r="E30" s="327">
        <v>0</v>
      </c>
      <c r="F30" s="327">
        <v>0</v>
      </c>
      <c r="G30" s="327">
        <v>0</v>
      </c>
      <c r="H30" s="327">
        <v>2</v>
      </c>
      <c r="I30" s="327">
        <v>1</v>
      </c>
      <c r="J30" s="327">
        <v>1</v>
      </c>
      <c r="K30" s="328">
        <v>0</v>
      </c>
      <c r="L30" s="327">
        <v>0</v>
      </c>
      <c r="M30" s="327">
        <v>0</v>
      </c>
      <c r="N30" s="327">
        <v>0</v>
      </c>
      <c r="O30" s="327">
        <v>2</v>
      </c>
      <c r="P30" s="327">
        <v>0</v>
      </c>
      <c r="Q30" s="327">
        <v>0</v>
      </c>
      <c r="R30" s="328">
        <v>0</v>
      </c>
      <c r="S30" s="327">
        <v>0</v>
      </c>
      <c r="T30" s="327">
        <v>0</v>
      </c>
      <c r="U30" s="327">
        <v>0</v>
      </c>
      <c r="V30" s="327">
        <v>0</v>
      </c>
      <c r="W30" s="327">
        <v>0</v>
      </c>
      <c r="X30" s="327">
        <v>1</v>
      </c>
      <c r="Y30" s="328">
        <v>0</v>
      </c>
      <c r="Z30" s="327">
        <v>0</v>
      </c>
      <c r="AA30" s="327">
        <v>0</v>
      </c>
      <c r="AB30" s="327">
        <v>0</v>
      </c>
      <c r="AC30" s="327">
        <v>0</v>
      </c>
      <c r="AD30" s="327">
        <v>0</v>
      </c>
      <c r="AE30" s="327">
        <v>0</v>
      </c>
      <c r="AF30" s="328">
        <v>0</v>
      </c>
      <c r="AG30" s="327">
        <v>0</v>
      </c>
      <c r="AH30" s="327">
        <v>0</v>
      </c>
      <c r="AI30" s="327">
        <v>0</v>
      </c>
      <c r="AJ30" s="327">
        <v>0</v>
      </c>
      <c r="AK30" s="327">
        <v>0</v>
      </c>
      <c r="AL30" s="327">
        <v>0</v>
      </c>
      <c r="AM30" s="328">
        <v>0</v>
      </c>
      <c r="AN30" s="327">
        <v>0</v>
      </c>
      <c r="AO30" s="327">
        <v>0</v>
      </c>
      <c r="AP30" s="327">
        <v>0</v>
      </c>
      <c r="AQ30" s="327">
        <v>0</v>
      </c>
      <c r="AR30" s="327">
        <v>0</v>
      </c>
      <c r="AS30" s="327">
        <v>0</v>
      </c>
      <c r="AT30" s="328">
        <v>0</v>
      </c>
      <c r="AU30" s="327">
        <v>0</v>
      </c>
      <c r="AV30" s="327">
        <v>0</v>
      </c>
      <c r="AW30" s="327">
        <v>0</v>
      </c>
      <c r="AX30" s="327">
        <v>0</v>
      </c>
      <c r="AY30" s="327">
        <v>0</v>
      </c>
      <c r="AZ30" s="327">
        <v>0</v>
      </c>
      <c r="BA30" s="328">
        <v>0</v>
      </c>
      <c r="BB30" s="327">
        <v>0</v>
      </c>
      <c r="BC30" s="327">
        <v>0</v>
      </c>
      <c r="BD30" s="327">
        <v>0</v>
      </c>
      <c r="BE30" s="327">
        <v>0</v>
      </c>
      <c r="BF30" s="327">
        <v>0</v>
      </c>
      <c r="BG30" s="327">
        <v>0</v>
      </c>
      <c r="BH30" s="328">
        <v>0</v>
      </c>
      <c r="BI30" s="327">
        <v>0</v>
      </c>
      <c r="BJ30" s="327">
        <v>0</v>
      </c>
      <c r="BK30" s="327">
        <v>0</v>
      </c>
      <c r="BL30" s="327">
        <v>0</v>
      </c>
      <c r="BM30" s="327">
        <v>0</v>
      </c>
      <c r="BN30" s="327">
        <v>0</v>
      </c>
      <c r="BO30" s="328">
        <v>0</v>
      </c>
      <c r="BP30" s="327">
        <v>0</v>
      </c>
      <c r="BQ30" s="327">
        <v>0</v>
      </c>
      <c r="BR30" s="327">
        <v>0</v>
      </c>
      <c r="BS30" s="327">
        <v>0</v>
      </c>
      <c r="BT30" s="327">
        <v>0</v>
      </c>
      <c r="BU30" s="327">
        <v>0</v>
      </c>
      <c r="BV30" s="328">
        <v>0</v>
      </c>
      <c r="BW30" s="327">
        <v>0</v>
      </c>
      <c r="BX30" s="327">
        <v>0</v>
      </c>
      <c r="BY30" s="327">
        <v>0</v>
      </c>
      <c r="BZ30" s="327">
        <v>0</v>
      </c>
      <c r="CA30" s="327">
        <v>0</v>
      </c>
      <c r="CB30" s="327">
        <v>0</v>
      </c>
      <c r="CC30" s="328">
        <v>0</v>
      </c>
      <c r="CD30" s="327">
        <v>0</v>
      </c>
      <c r="CE30" s="327">
        <v>0</v>
      </c>
      <c r="CF30" s="327">
        <v>0</v>
      </c>
      <c r="CG30" s="327">
        <v>0</v>
      </c>
      <c r="CH30" s="327">
        <v>0</v>
      </c>
      <c r="CI30" s="327">
        <v>0</v>
      </c>
      <c r="CJ30" s="328">
        <v>0</v>
      </c>
      <c r="CK30" s="327">
        <v>0</v>
      </c>
      <c r="CL30" s="327">
        <v>0</v>
      </c>
      <c r="CM30" s="327">
        <v>0</v>
      </c>
      <c r="CN30" s="327">
        <v>0</v>
      </c>
      <c r="CO30" s="327">
        <v>0</v>
      </c>
      <c r="CP30" s="327">
        <v>0</v>
      </c>
      <c r="CQ30" s="328">
        <v>0</v>
      </c>
      <c r="CR30" s="327">
        <v>0</v>
      </c>
      <c r="CS30" s="327">
        <v>0</v>
      </c>
      <c r="CT30" s="327">
        <v>0</v>
      </c>
      <c r="CU30" s="327">
        <v>0</v>
      </c>
      <c r="CV30" s="327">
        <v>0</v>
      </c>
      <c r="CW30" s="327">
        <v>0</v>
      </c>
      <c r="CX30" s="328">
        <v>0</v>
      </c>
      <c r="CY30" s="327">
        <v>0</v>
      </c>
      <c r="CZ30" s="327">
        <v>0</v>
      </c>
      <c r="DA30" s="327">
        <v>0</v>
      </c>
      <c r="DB30" s="327">
        <v>0</v>
      </c>
      <c r="DC30" s="327">
        <v>0</v>
      </c>
      <c r="DD30" s="327">
        <v>0</v>
      </c>
      <c r="DE30" s="328">
        <v>0</v>
      </c>
      <c r="DF30" s="327">
        <v>0</v>
      </c>
      <c r="DG30" s="327">
        <v>0</v>
      </c>
      <c r="DH30" s="327">
        <v>0</v>
      </c>
      <c r="DI30" s="327">
        <v>0</v>
      </c>
      <c r="DJ30" s="327">
        <v>0</v>
      </c>
      <c r="DK30" s="327">
        <v>0</v>
      </c>
      <c r="DL30" s="328">
        <v>0</v>
      </c>
      <c r="DM30" s="327">
        <v>0</v>
      </c>
      <c r="DN30" s="327">
        <v>0</v>
      </c>
      <c r="DO30" s="327">
        <v>0</v>
      </c>
      <c r="DP30" s="327">
        <v>0</v>
      </c>
      <c r="DQ30" s="327">
        <v>0</v>
      </c>
      <c r="DR30" s="327">
        <v>0</v>
      </c>
      <c r="DS30" s="327">
        <v>0</v>
      </c>
      <c r="DT30" s="327">
        <v>0</v>
      </c>
      <c r="DU30" s="327">
        <v>0</v>
      </c>
      <c r="DV30" s="327">
        <v>0</v>
      </c>
      <c r="DW30" s="327">
        <v>0</v>
      </c>
      <c r="DX30" s="327">
        <v>0</v>
      </c>
      <c r="DY30" s="327">
        <v>0</v>
      </c>
      <c r="DZ30" s="327">
        <v>0</v>
      </c>
      <c r="EA30" s="329">
        <v>0</v>
      </c>
      <c r="EB30" s="327">
        <v>0</v>
      </c>
      <c r="EC30" s="327">
        <v>0</v>
      </c>
      <c r="ED30" s="327">
        <v>0</v>
      </c>
      <c r="EE30" s="327">
        <v>0</v>
      </c>
      <c r="EF30" s="327">
        <v>0</v>
      </c>
      <c r="EG30" s="328">
        <v>0</v>
      </c>
    </row>
    <row r="31" spans="1:137" s="327" customFormat="1">
      <c r="A31" s="323">
        <v>0.5</v>
      </c>
      <c r="B31" s="324" t="s">
        <v>5019</v>
      </c>
      <c r="C31" s="325">
        <f>(SUM(E31:K31))*A31</f>
        <v>3</v>
      </c>
      <c r="D31" s="326">
        <v>2</v>
      </c>
      <c r="E31" s="327">
        <v>0</v>
      </c>
      <c r="F31" s="327">
        <v>0</v>
      </c>
      <c r="G31" s="327">
        <v>0</v>
      </c>
      <c r="H31" s="327">
        <v>2</v>
      </c>
      <c r="I31" s="327">
        <v>2</v>
      </c>
      <c r="J31" s="327">
        <v>2</v>
      </c>
      <c r="K31" s="328">
        <v>0</v>
      </c>
      <c r="L31" s="327">
        <v>0</v>
      </c>
      <c r="M31" s="327">
        <v>0</v>
      </c>
      <c r="N31" s="327">
        <v>0</v>
      </c>
      <c r="O31" s="327">
        <v>2</v>
      </c>
      <c r="P31" s="327">
        <v>0</v>
      </c>
      <c r="Q31" s="327">
        <v>0</v>
      </c>
      <c r="R31" s="328">
        <v>0</v>
      </c>
      <c r="S31" s="327">
        <v>0</v>
      </c>
      <c r="T31" s="327">
        <v>0</v>
      </c>
      <c r="U31" s="327">
        <v>0</v>
      </c>
      <c r="V31" s="327">
        <v>0</v>
      </c>
      <c r="W31" s="327">
        <v>0</v>
      </c>
      <c r="X31" s="327">
        <v>0</v>
      </c>
      <c r="Y31" s="328">
        <v>2</v>
      </c>
      <c r="Z31" s="327">
        <v>0</v>
      </c>
      <c r="AA31" s="327">
        <v>2</v>
      </c>
      <c r="AB31" s="327">
        <v>2</v>
      </c>
      <c r="AC31" s="327">
        <v>0</v>
      </c>
      <c r="AD31" s="327">
        <v>2</v>
      </c>
      <c r="AE31" s="327">
        <v>2</v>
      </c>
      <c r="AF31" s="328">
        <v>2</v>
      </c>
      <c r="AG31" s="327">
        <v>2</v>
      </c>
      <c r="AH31" s="327">
        <v>0</v>
      </c>
      <c r="AI31" s="327">
        <v>0</v>
      </c>
      <c r="AJ31" s="327">
        <v>2</v>
      </c>
      <c r="AK31" s="327">
        <v>1</v>
      </c>
      <c r="AL31" s="327">
        <v>1</v>
      </c>
      <c r="AM31" s="328">
        <v>1</v>
      </c>
      <c r="AN31" s="327">
        <v>0</v>
      </c>
      <c r="AO31" s="327">
        <v>0</v>
      </c>
      <c r="AP31" s="327">
        <v>0</v>
      </c>
      <c r="AQ31" s="327">
        <v>0</v>
      </c>
      <c r="AR31" s="327">
        <v>0</v>
      </c>
      <c r="AS31" s="327">
        <v>0</v>
      </c>
      <c r="AT31" s="328">
        <v>0</v>
      </c>
      <c r="AU31" s="327">
        <v>0</v>
      </c>
      <c r="AV31" s="327">
        <v>0</v>
      </c>
      <c r="AW31" s="327">
        <v>0</v>
      </c>
      <c r="AX31" s="327">
        <v>0</v>
      </c>
      <c r="AY31" s="327">
        <v>0</v>
      </c>
      <c r="AZ31" s="327">
        <v>0</v>
      </c>
      <c r="BA31" s="328">
        <v>0</v>
      </c>
      <c r="BB31" s="327">
        <v>0</v>
      </c>
      <c r="BC31" s="327">
        <v>0</v>
      </c>
      <c r="BD31" s="327">
        <v>0</v>
      </c>
      <c r="BE31" s="327">
        <v>0</v>
      </c>
      <c r="BF31" s="327">
        <v>0</v>
      </c>
      <c r="BG31" s="327">
        <v>0</v>
      </c>
      <c r="BH31" s="328">
        <v>0</v>
      </c>
      <c r="BI31" s="327">
        <v>0</v>
      </c>
      <c r="BJ31" s="327">
        <v>0</v>
      </c>
      <c r="BK31" s="327">
        <v>0</v>
      </c>
      <c r="BL31" s="327">
        <v>0</v>
      </c>
      <c r="BM31" s="327">
        <v>0</v>
      </c>
      <c r="BN31" s="327">
        <v>0</v>
      </c>
      <c r="BO31" s="328">
        <v>0</v>
      </c>
      <c r="BP31" s="327">
        <v>0</v>
      </c>
      <c r="BQ31" s="327">
        <v>0</v>
      </c>
      <c r="BR31" s="327">
        <v>0</v>
      </c>
      <c r="BS31" s="327">
        <v>0</v>
      </c>
      <c r="BT31" s="327">
        <v>0</v>
      </c>
      <c r="BU31" s="327">
        <v>0</v>
      </c>
      <c r="BV31" s="328">
        <v>0</v>
      </c>
      <c r="BW31" s="327">
        <v>0</v>
      </c>
      <c r="BX31" s="327">
        <v>0</v>
      </c>
      <c r="BY31" s="327">
        <v>0</v>
      </c>
      <c r="BZ31" s="327">
        <v>0</v>
      </c>
      <c r="CA31" s="327">
        <v>0</v>
      </c>
      <c r="CB31" s="327">
        <v>0</v>
      </c>
      <c r="CC31" s="328">
        <v>0</v>
      </c>
      <c r="CD31" s="327">
        <v>0</v>
      </c>
      <c r="CE31" s="327">
        <v>0</v>
      </c>
      <c r="CF31" s="327">
        <v>0</v>
      </c>
      <c r="CG31" s="327">
        <v>0</v>
      </c>
      <c r="CH31" s="327">
        <v>0</v>
      </c>
      <c r="CI31" s="327">
        <v>0</v>
      </c>
      <c r="CJ31" s="328">
        <v>0</v>
      </c>
      <c r="CK31" s="327">
        <v>0</v>
      </c>
      <c r="CL31" s="327">
        <v>0</v>
      </c>
      <c r="CM31" s="327">
        <v>0</v>
      </c>
      <c r="CN31" s="327">
        <v>0</v>
      </c>
      <c r="CO31" s="327">
        <v>0</v>
      </c>
      <c r="CP31" s="327">
        <v>0</v>
      </c>
      <c r="CQ31" s="328">
        <v>0</v>
      </c>
      <c r="CR31" s="327">
        <v>0</v>
      </c>
      <c r="CS31" s="327">
        <v>0</v>
      </c>
      <c r="CT31" s="327">
        <v>0</v>
      </c>
      <c r="CU31" s="327">
        <v>0</v>
      </c>
      <c r="CV31" s="327">
        <v>0</v>
      </c>
      <c r="CW31" s="327">
        <v>0</v>
      </c>
      <c r="CX31" s="328">
        <v>0</v>
      </c>
      <c r="CY31" s="327">
        <v>0</v>
      </c>
      <c r="CZ31" s="327">
        <v>0</v>
      </c>
      <c r="DA31" s="327">
        <v>0</v>
      </c>
      <c r="DB31" s="327">
        <v>0</v>
      </c>
      <c r="DC31" s="327">
        <v>0</v>
      </c>
      <c r="DD31" s="327">
        <v>0</v>
      </c>
      <c r="DE31" s="328">
        <v>0</v>
      </c>
      <c r="DF31" s="327">
        <v>0</v>
      </c>
      <c r="DG31" s="327">
        <v>0</v>
      </c>
      <c r="DH31" s="327">
        <v>0</v>
      </c>
      <c r="DI31" s="327">
        <v>0</v>
      </c>
      <c r="DJ31" s="327">
        <v>0</v>
      </c>
      <c r="DK31" s="327">
        <v>0</v>
      </c>
      <c r="DL31" s="328">
        <v>0</v>
      </c>
      <c r="DM31" s="327">
        <v>0</v>
      </c>
      <c r="DN31" s="327">
        <v>0</v>
      </c>
      <c r="DO31" s="327">
        <v>0</v>
      </c>
      <c r="DP31" s="327">
        <v>0</v>
      </c>
      <c r="DQ31" s="327">
        <v>0</v>
      </c>
      <c r="DR31" s="327">
        <v>0</v>
      </c>
      <c r="DS31" s="327">
        <v>0</v>
      </c>
      <c r="DT31" s="327">
        <v>0</v>
      </c>
      <c r="DU31" s="327">
        <v>0</v>
      </c>
      <c r="DV31" s="327">
        <v>0</v>
      </c>
      <c r="DW31" s="327">
        <v>0</v>
      </c>
      <c r="DX31" s="327">
        <v>0</v>
      </c>
      <c r="DY31" s="327">
        <v>0</v>
      </c>
      <c r="DZ31" s="327">
        <v>0</v>
      </c>
      <c r="EA31" s="329">
        <v>0</v>
      </c>
      <c r="EB31" s="327">
        <v>0</v>
      </c>
      <c r="EC31" s="327">
        <v>0</v>
      </c>
      <c r="ED31" s="327">
        <v>0</v>
      </c>
      <c r="EE31" s="327">
        <v>0</v>
      </c>
      <c r="EF31" s="327">
        <v>0</v>
      </c>
      <c r="EG31" s="328">
        <v>0</v>
      </c>
    </row>
    <row r="32" spans="1:137" s="327" customFormat="1">
      <c r="A32" s="330">
        <v>1</v>
      </c>
      <c r="B32" s="324" t="s">
        <v>5796</v>
      </c>
      <c r="C32" s="325">
        <f t="shared" si="6"/>
        <v>3</v>
      </c>
      <c r="D32" s="326" t="s">
        <v>94</v>
      </c>
      <c r="E32" s="327">
        <v>0</v>
      </c>
      <c r="F32" s="327">
        <v>0</v>
      </c>
      <c r="G32" s="327">
        <v>0</v>
      </c>
      <c r="H32" s="327">
        <v>1</v>
      </c>
      <c r="I32" s="327">
        <v>1</v>
      </c>
      <c r="J32" s="327">
        <v>1</v>
      </c>
      <c r="K32" s="328">
        <v>0</v>
      </c>
      <c r="L32" s="327">
        <v>0</v>
      </c>
      <c r="M32" s="327">
        <v>0</v>
      </c>
      <c r="N32" s="327">
        <v>0</v>
      </c>
      <c r="O32" s="327">
        <v>1</v>
      </c>
      <c r="P32" s="327">
        <v>0</v>
      </c>
      <c r="Q32" s="327">
        <v>0</v>
      </c>
      <c r="R32" s="328">
        <v>0</v>
      </c>
      <c r="S32" s="327">
        <v>0</v>
      </c>
      <c r="T32" s="327">
        <v>0</v>
      </c>
      <c r="U32" s="327">
        <v>0</v>
      </c>
      <c r="V32" s="327">
        <v>0</v>
      </c>
      <c r="W32" s="327">
        <v>0</v>
      </c>
      <c r="X32" s="327">
        <v>1</v>
      </c>
      <c r="Y32" s="328">
        <v>1</v>
      </c>
      <c r="Z32" s="327">
        <v>0</v>
      </c>
      <c r="AA32" s="327">
        <v>1</v>
      </c>
      <c r="AB32" s="327">
        <v>1</v>
      </c>
      <c r="AC32" s="327">
        <v>0</v>
      </c>
      <c r="AD32" s="327">
        <v>1</v>
      </c>
      <c r="AE32" s="327">
        <v>1</v>
      </c>
      <c r="AF32" s="328">
        <v>1</v>
      </c>
      <c r="AG32" s="327">
        <v>1</v>
      </c>
      <c r="AH32" s="327">
        <v>0</v>
      </c>
      <c r="AI32" s="327">
        <v>0</v>
      </c>
      <c r="AJ32" s="327">
        <v>1</v>
      </c>
      <c r="AK32" s="327">
        <v>1</v>
      </c>
      <c r="AL32" s="327">
        <v>1</v>
      </c>
      <c r="AM32" s="328">
        <v>1</v>
      </c>
      <c r="AN32" s="327">
        <v>2</v>
      </c>
      <c r="AO32" s="327">
        <v>0</v>
      </c>
      <c r="AP32" s="327">
        <v>0</v>
      </c>
      <c r="AQ32" s="327">
        <v>0</v>
      </c>
      <c r="AR32" s="327">
        <v>4</v>
      </c>
      <c r="AS32" s="327">
        <v>0</v>
      </c>
      <c r="AT32" s="328">
        <v>1</v>
      </c>
      <c r="AU32" s="327">
        <v>0</v>
      </c>
      <c r="AV32" s="327">
        <v>0</v>
      </c>
      <c r="AW32" s="327">
        <v>0</v>
      </c>
      <c r="AX32" s="327">
        <v>0</v>
      </c>
      <c r="AY32" s="327">
        <v>2</v>
      </c>
      <c r="AZ32" s="327">
        <v>1</v>
      </c>
      <c r="BA32" s="328">
        <v>1</v>
      </c>
      <c r="BB32" s="327">
        <v>0</v>
      </c>
      <c r="BC32" s="327">
        <v>0</v>
      </c>
      <c r="BD32" s="327">
        <v>0</v>
      </c>
      <c r="BE32" s="327">
        <v>0</v>
      </c>
      <c r="BF32" s="327">
        <v>1</v>
      </c>
      <c r="BG32" s="327">
        <v>1</v>
      </c>
      <c r="BH32" s="328">
        <v>1</v>
      </c>
      <c r="BI32" s="327">
        <v>0</v>
      </c>
      <c r="BJ32" s="327">
        <v>0</v>
      </c>
      <c r="BK32" s="327">
        <v>0</v>
      </c>
      <c r="BL32" s="327">
        <v>2</v>
      </c>
      <c r="BM32" s="327">
        <v>1</v>
      </c>
      <c r="BN32" s="327">
        <v>2</v>
      </c>
      <c r="BO32" s="328">
        <v>0</v>
      </c>
      <c r="BP32" s="327">
        <v>0</v>
      </c>
      <c r="BQ32" s="327">
        <v>0</v>
      </c>
      <c r="BR32" s="327">
        <v>0</v>
      </c>
      <c r="BS32" s="327">
        <v>0</v>
      </c>
      <c r="BT32" s="327">
        <v>0</v>
      </c>
      <c r="BU32" s="327">
        <v>0</v>
      </c>
      <c r="BV32" s="328">
        <v>0</v>
      </c>
      <c r="BW32" s="327">
        <v>0</v>
      </c>
      <c r="BX32" s="327">
        <v>0</v>
      </c>
      <c r="BY32" s="327">
        <v>0</v>
      </c>
      <c r="BZ32" s="327">
        <v>0</v>
      </c>
      <c r="CA32" s="327">
        <v>0</v>
      </c>
      <c r="CB32" s="327">
        <v>0</v>
      </c>
      <c r="CC32" s="328">
        <v>0</v>
      </c>
      <c r="CD32" s="327">
        <v>0</v>
      </c>
      <c r="CE32" s="327">
        <v>0</v>
      </c>
      <c r="CF32" s="327">
        <v>0</v>
      </c>
      <c r="CG32" s="327">
        <v>0</v>
      </c>
      <c r="CH32" s="327">
        <v>0</v>
      </c>
      <c r="CI32" s="327">
        <v>0</v>
      </c>
      <c r="CJ32" s="328">
        <v>0</v>
      </c>
      <c r="CK32" s="327">
        <v>0</v>
      </c>
      <c r="CL32" s="327">
        <v>0</v>
      </c>
      <c r="CM32" s="327">
        <v>0</v>
      </c>
      <c r="CN32" s="327">
        <v>0</v>
      </c>
      <c r="CO32" s="327">
        <v>0</v>
      </c>
      <c r="CP32" s="327">
        <v>0</v>
      </c>
      <c r="CQ32" s="328">
        <v>0</v>
      </c>
      <c r="CR32" s="327">
        <v>0</v>
      </c>
      <c r="CS32" s="327">
        <v>0</v>
      </c>
      <c r="CT32" s="327">
        <v>0</v>
      </c>
      <c r="CU32" s="327">
        <v>0</v>
      </c>
      <c r="CV32" s="327">
        <v>0</v>
      </c>
      <c r="CW32" s="327">
        <v>0</v>
      </c>
      <c r="CX32" s="328">
        <v>0</v>
      </c>
      <c r="CY32" s="327">
        <v>0</v>
      </c>
      <c r="CZ32" s="327">
        <v>0</v>
      </c>
      <c r="DA32" s="327">
        <v>0</v>
      </c>
      <c r="DB32" s="327">
        <v>0</v>
      </c>
      <c r="DC32" s="327">
        <v>0</v>
      </c>
      <c r="DD32" s="327">
        <v>0</v>
      </c>
      <c r="DE32" s="328">
        <v>0</v>
      </c>
      <c r="DF32" s="327">
        <v>0</v>
      </c>
      <c r="DG32" s="327">
        <v>0</v>
      </c>
      <c r="DH32" s="327">
        <v>0</v>
      </c>
      <c r="DI32" s="327">
        <v>0</v>
      </c>
      <c r="DJ32" s="327">
        <v>0</v>
      </c>
      <c r="DK32" s="327">
        <v>0</v>
      </c>
      <c r="DL32" s="328">
        <v>0</v>
      </c>
      <c r="DM32" s="327">
        <v>0</v>
      </c>
      <c r="DN32" s="327">
        <v>0</v>
      </c>
      <c r="DO32" s="327">
        <v>0</v>
      </c>
      <c r="DP32" s="327">
        <v>0</v>
      </c>
      <c r="DQ32" s="327">
        <v>0</v>
      </c>
      <c r="DR32" s="327">
        <v>0</v>
      </c>
      <c r="DS32" s="327">
        <v>0</v>
      </c>
      <c r="DT32" s="327">
        <v>0</v>
      </c>
      <c r="DU32" s="327">
        <v>0</v>
      </c>
      <c r="DV32" s="327">
        <v>0</v>
      </c>
      <c r="DW32" s="327">
        <v>0</v>
      </c>
      <c r="DX32" s="327">
        <v>0</v>
      </c>
      <c r="DY32" s="327">
        <v>0</v>
      </c>
      <c r="DZ32" s="327">
        <v>0</v>
      </c>
      <c r="EA32" s="329">
        <v>0</v>
      </c>
      <c r="EB32" s="327">
        <v>0</v>
      </c>
      <c r="EC32" s="327">
        <v>0</v>
      </c>
      <c r="ED32" s="327">
        <v>0</v>
      </c>
      <c r="EE32" s="327">
        <v>0</v>
      </c>
      <c r="EF32" s="327">
        <v>0</v>
      </c>
      <c r="EG32" s="328">
        <v>0</v>
      </c>
    </row>
    <row r="33" spans="1:137" s="327" customFormat="1">
      <c r="A33" s="323">
        <v>0.5</v>
      </c>
      <c r="B33" s="324" t="s">
        <v>6544</v>
      </c>
      <c r="C33" s="325">
        <f t="shared" ref="C33" si="7">(SUM(E33:K33))*A33</f>
        <v>2</v>
      </c>
      <c r="D33" s="326">
        <v>2</v>
      </c>
      <c r="E33" s="327">
        <v>0</v>
      </c>
      <c r="F33" s="327">
        <v>0</v>
      </c>
      <c r="G33" s="327">
        <v>0</v>
      </c>
      <c r="H33" s="327">
        <v>2</v>
      </c>
      <c r="I33" s="327">
        <v>1</v>
      </c>
      <c r="J33" s="327">
        <v>1</v>
      </c>
      <c r="K33" s="328">
        <v>0</v>
      </c>
      <c r="L33" s="327">
        <v>0</v>
      </c>
      <c r="M33" s="327">
        <v>0</v>
      </c>
      <c r="N33" s="327">
        <v>0</v>
      </c>
      <c r="O33" s="327">
        <v>1</v>
      </c>
      <c r="P33" s="327">
        <v>0</v>
      </c>
      <c r="Q33" s="327">
        <v>0</v>
      </c>
      <c r="R33" s="328">
        <v>0</v>
      </c>
      <c r="S33" s="327">
        <v>0</v>
      </c>
      <c r="T33" s="327">
        <v>0</v>
      </c>
      <c r="U33" s="327">
        <v>0</v>
      </c>
      <c r="V33" s="327">
        <v>0</v>
      </c>
      <c r="W33" s="327">
        <v>0</v>
      </c>
      <c r="X33" s="327">
        <v>1</v>
      </c>
      <c r="Y33" s="328">
        <v>1</v>
      </c>
      <c r="Z33" s="327">
        <v>0</v>
      </c>
      <c r="AA33" s="327">
        <v>1</v>
      </c>
      <c r="AB33" s="327">
        <v>1</v>
      </c>
      <c r="AC33" s="327">
        <v>1</v>
      </c>
      <c r="AD33" s="327">
        <v>1</v>
      </c>
      <c r="AE33" s="327">
        <v>1</v>
      </c>
      <c r="AF33" s="328">
        <v>1</v>
      </c>
      <c r="AG33" s="327">
        <v>0</v>
      </c>
      <c r="AH33" s="327">
        <v>0</v>
      </c>
      <c r="AI33" s="327">
        <v>0</v>
      </c>
      <c r="AJ33" s="327">
        <v>1</v>
      </c>
      <c r="AK33" s="327">
        <v>1</v>
      </c>
      <c r="AL33" s="327">
        <v>1</v>
      </c>
      <c r="AM33" s="328">
        <v>0</v>
      </c>
      <c r="AN33" s="327">
        <v>0</v>
      </c>
      <c r="AO33" s="327">
        <v>0</v>
      </c>
      <c r="AP33" s="327">
        <v>0</v>
      </c>
      <c r="AQ33" s="327">
        <v>0</v>
      </c>
      <c r="AR33" s="327">
        <v>1</v>
      </c>
      <c r="AS33" s="327">
        <v>0</v>
      </c>
      <c r="AT33" s="328">
        <v>0</v>
      </c>
      <c r="AU33" s="327">
        <v>0</v>
      </c>
      <c r="AV33" s="327">
        <v>0</v>
      </c>
      <c r="AW33" s="327">
        <v>0</v>
      </c>
      <c r="AX33" s="327">
        <v>0</v>
      </c>
      <c r="AY33" s="327">
        <v>0</v>
      </c>
      <c r="AZ33" s="327">
        <v>0</v>
      </c>
      <c r="BA33" s="328">
        <v>0</v>
      </c>
      <c r="BB33" s="327">
        <v>0</v>
      </c>
      <c r="BC33" s="327">
        <v>0</v>
      </c>
      <c r="BD33" s="327">
        <v>0</v>
      </c>
      <c r="BE33" s="327">
        <v>0</v>
      </c>
      <c r="BF33" s="327">
        <v>0</v>
      </c>
      <c r="BG33" s="327">
        <v>0</v>
      </c>
      <c r="BH33" s="328">
        <v>0</v>
      </c>
      <c r="BI33" s="327">
        <v>0</v>
      </c>
      <c r="BJ33" s="327">
        <v>0</v>
      </c>
      <c r="BK33" s="327">
        <v>0</v>
      </c>
      <c r="BL33" s="327">
        <v>0</v>
      </c>
      <c r="BM33" s="327">
        <v>0</v>
      </c>
      <c r="BN33" s="327">
        <v>0</v>
      </c>
      <c r="BO33" s="328">
        <v>0</v>
      </c>
      <c r="BP33" s="327">
        <v>0</v>
      </c>
      <c r="BQ33" s="327">
        <v>0</v>
      </c>
      <c r="BR33" s="327">
        <v>0</v>
      </c>
      <c r="BS33" s="327">
        <v>0</v>
      </c>
      <c r="BT33" s="327">
        <v>0</v>
      </c>
      <c r="BU33" s="327">
        <v>0</v>
      </c>
      <c r="BV33" s="328">
        <v>0</v>
      </c>
      <c r="BW33" s="327">
        <v>0</v>
      </c>
      <c r="BX33" s="327">
        <v>0</v>
      </c>
      <c r="BY33" s="327">
        <v>0</v>
      </c>
      <c r="BZ33" s="327">
        <v>0</v>
      </c>
      <c r="CA33" s="327">
        <v>0</v>
      </c>
      <c r="CB33" s="327">
        <v>0</v>
      </c>
      <c r="CC33" s="328">
        <v>0</v>
      </c>
      <c r="CD33" s="327">
        <v>0</v>
      </c>
      <c r="CE33" s="327">
        <v>0</v>
      </c>
      <c r="CF33" s="327">
        <v>0</v>
      </c>
      <c r="CG33" s="327">
        <v>0</v>
      </c>
      <c r="CH33" s="327">
        <v>0</v>
      </c>
      <c r="CI33" s="327">
        <v>0</v>
      </c>
      <c r="CJ33" s="328">
        <v>0</v>
      </c>
      <c r="CK33" s="327">
        <v>0</v>
      </c>
      <c r="CL33" s="327">
        <v>0</v>
      </c>
      <c r="CM33" s="327">
        <v>0</v>
      </c>
      <c r="CN33" s="327">
        <v>0</v>
      </c>
      <c r="CO33" s="327">
        <v>0</v>
      </c>
      <c r="CP33" s="327">
        <v>0</v>
      </c>
      <c r="CQ33" s="328">
        <v>0</v>
      </c>
      <c r="CR33" s="327">
        <v>0</v>
      </c>
      <c r="CS33" s="327">
        <v>0</v>
      </c>
      <c r="CT33" s="327">
        <v>0</v>
      </c>
      <c r="CU33" s="327">
        <v>0</v>
      </c>
      <c r="CV33" s="327">
        <v>0</v>
      </c>
      <c r="CW33" s="327">
        <v>0</v>
      </c>
      <c r="CX33" s="328">
        <v>0</v>
      </c>
      <c r="CY33" s="327">
        <v>0</v>
      </c>
      <c r="CZ33" s="327">
        <v>0</v>
      </c>
      <c r="DA33" s="327">
        <v>0</v>
      </c>
      <c r="DB33" s="327">
        <v>0</v>
      </c>
      <c r="DC33" s="327">
        <v>0</v>
      </c>
      <c r="DD33" s="327">
        <v>0</v>
      </c>
      <c r="DE33" s="328">
        <v>0</v>
      </c>
      <c r="DF33" s="327">
        <v>0</v>
      </c>
      <c r="DG33" s="327">
        <v>0</v>
      </c>
      <c r="DH33" s="327">
        <v>0</v>
      </c>
      <c r="DI33" s="327">
        <v>0</v>
      </c>
      <c r="DJ33" s="327">
        <v>0</v>
      </c>
      <c r="DK33" s="327">
        <v>0</v>
      </c>
      <c r="DL33" s="328">
        <v>0</v>
      </c>
      <c r="DM33" s="327">
        <v>0</v>
      </c>
      <c r="DN33" s="327">
        <v>0</v>
      </c>
      <c r="DO33" s="327">
        <v>0</v>
      </c>
      <c r="DP33" s="327">
        <v>0</v>
      </c>
      <c r="DQ33" s="327">
        <v>0</v>
      </c>
      <c r="DR33" s="327">
        <v>0</v>
      </c>
      <c r="DS33" s="327">
        <v>0</v>
      </c>
      <c r="DT33" s="327">
        <v>0</v>
      </c>
      <c r="DU33" s="327">
        <v>0</v>
      </c>
      <c r="DV33" s="327">
        <v>0</v>
      </c>
      <c r="DW33" s="327">
        <v>0</v>
      </c>
      <c r="DX33" s="327">
        <v>0</v>
      </c>
      <c r="DY33" s="327">
        <v>0</v>
      </c>
      <c r="DZ33" s="327">
        <v>0</v>
      </c>
      <c r="EA33" s="329">
        <v>0</v>
      </c>
      <c r="EB33" s="327">
        <v>0</v>
      </c>
      <c r="EC33" s="327">
        <v>0</v>
      </c>
      <c r="ED33" s="327">
        <v>0</v>
      </c>
      <c r="EE33" s="327">
        <v>0</v>
      </c>
      <c r="EF33" s="327">
        <v>0</v>
      </c>
      <c r="EG33" s="328">
        <v>0</v>
      </c>
    </row>
    <row r="34" spans="1:137" s="327" customFormat="1">
      <c r="A34" s="323">
        <v>0.2</v>
      </c>
      <c r="B34" s="324" t="s">
        <v>4921</v>
      </c>
      <c r="C34" s="325">
        <f t="shared" ref="C34:C35" si="8">(SUM(E34:K34))*A34</f>
        <v>3.9000000000000004</v>
      </c>
      <c r="D34" s="326">
        <v>10</v>
      </c>
      <c r="E34" s="327">
        <v>0</v>
      </c>
      <c r="F34" s="327">
        <v>0</v>
      </c>
      <c r="G34" s="327">
        <v>0</v>
      </c>
      <c r="H34" s="327">
        <v>6.5</v>
      </c>
      <c r="I34" s="327">
        <v>10</v>
      </c>
      <c r="J34" s="327">
        <v>3</v>
      </c>
      <c r="K34" s="328">
        <v>0</v>
      </c>
      <c r="L34" s="327">
        <v>0</v>
      </c>
      <c r="M34" s="327">
        <v>0</v>
      </c>
      <c r="N34" s="327">
        <v>0</v>
      </c>
      <c r="O34" s="327">
        <v>9</v>
      </c>
      <c r="P34" s="327">
        <v>0</v>
      </c>
      <c r="Q34" s="327">
        <v>0</v>
      </c>
      <c r="R34" s="328">
        <v>0</v>
      </c>
      <c r="S34" s="327">
        <v>0</v>
      </c>
      <c r="T34" s="327">
        <v>0</v>
      </c>
      <c r="U34" s="327">
        <v>0</v>
      </c>
      <c r="V34" s="327">
        <v>0</v>
      </c>
      <c r="W34" s="327">
        <v>0</v>
      </c>
      <c r="X34" s="327">
        <v>0</v>
      </c>
      <c r="Y34" s="328">
        <v>7</v>
      </c>
      <c r="Z34" s="327">
        <v>0</v>
      </c>
      <c r="AA34" s="327">
        <v>7.3</v>
      </c>
      <c r="AB34" s="327">
        <v>7</v>
      </c>
      <c r="AC34" s="327">
        <v>0</v>
      </c>
      <c r="AD34" s="327">
        <v>4.8</v>
      </c>
      <c r="AE34" s="327">
        <v>7.5</v>
      </c>
      <c r="AF34" s="328">
        <v>5.5</v>
      </c>
      <c r="AG34" s="327">
        <v>9.5</v>
      </c>
      <c r="AH34" s="327">
        <v>0</v>
      </c>
      <c r="AI34" s="327">
        <v>0</v>
      </c>
      <c r="AJ34" s="327">
        <v>4.8</v>
      </c>
      <c r="AK34" s="327">
        <v>6.5</v>
      </c>
      <c r="AL34" s="327">
        <v>8.5</v>
      </c>
      <c r="AM34" s="328">
        <v>4.3</v>
      </c>
      <c r="AN34" s="327">
        <v>5</v>
      </c>
      <c r="AO34" s="327">
        <v>0</v>
      </c>
      <c r="AP34" s="327">
        <v>0</v>
      </c>
      <c r="AQ34" s="327">
        <v>0</v>
      </c>
      <c r="AR34" s="327">
        <v>0</v>
      </c>
      <c r="AS34" s="327">
        <v>0</v>
      </c>
      <c r="AT34" s="328">
        <v>6.5</v>
      </c>
      <c r="AU34" s="327">
        <v>0</v>
      </c>
      <c r="AV34" s="327">
        <v>0</v>
      </c>
      <c r="AW34" s="327">
        <v>0</v>
      </c>
      <c r="AX34" s="327">
        <v>0</v>
      </c>
      <c r="AY34" s="327">
        <v>68</v>
      </c>
      <c r="AZ34" s="327">
        <v>75</v>
      </c>
      <c r="BA34" s="328">
        <v>100</v>
      </c>
      <c r="BB34" s="327">
        <v>0</v>
      </c>
      <c r="BC34" s="327">
        <v>0</v>
      </c>
      <c r="BD34" s="327">
        <v>0</v>
      </c>
      <c r="BE34" s="327">
        <v>0</v>
      </c>
      <c r="BF34" s="327">
        <v>60</v>
      </c>
      <c r="BG34" s="327">
        <v>56</v>
      </c>
      <c r="BH34" s="328">
        <v>81</v>
      </c>
      <c r="BI34" s="327">
        <v>0</v>
      </c>
      <c r="BJ34" s="327">
        <v>0</v>
      </c>
      <c r="BK34" s="327">
        <v>0</v>
      </c>
      <c r="BL34" s="327">
        <v>85</v>
      </c>
      <c r="BM34" s="327">
        <v>64</v>
      </c>
      <c r="BN34" s="327">
        <v>87</v>
      </c>
      <c r="BO34" s="328">
        <v>0</v>
      </c>
      <c r="BP34" s="327">
        <v>0</v>
      </c>
      <c r="BQ34" s="327">
        <v>0</v>
      </c>
      <c r="BR34" s="327">
        <v>0</v>
      </c>
      <c r="BS34" s="327">
        <v>0</v>
      </c>
      <c r="BT34" s="327">
        <v>0</v>
      </c>
      <c r="BU34" s="327">
        <v>0</v>
      </c>
      <c r="BV34" s="328">
        <v>0</v>
      </c>
      <c r="BW34" s="327">
        <v>0</v>
      </c>
      <c r="BX34" s="327">
        <v>0</v>
      </c>
      <c r="BY34" s="327">
        <v>0</v>
      </c>
      <c r="BZ34" s="327">
        <v>0</v>
      </c>
      <c r="CA34" s="327">
        <v>0</v>
      </c>
      <c r="CB34" s="327">
        <v>0</v>
      </c>
      <c r="CC34" s="328">
        <v>0</v>
      </c>
      <c r="CD34" s="327">
        <v>0</v>
      </c>
      <c r="CE34" s="327">
        <v>0</v>
      </c>
      <c r="CF34" s="327">
        <v>0</v>
      </c>
      <c r="CG34" s="327">
        <v>0</v>
      </c>
      <c r="CH34" s="327">
        <v>0</v>
      </c>
      <c r="CI34" s="327">
        <v>0</v>
      </c>
      <c r="CJ34" s="328">
        <v>0</v>
      </c>
      <c r="CK34" s="327">
        <v>0</v>
      </c>
      <c r="CL34" s="327">
        <v>0</v>
      </c>
      <c r="CM34" s="327">
        <v>0</v>
      </c>
      <c r="CN34" s="327">
        <v>0</v>
      </c>
      <c r="CO34" s="327">
        <v>0</v>
      </c>
      <c r="CP34" s="327">
        <v>0</v>
      </c>
      <c r="CQ34" s="328">
        <v>0</v>
      </c>
      <c r="CR34" s="327">
        <v>0</v>
      </c>
      <c r="CS34" s="327">
        <v>0</v>
      </c>
      <c r="CT34" s="327">
        <v>0</v>
      </c>
      <c r="CU34" s="327">
        <v>0</v>
      </c>
      <c r="CV34" s="327">
        <v>0</v>
      </c>
      <c r="CW34" s="327">
        <v>0</v>
      </c>
      <c r="CX34" s="328">
        <v>0</v>
      </c>
      <c r="CY34" s="327">
        <v>0</v>
      </c>
      <c r="CZ34" s="327">
        <v>0</v>
      </c>
      <c r="DA34" s="327">
        <v>0</v>
      </c>
      <c r="DB34" s="327">
        <v>0</v>
      </c>
      <c r="DC34" s="327">
        <v>0</v>
      </c>
      <c r="DD34" s="327">
        <v>0</v>
      </c>
      <c r="DE34" s="328">
        <v>0</v>
      </c>
      <c r="DF34" s="327">
        <v>0</v>
      </c>
      <c r="DG34" s="327">
        <v>0</v>
      </c>
      <c r="DH34" s="327">
        <v>0</v>
      </c>
      <c r="DI34" s="327">
        <v>0</v>
      </c>
      <c r="DJ34" s="327">
        <v>0</v>
      </c>
      <c r="DK34" s="327">
        <v>0</v>
      </c>
      <c r="DL34" s="328">
        <v>0</v>
      </c>
      <c r="DM34" s="327">
        <v>0</v>
      </c>
      <c r="DN34" s="327">
        <v>0</v>
      </c>
      <c r="DO34" s="327">
        <v>0</v>
      </c>
      <c r="DP34" s="327">
        <v>0</v>
      </c>
      <c r="DQ34" s="327">
        <v>0</v>
      </c>
      <c r="DR34" s="327">
        <v>0</v>
      </c>
      <c r="DS34" s="327">
        <v>0</v>
      </c>
      <c r="DT34" s="327">
        <v>0</v>
      </c>
      <c r="DU34" s="327">
        <v>0</v>
      </c>
      <c r="DV34" s="327">
        <v>0</v>
      </c>
      <c r="DW34" s="327">
        <v>0</v>
      </c>
      <c r="DX34" s="327">
        <v>0</v>
      </c>
      <c r="DY34" s="327">
        <v>0</v>
      </c>
      <c r="DZ34" s="327">
        <v>0</v>
      </c>
      <c r="EA34" s="329">
        <v>0</v>
      </c>
      <c r="EB34" s="327">
        <v>0</v>
      </c>
      <c r="EC34" s="327">
        <v>0</v>
      </c>
      <c r="ED34" s="327">
        <v>0</v>
      </c>
      <c r="EE34" s="327">
        <v>0</v>
      </c>
      <c r="EF34" s="327">
        <v>0</v>
      </c>
      <c r="EG34" s="328">
        <v>0</v>
      </c>
    </row>
    <row r="35" spans="1:137" s="327" customFormat="1">
      <c r="A35" s="323">
        <v>0.5</v>
      </c>
      <c r="B35" s="324" t="s">
        <v>5781</v>
      </c>
      <c r="C35" s="325">
        <f t="shared" si="8"/>
        <v>3.5</v>
      </c>
      <c r="D35" s="326">
        <v>3</v>
      </c>
      <c r="E35" s="327">
        <v>0</v>
      </c>
      <c r="F35" s="327">
        <v>0</v>
      </c>
      <c r="G35" s="327">
        <v>0</v>
      </c>
      <c r="H35" s="327">
        <v>3</v>
      </c>
      <c r="I35" s="327">
        <v>3</v>
      </c>
      <c r="J35" s="327">
        <v>1</v>
      </c>
      <c r="K35" s="328">
        <v>0</v>
      </c>
      <c r="L35" s="327">
        <v>0</v>
      </c>
      <c r="M35" s="327">
        <v>0</v>
      </c>
      <c r="N35" s="327">
        <v>0</v>
      </c>
      <c r="O35" s="327">
        <v>3</v>
      </c>
      <c r="P35" s="327">
        <v>0</v>
      </c>
      <c r="Q35" s="327">
        <v>0</v>
      </c>
      <c r="R35" s="328">
        <v>0</v>
      </c>
      <c r="S35" s="327">
        <v>0</v>
      </c>
      <c r="T35" s="327">
        <v>0</v>
      </c>
      <c r="U35" s="327">
        <v>0</v>
      </c>
      <c r="V35" s="327">
        <v>0</v>
      </c>
      <c r="W35" s="327">
        <v>0</v>
      </c>
      <c r="X35" s="327">
        <v>0</v>
      </c>
      <c r="Y35" s="328">
        <v>3</v>
      </c>
      <c r="Z35" s="327">
        <v>0</v>
      </c>
      <c r="AA35" s="327">
        <v>1</v>
      </c>
      <c r="AB35" s="327">
        <v>1</v>
      </c>
      <c r="AC35" s="327">
        <v>0</v>
      </c>
      <c r="AD35" s="327">
        <v>1</v>
      </c>
      <c r="AE35" s="327">
        <v>1</v>
      </c>
      <c r="AF35" s="328">
        <v>1</v>
      </c>
      <c r="AG35" s="327">
        <v>1</v>
      </c>
      <c r="AH35" s="327">
        <v>0</v>
      </c>
      <c r="AI35" s="327">
        <v>0</v>
      </c>
      <c r="AJ35" s="327">
        <v>1</v>
      </c>
      <c r="AK35" s="327">
        <v>1</v>
      </c>
      <c r="AL35" s="327">
        <v>1</v>
      </c>
      <c r="AM35" s="328">
        <v>1</v>
      </c>
      <c r="AN35" s="327">
        <v>1</v>
      </c>
      <c r="AO35" s="327">
        <v>0</v>
      </c>
      <c r="AP35" s="327">
        <v>0</v>
      </c>
      <c r="AQ35" s="327">
        <v>0</v>
      </c>
      <c r="AR35" s="327">
        <v>0</v>
      </c>
      <c r="AS35" s="327">
        <v>0</v>
      </c>
      <c r="AT35" s="328">
        <v>1</v>
      </c>
      <c r="AU35" s="327">
        <v>0</v>
      </c>
      <c r="AV35" s="327">
        <v>0</v>
      </c>
      <c r="AW35" s="327">
        <v>0</v>
      </c>
      <c r="AX35" s="327">
        <v>0</v>
      </c>
      <c r="AY35" s="327">
        <v>1</v>
      </c>
      <c r="AZ35" s="327">
        <v>1</v>
      </c>
      <c r="BA35" s="328">
        <v>4</v>
      </c>
      <c r="BB35" s="327">
        <v>0</v>
      </c>
      <c r="BC35" s="327">
        <v>0</v>
      </c>
      <c r="BD35" s="327">
        <v>0</v>
      </c>
      <c r="BE35" s="327">
        <v>0</v>
      </c>
      <c r="BF35" s="327">
        <v>1</v>
      </c>
      <c r="BG35" s="327">
        <v>1</v>
      </c>
      <c r="BH35" s="328">
        <v>1</v>
      </c>
      <c r="BI35" s="327">
        <v>0</v>
      </c>
      <c r="BJ35" s="327">
        <v>0</v>
      </c>
      <c r="BK35" s="327">
        <v>0</v>
      </c>
      <c r="BL35" s="327">
        <v>1</v>
      </c>
      <c r="BM35" s="327">
        <v>1</v>
      </c>
      <c r="BN35" s="327">
        <v>2</v>
      </c>
      <c r="BO35" s="328">
        <v>0</v>
      </c>
      <c r="BP35" s="327">
        <v>0</v>
      </c>
      <c r="BQ35" s="327">
        <v>0</v>
      </c>
      <c r="BR35" s="327">
        <v>0</v>
      </c>
      <c r="BS35" s="327">
        <v>0</v>
      </c>
      <c r="BT35" s="327">
        <v>0</v>
      </c>
      <c r="BU35" s="327">
        <v>0</v>
      </c>
      <c r="BV35" s="328">
        <v>0</v>
      </c>
      <c r="BW35" s="327">
        <v>0</v>
      </c>
      <c r="BX35" s="327">
        <v>0</v>
      </c>
      <c r="BY35" s="327">
        <v>0</v>
      </c>
      <c r="BZ35" s="327">
        <v>0</v>
      </c>
      <c r="CA35" s="327">
        <v>0</v>
      </c>
      <c r="CB35" s="327">
        <v>0</v>
      </c>
      <c r="CC35" s="328">
        <v>0</v>
      </c>
      <c r="CD35" s="327">
        <v>0</v>
      </c>
      <c r="CE35" s="327">
        <v>0</v>
      </c>
      <c r="CF35" s="327">
        <v>0</v>
      </c>
      <c r="CG35" s="327">
        <v>0</v>
      </c>
      <c r="CH35" s="327">
        <v>0</v>
      </c>
      <c r="CI35" s="327">
        <v>0</v>
      </c>
      <c r="CJ35" s="328">
        <v>0</v>
      </c>
      <c r="CK35" s="327">
        <v>0</v>
      </c>
      <c r="CL35" s="327">
        <v>0</v>
      </c>
      <c r="CM35" s="327">
        <v>0</v>
      </c>
      <c r="CN35" s="327">
        <v>0</v>
      </c>
      <c r="CO35" s="327">
        <v>0</v>
      </c>
      <c r="CP35" s="327">
        <v>0</v>
      </c>
      <c r="CQ35" s="328">
        <v>0</v>
      </c>
      <c r="CR35" s="327">
        <v>0</v>
      </c>
      <c r="CS35" s="327">
        <v>0</v>
      </c>
      <c r="CT35" s="327">
        <v>0</v>
      </c>
      <c r="CU35" s="327">
        <v>0</v>
      </c>
      <c r="CV35" s="327">
        <v>0</v>
      </c>
      <c r="CW35" s="327">
        <v>0</v>
      </c>
      <c r="CX35" s="328">
        <v>0</v>
      </c>
      <c r="CY35" s="327">
        <v>0</v>
      </c>
      <c r="CZ35" s="327">
        <v>0</v>
      </c>
      <c r="DA35" s="327">
        <v>0</v>
      </c>
      <c r="DB35" s="327">
        <v>0</v>
      </c>
      <c r="DC35" s="327">
        <v>0</v>
      </c>
      <c r="DD35" s="327">
        <v>0</v>
      </c>
      <c r="DE35" s="328">
        <v>0</v>
      </c>
      <c r="DF35" s="327">
        <v>0</v>
      </c>
      <c r="DG35" s="327">
        <v>0</v>
      </c>
      <c r="DH35" s="327">
        <v>0</v>
      </c>
      <c r="DI35" s="327">
        <v>0</v>
      </c>
      <c r="DJ35" s="327">
        <v>0</v>
      </c>
      <c r="DK35" s="327">
        <v>0</v>
      </c>
      <c r="DL35" s="328">
        <v>0</v>
      </c>
      <c r="DM35" s="327">
        <v>0</v>
      </c>
      <c r="DN35" s="327">
        <v>0</v>
      </c>
      <c r="DO35" s="327">
        <v>0</v>
      </c>
      <c r="DP35" s="327">
        <v>0</v>
      </c>
      <c r="DQ35" s="327">
        <v>0</v>
      </c>
      <c r="DR35" s="327">
        <v>0</v>
      </c>
      <c r="DS35" s="327">
        <v>0</v>
      </c>
      <c r="DT35" s="327">
        <v>0</v>
      </c>
      <c r="DU35" s="327">
        <v>0</v>
      </c>
      <c r="DV35" s="327">
        <v>0</v>
      </c>
      <c r="DW35" s="327">
        <v>0</v>
      </c>
      <c r="DX35" s="327">
        <v>0</v>
      </c>
      <c r="DY35" s="327">
        <v>0</v>
      </c>
      <c r="DZ35" s="327">
        <v>0</v>
      </c>
      <c r="EA35" s="329">
        <v>0</v>
      </c>
      <c r="EB35" s="327">
        <v>0</v>
      </c>
      <c r="EC35" s="327">
        <v>0</v>
      </c>
      <c r="ED35" s="327">
        <v>0</v>
      </c>
      <c r="EE35" s="327">
        <v>0</v>
      </c>
      <c r="EF35" s="327">
        <v>0</v>
      </c>
      <c r="EG35" s="328">
        <v>0</v>
      </c>
    </row>
    <row r="36" spans="1:137" s="327" customFormat="1">
      <c r="A36" s="323">
        <v>0.2</v>
      </c>
      <c r="B36" s="324" t="s">
        <v>2462</v>
      </c>
      <c r="C36" s="325">
        <f t="shared" ref="C36:C37" si="9">(SUM(E36:K36))*A36</f>
        <v>3</v>
      </c>
      <c r="D36" s="326">
        <v>10</v>
      </c>
      <c r="E36" s="327">
        <v>0</v>
      </c>
      <c r="F36" s="327">
        <v>0</v>
      </c>
      <c r="G36" s="327">
        <v>0</v>
      </c>
      <c r="H36" s="327">
        <v>7</v>
      </c>
      <c r="I36" s="327">
        <v>3</v>
      </c>
      <c r="J36" s="327">
        <v>5</v>
      </c>
      <c r="K36" s="328">
        <v>0</v>
      </c>
      <c r="L36" s="327">
        <v>0</v>
      </c>
      <c r="M36" s="327">
        <v>0</v>
      </c>
      <c r="N36" s="327">
        <v>0</v>
      </c>
      <c r="O36" s="327">
        <v>5.5</v>
      </c>
      <c r="P36" s="327">
        <v>0</v>
      </c>
      <c r="Q36" s="327">
        <v>0</v>
      </c>
      <c r="R36" s="328">
        <v>0</v>
      </c>
      <c r="S36" s="327">
        <v>0</v>
      </c>
      <c r="T36" s="327">
        <v>0</v>
      </c>
      <c r="U36" s="327">
        <v>0</v>
      </c>
      <c r="V36" s="327">
        <v>0</v>
      </c>
      <c r="W36" s="327">
        <v>0</v>
      </c>
      <c r="X36" s="327">
        <v>0</v>
      </c>
      <c r="Y36" s="328">
        <v>4.5</v>
      </c>
      <c r="Z36" s="327">
        <v>0</v>
      </c>
      <c r="AA36" s="327">
        <v>6</v>
      </c>
      <c r="AB36" s="327">
        <v>7</v>
      </c>
      <c r="AC36" s="327">
        <v>0</v>
      </c>
      <c r="AD36" s="327">
        <v>4</v>
      </c>
      <c r="AE36" s="327">
        <v>5</v>
      </c>
      <c r="AF36" s="328">
        <v>4</v>
      </c>
      <c r="AG36" s="327">
        <v>10</v>
      </c>
      <c r="AH36" s="327">
        <v>0</v>
      </c>
      <c r="AI36" s="327">
        <v>0</v>
      </c>
      <c r="AJ36" s="327">
        <v>5</v>
      </c>
      <c r="AK36" s="327">
        <v>5</v>
      </c>
      <c r="AL36" s="327">
        <v>6.5</v>
      </c>
      <c r="AM36" s="328">
        <v>6.3</v>
      </c>
      <c r="AN36" s="327">
        <v>8</v>
      </c>
      <c r="AO36" s="327">
        <v>0</v>
      </c>
      <c r="AP36" s="327">
        <v>0</v>
      </c>
      <c r="AQ36" s="327">
        <v>0</v>
      </c>
      <c r="AR36" s="327">
        <v>0</v>
      </c>
      <c r="AS36" s="327">
        <v>0</v>
      </c>
      <c r="AT36" s="328">
        <v>6</v>
      </c>
      <c r="AU36" s="327">
        <v>0</v>
      </c>
      <c r="AV36" s="327">
        <v>0</v>
      </c>
      <c r="AW36" s="327">
        <v>0</v>
      </c>
      <c r="AX36" s="327">
        <v>0</v>
      </c>
      <c r="AY36" s="327">
        <v>45</v>
      </c>
      <c r="AZ36" s="327">
        <v>55</v>
      </c>
      <c r="BA36" s="328">
        <v>50</v>
      </c>
      <c r="BB36" s="327">
        <v>0</v>
      </c>
      <c r="BC36" s="327">
        <v>0</v>
      </c>
      <c r="BD36" s="327">
        <v>0</v>
      </c>
      <c r="BE36" s="327">
        <v>0</v>
      </c>
      <c r="BF36" s="327">
        <v>63</v>
      </c>
      <c r="BG36" s="327">
        <v>80</v>
      </c>
      <c r="BH36" s="328">
        <v>75</v>
      </c>
      <c r="BI36" s="327">
        <v>0</v>
      </c>
      <c r="BJ36" s="327">
        <v>0</v>
      </c>
      <c r="BK36" s="327">
        <v>0</v>
      </c>
      <c r="BL36" s="327">
        <v>72</v>
      </c>
      <c r="BM36" s="327">
        <v>65</v>
      </c>
      <c r="BN36" s="327">
        <v>80</v>
      </c>
      <c r="BO36" s="328">
        <v>0</v>
      </c>
      <c r="BP36" s="327">
        <v>0</v>
      </c>
      <c r="BQ36" s="327">
        <v>0</v>
      </c>
      <c r="BR36" s="327">
        <v>0</v>
      </c>
      <c r="BS36" s="327">
        <v>0</v>
      </c>
      <c r="BT36" s="327">
        <v>0</v>
      </c>
      <c r="BU36" s="327">
        <v>75</v>
      </c>
      <c r="BV36" s="328">
        <v>82</v>
      </c>
      <c r="BW36" s="327">
        <v>0</v>
      </c>
      <c r="BX36" s="327">
        <v>95</v>
      </c>
      <c r="BY36" s="327">
        <v>89</v>
      </c>
      <c r="BZ36" s="327">
        <v>72</v>
      </c>
      <c r="CA36" s="327">
        <v>68</v>
      </c>
      <c r="CB36" s="327">
        <v>82</v>
      </c>
      <c r="CC36" s="328">
        <v>71</v>
      </c>
      <c r="CD36" s="327">
        <v>0</v>
      </c>
      <c r="CE36" s="327">
        <v>0</v>
      </c>
      <c r="CF36" s="327">
        <v>0</v>
      </c>
      <c r="CG36" s="327">
        <v>0</v>
      </c>
      <c r="CH36" s="327">
        <v>0</v>
      </c>
      <c r="CI36" s="327">
        <v>0</v>
      </c>
      <c r="CJ36" s="328">
        <v>0</v>
      </c>
      <c r="CK36" s="327">
        <v>0</v>
      </c>
      <c r="CL36" s="327">
        <v>82</v>
      </c>
      <c r="CM36" s="327">
        <v>87</v>
      </c>
      <c r="CN36" s="327">
        <v>85</v>
      </c>
      <c r="CO36" s="327">
        <v>79</v>
      </c>
      <c r="CP36" s="327">
        <v>0</v>
      </c>
      <c r="CQ36" s="328">
        <v>0</v>
      </c>
      <c r="CR36" s="327">
        <v>0</v>
      </c>
      <c r="CS36" s="327">
        <v>0</v>
      </c>
      <c r="CT36" s="327">
        <v>0</v>
      </c>
      <c r="CU36" s="327">
        <v>0</v>
      </c>
      <c r="CV36" s="327">
        <v>76</v>
      </c>
      <c r="CW36" s="327">
        <v>69</v>
      </c>
      <c r="CX36" s="328">
        <v>70</v>
      </c>
      <c r="CY36" s="327">
        <v>0</v>
      </c>
      <c r="CZ36" s="327">
        <v>0</v>
      </c>
      <c r="DA36" s="327">
        <v>0</v>
      </c>
      <c r="DB36" s="327">
        <v>70</v>
      </c>
      <c r="DC36" s="327">
        <v>77</v>
      </c>
      <c r="DD36" s="327">
        <v>0</v>
      </c>
      <c r="DE36" s="328">
        <v>0</v>
      </c>
      <c r="DF36" s="327">
        <v>45</v>
      </c>
      <c r="DG36" s="327">
        <v>0</v>
      </c>
      <c r="DH36" s="327">
        <v>0</v>
      </c>
      <c r="DI36" s="327">
        <v>0</v>
      </c>
      <c r="DJ36" s="327">
        <v>0</v>
      </c>
      <c r="DK36" s="327">
        <v>45</v>
      </c>
      <c r="DL36" s="328">
        <v>30</v>
      </c>
      <c r="DM36" s="327">
        <v>0</v>
      </c>
      <c r="DN36" s="327">
        <v>0</v>
      </c>
      <c r="DO36" s="327">
        <v>3</v>
      </c>
      <c r="DP36" s="327">
        <v>0</v>
      </c>
      <c r="DQ36" s="327">
        <v>3</v>
      </c>
      <c r="DR36" s="327">
        <v>2</v>
      </c>
      <c r="DS36" s="327">
        <v>3</v>
      </c>
      <c r="DT36" s="327">
        <v>5</v>
      </c>
      <c r="DU36" s="327">
        <v>0</v>
      </c>
      <c r="DV36" s="327">
        <v>10</v>
      </c>
      <c r="DW36" s="327">
        <v>3</v>
      </c>
      <c r="DX36" s="327">
        <v>0</v>
      </c>
      <c r="DY36" s="327">
        <v>0</v>
      </c>
      <c r="DZ36" s="327">
        <v>0</v>
      </c>
      <c r="EA36" s="329">
        <v>10</v>
      </c>
      <c r="EB36" s="327">
        <v>10</v>
      </c>
      <c r="EC36" s="327">
        <v>0</v>
      </c>
      <c r="ED36" s="327">
        <v>0</v>
      </c>
      <c r="EE36" s="327">
        <v>0</v>
      </c>
      <c r="EF36" s="327">
        <v>0</v>
      </c>
      <c r="EG36" s="328">
        <v>0</v>
      </c>
    </row>
    <row r="37" spans="1:137" s="327" customFormat="1">
      <c r="A37" s="323">
        <v>0.5</v>
      </c>
      <c r="B37" s="324" t="s">
        <v>5782</v>
      </c>
      <c r="C37" s="325">
        <f t="shared" si="9"/>
        <v>2.5</v>
      </c>
      <c r="D37" s="326">
        <v>3</v>
      </c>
      <c r="E37" s="327">
        <v>0</v>
      </c>
      <c r="F37" s="327">
        <v>0</v>
      </c>
      <c r="G37" s="327">
        <v>0</v>
      </c>
      <c r="H37" s="327">
        <v>1</v>
      </c>
      <c r="I37" s="327">
        <v>3</v>
      </c>
      <c r="J37" s="327">
        <v>1</v>
      </c>
      <c r="K37" s="328">
        <v>0</v>
      </c>
      <c r="L37" s="327">
        <v>0</v>
      </c>
      <c r="M37" s="327">
        <v>0</v>
      </c>
      <c r="N37" s="327">
        <v>0</v>
      </c>
      <c r="O37" s="327">
        <v>3</v>
      </c>
      <c r="P37" s="327">
        <v>0</v>
      </c>
      <c r="Q37" s="327">
        <v>0</v>
      </c>
      <c r="R37" s="328">
        <v>0</v>
      </c>
      <c r="S37" s="327">
        <v>0</v>
      </c>
      <c r="T37" s="327">
        <v>0</v>
      </c>
      <c r="U37" s="327">
        <v>0</v>
      </c>
      <c r="V37" s="327">
        <v>0</v>
      </c>
      <c r="W37" s="327">
        <v>0</v>
      </c>
      <c r="X37" s="327">
        <v>0</v>
      </c>
      <c r="Y37" s="328">
        <v>3</v>
      </c>
      <c r="Z37" s="327">
        <v>0</v>
      </c>
      <c r="AA37" s="327">
        <v>1</v>
      </c>
      <c r="AB37" s="327">
        <v>1</v>
      </c>
      <c r="AC37" s="327">
        <v>0</v>
      </c>
      <c r="AD37" s="327">
        <v>1</v>
      </c>
      <c r="AE37" s="327">
        <v>1</v>
      </c>
      <c r="AF37" s="328">
        <v>1</v>
      </c>
      <c r="AG37" s="327">
        <v>1</v>
      </c>
      <c r="AH37" s="327">
        <v>0</v>
      </c>
      <c r="AI37" s="327">
        <v>0</v>
      </c>
      <c r="AJ37" s="327">
        <v>1</v>
      </c>
      <c r="AK37" s="327">
        <v>1</v>
      </c>
      <c r="AL37" s="327">
        <v>1</v>
      </c>
      <c r="AM37" s="328">
        <v>1</v>
      </c>
      <c r="AN37" s="327">
        <v>1</v>
      </c>
      <c r="AO37" s="327">
        <v>0</v>
      </c>
      <c r="AP37" s="327">
        <v>0</v>
      </c>
      <c r="AQ37" s="327">
        <v>0</v>
      </c>
      <c r="AR37" s="327">
        <v>0</v>
      </c>
      <c r="AS37" s="327">
        <v>0</v>
      </c>
      <c r="AT37" s="328">
        <v>1</v>
      </c>
      <c r="AU37" s="327">
        <v>0</v>
      </c>
      <c r="AV37" s="327">
        <v>0</v>
      </c>
      <c r="AW37" s="327">
        <v>0</v>
      </c>
      <c r="AX37" s="327">
        <v>0</v>
      </c>
      <c r="AY37" s="327">
        <v>1</v>
      </c>
      <c r="AZ37" s="327">
        <v>1</v>
      </c>
      <c r="BA37" s="328">
        <v>1</v>
      </c>
      <c r="BB37" s="327">
        <v>0</v>
      </c>
      <c r="BC37" s="327">
        <v>0</v>
      </c>
      <c r="BD37" s="327">
        <v>0</v>
      </c>
      <c r="BE37" s="327">
        <v>0</v>
      </c>
      <c r="BF37" s="327">
        <v>1</v>
      </c>
      <c r="BG37" s="327">
        <v>1</v>
      </c>
      <c r="BH37" s="328">
        <v>1</v>
      </c>
      <c r="BI37" s="327">
        <v>0</v>
      </c>
      <c r="BJ37" s="327">
        <v>0</v>
      </c>
      <c r="BK37" s="327">
        <v>0</v>
      </c>
      <c r="BL37" s="327">
        <v>1</v>
      </c>
      <c r="BM37" s="327">
        <v>1</v>
      </c>
      <c r="BN37" s="327">
        <v>1</v>
      </c>
      <c r="BO37" s="328">
        <v>0</v>
      </c>
      <c r="BP37" s="327">
        <v>0</v>
      </c>
      <c r="BQ37" s="327">
        <v>0</v>
      </c>
      <c r="BR37" s="327">
        <v>0</v>
      </c>
      <c r="BS37" s="327">
        <v>0</v>
      </c>
      <c r="BT37" s="327">
        <v>0</v>
      </c>
      <c r="BU37" s="327">
        <v>1</v>
      </c>
      <c r="BV37" s="328">
        <v>1</v>
      </c>
      <c r="BW37" s="327">
        <v>0</v>
      </c>
      <c r="BX37" s="327">
        <v>1</v>
      </c>
      <c r="BY37" s="327">
        <v>1</v>
      </c>
      <c r="BZ37" s="327">
        <v>1</v>
      </c>
      <c r="CA37" s="327">
        <v>1</v>
      </c>
      <c r="CB37" s="327">
        <v>1</v>
      </c>
      <c r="CC37" s="328">
        <v>1</v>
      </c>
      <c r="CD37" s="327">
        <v>0</v>
      </c>
      <c r="CE37" s="327">
        <v>0</v>
      </c>
      <c r="CF37" s="327">
        <v>0</v>
      </c>
      <c r="CG37" s="327">
        <v>0</v>
      </c>
      <c r="CH37" s="327">
        <v>0</v>
      </c>
      <c r="CI37" s="327">
        <v>0</v>
      </c>
      <c r="CJ37" s="328">
        <v>0</v>
      </c>
      <c r="CK37" s="327">
        <v>0</v>
      </c>
      <c r="CL37" s="327">
        <v>1</v>
      </c>
      <c r="CM37" s="327">
        <v>1</v>
      </c>
      <c r="CN37" s="327">
        <v>1</v>
      </c>
      <c r="CO37" s="327">
        <v>1</v>
      </c>
      <c r="CP37" s="327">
        <v>0</v>
      </c>
      <c r="CQ37" s="328">
        <v>0</v>
      </c>
      <c r="CR37" s="327">
        <v>0</v>
      </c>
      <c r="CS37" s="327">
        <v>0</v>
      </c>
      <c r="CT37" s="327">
        <v>0</v>
      </c>
      <c r="CU37" s="327">
        <v>0</v>
      </c>
      <c r="CV37" s="327">
        <v>1</v>
      </c>
      <c r="CW37" s="327">
        <v>1</v>
      </c>
      <c r="CX37" s="328">
        <v>0</v>
      </c>
      <c r="CY37" s="327">
        <v>0</v>
      </c>
      <c r="CZ37" s="327">
        <v>0</v>
      </c>
      <c r="DA37" s="327">
        <v>0</v>
      </c>
      <c r="DB37" s="327">
        <v>0</v>
      </c>
      <c r="DC37" s="327">
        <v>0</v>
      </c>
      <c r="DD37" s="327">
        <v>0</v>
      </c>
      <c r="DE37" s="328">
        <v>0</v>
      </c>
      <c r="DF37" s="327">
        <v>0</v>
      </c>
      <c r="DG37" s="327">
        <v>0</v>
      </c>
      <c r="DH37" s="327">
        <v>0</v>
      </c>
      <c r="DI37" s="327">
        <v>0</v>
      </c>
      <c r="DJ37" s="327">
        <v>0</v>
      </c>
      <c r="DK37" s="327">
        <v>0</v>
      </c>
      <c r="DL37" s="328">
        <v>0</v>
      </c>
      <c r="DM37" s="327">
        <v>0</v>
      </c>
      <c r="DN37" s="327">
        <v>0</v>
      </c>
      <c r="DO37" s="327">
        <v>0</v>
      </c>
      <c r="DP37" s="327">
        <v>0</v>
      </c>
      <c r="DQ37" s="327">
        <v>0</v>
      </c>
      <c r="DR37" s="327">
        <v>0</v>
      </c>
      <c r="DS37" s="327">
        <v>0</v>
      </c>
      <c r="DT37" s="327">
        <v>0</v>
      </c>
      <c r="DU37" s="327">
        <v>0</v>
      </c>
      <c r="DV37" s="327">
        <v>0</v>
      </c>
      <c r="DW37" s="327">
        <v>0</v>
      </c>
      <c r="DX37" s="327">
        <v>0</v>
      </c>
      <c r="DY37" s="327">
        <v>0</v>
      </c>
      <c r="DZ37" s="327">
        <v>0</v>
      </c>
      <c r="EA37" s="329">
        <v>0</v>
      </c>
      <c r="EB37" s="327">
        <v>0</v>
      </c>
      <c r="EC37" s="327">
        <v>0</v>
      </c>
      <c r="ED37" s="327">
        <v>0</v>
      </c>
      <c r="EE37" s="327">
        <v>0</v>
      </c>
      <c r="EF37" s="327">
        <v>0</v>
      </c>
      <c r="EG37" s="328">
        <v>0</v>
      </c>
    </row>
    <row r="38" spans="1:137" s="426" customFormat="1">
      <c r="A38" s="422">
        <v>0.5</v>
      </c>
      <c r="B38" s="433" t="s">
        <v>5073</v>
      </c>
      <c r="C38" s="424">
        <f>(SUM(E38:K38))*A38</f>
        <v>9</v>
      </c>
      <c r="D38" s="425">
        <v>3</v>
      </c>
      <c r="E38" s="426">
        <v>3</v>
      </c>
      <c r="F38" s="426">
        <v>3</v>
      </c>
      <c r="G38" s="426">
        <v>3</v>
      </c>
      <c r="H38" s="426">
        <v>3</v>
      </c>
      <c r="I38" s="426">
        <v>3</v>
      </c>
      <c r="J38" s="426">
        <v>3</v>
      </c>
      <c r="K38" s="427">
        <v>0</v>
      </c>
      <c r="L38" s="426">
        <v>0</v>
      </c>
      <c r="M38" s="426">
        <v>0</v>
      </c>
      <c r="N38" s="426">
        <v>0</v>
      </c>
      <c r="O38" s="426">
        <v>3</v>
      </c>
      <c r="P38" s="426">
        <v>3</v>
      </c>
      <c r="Q38" s="426">
        <v>3</v>
      </c>
      <c r="R38" s="427">
        <v>3</v>
      </c>
      <c r="S38" s="426">
        <v>0</v>
      </c>
      <c r="T38" s="426">
        <v>0</v>
      </c>
      <c r="U38" s="426">
        <v>0</v>
      </c>
      <c r="V38" s="426">
        <v>0</v>
      </c>
      <c r="W38" s="426">
        <v>0</v>
      </c>
      <c r="X38" s="426">
        <v>0</v>
      </c>
      <c r="Y38" s="427">
        <v>3</v>
      </c>
      <c r="Z38" s="426">
        <v>0</v>
      </c>
      <c r="AA38" s="426">
        <v>3</v>
      </c>
      <c r="AB38" s="426">
        <v>3</v>
      </c>
      <c r="AC38" s="426">
        <v>3</v>
      </c>
      <c r="AD38" s="426">
        <v>3</v>
      </c>
      <c r="AE38" s="426">
        <v>3</v>
      </c>
      <c r="AF38" s="427">
        <v>3</v>
      </c>
      <c r="AG38" s="426">
        <v>0</v>
      </c>
      <c r="AH38" s="426">
        <v>0</v>
      </c>
      <c r="AI38" s="426">
        <v>0</v>
      </c>
      <c r="AJ38" s="426">
        <v>3</v>
      </c>
      <c r="AK38" s="426">
        <v>3</v>
      </c>
      <c r="AL38" s="426">
        <v>3</v>
      </c>
      <c r="AM38" s="427">
        <v>0</v>
      </c>
      <c r="AN38" s="426">
        <v>3</v>
      </c>
      <c r="AO38" s="426">
        <v>3</v>
      </c>
      <c r="AP38" s="426">
        <v>0</v>
      </c>
      <c r="AQ38" s="426">
        <v>3</v>
      </c>
      <c r="AR38" s="426">
        <v>3</v>
      </c>
      <c r="AS38" s="426">
        <v>3</v>
      </c>
      <c r="AT38" s="427">
        <v>3</v>
      </c>
      <c r="AU38" s="426">
        <v>0</v>
      </c>
      <c r="AV38" s="426">
        <v>0</v>
      </c>
      <c r="AW38" s="426">
        <v>0</v>
      </c>
      <c r="AX38" s="426">
        <v>3</v>
      </c>
      <c r="AY38" s="426">
        <v>3</v>
      </c>
      <c r="AZ38" s="426">
        <v>3</v>
      </c>
      <c r="BA38" s="427">
        <v>3</v>
      </c>
      <c r="BB38" s="426">
        <v>0</v>
      </c>
      <c r="BC38" s="426">
        <v>0</v>
      </c>
      <c r="BD38" s="426">
        <v>3</v>
      </c>
      <c r="BE38" s="426">
        <v>2</v>
      </c>
      <c r="BF38" s="426">
        <v>3</v>
      </c>
      <c r="BG38" s="426">
        <v>3</v>
      </c>
      <c r="BH38" s="427">
        <v>3</v>
      </c>
      <c r="BI38" s="426">
        <v>0</v>
      </c>
      <c r="BJ38" s="426">
        <v>2</v>
      </c>
      <c r="BK38" s="426">
        <v>2</v>
      </c>
      <c r="BL38" s="426">
        <v>4</v>
      </c>
      <c r="BM38" s="426">
        <v>4</v>
      </c>
      <c r="BN38" s="426">
        <v>3</v>
      </c>
      <c r="BO38" s="427">
        <v>0</v>
      </c>
      <c r="BP38" s="426">
        <v>0</v>
      </c>
      <c r="BQ38" s="426">
        <v>0</v>
      </c>
      <c r="BR38" s="426">
        <v>0</v>
      </c>
      <c r="BS38" s="426">
        <v>0</v>
      </c>
      <c r="BT38" s="426">
        <v>0</v>
      </c>
      <c r="BU38" s="426">
        <v>3</v>
      </c>
      <c r="BV38" s="427">
        <v>3</v>
      </c>
      <c r="BW38" s="426">
        <v>6</v>
      </c>
      <c r="BX38" s="426">
        <v>0</v>
      </c>
      <c r="BY38" s="426">
        <v>3</v>
      </c>
      <c r="BZ38" s="426">
        <v>3</v>
      </c>
      <c r="CA38" s="426">
        <v>3</v>
      </c>
      <c r="CB38" s="426">
        <v>3</v>
      </c>
      <c r="CC38" s="427">
        <v>3</v>
      </c>
      <c r="CD38" s="426">
        <v>3</v>
      </c>
      <c r="CE38" s="426">
        <v>3</v>
      </c>
      <c r="CF38" s="426">
        <v>3</v>
      </c>
      <c r="CG38" s="426">
        <v>3</v>
      </c>
      <c r="CH38" s="426">
        <v>3</v>
      </c>
      <c r="CI38" s="426">
        <v>3</v>
      </c>
      <c r="CJ38" s="427">
        <v>4</v>
      </c>
      <c r="CK38" s="426">
        <v>0</v>
      </c>
      <c r="CL38" s="426">
        <v>3</v>
      </c>
      <c r="CM38" s="426">
        <v>3</v>
      </c>
      <c r="CN38" s="426">
        <v>3</v>
      </c>
      <c r="CO38" s="426">
        <v>3</v>
      </c>
      <c r="CP38" s="426">
        <v>3</v>
      </c>
      <c r="CQ38" s="427">
        <v>3</v>
      </c>
      <c r="CR38" s="426">
        <v>2</v>
      </c>
      <c r="CS38" s="426">
        <v>2</v>
      </c>
      <c r="CT38" s="426">
        <v>1</v>
      </c>
      <c r="CU38" s="426">
        <v>3</v>
      </c>
      <c r="CV38" s="426">
        <v>3</v>
      </c>
      <c r="CW38" s="426">
        <v>3</v>
      </c>
      <c r="CX38" s="427">
        <v>3</v>
      </c>
      <c r="CY38" s="426">
        <v>0</v>
      </c>
      <c r="CZ38" s="426">
        <v>0</v>
      </c>
      <c r="DA38" s="426">
        <v>0</v>
      </c>
      <c r="DB38" s="426">
        <v>1</v>
      </c>
      <c r="DC38" s="426">
        <v>1</v>
      </c>
      <c r="DD38" s="426">
        <v>1</v>
      </c>
      <c r="DE38" s="427">
        <v>1</v>
      </c>
      <c r="DF38" s="426">
        <v>1</v>
      </c>
      <c r="DG38" s="426">
        <v>1</v>
      </c>
      <c r="DH38" s="426">
        <v>1</v>
      </c>
      <c r="DI38" s="426">
        <v>1</v>
      </c>
      <c r="DJ38" s="426">
        <v>1</v>
      </c>
      <c r="DK38" s="426">
        <v>1</v>
      </c>
      <c r="DL38" s="427">
        <v>1</v>
      </c>
      <c r="DM38" s="426">
        <v>1</v>
      </c>
      <c r="DN38" s="426">
        <v>1</v>
      </c>
      <c r="DO38" s="426">
        <v>1</v>
      </c>
      <c r="DP38" s="426">
        <v>1</v>
      </c>
      <c r="DQ38" s="426">
        <v>0</v>
      </c>
      <c r="DR38" s="426">
        <v>1</v>
      </c>
      <c r="DS38" s="426">
        <v>1</v>
      </c>
      <c r="DT38" s="426">
        <v>0</v>
      </c>
      <c r="DU38" s="426">
        <v>1</v>
      </c>
      <c r="DV38" s="426">
        <v>1</v>
      </c>
      <c r="DW38" s="426">
        <v>1</v>
      </c>
      <c r="DX38" s="426">
        <v>1</v>
      </c>
      <c r="DY38" s="426">
        <v>1</v>
      </c>
      <c r="DZ38" s="426">
        <v>1</v>
      </c>
      <c r="EA38" s="428">
        <v>0</v>
      </c>
      <c r="EB38" s="426">
        <v>1</v>
      </c>
      <c r="EC38" s="426">
        <v>1</v>
      </c>
      <c r="ED38" s="426">
        <v>1</v>
      </c>
      <c r="EE38" s="426">
        <v>1</v>
      </c>
      <c r="EF38" s="426">
        <v>1</v>
      </c>
      <c r="EG38" s="427">
        <v>1</v>
      </c>
    </row>
    <row r="39" spans="1:137" s="327" customFormat="1">
      <c r="A39" s="323">
        <v>0.5</v>
      </c>
      <c r="B39" s="331" t="s">
        <v>2211</v>
      </c>
      <c r="C39" s="325">
        <f>(SUM(E39:K39))*A39</f>
        <v>4</v>
      </c>
      <c r="D39" s="326">
        <v>2</v>
      </c>
      <c r="E39" s="327">
        <v>2</v>
      </c>
      <c r="F39" s="327">
        <v>0</v>
      </c>
      <c r="G39" s="327">
        <v>0</v>
      </c>
      <c r="H39" s="327">
        <v>2</v>
      </c>
      <c r="I39" s="327">
        <v>2</v>
      </c>
      <c r="J39" s="327">
        <v>2</v>
      </c>
      <c r="K39" s="328">
        <v>0</v>
      </c>
      <c r="L39" s="327">
        <v>0</v>
      </c>
      <c r="M39" s="327">
        <v>0</v>
      </c>
      <c r="N39" s="327">
        <v>0</v>
      </c>
      <c r="O39" s="327">
        <v>2</v>
      </c>
      <c r="P39" s="327">
        <v>0</v>
      </c>
      <c r="Q39" s="327">
        <v>0</v>
      </c>
      <c r="R39" s="328">
        <v>0</v>
      </c>
      <c r="S39" s="327">
        <v>0</v>
      </c>
      <c r="T39" s="327">
        <v>0</v>
      </c>
      <c r="U39" s="327">
        <v>0</v>
      </c>
      <c r="V39" s="327">
        <v>0</v>
      </c>
      <c r="W39" s="327">
        <v>0</v>
      </c>
      <c r="X39" s="327">
        <v>0</v>
      </c>
      <c r="Y39" s="328">
        <v>2</v>
      </c>
      <c r="Z39" s="327">
        <v>0</v>
      </c>
      <c r="AA39" s="327">
        <v>2</v>
      </c>
      <c r="AB39" s="327">
        <v>2</v>
      </c>
      <c r="AC39" s="327">
        <v>2</v>
      </c>
      <c r="AD39" s="327">
        <v>2</v>
      </c>
      <c r="AE39" s="327">
        <v>2</v>
      </c>
      <c r="AF39" s="328">
        <v>2</v>
      </c>
      <c r="AG39" s="327">
        <v>0</v>
      </c>
      <c r="AH39" s="327">
        <v>0</v>
      </c>
      <c r="AI39" s="327">
        <v>0</v>
      </c>
      <c r="AJ39" s="327">
        <v>2</v>
      </c>
      <c r="AK39" s="327">
        <v>2</v>
      </c>
      <c r="AL39" s="327">
        <v>2</v>
      </c>
      <c r="AM39" s="328">
        <v>0</v>
      </c>
      <c r="AN39" s="327">
        <v>2</v>
      </c>
      <c r="AO39" s="327">
        <v>2</v>
      </c>
      <c r="AP39" s="327">
        <v>0</v>
      </c>
      <c r="AQ39" s="327">
        <v>2</v>
      </c>
      <c r="AR39" s="327">
        <v>0</v>
      </c>
      <c r="AS39" s="327">
        <v>2</v>
      </c>
      <c r="AT39" s="328">
        <v>2</v>
      </c>
      <c r="AU39" s="327">
        <v>0</v>
      </c>
      <c r="AV39" s="327">
        <v>0</v>
      </c>
      <c r="AW39" s="327">
        <v>0</v>
      </c>
      <c r="AX39" s="327">
        <v>0</v>
      </c>
      <c r="AY39" s="327">
        <v>2</v>
      </c>
      <c r="AZ39" s="327">
        <v>2</v>
      </c>
      <c r="BA39" s="328">
        <v>2</v>
      </c>
      <c r="BB39" s="327">
        <v>0</v>
      </c>
      <c r="BC39" s="327">
        <v>0</v>
      </c>
      <c r="BD39" s="327">
        <v>0</v>
      </c>
      <c r="BE39" s="327">
        <v>0</v>
      </c>
      <c r="BF39" s="327">
        <v>2</v>
      </c>
      <c r="BG39" s="327">
        <v>2</v>
      </c>
      <c r="BH39" s="328">
        <v>0</v>
      </c>
      <c r="BI39" s="327">
        <v>0</v>
      </c>
      <c r="BJ39" s="327">
        <v>0</v>
      </c>
      <c r="BK39" s="327">
        <v>0</v>
      </c>
      <c r="BL39" s="327">
        <v>2</v>
      </c>
      <c r="BM39" s="327">
        <v>2</v>
      </c>
      <c r="BN39" s="327">
        <v>2</v>
      </c>
      <c r="BO39" s="328">
        <v>2</v>
      </c>
      <c r="BP39" s="327">
        <v>0</v>
      </c>
      <c r="BQ39" s="327">
        <v>0</v>
      </c>
      <c r="BR39" s="327">
        <v>0</v>
      </c>
      <c r="BS39" s="327">
        <v>0</v>
      </c>
      <c r="BT39" s="327">
        <v>0</v>
      </c>
      <c r="BU39" s="327">
        <v>2</v>
      </c>
      <c r="BV39" s="328">
        <v>2</v>
      </c>
      <c r="BW39" s="327">
        <v>0</v>
      </c>
      <c r="BX39" s="327">
        <v>0</v>
      </c>
      <c r="BY39" s="327">
        <v>1</v>
      </c>
      <c r="BZ39" s="327">
        <v>2</v>
      </c>
      <c r="CA39" s="327">
        <v>2</v>
      </c>
      <c r="CB39" s="327">
        <v>2</v>
      </c>
      <c r="CC39" s="328">
        <v>2</v>
      </c>
      <c r="CD39" s="327">
        <v>0</v>
      </c>
      <c r="CE39" s="327">
        <v>0</v>
      </c>
      <c r="CF39" s="327">
        <v>0</v>
      </c>
      <c r="CG39" s="327">
        <v>0</v>
      </c>
      <c r="CH39" s="327">
        <v>0</v>
      </c>
      <c r="CI39" s="327">
        <v>0</v>
      </c>
      <c r="CJ39" s="328">
        <v>8</v>
      </c>
      <c r="CK39" s="327">
        <v>0</v>
      </c>
      <c r="CL39" s="327">
        <v>0</v>
      </c>
      <c r="CM39" s="327">
        <v>0</v>
      </c>
      <c r="CN39" s="327">
        <v>0</v>
      </c>
      <c r="CO39" s="327">
        <v>0</v>
      </c>
      <c r="CP39" s="327">
        <v>0</v>
      </c>
      <c r="CQ39" s="328">
        <v>0</v>
      </c>
      <c r="CR39" s="327">
        <v>0</v>
      </c>
      <c r="CS39" s="327">
        <v>0</v>
      </c>
      <c r="CT39" s="327">
        <v>0</v>
      </c>
      <c r="CU39" s="327">
        <v>0</v>
      </c>
      <c r="CV39" s="327">
        <v>0</v>
      </c>
      <c r="CW39" s="327">
        <v>0</v>
      </c>
      <c r="CX39" s="328">
        <v>0</v>
      </c>
      <c r="CY39" s="327">
        <v>0</v>
      </c>
      <c r="CZ39" s="327">
        <v>0</v>
      </c>
      <c r="DA39" s="327">
        <v>0</v>
      </c>
      <c r="DB39" s="327">
        <v>12</v>
      </c>
      <c r="DC39" s="327">
        <v>9</v>
      </c>
      <c r="DD39" s="327">
        <v>0</v>
      </c>
      <c r="DE39" s="328">
        <v>0</v>
      </c>
      <c r="DF39" s="327">
        <v>0</v>
      </c>
      <c r="DG39" s="327">
        <v>0</v>
      </c>
      <c r="DH39" s="327">
        <v>0</v>
      </c>
      <c r="DI39" s="327">
        <v>0</v>
      </c>
      <c r="DJ39" s="327">
        <v>0</v>
      </c>
      <c r="DK39" s="327">
        <v>0</v>
      </c>
      <c r="DL39" s="328">
        <v>0</v>
      </c>
      <c r="DM39" s="327">
        <v>0</v>
      </c>
      <c r="DN39" s="327">
        <v>0</v>
      </c>
      <c r="DO39" s="327">
        <v>0</v>
      </c>
      <c r="DP39" s="327">
        <v>0</v>
      </c>
      <c r="DQ39" s="327">
        <v>0</v>
      </c>
      <c r="DR39" s="327">
        <v>0</v>
      </c>
      <c r="DS39" s="327">
        <v>0</v>
      </c>
      <c r="DT39" s="327">
        <v>0</v>
      </c>
      <c r="DU39" s="327">
        <v>0</v>
      </c>
      <c r="DV39" s="327">
        <v>0</v>
      </c>
      <c r="DW39" s="327">
        <v>0</v>
      </c>
      <c r="DX39" s="327">
        <v>0</v>
      </c>
      <c r="DY39" s="327">
        <v>0</v>
      </c>
      <c r="DZ39" s="327">
        <v>0</v>
      </c>
      <c r="EA39" s="329">
        <v>0</v>
      </c>
      <c r="EB39" s="327">
        <v>0</v>
      </c>
      <c r="EC39" s="327">
        <v>0</v>
      </c>
      <c r="ED39" s="327">
        <v>0</v>
      </c>
      <c r="EE39" s="327">
        <v>1</v>
      </c>
      <c r="EF39" s="327">
        <v>3</v>
      </c>
      <c r="EG39" s="328">
        <v>2</v>
      </c>
    </row>
    <row r="40" spans="1:137" s="327" customFormat="1">
      <c r="A40" s="330">
        <v>1</v>
      </c>
      <c r="B40" s="324" t="s">
        <v>4755</v>
      </c>
      <c r="C40" s="325">
        <f t="shared" ref="C40" si="10">(SUM(E40:K40))*A40</f>
        <v>3</v>
      </c>
      <c r="D40" s="326">
        <v>1</v>
      </c>
      <c r="E40" s="327">
        <v>0</v>
      </c>
      <c r="F40" s="327">
        <v>0</v>
      </c>
      <c r="G40" s="327">
        <v>0</v>
      </c>
      <c r="H40" s="327">
        <v>1</v>
      </c>
      <c r="I40" s="327">
        <v>1</v>
      </c>
      <c r="J40" s="327">
        <v>1</v>
      </c>
      <c r="K40" s="328">
        <v>0</v>
      </c>
      <c r="L40" s="327">
        <v>0</v>
      </c>
      <c r="M40" s="327">
        <v>0</v>
      </c>
      <c r="N40" s="327">
        <v>0</v>
      </c>
      <c r="O40" s="327">
        <v>1</v>
      </c>
      <c r="P40" s="327">
        <v>0</v>
      </c>
      <c r="Q40" s="327">
        <v>0</v>
      </c>
      <c r="R40" s="328">
        <v>0</v>
      </c>
      <c r="S40" s="327">
        <v>0</v>
      </c>
      <c r="T40" s="327">
        <v>0</v>
      </c>
      <c r="U40" s="327">
        <v>0</v>
      </c>
      <c r="V40" s="327">
        <v>0</v>
      </c>
      <c r="W40" s="327">
        <v>0</v>
      </c>
      <c r="X40" s="327">
        <v>1</v>
      </c>
      <c r="Y40" s="328">
        <v>1</v>
      </c>
      <c r="Z40" s="327">
        <v>0</v>
      </c>
      <c r="AA40" s="327">
        <v>0</v>
      </c>
      <c r="AB40" s="327">
        <v>0</v>
      </c>
      <c r="AC40" s="327">
        <v>1</v>
      </c>
      <c r="AD40" s="327">
        <v>1</v>
      </c>
      <c r="AE40" s="327">
        <v>0</v>
      </c>
      <c r="AF40" s="328">
        <v>1</v>
      </c>
      <c r="AG40" s="327">
        <v>0</v>
      </c>
      <c r="AH40" s="327">
        <v>0</v>
      </c>
      <c r="AI40" s="327">
        <v>0</v>
      </c>
      <c r="AJ40" s="327">
        <v>1</v>
      </c>
      <c r="AK40" s="327">
        <v>1</v>
      </c>
      <c r="AL40" s="327">
        <v>1</v>
      </c>
      <c r="AM40" s="328">
        <v>0</v>
      </c>
      <c r="AN40" s="327">
        <v>0</v>
      </c>
      <c r="AO40" s="327">
        <v>0</v>
      </c>
      <c r="AP40" s="327">
        <v>0</v>
      </c>
      <c r="AQ40" s="327">
        <v>0</v>
      </c>
      <c r="AR40" s="327">
        <v>0</v>
      </c>
      <c r="AS40" s="327">
        <v>0</v>
      </c>
      <c r="AT40" s="328">
        <v>0</v>
      </c>
      <c r="AU40" s="327">
        <v>0</v>
      </c>
      <c r="AV40" s="327">
        <v>0</v>
      </c>
      <c r="AW40" s="327">
        <v>0</v>
      </c>
      <c r="AX40" s="327">
        <v>0</v>
      </c>
      <c r="AY40" s="327">
        <v>0</v>
      </c>
      <c r="AZ40" s="327">
        <v>0</v>
      </c>
      <c r="BA40" s="328">
        <v>0</v>
      </c>
      <c r="BB40" s="327">
        <v>0</v>
      </c>
      <c r="BC40" s="327">
        <v>0</v>
      </c>
      <c r="BD40" s="327">
        <v>0</v>
      </c>
      <c r="BE40" s="327">
        <v>0</v>
      </c>
      <c r="BF40" s="327">
        <v>0</v>
      </c>
      <c r="BG40" s="327">
        <v>0</v>
      </c>
      <c r="BH40" s="328">
        <v>0</v>
      </c>
      <c r="BI40" s="327">
        <v>0</v>
      </c>
      <c r="BJ40" s="327">
        <v>0</v>
      </c>
      <c r="BK40" s="327">
        <v>0</v>
      </c>
      <c r="BL40" s="327">
        <v>0</v>
      </c>
      <c r="BM40" s="327">
        <v>0</v>
      </c>
      <c r="BN40" s="327">
        <v>0</v>
      </c>
      <c r="BO40" s="328">
        <v>0</v>
      </c>
      <c r="BP40" s="327">
        <v>0</v>
      </c>
      <c r="BQ40" s="327">
        <v>0</v>
      </c>
      <c r="BR40" s="327">
        <v>0</v>
      </c>
      <c r="BS40" s="327">
        <v>0</v>
      </c>
      <c r="BT40" s="327">
        <v>0</v>
      </c>
      <c r="BU40" s="327">
        <v>0</v>
      </c>
      <c r="BV40" s="328">
        <v>0</v>
      </c>
      <c r="BW40" s="327">
        <v>0</v>
      </c>
      <c r="BX40" s="327">
        <v>0</v>
      </c>
      <c r="BY40" s="327">
        <v>0</v>
      </c>
      <c r="BZ40" s="327">
        <v>0</v>
      </c>
      <c r="CA40" s="327">
        <v>0</v>
      </c>
      <c r="CB40" s="327">
        <v>0</v>
      </c>
      <c r="CC40" s="328">
        <v>0</v>
      </c>
      <c r="CD40" s="327">
        <v>0</v>
      </c>
      <c r="CE40" s="327">
        <v>0</v>
      </c>
      <c r="CF40" s="327">
        <v>0</v>
      </c>
      <c r="CG40" s="327">
        <v>0</v>
      </c>
      <c r="CH40" s="327">
        <v>0</v>
      </c>
      <c r="CI40" s="327">
        <v>0</v>
      </c>
      <c r="CJ40" s="328">
        <v>0</v>
      </c>
      <c r="CK40" s="327">
        <v>0</v>
      </c>
      <c r="CL40" s="327">
        <v>0</v>
      </c>
      <c r="CM40" s="327">
        <v>0</v>
      </c>
      <c r="CN40" s="327">
        <v>0</v>
      </c>
      <c r="CO40" s="327">
        <v>0</v>
      </c>
      <c r="CP40" s="327">
        <v>0</v>
      </c>
      <c r="CQ40" s="328">
        <v>0</v>
      </c>
      <c r="CR40" s="327">
        <v>0</v>
      </c>
      <c r="CS40" s="327">
        <v>0</v>
      </c>
      <c r="CT40" s="327">
        <v>0</v>
      </c>
      <c r="CU40" s="327">
        <v>0</v>
      </c>
      <c r="CV40" s="327">
        <v>0</v>
      </c>
      <c r="CW40" s="327">
        <v>0</v>
      </c>
      <c r="CX40" s="328">
        <v>0</v>
      </c>
      <c r="CY40" s="327">
        <v>0</v>
      </c>
      <c r="CZ40" s="327">
        <v>0</v>
      </c>
      <c r="DA40" s="327">
        <v>0</v>
      </c>
      <c r="DB40" s="327">
        <v>0</v>
      </c>
      <c r="DC40" s="327">
        <v>0</v>
      </c>
      <c r="DD40" s="327">
        <v>0</v>
      </c>
      <c r="DE40" s="328">
        <v>0</v>
      </c>
      <c r="DF40" s="327">
        <v>0</v>
      </c>
      <c r="DG40" s="327">
        <v>0</v>
      </c>
      <c r="DH40" s="327">
        <v>0</v>
      </c>
      <c r="DI40" s="327">
        <v>0</v>
      </c>
      <c r="DJ40" s="327">
        <v>0</v>
      </c>
      <c r="DK40" s="327">
        <v>0</v>
      </c>
      <c r="DL40" s="328">
        <v>0</v>
      </c>
      <c r="DM40" s="327">
        <v>0</v>
      </c>
      <c r="DN40" s="327">
        <v>0</v>
      </c>
      <c r="DO40" s="327">
        <v>0</v>
      </c>
      <c r="DP40" s="327">
        <v>0</v>
      </c>
      <c r="DQ40" s="327">
        <v>0</v>
      </c>
      <c r="DR40" s="327">
        <v>0</v>
      </c>
      <c r="DS40" s="327">
        <v>0</v>
      </c>
      <c r="DT40" s="327">
        <v>0</v>
      </c>
      <c r="DU40" s="327">
        <v>0</v>
      </c>
      <c r="DV40" s="327">
        <v>0</v>
      </c>
      <c r="DW40" s="327">
        <v>0</v>
      </c>
      <c r="DX40" s="327">
        <v>0</v>
      </c>
      <c r="DY40" s="327">
        <v>0</v>
      </c>
      <c r="DZ40" s="327">
        <v>0</v>
      </c>
      <c r="EA40" s="329">
        <v>0</v>
      </c>
      <c r="EB40" s="327">
        <v>0</v>
      </c>
      <c r="EC40" s="327">
        <v>0</v>
      </c>
      <c r="ED40" s="327">
        <v>0</v>
      </c>
      <c r="EE40" s="327">
        <v>0</v>
      </c>
      <c r="EF40" s="327">
        <v>0</v>
      </c>
      <c r="EG40" s="328">
        <v>0</v>
      </c>
    </row>
    <row r="41" spans="1:137" s="327" customFormat="1">
      <c r="A41" s="330">
        <v>1</v>
      </c>
      <c r="B41" s="324" t="s">
        <v>5582</v>
      </c>
      <c r="C41" s="325">
        <f t="shared" ref="C41:C56" si="11">(SUM(E41:K41))*A41</f>
        <v>2</v>
      </c>
      <c r="D41" s="326">
        <v>1</v>
      </c>
      <c r="E41" s="327">
        <v>0</v>
      </c>
      <c r="F41" s="327">
        <v>0</v>
      </c>
      <c r="G41" s="327">
        <v>0</v>
      </c>
      <c r="H41" s="327">
        <v>0</v>
      </c>
      <c r="I41" s="327">
        <v>2</v>
      </c>
      <c r="J41" s="327">
        <v>0</v>
      </c>
      <c r="K41" s="328">
        <v>0</v>
      </c>
      <c r="L41" s="327">
        <v>0</v>
      </c>
      <c r="M41" s="327">
        <v>0</v>
      </c>
      <c r="N41" s="327">
        <v>0</v>
      </c>
      <c r="O41" s="327">
        <v>0</v>
      </c>
      <c r="P41" s="327">
        <v>0</v>
      </c>
      <c r="Q41" s="327">
        <v>0</v>
      </c>
      <c r="R41" s="328">
        <v>0</v>
      </c>
      <c r="S41" s="327">
        <v>0</v>
      </c>
      <c r="T41" s="327">
        <v>0</v>
      </c>
      <c r="U41" s="327">
        <v>0</v>
      </c>
      <c r="V41" s="327">
        <v>0</v>
      </c>
      <c r="W41" s="327">
        <v>0</v>
      </c>
      <c r="X41" s="327">
        <v>0</v>
      </c>
      <c r="Y41" s="328">
        <v>0</v>
      </c>
      <c r="Z41" s="327">
        <v>0</v>
      </c>
      <c r="AA41" s="327">
        <v>0</v>
      </c>
      <c r="AB41" s="327">
        <v>0</v>
      </c>
      <c r="AC41" s="327">
        <v>0</v>
      </c>
      <c r="AD41" s="327">
        <v>0</v>
      </c>
      <c r="AE41" s="327">
        <v>0</v>
      </c>
      <c r="AF41" s="328">
        <v>0</v>
      </c>
      <c r="AG41" s="327">
        <v>0</v>
      </c>
      <c r="AH41" s="327">
        <v>0</v>
      </c>
      <c r="AI41" s="327">
        <v>0</v>
      </c>
      <c r="AJ41" s="327">
        <v>0</v>
      </c>
      <c r="AK41" s="327">
        <v>0</v>
      </c>
      <c r="AL41" s="327">
        <v>0</v>
      </c>
      <c r="AM41" s="328">
        <v>0</v>
      </c>
      <c r="AN41" s="327">
        <v>0</v>
      </c>
      <c r="AO41" s="327">
        <v>0</v>
      </c>
      <c r="AP41" s="327">
        <v>0</v>
      </c>
      <c r="AQ41" s="327">
        <v>0</v>
      </c>
      <c r="AR41" s="327">
        <v>0</v>
      </c>
      <c r="AS41" s="327">
        <v>0</v>
      </c>
      <c r="AT41" s="328">
        <v>0</v>
      </c>
      <c r="AU41" s="327">
        <v>0</v>
      </c>
      <c r="AV41" s="327">
        <v>0</v>
      </c>
      <c r="AW41" s="327">
        <v>0</v>
      </c>
      <c r="AX41" s="327">
        <v>0</v>
      </c>
      <c r="AY41" s="327">
        <v>0</v>
      </c>
      <c r="AZ41" s="327">
        <v>0</v>
      </c>
      <c r="BA41" s="328">
        <v>0</v>
      </c>
      <c r="BB41" s="327">
        <v>0</v>
      </c>
      <c r="BC41" s="327">
        <v>0</v>
      </c>
      <c r="BD41" s="327">
        <v>0</v>
      </c>
      <c r="BE41" s="327">
        <v>0</v>
      </c>
      <c r="BF41" s="327">
        <v>0</v>
      </c>
      <c r="BG41" s="327">
        <v>0</v>
      </c>
      <c r="BH41" s="328">
        <v>0</v>
      </c>
      <c r="BI41" s="327">
        <v>0</v>
      </c>
      <c r="BJ41" s="327">
        <v>0</v>
      </c>
      <c r="BK41" s="327">
        <v>0</v>
      </c>
      <c r="BL41" s="327">
        <v>0</v>
      </c>
      <c r="BM41" s="327">
        <v>0</v>
      </c>
      <c r="BN41" s="327">
        <v>0</v>
      </c>
      <c r="BO41" s="328">
        <v>0</v>
      </c>
      <c r="BP41" s="327">
        <v>0</v>
      </c>
      <c r="BQ41" s="327">
        <v>0</v>
      </c>
      <c r="BR41" s="327">
        <v>0</v>
      </c>
      <c r="BS41" s="327">
        <v>0</v>
      </c>
      <c r="BT41" s="327">
        <v>0</v>
      </c>
      <c r="BU41" s="327">
        <v>0</v>
      </c>
      <c r="BV41" s="328">
        <v>0</v>
      </c>
      <c r="BW41" s="327">
        <v>0</v>
      </c>
      <c r="BX41" s="327">
        <v>0</v>
      </c>
      <c r="BY41" s="327">
        <v>0</v>
      </c>
      <c r="BZ41" s="327">
        <v>0</v>
      </c>
      <c r="CA41" s="327">
        <v>0</v>
      </c>
      <c r="CB41" s="327">
        <v>0</v>
      </c>
      <c r="CC41" s="328">
        <v>0</v>
      </c>
      <c r="CD41" s="327">
        <v>0</v>
      </c>
      <c r="CE41" s="327">
        <v>0</v>
      </c>
      <c r="CF41" s="327">
        <v>0</v>
      </c>
      <c r="CG41" s="327">
        <v>0</v>
      </c>
      <c r="CH41" s="327">
        <v>0</v>
      </c>
      <c r="CI41" s="327">
        <v>0</v>
      </c>
      <c r="CJ41" s="328">
        <v>0</v>
      </c>
      <c r="CK41" s="327">
        <v>0</v>
      </c>
      <c r="CL41" s="327">
        <v>0</v>
      </c>
      <c r="CM41" s="327">
        <v>0</v>
      </c>
      <c r="CN41" s="327">
        <v>0</v>
      </c>
      <c r="CO41" s="327">
        <v>0</v>
      </c>
      <c r="CP41" s="327">
        <v>0</v>
      </c>
      <c r="CQ41" s="328">
        <v>0</v>
      </c>
      <c r="CR41" s="327">
        <v>0</v>
      </c>
      <c r="CS41" s="327">
        <v>0</v>
      </c>
      <c r="CT41" s="327">
        <v>0</v>
      </c>
      <c r="CU41" s="327">
        <v>0</v>
      </c>
      <c r="CV41" s="327">
        <v>0</v>
      </c>
      <c r="CW41" s="327">
        <v>0</v>
      </c>
      <c r="CX41" s="328">
        <v>0</v>
      </c>
      <c r="CY41" s="327">
        <v>0</v>
      </c>
      <c r="CZ41" s="327">
        <v>0</v>
      </c>
      <c r="DA41" s="327">
        <v>0</v>
      </c>
      <c r="DB41" s="327">
        <v>0</v>
      </c>
      <c r="DC41" s="327">
        <v>0</v>
      </c>
      <c r="DD41" s="327">
        <v>0</v>
      </c>
      <c r="DE41" s="328">
        <v>0</v>
      </c>
      <c r="DF41" s="327">
        <v>0</v>
      </c>
      <c r="DG41" s="327">
        <v>0</v>
      </c>
      <c r="DH41" s="327">
        <v>0</v>
      </c>
      <c r="DI41" s="327">
        <v>0</v>
      </c>
      <c r="DJ41" s="327">
        <v>0</v>
      </c>
      <c r="DK41" s="327">
        <v>0</v>
      </c>
      <c r="DL41" s="328">
        <v>0</v>
      </c>
      <c r="DM41" s="327">
        <v>0</v>
      </c>
      <c r="DN41" s="327">
        <v>0</v>
      </c>
      <c r="DO41" s="327">
        <v>0</v>
      </c>
      <c r="DP41" s="327">
        <v>0</v>
      </c>
      <c r="DQ41" s="327">
        <v>0</v>
      </c>
      <c r="DR41" s="327">
        <v>0</v>
      </c>
      <c r="DS41" s="327">
        <v>0</v>
      </c>
      <c r="DT41" s="327">
        <v>0</v>
      </c>
      <c r="DU41" s="327">
        <v>0</v>
      </c>
      <c r="DV41" s="327">
        <v>0</v>
      </c>
      <c r="DW41" s="327">
        <v>0</v>
      </c>
      <c r="DX41" s="327">
        <v>0</v>
      </c>
      <c r="DY41" s="327">
        <v>0</v>
      </c>
      <c r="DZ41" s="327">
        <v>0</v>
      </c>
      <c r="EA41" s="329">
        <v>0</v>
      </c>
      <c r="EB41" s="327">
        <v>0</v>
      </c>
      <c r="EC41" s="327">
        <v>0</v>
      </c>
      <c r="ED41" s="327">
        <v>0</v>
      </c>
      <c r="EE41" s="327">
        <v>0</v>
      </c>
      <c r="EF41" s="327">
        <v>0</v>
      </c>
      <c r="EG41" s="328">
        <v>0</v>
      </c>
    </row>
    <row r="42" spans="1:137" s="327" customFormat="1">
      <c r="A42" s="323">
        <v>0.5</v>
      </c>
      <c r="B42" s="324" t="s">
        <v>5715</v>
      </c>
      <c r="C42" s="325">
        <f t="shared" ref="C42" si="12">(SUM(E42:K42))*A42</f>
        <v>0.75</v>
      </c>
      <c r="D42" s="326">
        <v>1</v>
      </c>
      <c r="E42" s="327">
        <v>0</v>
      </c>
      <c r="F42" s="327">
        <v>0</v>
      </c>
      <c r="G42" s="327">
        <v>0</v>
      </c>
      <c r="H42" s="327">
        <v>0</v>
      </c>
      <c r="I42" s="327">
        <v>0.5</v>
      </c>
      <c r="J42" s="327">
        <v>1</v>
      </c>
      <c r="K42" s="328">
        <v>0</v>
      </c>
      <c r="L42" s="327">
        <v>0</v>
      </c>
      <c r="M42" s="327">
        <v>0</v>
      </c>
      <c r="N42" s="327">
        <v>0</v>
      </c>
      <c r="O42" s="327">
        <v>0</v>
      </c>
      <c r="P42" s="327">
        <v>0</v>
      </c>
      <c r="Q42" s="327">
        <v>0</v>
      </c>
      <c r="R42" s="328">
        <v>0</v>
      </c>
      <c r="S42" s="327">
        <v>0</v>
      </c>
      <c r="T42" s="327">
        <v>0</v>
      </c>
      <c r="U42" s="327">
        <v>0</v>
      </c>
      <c r="V42" s="327">
        <v>0</v>
      </c>
      <c r="W42" s="327">
        <v>0</v>
      </c>
      <c r="X42" s="327">
        <v>0</v>
      </c>
      <c r="Y42" s="328">
        <v>1</v>
      </c>
      <c r="Z42" s="327">
        <v>0</v>
      </c>
      <c r="AA42" s="327">
        <v>1</v>
      </c>
      <c r="AB42" s="327">
        <v>1</v>
      </c>
      <c r="AC42" s="327">
        <v>0</v>
      </c>
      <c r="AD42" s="327">
        <v>1</v>
      </c>
      <c r="AE42" s="327">
        <v>2</v>
      </c>
      <c r="AF42" s="328">
        <v>2</v>
      </c>
      <c r="AG42" s="327">
        <v>1</v>
      </c>
      <c r="AH42" s="327">
        <v>1</v>
      </c>
      <c r="AI42" s="327">
        <v>1</v>
      </c>
      <c r="AJ42" s="327">
        <v>1</v>
      </c>
      <c r="AK42" s="327">
        <v>2</v>
      </c>
      <c r="AL42" s="327">
        <v>2</v>
      </c>
      <c r="AM42" s="328">
        <v>1</v>
      </c>
      <c r="AN42" s="327">
        <v>0</v>
      </c>
      <c r="AO42" s="327">
        <v>2</v>
      </c>
      <c r="AP42" s="327">
        <v>0</v>
      </c>
      <c r="AQ42" s="327">
        <v>0</v>
      </c>
      <c r="AR42" s="327">
        <v>0</v>
      </c>
      <c r="AS42" s="327">
        <v>0</v>
      </c>
      <c r="AT42" s="328">
        <v>2</v>
      </c>
      <c r="AU42" s="327">
        <v>0</v>
      </c>
      <c r="AV42" s="327">
        <v>0</v>
      </c>
      <c r="AW42" s="327">
        <v>0</v>
      </c>
      <c r="AX42" s="327">
        <v>0</v>
      </c>
      <c r="AY42" s="327">
        <v>2</v>
      </c>
      <c r="AZ42" s="327">
        <v>2</v>
      </c>
      <c r="BA42" s="328">
        <v>2</v>
      </c>
      <c r="BB42" s="327">
        <v>0</v>
      </c>
      <c r="BC42" s="327">
        <v>0</v>
      </c>
      <c r="BD42" s="327">
        <v>0</v>
      </c>
      <c r="BE42" s="327">
        <v>0</v>
      </c>
      <c r="BF42" s="327">
        <v>0</v>
      </c>
      <c r="BG42" s="327">
        <v>0</v>
      </c>
      <c r="BH42" s="328">
        <v>0</v>
      </c>
      <c r="BI42" s="327">
        <v>0</v>
      </c>
      <c r="BJ42" s="327">
        <v>0</v>
      </c>
      <c r="BK42" s="327">
        <v>0</v>
      </c>
      <c r="BL42" s="327">
        <v>0</v>
      </c>
      <c r="BM42" s="327">
        <v>1</v>
      </c>
      <c r="BN42" s="327">
        <v>1</v>
      </c>
      <c r="BO42" s="328">
        <v>1</v>
      </c>
      <c r="BP42" s="327">
        <v>0</v>
      </c>
      <c r="BQ42" s="327">
        <v>0</v>
      </c>
      <c r="BR42" s="327">
        <v>0</v>
      </c>
      <c r="BS42" s="327">
        <v>0</v>
      </c>
      <c r="BT42" s="327">
        <v>0</v>
      </c>
      <c r="BU42" s="327">
        <v>1</v>
      </c>
      <c r="BV42" s="328">
        <v>1</v>
      </c>
      <c r="BW42" s="327">
        <v>0</v>
      </c>
      <c r="BX42" s="327">
        <v>0</v>
      </c>
      <c r="BY42" s="327">
        <v>0</v>
      </c>
      <c r="BZ42" s="327">
        <v>1</v>
      </c>
      <c r="CA42" s="327">
        <v>1</v>
      </c>
      <c r="CB42" s="327">
        <v>1</v>
      </c>
      <c r="CC42" s="328">
        <v>1</v>
      </c>
      <c r="CD42" s="327">
        <v>1</v>
      </c>
      <c r="CE42" s="327">
        <v>2</v>
      </c>
      <c r="CF42" s="327">
        <v>0</v>
      </c>
      <c r="CG42" s="327">
        <v>1</v>
      </c>
      <c r="CH42" s="327">
        <v>1</v>
      </c>
      <c r="CI42" s="327">
        <v>1</v>
      </c>
      <c r="CJ42" s="328">
        <v>1</v>
      </c>
      <c r="CK42" s="327">
        <v>0</v>
      </c>
      <c r="CL42" s="327">
        <v>0</v>
      </c>
      <c r="CM42" s="327">
        <v>0</v>
      </c>
      <c r="CN42" s="327">
        <v>0</v>
      </c>
      <c r="CO42" s="327">
        <v>0</v>
      </c>
      <c r="CP42" s="327">
        <v>0</v>
      </c>
      <c r="CQ42" s="328">
        <v>0</v>
      </c>
      <c r="CR42" s="327">
        <v>0</v>
      </c>
      <c r="CS42" s="327">
        <v>0</v>
      </c>
      <c r="CT42" s="327">
        <v>0</v>
      </c>
      <c r="CU42" s="327">
        <v>0</v>
      </c>
      <c r="CV42" s="327">
        <v>0</v>
      </c>
      <c r="CW42" s="327">
        <v>0</v>
      </c>
      <c r="CX42" s="328">
        <v>0</v>
      </c>
      <c r="CY42" s="327">
        <v>0</v>
      </c>
      <c r="CZ42" s="327">
        <v>0</v>
      </c>
      <c r="DA42" s="327">
        <v>0</v>
      </c>
      <c r="DB42" s="327">
        <v>0</v>
      </c>
      <c r="DC42" s="327">
        <v>0</v>
      </c>
      <c r="DD42" s="327">
        <v>0</v>
      </c>
      <c r="DE42" s="328">
        <v>0</v>
      </c>
      <c r="DF42" s="327">
        <v>0</v>
      </c>
      <c r="DG42" s="327">
        <v>0</v>
      </c>
      <c r="DH42" s="327">
        <v>0</v>
      </c>
      <c r="DI42" s="327">
        <v>0</v>
      </c>
      <c r="DJ42" s="327">
        <v>0</v>
      </c>
      <c r="DK42" s="327">
        <v>0</v>
      </c>
      <c r="DL42" s="328">
        <v>0</v>
      </c>
      <c r="DM42" s="327">
        <v>0</v>
      </c>
      <c r="DN42" s="327">
        <v>0</v>
      </c>
      <c r="DO42" s="327">
        <v>0</v>
      </c>
      <c r="DP42" s="327">
        <v>0</v>
      </c>
      <c r="DQ42" s="327">
        <v>0</v>
      </c>
      <c r="DR42" s="327">
        <v>0</v>
      </c>
      <c r="DS42" s="327">
        <v>0</v>
      </c>
      <c r="DT42" s="327">
        <v>0</v>
      </c>
      <c r="DU42" s="327">
        <v>0</v>
      </c>
      <c r="DV42" s="327">
        <v>0</v>
      </c>
      <c r="DW42" s="327">
        <v>0</v>
      </c>
      <c r="DX42" s="327">
        <v>0</v>
      </c>
      <c r="DY42" s="327">
        <v>0</v>
      </c>
      <c r="DZ42" s="327">
        <v>0</v>
      </c>
      <c r="EA42" s="329">
        <v>0</v>
      </c>
      <c r="EB42" s="327">
        <v>0</v>
      </c>
      <c r="EC42" s="327">
        <v>0</v>
      </c>
      <c r="ED42" s="327">
        <v>0</v>
      </c>
      <c r="EE42" s="327">
        <v>0</v>
      </c>
      <c r="EF42" s="327">
        <v>0</v>
      </c>
      <c r="EG42" s="328">
        <v>0</v>
      </c>
    </row>
    <row r="43" spans="1:137" s="327" customFormat="1">
      <c r="A43" s="330">
        <v>1</v>
      </c>
      <c r="B43" s="324" t="s">
        <v>2399</v>
      </c>
      <c r="C43" s="325">
        <f t="shared" si="11"/>
        <v>2</v>
      </c>
      <c r="D43" s="326">
        <v>1</v>
      </c>
      <c r="E43" s="327">
        <v>0</v>
      </c>
      <c r="F43" s="327">
        <v>0</v>
      </c>
      <c r="G43" s="327">
        <v>0</v>
      </c>
      <c r="H43" s="327">
        <v>0</v>
      </c>
      <c r="I43" s="327">
        <v>1</v>
      </c>
      <c r="J43" s="327">
        <v>1</v>
      </c>
      <c r="K43" s="328">
        <v>0</v>
      </c>
      <c r="L43" s="327">
        <v>0</v>
      </c>
      <c r="M43" s="327">
        <v>0</v>
      </c>
      <c r="N43" s="327">
        <v>0</v>
      </c>
      <c r="O43" s="327">
        <v>0</v>
      </c>
      <c r="P43" s="327">
        <v>0</v>
      </c>
      <c r="Q43" s="327">
        <v>0</v>
      </c>
      <c r="R43" s="328">
        <v>0</v>
      </c>
      <c r="S43" s="327">
        <v>0</v>
      </c>
      <c r="T43" s="327">
        <v>0</v>
      </c>
      <c r="U43" s="327">
        <v>0</v>
      </c>
      <c r="V43" s="327">
        <v>0</v>
      </c>
      <c r="W43" s="327">
        <v>0</v>
      </c>
      <c r="X43" s="327">
        <v>0</v>
      </c>
      <c r="Y43" s="328">
        <v>0</v>
      </c>
      <c r="Z43" s="327">
        <v>0</v>
      </c>
      <c r="AA43" s="327">
        <v>0</v>
      </c>
      <c r="AB43" s="327">
        <v>0</v>
      </c>
      <c r="AC43" s="327">
        <v>0</v>
      </c>
      <c r="AD43" s="327">
        <v>0</v>
      </c>
      <c r="AE43" s="327">
        <v>1</v>
      </c>
      <c r="AF43" s="328">
        <v>1</v>
      </c>
      <c r="AG43" s="327">
        <v>0</v>
      </c>
      <c r="AH43" s="327">
        <v>0</v>
      </c>
      <c r="AI43" s="327">
        <v>0</v>
      </c>
      <c r="AJ43" s="327">
        <v>0</v>
      </c>
      <c r="AK43" s="327">
        <v>1</v>
      </c>
      <c r="AL43" s="327">
        <v>1</v>
      </c>
      <c r="AM43" s="328">
        <v>0</v>
      </c>
      <c r="AN43" s="327">
        <v>0</v>
      </c>
      <c r="AO43" s="327">
        <v>0</v>
      </c>
      <c r="AP43" s="327">
        <v>0</v>
      </c>
      <c r="AQ43" s="327">
        <v>0</v>
      </c>
      <c r="AR43" s="327">
        <v>0</v>
      </c>
      <c r="AS43" s="327">
        <v>0</v>
      </c>
      <c r="AT43" s="328">
        <v>4</v>
      </c>
      <c r="AU43" s="327">
        <v>0</v>
      </c>
      <c r="AV43" s="327">
        <v>0</v>
      </c>
      <c r="AW43" s="327">
        <v>0</v>
      </c>
      <c r="AX43" s="327">
        <v>0</v>
      </c>
      <c r="AY43" s="327">
        <v>0</v>
      </c>
      <c r="AZ43" s="327">
        <v>0</v>
      </c>
      <c r="BA43" s="328">
        <v>5</v>
      </c>
      <c r="BB43" s="327">
        <v>0</v>
      </c>
      <c r="BC43" s="327">
        <v>0</v>
      </c>
      <c r="BD43" s="327">
        <v>0</v>
      </c>
      <c r="BE43" s="327">
        <v>0</v>
      </c>
      <c r="BF43" s="327">
        <v>0</v>
      </c>
      <c r="BG43" s="327">
        <v>0</v>
      </c>
      <c r="BH43" s="328">
        <v>0</v>
      </c>
      <c r="BI43" s="327">
        <v>0</v>
      </c>
      <c r="BJ43" s="327">
        <v>0</v>
      </c>
      <c r="BK43" s="327">
        <v>0</v>
      </c>
      <c r="BL43" s="327">
        <v>0</v>
      </c>
      <c r="BM43" s="327">
        <v>0</v>
      </c>
      <c r="BN43" s="327">
        <v>0</v>
      </c>
      <c r="BO43" s="328">
        <v>0</v>
      </c>
      <c r="BP43" s="327">
        <v>0</v>
      </c>
      <c r="BQ43" s="327">
        <v>0</v>
      </c>
      <c r="BR43" s="327">
        <v>0</v>
      </c>
      <c r="BS43" s="327">
        <v>0</v>
      </c>
      <c r="BT43" s="327">
        <v>0</v>
      </c>
      <c r="BU43" s="327">
        <v>6</v>
      </c>
      <c r="BV43" s="328">
        <v>4</v>
      </c>
      <c r="BW43" s="327">
        <v>0</v>
      </c>
      <c r="BX43" s="327">
        <v>0</v>
      </c>
      <c r="BY43" s="327">
        <v>0</v>
      </c>
      <c r="BZ43" s="327">
        <v>0</v>
      </c>
      <c r="CA43" s="327">
        <v>0</v>
      </c>
      <c r="CB43" s="327">
        <v>0</v>
      </c>
      <c r="CC43" s="328">
        <v>6</v>
      </c>
      <c r="CD43" s="327">
        <v>0</v>
      </c>
      <c r="CE43" s="327">
        <v>0</v>
      </c>
      <c r="CF43" s="327">
        <v>0</v>
      </c>
      <c r="CG43" s="327">
        <v>0</v>
      </c>
      <c r="CH43" s="327">
        <v>0</v>
      </c>
      <c r="CI43" s="327">
        <v>0</v>
      </c>
      <c r="CJ43" s="328">
        <v>0</v>
      </c>
      <c r="CK43" s="327">
        <v>0</v>
      </c>
      <c r="CL43" s="327">
        <v>0</v>
      </c>
      <c r="CM43" s="327">
        <v>0</v>
      </c>
      <c r="CN43" s="327">
        <v>0</v>
      </c>
      <c r="CO43" s="327">
        <v>0</v>
      </c>
      <c r="CP43" s="327">
        <v>0</v>
      </c>
      <c r="CQ43" s="328">
        <v>0</v>
      </c>
      <c r="CR43" s="327">
        <v>0</v>
      </c>
      <c r="CS43" s="327">
        <v>0</v>
      </c>
      <c r="CT43" s="327">
        <v>0</v>
      </c>
      <c r="CU43" s="327">
        <v>0</v>
      </c>
      <c r="CV43" s="327">
        <v>2</v>
      </c>
      <c r="CW43" s="327">
        <v>7</v>
      </c>
      <c r="CX43" s="328">
        <v>6</v>
      </c>
      <c r="CY43" s="327">
        <v>0</v>
      </c>
      <c r="CZ43" s="327">
        <v>0</v>
      </c>
      <c r="DA43" s="327">
        <v>0</v>
      </c>
      <c r="DB43" s="327">
        <v>0</v>
      </c>
      <c r="DC43" s="327">
        <v>0</v>
      </c>
      <c r="DD43" s="327">
        <v>0</v>
      </c>
      <c r="DE43" s="328">
        <v>0</v>
      </c>
      <c r="DF43" s="327">
        <v>0</v>
      </c>
      <c r="DG43" s="327">
        <v>0</v>
      </c>
      <c r="DH43" s="327">
        <v>0</v>
      </c>
      <c r="DI43" s="327">
        <v>0</v>
      </c>
      <c r="DJ43" s="327">
        <v>0</v>
      </c>
      <c r="DK43" s="327">
        <v>0</v>
      </c>
      <c r="DL43" s="328">
        <v>0</v>
      </c>
      <c r="DM43" s="327">
        <v>0</v>
      </c>
      <c r="DN43" s="327">
        <v>0</v>
      </c>
      <c r="DO43" s="327">
        <v>0</v>
      </c>
      <c r="DP43" s="327">
        <v>0</v>
      </c>
      <c r="DQ43" s="327">
        <v>0</v>
      </c>
      <c r="DR43" s="327">
        <v>0</v>
      </c>
      <c r="DS43" s="327">
        <v>0</v>
      </c>
      <c r="DT43" s="327">
        <v>0</v>
      </c>
      <c r="DU43" s="327">
        <v>0</v>
      </c>
      <c r="DV43" s="327">
        <v>0</v>
      </c>
      <c r="DW43" s="327">
        <v>0</v>
      </c>
      <c r="DX43" s="327">
        <v>0</v>
      </c>
      <c r="DY43" s="327">
        <v>0</v>
      </c>
      <c r="DZ43" s="327">
        <v>0</v>
      </c>
      <c r="EA43" s="329">
        <v>0</v>
      </c>
      <c r="EB43" s="327">
        <v>0</v>
      </c>
      <c r="EC43" s="327">
        <v>0</v>
      </c>
      <c r="ED43" s="327">
        <v>0</v>
      </c>
      <c r="EE43" s="327">
        <v>0</v>
      </c>
      <c r="EF43" s="327">
        <v>0</v>
      </c>
      <c r="EG43" s="328">
        <v>0</v>
      </c>
    </row>
    <row r="44" spans="1:137" s="327" customFormat="1">
      <c r="A44" s="323">
        <f>1/3</f>
        <v>0.33333333333333331</v>
      </c>
      <c r="B44" s="324" t="s">
        <v>1131</v>
      </c>
      <c r="C44" s="325">
        <f t="shared" si="11"/>
        <v>2.1666666666666665</v>
      </c>
      <c r="D44" s="326">
        <v>10</v>
      </c>
      <c r="E44" s="327">
        <v>0</v>
      </c>
      <c r="F44" s="327">
        <v>0</v>
      </c>
      <c r="G44" s="327">
        <v>0</v>
      </c>
      <c r="H44" s="327">
        <v>0</v>
      </c>
      <c r="I44" s="327">
        <v>6.5</v>
      </c>
      <c r="J44" s="327">
        <v>0</v>
      </c>
      <c r="K44" s="328">
        <v>0</v>
      </c>
      <c r="L44" s="327">
        <v>0</v>
      </c>
      <c r="M44" s="327">
        <v>0</v>
      </c>
      <c r="N44" s="327">
        <v>0</v>
      </c>
      <c r="O44" s="327">
        <v>0</v>
      </c>
      <c r="P44" s="327">
        <v>0</v>
      </c>
      <c r="Q44" s="327">
        <v>0</v>
      </c>
      <c r="R44" s="328">
        <v>0</v>
      </c>
      <c r="S44" s="327">
        <v>0</v>
      </c>
      <c r="T44" s="327">
        <v>0</v>
      </c>
      <c r="U44" s="327">
        <v>0</v>
      </c>
      <c r="V44" s="327">
        <v>0</v>
      </c>
      <c r="W44" s="327">
        <v>0</v>
      </c>
      <c r="X44" s="327">
        <v>0</v>
      </c>
      <c r="Y44" s="328">
        <v>0</v>
      </c>
      <c r="Z44" s="327">
        <v>0</v>
      </c>
      <c r="AA44" s="327">
        <v>0</v>
      </c>
      <c r="AB44" s="327">
        <v>0</v>
      </c>
      <c r="AC44" s="327">
        <v>0</v>
      </c>
      <c r="AD44" s="327">
        <v>0</v>
      </c>
      <c r="AE44" s="327">
        <v>0</v>
      </c>
      <c r="AF44" s="328">
        <v>0</v>
      </c>
      <c r="AG44" s="327">
        <v>0</v>
      </c>
      <c r="AH44" s="327">
        <v>0</v>
      </c>
      <c r="AI44" s="327">
        <v>0</v>
      </c>
      <c r="AJ44" s="327">
        <v>0</v>
      </c>
      <c r="AK44" s="327">
        <v>0</v>
      </c>
      <c r="AL44" s="327">
        <v>0</v>
      </c>
      <c r="AM44" s="328">
        <v>0</v>
      </c>
      <c r="AN44" s="327">
        <v>0</v>
      </c>
      <c r="AO44" s="327">
        <v>0</v>
      </c>
      <c r="AP44" s="327">
        <v>0</v>
      </c>
      <c r="AQ44" s="327">
        <v>0</v>
      </c>
      <c r="AR44" s="327">
        <v>0</v>
      </c>
      <c r="AS44" s="327">
        <v>0</v>
      </c>
      <c r="AT44" s="328">
        <v>0</v>
      </c>
      <c r="AU44" s="327">
        <v>0</v>
      </c>
      <c r="AV44" s="327">
        <v>0</v>
      </c>
      <c r="AW44" s="327">
        <v>0</v>
      </c>
      <c r="AX44" s="327">
        <v>0</v>
      </c>
      <c r="AY44" s="327">
        <v>0</v>
      </c>
      <c r="AZ44" s="327">
        <v>0</v>
      </c>
      <c r="BA44" s="328">
        <v>0</v>
      </c>
      <c r="BB44" s="327">
        <v>0</v>
      </c>
      <c r="BC44" s="327">
        <v>0</v>
      </c>
      <c r="BD44" s="327">
        <v>0</v>
      </c>
      <c r="BE44" s="327">
        <v>0</v>
      </c>
      <c r="BF44" s="327">
        <v>0</v>
      </c>
      <c r="BG44" s="327">
        <v>0</v>
      </c>
      <c r="BH44" s="328">
        <v>0</v>
      </c>
      <c r="BI44" s="327">
        <v>0</v>
      </c>
      <c r="BJ44" s="327">
        <v>0</v>
      </c>
      <c r="BK44" s="327">
        <v>0</v>
      </c>
      <c r="BL44" s="327">
        <v>0</v>
      </c>
      <c r="BM44" s="327">
        <v>0</v>
      </c>
      <c r="BN44" s="327">
        <v>0</v>
      </c>
      <c r="BO44" s="328">
        <v>0</v>
      </c>
      <c r="BP44" s="327">
        <v>0</v>
      </c>
      <c r="BQ44" s="327">
        <v>0</v>
      </c>
      <c r="BR44" s="327">
        <v>0</v>
      </c>
      <c r="BS44" s="327">
        <v>0</v>
      </c>
      <c r="BT44" s="327">
        <v>0</v>
      </c>
      <c r="BU44" s="327">
        <v>0</v>
      </c>
      <c r="BV44" s="328">
        <v>0</v>
      </c>
      <c r="BW44" s="327">
        <v>0</v>
      </c>
      <c r="BX44" s="327">
        <v>0</v>
      </c>
      <c r="BY44" s="327">
        <v>0</v>
      </c>
      <c r="BZ44" s="327">
        <v>0</v>
      </c>
      <c r="CA44" s="327">
        <v>0</v>
      </c>
      <c r="CB44" s="327">
        <v>0</v>
      </c>
      <c r="CC44" s="328">
        <v>0</v>
      </c>
      <c r="CD44" s="327">
        <v>0</v>
      </c>
      <c r="CE44" s="327">
        <v>0</v>
      </c>
      <c r="CF44" s="327">
        <v>0</v>
      </c>
      <c r="CG44" s="327">
        <v>0</v>
      </c>
      <c r="CH44" s="327">
        <v>0</v>
      </c>
      <c r="CI44" s="327">
        <v>0</v>
      </c>
      <c r="CJ44" s="328">
        <v>0</v>
      </c>
      <c r="CK44" s="327">
        <v>0</v>
      </c>
      <c r="CL44" s="327">
        <v>0</v>
      </c>
      <c r="CM44" s="327">
        <v>0</v>
      </c>
      <c r="CN44" s="327">
        <v>0</v>
      </c>
      <c r="CO44" s="327">
        <v>0</v>
      </c>
      <c r="CP44" s="327">
        <v>0</v>
      </c>
      <c r="CQ44" s="328">
        <v>0</v>
      </c>
      <c r="CR44" s="327">
        <v>0</v>
      </c>
      <c r="CS44" s="327">
        <v>0</v>
      </c>
      <c r="CT44" s="327">
        <v>65</v>
      </c>
      <c r="CU44" s="327">
        <v>0</v>
      </c>
      <c r="CV44" s="327">
        <v>0</v>
      </c>
      <c r="CW44" s="327">
        <v>0</v>
      </c>
      <c r="CX44" s="328">
        <v>0</v>
      </c>
      <c r="CY44" s="327">
        <v>0</v>
      </c>
      <c r="CZ44" s="327">
        <v>0</v>
      </c>
      <c r="DA44" s="327">
        <v>0</v>
      </c>
      <c r="DB44" s="327">
        <v>0</v>
      </c>
      <c r="DC44" s="327">
        <v>0</v>
      </c>
      <c r="DD44" s="327">
        <v>0</v>
      </c>
      <c r="DE44" s="328">
        <v>0</v>
      </c>
      <c r="DF44" s="327">
        <v>0</v>
      </c>
      <c r="DG44" s="327">
        <v>0</v>
      </c>
      <c r="DH44" s="327">
        <v>0</v>
      </c>
      <c r="DI44" s="327">
        <v>0</v>
      </c>
      <c r="DJ44" s="327">
        <v>15</v>
      </c>
      <c r="DK44" s="327">
        <v>0</v>
      </c>
      <c r="DL44" s="328">
        <v>0</v>
      </c>
      <c r="DM44" s="327">
        <v>0</v>
      </c>
      <c r="DN44" s="327">
        <v>74</v>
      </c>
      <c r="DO44" s="327">
        <v>0</v>
      </c>
      <c r="DP44" s="327">
        <v>0</v>
      </c>
      <c r="DQ44" s="327">
        <v>0</v>
      </c>
      <c r="DR44" s="327">
        <v>0</v>
      </c>
      <c r="DS44" s="327">
        <v>0</v>
      </c>
      <c r="DT44" s="327">
        <v>84</v>
      </c>
      <c r="DU44" s="327">
        <v>0</v>
      </c>
      <c r="DV44" s="327">
        <v>0</v>
      </c>
      <c r="DW44" s="327">
        <v>0</v>
      </c>
      <c r="DX44" s="327">
        <v>0</v>
      </c>
      <c r="DY44" s="327">
        <v>0</v>
      </c>
      <c r="DZ44" s="327">
        <v>0</v>
      </c>
      <c r="EA44" s="329">
        <v>0</v>
      </c>
      <c r="EB44" s="327">
        <v>0</v>
      </c>
      <c r="EC44" s="327">
        <v>0</v>
      </c>
      <c r="ED44" s="327">
        <v>0</v>
      </c>
      <c r="EE44" s="327">
        <v>0</v>
      </c>
      <c r="EF44" s="327">
        <v>0</v>
      </c>
      <c r="EG44" s="328">
        <v>0</v>
      </c>
    </row>
    <row r="45" spans="1:137" s="448" customFormat="1">
      <c r="A45" s="444">
        <v>0.5</v>
      </c>
      <c r="B45" s="445" t="s">
        <v>5017</v>
      </c>
      <c r="C45" s="446">
        <f t="shared" si="11"/>
        <v>1</v>
      </c>
      <c r="D45" s="447">
        <v>4</v>
      </c>
      <c r="E45" s="448">
        <v>0</v>
      </c>
      <c r="F45" s="448">
        <v>0</v>
      </c>
      <c r="G45" s="448">
        <v>0</v>
      </c>
      <c r="H45" s="448">
        <v>0</v>
      </c>
      <c r="I45" s="448">
        <v>0</v>
      </c>
      <c r="J45" s="448">
        <v>2</v>
      </c>
      <c r="K45" s="449">
        <v>0</v>
      </c>
      <c r="L45" s="448">
        <v>0</v>
      </c>
      <c r="M45" s="448">
        <v>0</v>
      </c>
      <c r="N45" s="448">
        <v>0</v>
      </c>
      <c r="O45" s="448">
        <v>0</v>
      </c>
      <c r="P45" s="448">
        <v>0</v>
      </c>
      <c r="Q45" s="448">
        <v>0</v>
      </c>
      <c r="R45" s="449">
        <v>1</v>
      </c>
      <c r="S45" s="448">
        <v>0</v>
      </c>
      <c r="T45" s="448">
        <v>0</v>
      </c>
      <c r="U45" s="448">
        <v>0</v>
      </c>
      <c r="V45" s="448">
        <v>0</v>
      </c>
      <c r="W45" s="448">
        <v>0</v>
      </c>
      <c r="X45" s="448">
        <v>1</v>
      </c>
      <c r="Y45" s="449">
        <v>0</v>
      </c>
      <c r="Z45" s="448">
        <v>0</v>
      </c>
      <c r="AA45" s="448">
        <v>0</v>
      </c>
      <c r="AB45" s="448">
        <v>0</v>
      </c>
      <c r="AC45" s="448">
        <v>0</v>
      </c>
      <c r="AD45" s="448">
        <v>0</v>
      </c>
      <c r="AE45" s="448">
        <v>0</v>
      </c>
      <c r="AF45" s="449">
        <v>0</v>
      </c>
      <c r="AG45" s="448">
        <v>0</v>
      </c>
      <c r="AH45" s="448">
        <v>0</v>
      </c>
      <c r="AI45" s="448">
        <v>0</v>
      </c>
      <c r="AJ45" s="448">
        <v>2</v>
      </c>
      <c r="AK45" s="448">
        <v>4</v>
      </c>
      <c r="AL45" s="448">
        <v>3</v>
      </c>
      <c r="AM45" s="449">
        <v>0</v>
      </c>
      <c r="AN45" s="448">
        <v>0</v>
      </c>
      <c r="AO45" s="448">
        <v>0</v>
      </c>
      <c r="AP45" s="448">
        <v>0</v>
      </c>
      <c r="AQ45" s="448">
        <v>0</v>
      </c>
      <c r="AR45" s="448">
        <v>3</v>
      </c>
      <c r="AS45" s="448">
        <v>3</v>
      </c>
      <c r="AT45" s="449">
        <v>3</v>
      </c>
      <c r="AU45" s="448">
        <v>0</v>
      </c>
      <c r="AV45" s="448">
        <v>0</v>
      </c>
      <c r="AW45" s="448">
        <v>0</v>
      </c>
      <c r="AX45" s="448">
        <v>0</v>
      </c>
      <c r="AY45" s="448">
        <v>0</v>
      </c>
      <c r="AZ45" s="448">
        <v>0</v>
      </c>
      <c r="BA45" s="449">
        <v>0</v>
      </c>
      <c r="BB45" s="448">
        <v>0</v>
      </c>
      <c r="BC45" s="448">
        <v>0</v>
      </c>
      <c r="BD45" s="448">
        <v>1</v>
      </c>
      <c r="BE45" s="448">
        <v>0</v>
      </c>
      <c r="BF45" s="448">
        <v>1</v>
      </c>
      <c r="BG45" s="448">
        <v>0</v>
      </c>
      <c r="BH45" s="449">
        <v>3</v>
      </c>
      <c r="BI45" s="448">
        <v>0</v>
      </c>
      <c r="BJ45" s="448">
        <v>0</v>
      </c>
      <c r="BK45" s="448">
        <v>1</v>
      </c>
      <c r="BL45" s="448">
        <v>1</v>
      </c>
      <c r="BM45" s="448">
        <v>1</v>
      </c>
      <c r="BN45" s="448">
        <v>1</v>
      </c>
      <c r="BO45" s="449">
        <v>1</v>
      </c>
      <c r="BP45" s="448">
        <v>0</v>
      </c>
      <c r="BQ45" s="448">
        <v>0</v>
      </c>
      <c r="BR45" s="448">
        <v>0</v>
      </c>
      <c r="BS45" s="448">
        <v>0</v>
      </c>
      <c r="BT45" s="448">
        <v>0</v>
      </c>
      <c r="BU45" s="448">
        <v>1</v>
      </c>
      <c r="BV45" s="449">
        <v>0</v>
      </c>
      <c r="BW45" s="448">
        <v>0</v>
      </c>
      <c r="BX45" s="448">
        <v>0</v>
      </c>
      <c r="BY45" s="448">
        <v>0</v>
      </c>
      <c r="BZ45" s="448">
        <v>3</v>
      </c>
      <c r="CA45" s="448">
        <v>3</v>
      </c>
      <c r="CB45" s="448">
        <v>0</v>
      </c>
      <c r="CC45" s="449">
        <v>1</v>
      </c>
      <c r="CD45" s="448">
        <v>1</v>
      </c>
      <c r="CE45" s="448">
        <v>0</v>
      </c>
      <c r="CF45" s="448">
        <v>0</v>
      </c>
      <c r="CG45" s="448">
        <v>1</v>
      </c>
      <c r="CH45" s="448">
        <v>0</v>
      </c>
      <c r="CI45" s="448">
        <v>1</v>
      </c>
      <c r="CJ45" s="449">
        <v>1</v>
      </c>
      <c r="CK45" s="448">
        <v>0</v>
      </c>
      <c r="CL45" s="448">
        <v>1</v>
      </c>
      <c r="CM45" s="448">
        <v>1</v>
      </c>
      <c r="CN45" s="448">
        <v>0</v>
      </c>
      <c r="CO45" s="448">
        <v>1</v>
      </c>
      <c r="CP45" s="448">
        <v>1</v>
      </c>
      <c r="CQ45" s="449">
        <v>1</v>
      </c>
      <c r="CR45" s="448">
        <v>0</v>
      </c>
      <c r="CS45" s="448">
        <v>1</v>
      </c>
      <c r="CT45" s="448">
        <v>0</v>
      </c>
      <c r="CU45" s="448">
        <v>1</v>
      </c>
      <c r="CV45" s="448">
        <v>1</v>
      </c>
      <c r="CW45" s="448">
        <v>0</v>
      </c>
      <c r="CX45" s="449">
        <v>1</v>
      </c>
      <c r="CY45" s="448">
        <v>0</v>
      </c>
      <c r="CZ45" s="448">
        <v>1</v>
      </c>
      <c r="DA45" s="448">
        <v>1</v>
      </c>
      <c r="DB45" s="448">
        <v>1</v>
      </c>
      <c r="DC45" s="448">
        <v>1</v>
      </c>
      <c r="DD45" s="448">
        <v>1</v>
      </c>
      <c r="DE45" s="449">
        <v>1</v>
      </c>
      <c r="DF45" s="448">
        <v>1</v>
      </c>
      <c r="DG45" s="448">
        <v>1</v>
      </c>
      <c r="DH45" s="448">
        <v>1</v>
      </c>
      <c r="DI45" s="448">
        <v>1</v>
      </c>
      <c r="DJ45" s="448">
        <v>1</v>
      </c>
      <c r="DK45" s="448">
        <v>1</v>
      </c>
      <c r="DL45" s="449">
        <v>1</v>
      </c>
      <c r="DM45" s="448">
        <v>0</v>
      </c>
      <c r="DN45" s="448">
        <v>1</v>
      </c>
      <c r="DO45" s="448">
        <v>0</v>
      </c>
      <c r="DP45" s="448">
        <v>1</v>
      </c>
      <c r="DQ45" s="448">
        <v>1</v>
      </c>
      <c r="DR45" s="448">
        <v>1</v>
      </c>
      <c r="DS45" s="448">
        <v>1</v>
      </c>
      <c r="DT45" s="448">
        <v>1</v>
      </c>
      <c r="DU45" s="448">
        <v>0</v>
      </c>
      <c r="DV45" s="448">
        <v>0</v>
      </c>
      <c r="DW45" s="448">
        <v>0</v>
      </c>
      <c r="DX45" s="448">
        <v>1</v>
      </c>
      <c r="DY45" s="448">
        <v>0</v>
      </c>
      <c r="DZ45" s="448">
        <v>1</v>
      </c>
      <c r="EA45" s="450">
        <v>0</v>
      </c>
      <c r="EB45" s="448">
        <v>1</v>
      </c>
      <c r="EC45" s="448">
        <v>0</v>
      </c>
      <c r="ED45" s="448">
        <v>0</v>
      </c>
      <c r="EE45" s="448">
        <v>0</v>
      </c>
      <c r="EF45" s="448">
        <v>0</v>
      </c>
      <c r="EG45" s="449">
        <v>0</v>
      </c>
    </row>
    <row r="46" spans="1:137" s="327" customFormat="1">
      <c r="A46" s="323">
        <v>0.5</v>
      </c>
      <c r="B46" s="324" t="s">
        <v>4079</v>
      </c>
      <c r="C46" s="325">
        <f>(SUM(E46:K46))*A46</f>
        <v>3</v>
      </c>
      <c r="D46" s="326">
        <v>2</v>
      </c>
      <c r="E46" s="327">
        <v>2</v>
      </c>
      <c r="F46" s="327">
        <v>0</v>
      </c>
      <c r="G46" s="327">
        <v>0</v>
      </c>
      <c r="H46" s="327">
        <v>0</v>
      </c>
      <c r="I46" s="327">
        <v>2</v>
      </c>
      <c r="J46" s="327">
        <v>2</v>
      </c>
      <c r="K46" s="328">
        <v>0</v>
      </c>
      <c r="L46" s="327">
        <v>0</v>
      </c>
      <c r="M46" s="327">
        <v>0</v>
      </c>
      <c r="N46" s="327">
        <v>2</v>
      </c>
      <c r="O46" s="327">
        <v>2</v>
      </c>
      <c r="P46" s="327">
        <v>2</v>
      </c>
      <c r="Q46" s="327">
        <v>2</v>
      </c>
      <c r="R46" s="328">
        <v>2</v>
      </c>
      <c r="S46" s="327">
        <v>0</v>
      </c>
      <c r="T46" s="327">
        <v>0</v>
      </c>
      <c r="U46" s="327">
        <v>0</v>
      </c>
      <c r="V46" s="327">
        <v>0</v>
      </c>
      <c r="W46" s="327">
        <v>0</v>
      </c>
      <c r="X46" s="327">
        <v>2</v>
      </c>
      <c r="Y46" s="328">
        <v>2</v>
      </c>
      <c r="Z46" s="327">
        <v>2</v>
      </c>
      <c r="AA46" s="327">
        <v>2</v>
      </c>
      <c r="AB46" s="327">
        <v>2</v>
      </c>
      <c r="AC46" s="327">
        <v>2</v>
      </c>
      <c r="AD46" s="327">
        <v>2</v>
      </c>
      <c r="AE46" s="327">
        <v>2</v>
      </c>
      <c r="AF46" s="328">
        <v>2</v>
      </c>
      <c r="AG46" s="327">
        <v>2</v>
      </c>
      <c r="AH46" s="327">
        <v>0</v>
      </c>
      <c r="AI46" s="327">
        <v>0</v>
      </c>
      <c r="AJ46" s="327">
        <v>0</v>
      </c>
      <c r="AK46" s="327">
        <v>2</v>
      </c>
      <c r="AL46" s="327">
        <v>2</v>
      </c>
      <c r="AM46" s="328">
        <v>0</v>
      </c>
      <c r="AN46" s="327">
        <v>2</v>
      </c>
      <c r="AO46" s="327">
        <v>2</v>
      </c>
      <c r="AP46" s="327">
        <v>0</v>
      </c>
      <c r="AQ46" s="327">
        <v>0</v>
      </c>
      <c r="AR46" s="327">
        <v>2</v>
      </c>
      <c r="AS46" s="327">
        <v>2</v>
      </c>
      <c r="AT46" s="328">
        <v>0</v>
      </c>
      <c r="AU46" s="327">
        <v>0</v>
      </c>
      <c r="AV46" s="327">
        <v>0</v>
      </c>
      <c r="AW46" s="327">
        <v>0</v>
      </c>
      <c r="AX46" s="327">
        <v>0</v>
      </c>
      <c r="AY46" s="327">
        <v>0</v>
      </c>
      <c r="AZ46" s="327">
        <v>0</v>
      </c>
      <c r="BA46" s="328">
        <v>0</v>
      </c>
      <c r="BB46" s="327">
        <v>0</v>
      </c>
      <c r="BC46" s="327">
        <v>0</v>
      </c>
      <c r="BD46" s="327">
        <v>0</v>
      </c>
      <c r="BE46" s="327">
        <v>0</v>
      </c>
      <c r="BF46" s="327">
        <v>0</v>
      </c>
      <c r="BG46" s="327">
        <v>0</v>
      </c>
      <c r="BH46" s="328">
        <v>0</v>
      </c>
      <c r="BI46" s="327">
        <v>0</v>
      </c>
      <c r="BJ46" s="327">
        <v>0</v>
      </c>
      <c r="BK46" s="327">
        <v>0</v>
      </c>
      <c r="BL46" s="327">
        <v>0</v>
      </c>
      <c r="BM46" s="327">
        <v>0</v>
      </c>
      <c r="BN46" s="327">
        <v>0</v>
      </c>
      <c r="BO46" s="328">
        <v>0</v>
      </c>
      <c r="BP46" s="327">
        <v>0</v>
      </c>
      <c r="BQ46" s="327">
        <v>0</v>
      </c>
      <c r="BR46" s="327">
        <v>0</v>
      </c>
      <c r="BS46" s="327">
        <v>0</v>
      </c>
      <c r="BT46" s="327">
        <v>0</v>
      </c>
      <c r="BU46" s="327">
        <v>0</v>
      </c>
      <c r="BV46" s="328">
        <v>0</v>
      </c>
      <c r="BW46" s="327">
        <v>0</v>
      </c>
      <c r="BX46" s="327">
        <v>0</v>
      </c>
      <c r="BY46" s="327">
        <v>0</v>
      </c>
      <c r="BZ46" s="327">
        <v>0</v>
      </c>
      <c r="CA46" s="327">
        <v>0</v>
      </c>
      <c r="CB46" s="327">
        <v>0</v>
      </c>
      <c r="CC46" s="328">
        <v>0</v>
      </c>
      <c r="CD46" s="327">
        <v>0</v>
      </c>
      <c r="CE46" s="327">
        <v>0</v>
      </c>
      <c r="CF46" s="327">
        <v>0</v>
      </c>
      <c r="CG46" s="327">
        <v>0</v>
      </c>
      <c r="CH46" s="327">
        <v>0</v>
      </c>
      <c r="CI46" s="327">
        <v>0</v>
      </c>
      <c r="CJ46" s="328">
        <v>0</v>
      </c>
      <c r="CK46" s="327">
        <v>0</v>
      </c>
      <c r="CL46" s="327">
        <v>0</v>
      </c>
      <c r="CM46" s="327">
        <v>0</v>
      </c>
      <c r="CN46" s="327">
        <v>0</v>
      </c>
      <c r="CO46" s="327">
        <v>0</v>
      </c>
      <c r="CP46" s="327">
        <v>0</v>
      </c>
      <c r="CQ46" s="328">
        <v>0</v>
      </c>
      <c r="CR46" s="327">
        <v>0</v>
      </c>
      <c r="CS46" s="327">
        <v>0</v>
      </c>
      <c r="CT46" s="327">
        <v>0</v>
      </c>
      <c r="CU46" s="327">
        <v>0</v>
      </c>
      <c r="CV46" s="327">
        <v>0</v>
      </c>
      <c r="CW46" s="327">
        <v>0</v>
      </c>
      <c r="CX46" s="328">
        <v>0</v>
      </c>
      <c r="CY46" s="327">
        <v>0</v>
      </c>
      <c r="CZ46" s="327">
        <v>0</v>
      </c>
      <c r="DA46" s="327">
        <v>0</v>
      </c>
      <c r="DB46" s="327">
        <v>0</v>
      </c>
      <c r="DC46" s="327">
        <v>0</v>
      </c>
      <c r="DD46" s="327">
        <v>0</v>
      </c>
      <c r="DE46" s="328">
        <v>0</v>
      </c>
      <c r="DF46" s="327">
        <v>0</v>
      </c>
      <c r="DG46" s="327">
        <v>0</v>
      </c>
      <c r="DH46" s="327">
        <v>0</v>
      </c>
      <c r="DI46" s="327">
        <v>0</v>
      </c>
      <c r="DJ46" s="327">
        <v>0</v>
      </c>
      <c r="DK46" s="327">
        <v>0</v>
      </c>
      <c r="DL46" s="328">
        <v>0</v>
      </c>
      <c r="DM46" s="327">
        <v>0</v>
      </c>
      <c r="DN46" s="327">
        <v>0</v>
      </c>
      <c r="DO46" s="327">
        <v>0</v>
      </c>
      <c r="DP46" s="327">
        <v>0</v>
      </c>
      <c r="DQ46" s="327">
        <v>0</v>
      </c>
      <c r="DR46" s="327">
        <v>0</v>
      </c>
      <c r="DS46" s="327">
        <v>0</v>
      </c>
      <c r="DT46" s="327">
        <v>0</v>
      </c>
      <c r="DU46" s="327">
        <v>0</v>
      </c>
      <c r="DV46" s="327">
        <v>0</v>
      </c>
      <c r="DW46" s="327">
        <v>0</v>
      </c>
      <c r="DX46" s="327">
        <v>0</v>
      </c>
      <c r="DY46" s="327">
        <v>0</v>
      </c>
      <c r="DZ46" s="327">
        <v>0</v>
      </c>
      <c r="EA46" s="329">
        <v>0</v>
      </c>
      <c r="EB46" s="327">
        <v>0</v>
      </c>
      <c r="EC46" s="327">
        <v>0</v>
      </c>
      <c r="ED46" s="327">
        <v>0</v>
      </c>
      <c r="EE46" s="327">
        <v>0</v>
      </c>
      <c r="EF46" s="327">
        <v>0</v>
      </c>
      <c r="EG46" s="328">
        <v>0</v>
      </c>
    </row>
    <row r="47" spans="1:137" s="327" customFormat="1">
      <c r="A47" s="330">
        <v>-1</v>
      </c>
      <c r="B47" s="324" t="s">
        <v>1555</v>
      </c>
      <c r="C47" s="325">
        <f t="shared" si="11"/>
        <v>-7</v>
      </c>
      <c r="D47" s="326">
        <v>3</v>
      </c>
      <c r="E47" s="327">
        <v>2</v>
      </c>
      <c r="F47" s="327">
        <v>1</v>
      </c>
      <c r="G47" s="327">
        <v>1</v>
      </c>
      <c r="H47" s="327">
        <v>1</v>
      </c>
      <c r="I47" s="327">
        <v>1</v>
      </c>
      <c r="J47" s="327">
        <v>1</v>
      </c>
      <c r="K47" s="328">
        <v>0</v>
      </c>
      <c r="L47" s="327">
        <v>0</v>
      </c>
      <c r="M47" s="327">
        <v>0</v>
      </c>
      <c r="N47" s="327">
        <v>1</v>
      </c>
      <c r="O47" s="327">
        <v>1</v>
      </c>
      <c r="P47" s="327">
        <v>0</v>
      </c>
      <c r="Q47" s="327">
        <v>1</v>
      </c>
      <c r="R47" s="328">
        <v>1</v>
      </c>
      <c r="S47" s="327">
        <v>0</v>
      </c>
      <c r="T47" s="327">
        <v>0</v>
      </c>
      <c r="U47" s="327">
        <v>0</v>
      </c>
      <c r="V47" s="327">
        <v>2</v>
      </c>
      <c r="W47" s="327">
        <v>2</v>
      </c>
      <c r="X47" s="327">
        <v>1</v>
      </c>
      <c r="Y47" s="328">
        <v>2</v>
      </c>
      <c r="Z47" s="327">
        <v>2</v>
      </c>
      <c r="AA47" s="327">
        <v>2</v>
      </c>
      <c r="AB47" s="327">
        <v>1</v>
      </c>
      <c r="AC47" s="327">
        <v>1</v>
      </c>
      <c r="AD47" s="327">
        <v>1</v>
      </c>
      <c r="AE47" s="327">
        <v>0</v>
      </c>
      <c r="AF47" s="328">
        <v>1</v>
      </c>
      <c r="AG47" s="327">
        <v>1</v>
      </c>
      <c r="AH47" s="327">
        <v>0</v>
      </c>
      <c r="AI47" s="327">
        <v>0</v>
      </c>
      <c r="AJ47" s="327">
        <v>1</v>
      </c>
      <c r="AK47" s="327">
        <v>1</v>
      </c>
      <c r="AL47" s="327">
        <v>0</v>
      </c>
      <c r="AM47" s="328">
        <v>1</v>
      </c>
      <c r="AN47" s="327">
        <v>1</v>
      </c>
      <c r="AO47" s="327">
        <v>0</v>
      </c>
      <c r="AP47" s="327">
        <v>1</v>
      </c>
      <c r="AQ47" s="327">
        <v>0</v>
      </c>
      <c r="AR47" s="327">
        <v>0</v>
      </c>
      <c r="AS47" s="327">
        <v>0</v>
      </c>
      <c r="AT47" s="328">
        <v>0</v>
      </c>
      <c r="AU47" s="327">
        <v>0</v>
      </c>
      <c r="AV47" s="327">
        <v>0</v>
      </c>
      <c r="AW47" s="327">
        <v>0</v>
      </c>
      <c r="AX47" s="327">
        <v>0</v>
      </c>
      <c r="AY47" s="327">
        <v>1</v>
      </c>
      <c r="AZ47" s="327">
        <v>1</v>
      </c>
      <c r="BA47" s="328">
        <v>1</v>
      </c>
      <c r="BB47" s="327">
        <v>0</v>
      </c>
      <c r="BC47" s="327">
        <v>0</v>
      </c>
      <c r="BD47" s="327">
        <v>0</v>
      </c>
      <c r="BE47" s="327">
        <v>0</v>
      </c>
      <c r="BF47" s="327">
        <v>0</v>
      </c>
      <c r="BG47" s="327">
        <v>0</v>
      </c>
      <c r="BH47" s="328">
        <v>1</v>
      </c>
      <c r="BI47" s="327">
        <v>0</v>
      </c>
      <c r="BJ47" s="327">
        <v>0</v>
      </c>
      <c r="BK47" s="327">
        <v>1</v>
      </c>
      <c r="BL47" s="327">
        <v>1</v>
      </c>
      <c r="BM47" s="327">
        <v>0</v>
      </c>
      <c r="BN47" s="327">
        <v>0</v>
      </c>
      <c r="BO47" s="328">
        <v>0</v>
      </c>
      <c r="BP47" s="327">
        <v>0</v>
      </c>
      <c r="BQ47" s="327">
        <v>0</v>
      </c>
      <c r="BR47" s="327">
        <v>0</v>
      </c>
      <c r="BS47" s="327">
        <v>0</v>
      </c>
      <c r="BT47" s="327">
        <v>0</v>
      </c>
      <c r="BU47" s="327">
        <v>1</v>
      </c>
      <c r="BV47" s="328">
        <v>1</v>
      </c>
      <c r="BW47" s="327">
        <v>1</v>
      </c>
      <c r="BX47" s="327">
        <v>1</v>
      </c>
      <c r="BY47" s="327">
        <v>1</v>
      </c>
      <c r="BZ47" s="327">
        <v>1</v>
      </c>
      <c r="CA47" s="327">
        <v>0</v>
      </c>
      <c r="CB47" s="327">
        <v>1</v>
      </c>
      <c r="CC47" s="328">
        <v>0</v>
      </c>
      <c r="CD47" s="327">
        <v>1</v>
      </c>
      <c r="CE47" s="327">
        <v>0</v>
      </c>
      <c r="CF47" s="327">
        <v>0</v>
      </c>
      <c r="CG47" s="327">
        <v>0</v>
      </c>
      <c r="CH47" s="327">
        <v>0</v>
      </c>
      <c r="CI47" s="327">
        <v>0</v>
      </c>
      <c r="CJ47" s="328">
        <v>2</v>
      </c>
      <c r="CK47" s="327">
        <v>0</v>
      </c>
      <c r="CL47" s="327">
        <v>1</v>
      </c>
      <c r="CM47" s="327">
        <v>1</v>
      </c>
      <c r="CN47" s="327">
        <v>1</v>
      </c>
      <c r="CO47" s="327">
        <v>3</v>
      </c>
      <c r="CP47" s="327">
        <v>3</v>
      </c>
      <c r="CQ47" s="328">
        <v>3</v>
      </c>
      <c r="CR47" s="327">
        <v>1</v>
      </c>
      <c r="CS47" s="327">
        <v>0</v>
      </c>
      <c r="CT47" s="327">
        <v>1</v>
      </c>
      <c r="CU47" s="327">
        <v>1</v>
      </c>
      <c r="CV47" s="327">
        <v>1</v>
      </c>
      <c r="CW47" s="327">
        <v>1</v>
      </c>
      <c r="CX47" s="328">
        <v>0</v>
      </c>
      <c r="CY47" s="327">
        <v>1</v>
      </c>
      <c r="CZ47" s="327">
        <v>1</v>
      </c>
      <c r="DA47" s="327">
        <v>1</v>
      </c>
      <c r="DB47" s="327">
        <v>1</v>
      </c>
      <c r="DC47" s="327">
        <v>1</v>
      </c>
      <c r="DD47" s="327">
        <v>3</v>
      </c>
      <c r="DE47" s="328">
        <v>1</v>
      </c>
      <c r="DF47" s="327">
        <v>2</v>
      </c>
      <c r="DG47" s="327">
        <v>2</v>
      </c>
      <c r="DH47" s="327">
        <v>2</v>
      </c>
      <c r="DI47" s="327">
        <v>2</v>
      </c>
      <c r="DJ47" s="327">
        <v>1</v>
      </c>
      <c r="DK47" s="327">
        <v>2</v>
      </c>
      <c r="DL47" s="328">
        <v>3</v>
      </c>
      <c r="DM47" s="327">
        <v>3</v>
      </c>
      <c r="DN47" s="327">
        <v>2</v>
      </c>
      <c r="DO47" s="327">
        <v>2</v>
      </c>
      <c r="DP47" s="327">
        <v>2</v>
      </c>
      <c r="DQ47" s="327">
        <v>2</v>
      </c>
      <c r="DR47" s="327">
        <v>2</v>
      </c>
      <c r="DS47" s="327">
        <v>0</v>
      </c>
      <c r="DT47" s="327">
        <v>3</v>
      </c>
      <c r="DU47" s="327">
        <v>3</v>
      </c>
      <c r="DV47" s="327">
        <v>3</v>
      </c>
      <c r="DW47" s="327">
        <v>3</v>
      </c>
      <c r="DX47" s="327">
        <v>3</v>
      </c>
      <c r="DY47" s="327">
        <v>3</v>
      </c>
      <c r="DZ47" s="327">
        <v>0</v>
      </c>
      <c r="EA47" s="329">
        <v>3</v>
      </c>
      <c r="EB47" s="327">
        <v>3</v>
      </c>
      <c r="EC47" s="327">
        <v>2</v>
      </c>
      <c r="ED47" s="327">
        <v>3</v>
      </c>
      <c r="EE47" s="327">
        <v>3</v>
      </c>
      <c r="EF47" s="327">
        <v>3</v>
      </c>
      <c r="EG47" s="328">
        <v>1</v>
      </c>
    </row>
    <row r="48" spans="1:137" s="327" customFormat="1">
      <c r="A48" s="330">
        <v>1</v>
      </c>
      <c r="B48" s="324" t="s">
        <v>2138</v>
      </c>
      <c r="C48" s="325">
        <f t="shared" si="11"/>
        <v>5</v>
      </c>
      <c r="D48" s="326">
        <v>2</v>
      </c>
      <c r="E48" s="327">
        <v>1</v>
      </c>
      <c r="F48" s="327">
        <v>1</v>
      </c>
      <c r="G48" s="327">
        <v>0</v>
      </c>
      <c r="H48" s="327">
        <v>0</v>
      </c>
      <c r="I48" s="327">
        <v>1</v>
      </c>
      <c r="J48" s="327">
        <v>2</v>
      </c>
      <c r="K48" s="328">
        <v>0</v>
      </c>
      <c r="L48" s="327">
        <v>0</v>
      </c>
      <c r="M48" s="327">
        <v>0</v>
      </c>
      <c r="N48" s="327">
        <v>2</v>
      </c>
      <c r="O48" s="327">
        <v>0</v>
      </c>
      <c r="P48" s="327">
        <v>0</v>
      </c>
      <c r="Q48" s="327">
        <v>0</v>
      </c>
      <c r="R48" s="328">
        <v>1</v>
      </c>
      <c r="S48" s="327">
        <v>0</v>
      </c>
      <c r="T48" s="327">
        <v>0</v>
      </c>
      <c r="U48" s="327">
        <v>0</v>
      </c>
      <c r="V48" s="327">
        <v>1</v>
      </c>
      <c r="W48" s="327">
        <v>1</v>
      </c>
      <c r="X48" s="327">
        <v>2</v>
      </c>
      <c r="Y48" s="328">
        <v>1</v>
      </c>
      <c r="Z48" s="327">
        <v>1</v>
      </c>
      <c r="AA48" s="327">
        <v>1</v>
      </c>
      <c r="AB48" s="327">
        <v>2</v>
      </c>
      <c r="AC48" s="327">
        <v>1</v>
      </c>
      <c r="AD48" s="327">
        <v>1</v>
      </c>
      <c r="AE48" s="327">
        <v>2</v>
      </c>
      <c r="AF48" s="328">
        <v>2</v>
      </c>
      <c r="AG48" s="327">
        <v>1</v>
      </c>
      <c r="AH48" s="327">
        <v>0</v>
      </c>
      <c r="AI48" s="327">
        <v>0</v>
      </c>
      <c r="AJ48" s="327">
        <v>2</v>
      </c>
      <c r="AK48" s="327">
        <v>2</v>
      </c>
      <c r="AL48" s="327">
        <v>2</v>
      </c>
      <c r="AM48" s="328">
        <v>1</v>
      </c>
      <c r="AN48" s="327">
        <v>1</v>
      </c>
      <c r="AO48" s="327">
        <v>2</v>
      </c>
      <c r="AP48" s="327">
        <v>1</v>
      </c>
      <c r="AQ48" s="327">
        <v>1</v>
      </c>
      <c r="AR48" s="327">
        <v>2</v>
      </c>
      <c r="AS48" s="327">
        <v>2</v>
      </c>
      <c r="AT48" s="328">
        <v>2</v>
      </c>
      <c r="AU48" s="327">
        <v>0</v>
      </c>
      <c r="AV48" s="327">
        <v>0</v>
      </c>
      <c r="AW48" s="327">
        <v>0</v>
      </c>
      <c r="AX48" s="327">
        <v>0</v>
      </c>
      <c r="AY48" s="327">
        <v>2</v>
      </c>
      <c r="AZ48" s="327">
        <v>2</v>
      </c>
      <c r="BA48" s="328">
        <v>2</v>
      </c>
      <c r="BB48" s="327">
        <v>2</v>
      </c>
      <c r="BC48" s="327">
        <v>1</v>
      </c>
      <c r="BD48" s="327">
        <v>0</v>
      </c>
      <c r="BE48" s="327">
        <v>0</v>
      </c>
      <c r="BF48" s="327">
        <v>2</v>
      </c>
      <c r="BG48" s="327">
        <v>2</v>
      </c>
      <c r="BH48" s="328">
        <v>2</v>
      </c>
      <c r="BI48" s="327">
        <v>0</v>
      </c>
      <c r="BJ48" s="327">
        <v>0</v>
      </c>
      <c r="BK48" s="327">
        <v>2</v>
      </c>
      <c r="BL48" s="327">
        <v>2</v>
      </c>
      <c r="BM48" s="327">
        <v>2</v>
      </c>
      <c r="BN48" s="327">
        <v>2</v>
      </c>
      <c r="BO48" s="328">
        <v>2</v>
      </c>
      <c r="BP48" s="327">
        <v>0</v>
      </c>
      <c r="BQ48" s="327">
        <v>0</v>
      </c>
      <c r="BR48" s="327">
        <v>0</v>
      </c>
      <c r="BS48" s="327">
        <v>0</v>
      </c>
      <c r="BT48" s="327">
        <v>0</v>
      </c>
      <c r="BU48" s="327">
        <v>1</v>
      </c>
      <c r="BV48" s="328">
        <v>2</v>
      </c>
      <c r="BW48" s="327">
        <v>1</v>
      </c>
      <c r="BX48" s="327">
        <v>1</v>
      </c>
      <c r="BY48" s="327">
        <v>2</v>
      </c>
      <c r="BZ48" s="327">
        <v>2</v>
      </c>
      <c r="CA48" s="327">
        <v>2</v>
      </c>
      <c r="CB48" s="327">
        <v>2</v>
      </c>
      <c r="CC48" s="328">
        <v>2</v>
      </c>
      <c r="CD48" s="327">
        <v>2</v>
      </c>
      <c r="CE48" s="327">
        <v>2</v>
      </c>
      <c r="CF48" s="327">
        <v>2</v>
      </c>
      <c r="CG48" s="327">
        <v>2</v>
      </c>
      <c r="CH48" s="327">
        <v>2</v>
      </c>
      <c r="CI48" s="327">
        <v>2</v>
      </c>
      <c r="CJ48" s="328">
        <v>2</v>
      </c>
      <c r="CK48" s="327">
        <v>0</v>
      </c>
      <c r="CL48" s="327">
        <v>2</v>
      </c>
      <c r="CM48" s="327">
        <v>2</v>
      </c>
      <c r="CN48" s="327">
        <v>2</v>
      </c>
      <c r="CO48" s="327">
        <v>1</v>
      </c>
      <c r="CP48" s="327">
        <v>0</v>
      </c>
      <c r="CQ48" s="328">
        <v>1</v>
      </c>
      <c r="CR48" s="327">
        <v>1</v>
      </c>
      <c r="CS48" s="327">
        <v>1</v>
      </c>
      <c r="CT48" s="327">
        <v>2</v>
      </c>
      <c r="CU48" s="327">
        <v>1</v>
      </c>
      <c r="CV48" s="327">
        <v>2</v>
      </c>
      <c r="CW48" s="327">
        <v>1</v>
      </c>
      <c r="CX48" s="328">
        <v>2</v>
      </c>
      <c r="CY48" s="327">
        <v>0</v>
      </c>
      <c r="CZ48" s="327">
        <v>0</v>
      </c>
      <c r="DA48" s="327">
        <v>3</v>
      </c>
      <c r="DB48" s="327">
        <v>2</v>
      </c>
      <c r="DC48" s="327">
        <v>2</v>
      </c>
      <c r="DD48" s="327">
        <v>0</v>
      </c>
      <c r="DE48" s="328">
        <v>2</v>
      </c>
      <c r="DF48" s="327">
        <v>2</v>
      </c>
      <c r="DG48" s="327">
        <v>2</v>
      </c>
      <c r="DH48" s="327">
        <v>2</v>
      </c>
      <c r="DI48" s="327">
        <v>2</v>
      </c>
      <c r="DJ48" s="327">
        <v>1</v>
      </c>
      <c r="DK48" s="327">
        <v>3</v>
      </c>
      <c r="DL48" s="328">
        <v>3</v>
      </c>
      <c r="DM48" s="327">
        <v>2</v>
      </c>
      <c r="DN48" s="327">
        <v>2</v>
      </c>
      <c r="DO48" s="327">
        <v>2</v>
      </c>
      <c r="DP48" s="327">
        <v>3</v>
      </c>
      <c r="DQ48" s="327">
        <v>2</v>
      </c>
      <c r="DR48" s="327">
        <v>2</v>
      </c>
      <c r="DS48" s="327">
        <v>2</v>
      </c>
      <c r="DT48" s="327">
        <v>3</v>
      </c>
      <c r="DU48" s="327">
        <v>2</v>
      </c>
      <c r="DV48" s="327">
        <v>2</v>
      </c>
      <c r="DW48" s="327">
        <v>2</v>
      </c>
      <c r="DX48" s="327">
        <v>3</v>
      </c>
      <c r="DY48" s="327">
        <v>3</v>
      </c>
      <c r="DZ48" s="327">
        <v>2</v>
      </c>
      <c r="EA48" s="329">
        <v>3</v>
      </c>
      <c r="EB48" s="327">
        <v>2</v>
      </c>
      <c r="EC48" s="327">
        <v>3</v>
      </c>
      <c r="ED48" s="327">
        <v>3</v>
      </c>
      <c r="EE48" s="327">
        <v>2</v>
      </c>
      <c r="EF48" s="327">
        <v>3</v>
      </c>
      <c r="EG48" s="328">
        <v>2</v>
      </c>
    </row>
    <row r="49" spans="1:137" s="327" customFormat="1">
      <c r="A49" s="330">
        <v>1</v>
      </c>
      <c r="B49" s="324" t="s">
        <v>2137</v>
      </c>
      <c r="C49" s="325">
        <f t="shared" si="11"/>
        <v>8</v>
      </c>
      <c r="D49" s="326">
        <v>2</v>
      </c>
      <c r="E49" s="327">
        <v>2</v>
      </c>
      <c r="F49" s="327">
        <v>1</v>
      </c>
      <c r="G49" s="327">
        <v>1</v>
      </c>
      <c r="H49" s="327">
        <v>0</v>
      </c>
      <c r="I49" s="327">
        <v>2</v>
      </c>
      <c r="J49" s="327">
        <v>2</v>
      </c>
      <c r="K49" s="328">
        <v>0</v>
      </c>
      <c r="L49" s="327">
        <v>0</v>
      </c>
      <c r="M49" s="327">
        <v>0</v>
      </c>
      <c r="N49" s="327">
        <v>1</v>
      </c>
      <c r="O49" s="327">
        <v>0</v>
      </c>
      <c r="P49" s="327">
        <v>2</v>
      </c>
      <c r="Q49" s="327">
        <v>1</v>
      </c>
      <c r="R49" s="328">
        <v>1</v>
      </c>
      <c r="S49" s="327">
        <v>0</v>
      </c>
      <c r="T49" s="327">
        <v>0</v>
      </c>
      <c r="U49" s="327">
        <v>0</v>
      </c>
      <c r="V49" s="327">
        <v>1</v>
      </c>
      <c r="W49" s="327">
        <v>1</v>
      </c>
      <c r="X49" s="327">
        <v>2</v>
      </c>
      <c r="Y49" s="328">
        <v>2</v>
      </c>
      <c r="Z49" s="327">
        <v>2</v>
      </c>
      <c r="AA49" s="327">
        <v>1</v>
      </c>
      <c r="AB49" s="327">
        <v>1</v>
      </c>
      <c r="AC49" s="327">
        <v>2</v>
      </c>
      <c r="AD49" s="327">
        <v>1</v>
      </c>
      <c r="AE49" s="327">
        <v>1</v>
      </c>
      <c r="AF49" s="328">
        <v>2</v>
      </c>
      <c r="AG49" s="327">
        <v>1</v>
      </c>
      <c r="AH49" s="327">
        <v>0</v>
      </c>
      <c r="AI49" s="327">
        <v>0</v>
      </c>
      <c r="AJ49" s="327">
        <v>2</v>
      </c>
      <c r="AK49" s="327">
        <v>2</v>
      </c>
      <c r="AL49" s="327">
        <v>2</v>
      </c>
      <c r="AM49" s="328">
        <v>1</v>
      </c>
      <c r="AN49" s="327">
        <v>1</v>
      </c>
      <c r="AO49" s="327">
        <v>2</v>
      </c>
      <c r="AP49" s="327">
        <v>1</v>
      </c>
      <c r="AQ49" s="327">
        <v>1</v>
      </c>
      <c r="AR49" s="327">
        <v>1</v>
      </c>
      <c r="AS49" s="327">
        <v>2</v>
      </c>
      <c r="AT49" s="328">
        <v>2</v>
      </c>
      <c r="AU49" s="327">
        <v>0</v>
      </c>
      <c r="AV49" s="327">
        <v>0</v>
      </c>
      <c r="AW49" s="327">
        <v>0</v>
      </c>
      <c r="AX49" s="327">
        <v>0</v>
      </c>
      <c r="AY49" s="327">
        <v>2</v>
      </c>
      <c r="AZ49" s="327">
        <v>2</v>
      </c>
      <c r="BA49" s="328">
        <v>2</v>
      </c>
      <c r="BB49" s="327">
        <v>2</v>
      </c>
      <c r="BC49" s="327">
        <v>1</v>
      </c>
      <c r="BD49" s="327">
        <v>1</v>
      </c>
      <c r="BE49" s="327">
        <v>0</v>
      </c>
      <c r="BF49" s="327">
        <v>2</v>
      </c>
      <c r="BG49" s="327">
        <v>2</v>
      </c>
      <c r="BH49" s="328">
        <v>2</v>
      </c>
      <c r="BI49" s="327">
        <v>0</v>
      </c>
      <c r="BJ49" s="327">
        <v>0</v>
      </c>
      <c r="BK49" s="327">
        <v>1</v>
      </c>
      <c r="BL49" s="327">
        <v>1</v>
      </c>
      <c r="BM49" s="327">
        <v>2</v>
      </c>
      <c r="BN49" s="327">
        <v>2</v>
      </c>
      <c r="BO49" s="328">
        <v>2</v>
      </c>
      <c r="BP49" s="327">
        <v>0</v>
      </c>
      <c r="BQ49" s="327">
        <v>0</v>
      </c>
      <c r="BR49" s="327">
        <v>0</v>
      </c>
      <c r="BS49" s="327">
        <v>0</v>
      </c>
      <c r="BT49" s="327">
        <v>0</v>
      </c>
      <c r="BU49" s="327">
        <v>2</v>
      </c>
      <c r="BV49" s="328">
        <v>2</v>
      </c>
      <c r="BW49" s="327">
        <v>1</v>
      </c>
      <c r="BX49" s="327">
        <v>1</v>
      </c>
      <c r="BY49" s="327">
        <v>2</v>
      </c>
      <c r="BZ49" s="327">
        <v>2</v>
      </c>
      <c r="CA49" s="327">
        <v>2</v>
      </c>
      <c r="CB49" s="327">
        <v>2</v>
      </c>
      <c r="CC49" s="328">
        <v>2</v>
      </c>
      <c r="CD49" s="327">
        <v>2</v>
      </c>
      <c r="CE49" s="327">
        <v>1</v>
      </c>
      <c r="CF49" s="327">
        <v>2</v>
      </c>
      <c r="CG49" s="327">
        <v>1</v>
      </c>
      <c r="CH49" s="327">
        <v>1</v>
      </c>
      <c r="CI49" s="327">
        <v>2</v>
      </c>
      <c r="CJ49" s="328">
        <v>0</v>
      </c>
      <c r="CK49" s="327">
        <v>0</v>
      </c>
      <c r="CL49" s="327">
        <v>1</v>
      </c>
      <c r="CM49" s="327">
        <v>2</v>
      </c>
      <c r="CN49" s="327">
        <v>2</v>
      </c>
      <c r="CO49" s="327">
        <v>2</v>
      </c>
      <c r="CP49" s="327">
        <v>1</v>
      </c>
      <c r="CQ49" s="328">
        <v>2</v>
      </c>
      <c r="CR49" s="327">
        <v>2</v>
      </c>
      <c r="CS49" s="327">
        <v>2</v>
      </c>
      <c r="CT49" s="327">
        <v>2</v>
      </c>
      <c r="CU49" s="327">
        <v>2</v>
      </c>
      <c r="CV49" s="327">
        <v>2</v>
      </c>
      <c r="CW49" s="327">
        <v>2</v>
      </c>
      <c r="CX49" s="328">
        <v>2</v>
      </c>
      <c r="CY49" s="327">
        <v>1</v>
      </c>
      <c r="CZ49" s="327">
        <v>2</v>
      </c>
      <c r="DA49" s="327">
        <v>3</v>
      </c>
      <c r="DB49" s="327">
        <v>2</v>
      </c>
      <c r="DC49" s="327">
        <v>2</v>
      </c>
      <c r="DD49" s="327">
        <v>1</v>
      </c>
      <c r="DE49" s="328">
        <v>2</v>
      </c>
      <c r="DF49" s="327">
        <v>2</v>
      </c>
      <c r="DG49" s="327">
        <v>1</v>
      </c>
      <c r="DH49" s="327">
        <v>2</v>
      </c>
      <c r="DI49" s="327">
        <v>3</v>
      </c>
      <c r="DJ49" s="327">
        <v>2</v>
      </c>
      <c r="DK49" s="327">
        <v>2</v>
      </c>
      <c r="DL49" s="328">
        <v>2</v>
      </c>
      <c r="DM49" s="327">
        <v>2</v>
      </c>
      <c r="DN49" s="327">
        <v>2</v>
      </c>
      <c r="DO49" s="327">
        <v>2</v>
      </c>
      <c r="DP49" s="327">
        <v>3</v>
      </c>
      <c r="DQ49" s="327">
        <v>3</v>
      </c>
      <c r="DR49" s="327">
        <v>2</v>
      </c>
      <c r="DS49" s="327">
        <v>3</v>
      </c>
      <c r="DT49" s="327">
        <v>2</v>
      </c>
      <c r="DU49" s="327">
        <v>2</v>
      </c>
      <c r="DV49" s="327">
        <v>2</v>
      </c>
      <c r="DW49" s="327">
        <v>2</v>
      </c>
      <c r="DX49" s="327">
        <v>3</v>
      </c>
      <c r="DY49" s="327">
        <v>3</v>
      </c>
      <c r="DZ49" s="327">
        <v>3</v>
      </c>
      <c r="EA49" s="329">
        <v>3</v>
      </c>
      <c r="EB49" s="327">
        <v>2</v>
      </c>
      <c r="EC49" s="327">
        <v>3</v>
      </c>
      <c r="ED49" s="327">
        <v>2</v>
      </c>
      <c r="EE49" s="327">
        <v>3</v>
      </c>
      <c r="EF49" s="327">
        <v>3</v>
      </c>
      <c r="EG49" s="328">
        <v>3</v>
      </c>
    </row>
    <row r="50" spans="1:137" s="327" customFormat="1">
      <c r="A50" s="330">
        <v>1</v>
      </c>
      <c r="B50" s="324" t="s">
        <v>5601</v>
      </c>
      <c r="C50" s="325">
        <f t="shared" si="11"/>
        <v>1</v>
      </c>
      <c r="D50" s="326">
        <v>1</v>
      </c>
      <c r="E50" s="327">
        <v>0</v>
      </c>
      <c r="F50" s="327">
        <v>0</v>
      </c>
      <c r="G50" s="327">
        <v>0</v>
      </c>
      <c r="H50" s="327">
        <v>0</v>
      </c>
      <c r="I50" s="327">
        <v>0</v>
      </c>
      <c r="J50" s="327">
        <v>1</v>
      </c>
      <c r="K50" s="328">
        <v>0</v>
      </c>
      <c r="L50" s="327">
        <v>0</v>
      </c>
      <c r="M50" s="327">
        <v>0</v>
      </c>
      <c r="N50" s="327">
        <v>0</v>
      </c>
      <c r="O50" s="327">
        <v>0</v>
      </c>
      <c r="P50" s="327">
        <v>0</v>
      </c>
      <c r="Q50" s="327">
        <v>0</v>
      </c>
      <c r="R50" s="328">
        <v>1</v>
      </c>
      <c r="S50" s="327">
        <v>0</v>
      </c>
      <c r="T50" s="327">
        <v>0</v>
      </c>
      <c r="U50" s="327">
        <v>0</v>
      </c>
      <c r="V50" s="327">
        <v>1</v>
      </c>
      <c r="W50" s="327">
        <v>1</v>
      </c>
      <c r="X50" s="327">
        <v>1</v>
      </c>
      <c r="Y50" s="328">
        <v>3</v>
      </c>
      <c r="Z50" s="327">
        <v>0</v>
      </c>
      <c r="AA50" s="327">
        <v>0</v>
      </c>
      <c r="AB50" s="327">
        <v>1</v>
      </c>
      <c r="AC50" s="327">
        <v>0</v>
      </c>
      <c r="AD50" s="327">
        <v>0</v>
      </c>
      <c r="AE50" s="327">
        <v>1</v>
      </c>
      <c r="AF50" s="328">
        <v>1</v>
      </c>
      <c r="AG50" s="327">
        <v>0</v>
      </c>
      <c r="AH50" s="327">
        <v>0</v>
      </c>
      <c r="AI50" s="327">
        <v>0</v>
      </c>
      <c r="AJ50" s="327">
        <v>1</v>
      </c>
      <c r="AK50" s="327">
        <v>1</v>
      </c>
      <c r="AL50" s="327">
        <v>1</v>
      </c>
      <c r="AM50" s="328">
        <v>0</v>
      </c>
      <c r="AN50" s="327">
        <v>0</v>
      </c>
      <c r="AO50" s="327">
        <v>1</v>
      </c>
      <c r="AP50" s="327">
        <v>0</v>
      </c>
      <c r="AQ50" s="327">
        <v>0</v>
      </c>
      <c r="AR50" s="327">
        <v>1</v>
      </c>
      <c r="AS50" s="327">
        <v>1</v>
      </c>
      <c r="AT50" s="328">
        <v>1</v>
      </c>
      <c r="AU50" s="327">
        <v>0</v>
      </c>
      <c r="AV50" s="327">
        <v>0</v>
      </c>
      <c r="AW50" s="327">
        <v>0</v>
      </c>
      <c r="AX50" s="327">
        <v>0</v>
      </c>
      <c r="AY50" s="327">
        <v>0</v>
      </c>
      <c r="AZ50" s="327">
        <v>0</v>
      </c>
      <c r="BA50" s="328">
        <v>1</v>
      </c>
      <c r="BB50" s="327">
        <v>0</v>
      </c>
      <c r="BC50" s="327">
        <v>0</v>
      </c>
      <c r="BD50" s="327">
        <v>0</v>
      </c>
      <c r="BE50" s="327">
        <v>0</v>
      </c>
      <c r="BF50" s="327">
        <v>1</v>
      </c>
      <c r="BG50" s="327">
        <v>0</v>
      </c>
      <c r="BH50" s="328">
        <v>1</v>
      </c>
      <c r="BI50" s="327">
        <v>0</v>
      </c>
      <c r="BJ50" s="327">
        <v>0</v>
      </c>
      <c r="BK50" s="327">
        <v>1</v>
      </c>
      <c r="BL50" s="327">
        <v>0</v>
      </c>
      <c r="BM50" s="327">
        <v>1</v>
      </c>
      <c r="BN50" s="327">
        <v>0</v>
      </c>
      <c r="BO50" s="328">
        <v>1</v>
      </c>
      <c r="BP50" s="327">
        <v>0</v>
      </c>
      <c r="BQ50" s="327">
        <v>0</v>
      </c>
      <c r="BR50" s="327">
        <v>0</v>
      </c>
      <c r="BS50" s="327">
        <v>0</v>
      </c>
      <c r="BT50" s="327">
        <v>0</v>
      </c>
      <c r="BU50" s="327">
        <v>0</v>
      </c>
      <c r="BV50" s="328">
        <v>0</v>
      </c>
      <c r="BW50" s="327">
        <v>0</v>
      </c>
      <c r="BX50" s="327">
        <v>0</v>
      </c>
      <c r="BY50" s="327">
        <v>0</v>
      </c>
      <c r="BZ50" s="327">
        <v>0</v>
      </c>
      <c r="CA50" s="327">
        <v>1</v>
      </c>
      <c r="CB50" s="327">
        <v>0</v>
      </c>
      <c r="CC50" s="328">
        <v>0</v>
      </c>
      <c r="CD50" s="327">
        <v>0</v>
      </c>
      <c r="CE50" s="327">
        <v>0</v>
      </c>
      <c r="CF50" s="327">
        <v>0</v>
      </c>
      <c r="CG50" s="327">
        <v>0</v>
      </c>
      <c r="CH50" s="327">
        <v>0</v>
      </c>
      <c r="CI50" s="327">
        <v>0</v>
      </c>
      <c r="CJ50" s="328">
        <v>0</v>
      </c>
      <c r="CK50" s="327">
        <v>0</v>
      </c>
      <c r="CL50" s="327">
        <v>0</v>
      </c>
      <c r="CM50" s="327">
        <v>0</v>
      </c>
      <c r="CN50" s="327">
        <v>0</v>
      </c>
      <c r="CO50" s="327">
        <v>0</v>
      </c>
      <c r="CP50" s="327">
        <v>0</v>
      </c>
      <c r="CQ50" s="328">
        <v>0</v>
      </c>
      <c r="CR50" s="327">
        <v>0</v>
      </c>
      <c r="CS50" s="327">
        <v>0</v>
      </c>
      <c r="CT50" s="327">
        <v>0</v>
      </c>
      <c r="CU50" s="327">
        <v>0</v>
      </c>
      <c r="CV50" s="327">
        <v>0</v>
      </c>
      <c r="CW50" s="327">
        <v>0</v>
      </c>
      <c r="CX50" s="328">
        <v>0</v>
      </c>
      <c r="CY50" s="327">
        <v>0</v>
      </c>
      <c r="CZ50" s="327">
        <v>0</v>
      </c>
      <c r="DA50" s="327">
        <v>0</v>
      </c>
      <c r="DB50" s="327">
        <v>0</v>
      </c>
      <c r="DC50" s="327">
        <v>0</v>
      </c>
      <c r="DD50" s="327">
        <v>0</v>
      </c>
      <c r="DE50" s="328">
        <v>0</v>
      </c>
      <c r="DF50" s="327">
        <v>0</v>
      </c>
      <c r="DG50" s="327">
        <v>0</v>
      </c>
      <c r="DH50" s="327">
        <v>0</v>
      </c>
      <c r="DI50" s="327">
        <v>0</v>
      </c>
      <c r="DJ50" s="327">
        <v>0</v>
      </c>
      <c r="DK50" s="327">
        <v>0</v>
      </c>
      <c r="DL50" s="328">
        <v>0</v>
      </c>
      <c r="DM50" s="327">
        <v>0</v>
      </c>
      <c r="DN50" s="327">
        <v>0</v>
      </c>
      <c r="DO50" s="327">
        <v>0</v>
      </c>
      <c r="DP50" s="327">
        <v>0</v>
      </c>
      <c r="DQ50" s="327">
        <v>0</v>
      </c>
      <c r="DR50" s="327">
        <v>0</v>
      </c>
      <c r="DS50" s="327">
        <v>0</v>
      </c>
      <c r="DT50" s="327">
        <v>0</v>
      </c>
      <c r="DU50" s="327">
        <v>0</v>
      </c>
      <c r="DV50" s="327">
        <v>0</v>
      </c>
      <c r="DW50" s="327">
        <v>0</v>
      </c>
      <c r="DX50" s="327">
        <v>0</v>
      </c>
      <c r="DY50" s="327">
        <v>0</v>
      </c>
      <c r="DZ50" s="327">
        <v>0</v>
      </c>
      <c r="EA50" s="329">
        <v>0</v>
      </c>
      <c r="EB50" s="327">
        <v>0</v>
      </c>
      <c r="EC50" s="327">
        <v>0</v>
      </c>
      <c r="ED50" s="327">
        <v>0</v>
      </c>
      <c r="EE50" s="327">
        <v>0</v>
      </c>
      <c r="EF50" s="327">
        <v>0</v>
      </c>
      <c r="EG50" s="328">
        <v>0</v>
      </c>
    </row>
    <row r="51" spans="1:137" s="327" customFormat="1">
      <c r="A51" s="330">
        <v>-3</v>
      </c>
      <c r="B51" s="324" t="s">
        <v>2122</v>
      </c>
      <c r="C51" s="325">
        <f t="shared" si="11"/>
        <v>-9</v>
      </c>
      <c r="D51" s="326" t="s">
        <v>94</v>
      </c>
      <c r="E51" s="327">
        <v>0</v>
      </c>
      <c r="F51" s="327">
        <v>1</v>
      </c>
      <c r="G51" s="327">
        <v>1</v>
      </c>
      <c r="H51" s="327">
        <v>1</v>
      </c>
      <c r="I51" s="327">
        <v>0</v>
      </c>
      <c r="J51" s="327">
        <v>0</v>
      </c>
      <c r="K51" s="328">
        <v>0</v>
      </c>
      <c r="L51" s="327">
        <v>0</v>
      </c>
      <c r="M51" s="327">
        <v>0</v>
      </c>
      <c r="N51" s="327">
        <v>1</v>
      </c>
      <c r="O51" s="327">
        <v>1</v>
      </c>
      <c r="P51" s="327">
        <v>1</v>
      </c>
      <c r="Q51" s="327">
        <v>1</v>
      </c>
      <c r="R51" s="328">
        <v>1</v>
      </c>
      <c r="S51" s="327">
        <v>0</v>
      </c>
      <c r="T51" s="327">
        <v>0</v>
      </c>
      <c r="U51" s="327">
        <v>0</v>
      </c>
      <c r="V51" s="327">
        <v>1</v>
      </c>
      <c r="W51" s="327">
        <v>1</v>
      </c>
      <c r="X51" s="327">
        <v>1</v>
      </c>
      <c r="Y51" s="328">
        <v>0</v>
      </c>
      <c r="Z51" s="327">
        <v>1</v>
      </c>
      <c r="AA51" s="327">
        <v>1</v>
      </c>
      <c r="AB51" s="327">
        <v>0</v>
      </c>
      <c r="AC51" s="327">
        <v>1</v>
      </c>
      <c r="AD51" s="327">
        <v>1</v>
      </c>
      <c r="AE51" s="327">
        <v>0</v>
      </c>
      <c r="AF51" s="328">
        <v>0</v>
      </c>
      <c r="AG51" s="327">
        <v>1</v>
      </c>
      <c r="AH51" s="327">
        <v>0</v>
      </c>
      <c r="AI51" s="327">
        <v>0</v>
      </c>
      <c r="AJ51" s="327">
        <v>0</v>
      </c>
      <c r="AK51" s="327">
        <v>0</v>
      </c>
      <c r="AL51" s="327">
        <v>0</v>
      </c>
      <c r="AM51" s="328">
        <v>1</v>
      </c>
      <c r="AN51" s="327">
        <v>1</v>
      </c>
      <c r="AO51" s="327">
        <v>1</v>
      </c>
      <c r="AP51" s="327">
        <v>1</v>
      </c>
      <c r="AQ51" s="327">
        <v>1</v>
      </c>
      <c r="AR51" s="327">
        <v>1</v>
      </c>
      <c r="AS51" s="327">
        <v>0</v>
      </c>
      <c r="AT51" s="328">
        <v>0</v>
      </c>
      <c r="AU51" s="327">
        <v>0</v>
      </c>
      <c r="AV51" s="327">
        <v>0</v>
      </c>
      <c r="AW51" s="327">
        <v>0</v>
      </c>
      <c r="AX51" s="327">
        <v>0</v>
      </c>
      <c r="AY51" s="327">
        <v>1</v>
      </c>
      <c r="AZ51" s="327">
        <v>1</v>
      </c>
      <c r="BA51" s="328">
        <v>0</v>
      </c>
      <c r="BB51" s="327">
        <v>0</v>
      </c>
      <c r="BC51" s="327">
        <v>1</v>
      </c>
      <c r="BD51" s="327">
        <v>3</v>
      </c>
      <c r="BE51" s="327">
        <v>0</v>
      </c>
      <c r="BF51" s="327">
        <v>0</v>
      </c>
      <c r="BG51" s="327">
        <v>1</v>
      </c>
      <c r="BH51" s="328">
        <v>1</v>
      </c>
      <c r="BI51" s="327">
        <v>0</v>
      </c>
      <c r="BJ51" s="327">
        <v>0</v>
      </c>
      <c r="BK51" s="327">
        <v>0</v>
      </c>
      <c r="BL51" s="327">
        <v>3</v>
      </c>
      <c r="BM51" s="327">
        <v>0</v>
      </c>
      <c r="BN51" s="327">
        <v>0</v>
      </c>
      <c r="BO51" s="328">
        <v>1</v>
      </c>
      <c r="BP51" s="327">
        <v>0</v>
      </c>
      <c r="BQ51" s="327">
        <v>0</v>
      </c>
      <c r="BR51" s="327">
        <v>0</v>
      </c>
      <c r="BS51" s="327">
        <v>0</v>
      </c>
      <c r="BT51" s="327">
        <v>0</v>
      </c>
      <c r="BU51" s="327">
        <v>0</v>
      </c>
      <c r="BV51" s="328">
        <v>0</v>
      </c>
      <c r="BW51" s="327">
        <v>1</v>
      </c>
      <c r="BX51" s="327">
        <v>0</v>
      </c>
      <c r="BY51" s="327">
        <v>0</v>
      </c>
      <c r="BZ51" s="327">
        <v>0</v>
      </c>
      <c r="CA51" s="327">
        <v>0</v>
      </c>
      <c r="CB51" s="327">
        <v>1</v>
      </c>
      <c r="CC51" s="328">
        <v>0</v>
      </c>
      <c r="CD51" s="327">
        <v>0</v>
      </c>
      <c r="CE51" s="327">
        <v>0</v>
      </c>
      <c r="CF51" s="327">
        <v>1</v>
      </c>
      <c r="CG51" s="327">
        <v>2</v>
      </c>
      <c r="CH51" s="327">
        <v>0</v>
      </c>
      <c r="CI51" s="327">
        <v>0</v>
      </c>
      <c r="CJ51" s="328">
        <v>2</v>
      </c>
      <c r="CK51" s="327">
        <v>2</v>
      </c>
      <c r="CL51" s="327">
        <v>1</v>
      </c>
      <c r="CM51" s="327">
        <v>1</v>
      </c>
      <c r="CN51" s="327">
        <v>0</v>
      </c>
      <c r="CO51" s="327">
        <v>0</v>
      </c>
      <c r="CP51" s="327">
        <v>2</v>
      </c>
      <c r="CQ51" s="328">
        <v>1</v>
      </c>
      <c r="CR51" s="327">
        <v>0</v>
      </c>
      <c r="CS51" s="327">
        <v>0</v>
      </c>
      <c r="CT51" s="327">
        <v>0</v>
      </c>
      <c r="CU51" s="327">
        <v>1</v>
      </c>
      <c r="CV51" s="327">
        <v>0</v>
      </c>
      <c r="CW51" s="327">
        <v>0</v>
      </c>
      <c r="CX51" s="328">
        <v>0</v>
      </c>
      <c r="CY51" s="327">
        <v>1</v>
      </c>
      <c r="CZ51" s="327">
        <v>1</v>
      </c>
      <c r="DA51" s="327">
        <v>0</v>
      </c>
      <c r="DB51" s="327">
        <v>1</v>
      </c>
      <c r="DC51" s="327">
        <v>0</v>
      </c>
      <c r="DD51" s="327">
        <v>0</v>
      </c>
      <c r="DE51" s="328">
        <v>0</v>
      </c>
      <c r="DF51" s="327">
        <v>0</v>
      </c>
      <c r="DG51" s="327">
        <v>0</v>
      </c>
      <c r="DH51" s="327">
        <v>1</v>
      </c>
      <c r="DI51" s="327">
        <v>1</v>
      </c>
      <c r="DJ51" s="327">
        <v>1</v>
      </c>
      <c r="DK51" s="327">
        <v>0</v>
      </c>
      <c r="DL51" s="328">
        <v>0</v>
      </c>
      <c r="DM51" s="327">
        <v>0</v>
      </c>
      <c r="DN51" s="327">
        <v>1</v>
      </c>
      <c r="DO51" s="327">
        <v>1</v>
      </c>
      <c r="DP51" s="327">
        <v>0</v>
      </c>
      <c r="DQ51" s="327">
        <v>1</v>
      </c>
      <c r="DR51" s="327">
        <v>1</v>
      </c>
      <c r="DS51" s="327">
        <v>1</v>
      </c>
      <c r="DT51" s="327">
        <v>1</v>
      </c>
      <c r="DU51" s="327">
        <v>0</v>
      </c>
      <c r="DV51" s="327">
        <v>1</v>
      </c>
      <c r="DW51" s="327">
        <v>1</v>
      </c>
      <c r="DX51" s="327">
        <v>1</v>
      </c>
      <c r="DY51" s="327">
        <v>2</v>
      </c>
      <c r="DZ51" s="327">
        <v>1</v>
      </c>
      <c r="EA51" s="329">
        <v>0</v>
      </c>
      <c r="EB51" s="327">
        <v>1</v>
      </c>
      <c r="EC51" s="327">
        <v>1</v>
      </c>
      <c r="ED51" s="327">
        <v>1</v>
      </c>
      <c r="EE51" s="327">
        <v>2</v>
      </c>
      <c r="EF51" s="327">
        <v>0</v>
      </c>
      <c r="EG51" s="328">
        <v>2</v>
      </c>
    </row>
    <row r="52" spans="1:137" s="327" customFormat="1">
      <c r="A52" s="330">
        <v>2</v>
      </c>
      <c r="B52" s="324" t="s">
        <v>3852</v>
      </c>
      <c r="C52" s="325">
        <f t="shared" si="11"/>
        <v>12</v>
      </c>
      <c r="D52" s="326" t="s">
        <v>94</v>
      </c>
      <c r="E52" s="327">
        <v>1</v>
      </c>
      <c r="F52" s="327">
        <v>0</v>
      </c>
      <c r="G52" s="327">
        <v>2</v>
      </c>
      <c r="H52" s="327">
        <v>0</v>
      </c>
      <c r="I52" s="327">
        <v>1</v>
      </c>
      <c r="J52" s="327">
        <v>2</v>
      </c>
      <c r="K52" s="328">
        <v>0</v>
      </c>
      <c r="L52" s="327">
        <v>0</v>
      </c>
      <c r="M52" s="327">
        <v>0</v>
      </c>
      <c r="N52" s="327">
        <v>0</v>
      </c>
      <c r="O52" s="327">
        <v>2</v>
      </c>
      <c r="P52" s="327">
        <v>0</v>
      </c>
      <c r="Q52" s="327">
        <v>0</v>
      </c>
      <c r="R52" s="328">
        <v>2</v>
      </c>
      <c r="S52" s="327">
        <v>0</v>
      </c>
      <c r="T52" s="327">
        <v>0</v>
      </c>
      <c r="U52" s="327">
        <v>0</v>
      </c>
      <c r="V52" s="327">
        <v>0</v>
      </c>
      <c r="W52" s="327">
        <v>0</v>
      </c>
      <c r="X52" s="327">
        <v>0</v>
      </c>
      <c r="Y52" s="328">
        <v>1</v>
      </c>
      <c r="Z52" s="327">
        <v>1</v>
      </c>
      <c r="AA52" s="327">
        <v>0</v>
      </c>
      <c r="AB52" s="327">
        <v>0</v>
      </c>
      <c r="AC52" s="327">
        <v>0</v>
      </c>
      <c r="AD52" s="327">
        <v>0</v>
      </c>
      <c r="AE52" s="327">
        <v>0</v>
      </c>
      <c r="AF52" s="328">
        <v>1</v>
      </c>
      <c r="AG52" s="327">
        <v>1</v>
      </c>
      <c r="AH52" s="327">
        <v>0</v>
      </c>
      <c r="AI52" s="327">
        <v>0</v>
      </c>
      <c r="AJ52" s="327">
        <v>0</v>
      </c>
      <c r="AK52" s="327">
        <v>1</v>
      </c>
      <c r="AL52" s="327">
        <v>1</v>
      </c>
      <c r="AM52" s="328">
        <v>0</v>
      </c>
      <c r="AN52" s="327">
        <v>0</v>
      </c>
      <c r="AO52" s="327">
        <v>1</v>
      </c>
      <c r="AP52" s="327">
        <v>0</v>
      </c>
      <c r="AQ52" s="327">
        <v>1</v>
      </c>
      <c r="AR52" s="327">
        <v>1</v>
      </c>
      <c r="AS52" s="327">
        <v>0</v>
      </c>
      <c r="AT52" s="328">
        <v>1</v>
      </c>
      <c r="AU52" s="327">
        <v>0</v>
      </c>
      <c r="AV52" s="327">
        <v>0</v>
      </c>
      <c r="AW52" s="327">
        <v>0</v>
      </c>
      <c r="AX52" s="327">
        <v>0</v>
      </c>
      <c r="AY52" s="327">
        <v>1</v>
      </c>
      <c r="AZ52" s="327">
        <v>0</v>
      </c>
      <c r="BA52" s="328">
        <v>2</v>
      </c>
      <c r="BB52" s="327">
        <v>0</v>
      </c>
      <c r="BC52" s="327">
        <v>0</v>
      </c>
      <c r="BD52" s="327">
        <v>1</v>
      </c>
      <c r="BE52" s="327">
        <v>0</v>
      </c>
      <c r="BF52" s="327">
        <v>0</v>
      </c>
      <c r="BG52" s="327">
        <v>0</v>
      </c>
      <c r="BH52" s="328">
        <v>0</v>
      </c>
      <c r="BI52" s="327">
        <v>0</v>
      </c>
      <c r="BJ52" s="327">
        <v>0</v>
      </c>
      <c r="BK52" s="327">
        <v>0</v>
      </c>
      <c r="BL52" s="327">
        <v>0</v>
      </c>
      <c r="BM52" s="327">
        <v>0</v>
      </c>
      <c r="BN52" s="327">
        <v>0</v>
      </c>
      <c r="BO52" s="328">
        <v>0</v>
      </c>
      <c r="BP52" s="327">
        <v>0</v>
      </c>
      <c r="BQ52" s="327">
        <v>0</v>
      </c>
      <c r="BR52" s="327">
        <v>0</v>
      </c>
      <c r="BS52" s="327">
        <v>0</v>
      </c>
      <c r="BT52" s="327">
        <v>0</v>
      </c>
      <c r="BU52" s="327">
        <v>0</v>
      </c>
      <c r="BV52" s="328">
        <v>0</v>
      </c>
      <c r="BW52" s="327">
        <v>0</v>
      </c>
      <c r="BX52" s="327">
        <v>0</v>
      </c>
      <c r="BY52" s="327">
        <v>0</v>
      </c>
      <c r="BZ52" s="327">
        <v>0</v>
      </c>
      <c r="CA52" s="327">
        <v>0</v>
      </c>
      <c r="CB52" s="327">
        <v>0</v>
      </c>
      <c r="CC52" s="328">
        <v>0</v>
      </c>
      <c r="CD52" s="327">
        <v>0</v>
      </c>
      <c r="CE52" s="327">
        <v>0</v>
      </c>
      <c r="CF52" s="327">
        <v>0</v>
      </c>
      <c r="CG52" s="327">
        <v>0</v>
      </c>
      <c r="CH52" s="327">
        <v>0</v>
      </c>
      <c r="CI52" s="327">
        <v>0</v>
      </c>
      <c r="CJ52" s="328">
        <v>0</v>
      </c>
      <c r="CK52" s="327">
        <v>0</v>
      </c>
      <c r="CL52" s="327">
        <v>0</v>
      </c>
      <c r="CM52" s="327">
        <v>0</v>
      </c>
      <c r="CN52" s="327">
        <v>0</v>
      </c>
      <c r="CO52" s="327">
        <v>0</v>
      </c>
      <c r="CP52" s="327">
        <v>0</v>
      </c>
      <c r="CQ52" s="328">
        <v>0</v>
      </c>
      <c r="CR52" s="327">
        <v>0</v>
      </c>
      <c r="CS52" s="327">
        <v>0</v>
      </c>
      <c r="CT52" s="327">
        <v>0</v>
      </c>
      <c r="CU52" s="327">
        <v>0</v>
      </c>
      <c r="CV52" s="327">
        <v>0</v>
      </c>
      <c r="CW52" s="327">
        <v>0</v>
      </c>
      <c r="CX52" s="328">
        <v>0</v>
      </c>
      <c r="CY52" s="327">
        <v>0</v>
      </c>
      <c r="CZ52" s="327">
        <v>0</v>
      </c>
      <c r="DA52" s="327">
        <v>0</v>
      </c>
      <c r="DB52" s="327">
        <v>0</v>
      </c>
      <c r="DC52" s="327">
        <v>0</v>
      </c>
      <c r="DD52" s="327">
        <v>0</v>
      </c>
      <c r="DE52" s="328">
        <v>0</v>
      </c>
      <c r="DF52" s="327">
        <v>0</v>
      </c>
      <c r="DG52" s="327">
        <v>0</v>
      </c>
      <c r="DH52" s="327">
        <v>0</v>
      </c>
      <c r="DI52" s="327">
        <v>0</v>
      </c>
      <c r="DJ52" s="327">
        <v>0</v>
      </c>
      <c r="DK52" s="327">
        <v>0</v>
      </c>
      <c r="DL52" s="328">
        <v>0</v>
      </c>
      <c r="DM52" s="327">
        <v>0</v>
      </c>
      <c r="DN52" s="327">
        <v>0</v>
      </c>
      <c r="DO52" s="327">
        <v>0</v>
      </c>
      <c r="DP52" s="327">
        <v>0</v>
      </c>
      <c r="DQ52" s="327">
        <v>0</v>
      </c>
      <c r="DR52" s="327">
        <v>0</v>
      </c>
      <c r="DS52" s="327">
        <v>0</v>
      </c>
      <c r="DT52" s="327">
        <v>0</v>
      </c>
      <c r="DU52" s="327">
        <v>0</v>
      </c>
      <c r="DV52" s="327">
        <v>0</v>
      </c>
      <c r="DW52" s="327">
        <v>0</v>
      </c>
      <c r="DX52" s="327">
        <v>0</v>
      </c>
      <c r="DY52" s="327">
        <v>0</v>
      </c>
      <c r="DZ52" s="327">
        <v>0</v>
      </c>
      <c r="EA52" s="329">
        <v>0</v>
      </c>
      <c r="EB52" s="327">
        <v>0</v>
      </c>
      <c r="EC52" s="327">
        <v>0</v>
      </c>
      <c r="ED52" s="327">
        <v>0</v>
      </c>
      <c r="EE52" s="327">
        <v>0</v>
      </c>
      <c r="EF52" s="327">
        <v>0</v>
      </c>
      <c r="EG52" s="328">
        <v>0</v>
      </c>
    </row>
    <row r="53" spans="1:137" s="327" customFormat="1">
      <c r="A53" s="330">
        <v>1</v>
      </c>
      <c r="B53" s="324" t="s">
        <v>2121</v>
      </c>
      <c r="C53" s="325">
        <f t="shared" si="11"/>
        <v>9</v>
      </c>
      <c r="D53" s="326">
        <v>2</v>
      </c>
      <c r="E53" s="327">
        <v>2</v>
      </c>
      <c r="F53" s="327">
        <v>0</v>
      </c>
      <c r="G53" s="327">
        <v>2</v>
      </c>
      <c r="H53" s="327">
        <v>1</v>
      </c>
      <c r="I53" s="327">
        <v>2</v>
      </c>
      <c r="J53" s="327">
        <v>2</v>
      </c>
      <c r="K53" s="328">
        <v>0</v>
      </c>
      <c r="L53" s="327">
        <v>0</v>
      </c>
      <c r="M53" s="327">
        <v>0</v>
      </c>
      <c r="N53" s="327">
        <v>1</v>
      </c>
      <c r="O53" s="327">
        <v>0</v>
      </c>
      <c r="P53" s="327">
        <v>1</v>
      </c>
      <c r="Q53" s="327">
        <v>1</v>
      </c>
      <c r="R53" s="328">
        <v>1</v>
      </c>
      <c r="S53" s="327">
        <v>0</v>
      </c>
      <c r="T53" s="327">
        <v>0</v>
      </c>
      <c r="U53" s="327">
        <v>0</v>
      </c>
      <c r="V53" s="327">
        <v>1</v>
      </c>
      <c r="W53" s="327">
        <v>1</v>
      </c>
      <c r="X53" s="327">
        <v>0</v>
      </c>
      <c r="Y53" s="328">
        <v>2</v>
      </c>
      <c r="Z53" s="327">
        <v>1</v>
      </c>
      <c r="AA53" s="327">
        <v>1</v>
      </c>
      <c r="AB53" s="327">
        <v>2</v>
      </c>
      <c r="AC53" s="327">
        <v>2</v>
      </c>
      <c r="AD53" s="327">
        <v>2</v>
      </c>
      <c r="AE53" s="327">
        <v>2</v>
      </c>
      <c r="AF53" s="328">
        <v>2</v>
      </c>
      <c r="AG53" s="327">
        <v>2</v>
      </c>
      <c r="AH53" s="327">
        <v>0</v>
      </c>
      <c r="AI53" s="327">
        <v>0</v>
      </c>
      <c r="AJ53" s="327">
        <v>2</v>
      </c>
      <c r="AK53" s="327">
        <v>2</v>
      </c>
      <c r="AL53" s="327">
        <v>2</v>
      </c>
      <c r="AM53" s="328">
        <v>1</v>
      </c>
      <c r="AN53" s="327">
        <v>1</v>
      </c>
      <c r="AO53" s="327">
        <v>2</v>
      </c>
      <c r="AP53" s="327">
        <v>1</v>
      </c>
      <c r="AQ53" s="327">
        <v>2</v>
      </c>
      <c r="AR53" s="327">
        <v>2</v>
      </c>
      <c r="AS53" s="327">
        <v>1</v>
      </c>
      <c r="AT53" s="328">
        <v>2</v>
      </c>
      <c r="AU53" s="327">
        <v>0</v>
      </c>
      <c r="AV53" s="327">
        <v>0</v>
      </c>
      <c r="AW53" s="327">
        <v>0</v>
      </c>
      <c r="AX53" s="327">
        <v>0</v>
      </c>
      <c r="AY53" s="327">
        <v>2</v>
      </c>
      <c r="AZ53" s="327">
        <v>2</v>
      </c>
      <c r="BA53" s="328">
        <v>2</v>
      </c>
      <c r="BB53" s="327">
        <v>1</v>
      </c>
      <c r="BC53" s="327">
        <v>2</v>
      </c>
      <c r="BD53" s="327">
        <v>2</v>
      </c>
      <c r="BE53" s="327">
        <v>0</v>
      </c>
      <c r="BF53" s="327">
        <v>2</v>
      </c>
      <c r="BG53" s="327">
        <v>2</v>
      </c>
      <c r="BH53" s="328">
        <v>2</v>
      </c>
      <c r="BI53" s="327">
        <v>0</v>
      </c>
      <c r="BJ53" s="327">
        <v>0</v>
      </c>
      <c r="BK53" s="327">
        <v>2</v>
      </c>
      <c r="BL53" s="327">
        <v>1</v>
      </c>
      <c r="BM53" s="327">
        <v>2</v>
      </c>
      <c r="BN53" s="327">
        <v>2</v>
      </c>
      <c r="BO53" s="328">
        <v>2</v>
      </c>
      <c r="BP53" s="327">
        <v>0</v>
      </c>
      <c r="BQ53" s="327">
        <v>0</v>
      </c>
      <c r="BR53" s="327">
        <v>0</v>
      </c>
      <c r="BS53" s="327">
        <v>0</v>
      </c>
      <c r="BT53" s="327">
        <v>0</v>
      </c>
      <c r="BU53" s="327">
        <v>2</v>
      </c>
      <c r="BV53" s="328">
        <v>2</v>
      </c>
      <c r="BW53" s="327">
        <v>1</v>
      </c>
      <c r="BX53" s="327">
        <v>1</v>
      </c>
      <c r="BY53" s="327">
        <v>1</v>
      </c>
      <c r="BZ53" s="327">
        <v>2</v>
      </c>
      <c r="CA53" s="327">
        <v>2</v>
      </c>
      <c r="CB53" s="327">
        <v>2</v>
      </c>
      <c r="CC53" s="328">
        <v>2</v>
      </c>
      <c r="CD53" s="327">
        <v>2</v>
      </c>
      <c r="CE53" s="327">
        <v>1</v>
      </c>
      <c r="CF53" s="327">
        <v>2</v>
      </c>
      <c r="CG53" s="327">
        <v>1</v>
      </c>
      <c r="CH53" s="327">
        <v>1</v>
      </c>
      <c r="CI53" s="327">
        <v>1</v>
      </c>
      <c r="CJ53" s="328">
        <v>2</v>
      </c>
      <c r="CK53" s="327">
        <v>0</v>
      </c>
      <c r="CL53" s="327">
        <v>1</v>
      </c>
      <c r="CM53" s="327">
        <v>2</v>
      </c>
      <c r="CN53" s="327">
        <v>1</v>
      </c>
      <c r="CO53" s="327">
        <v>1</v>
      </c>
      <c r="CP53" s="327">
        <v>1</v>
      </c>
      <c r="CQ53" s="328">
        <v>2</v>
      </c>
      <c r="CR53" s="327">
        <v>1</v>
      </c>
      <c r="CS53" s="327">
        <v>1</v>
      </c>
      <c r="CT53" s="327">
        <v>2</v>
      </c>
      <c r="CU53" s="327">
        <v>2</v>
      </c>
      <c r="CV53" s="327">
        <v>2</v>
      </c>
      <c r="CW53" s="327">
        <v>1</v>
      </c>
      <c r="CX53" s="328">
        <v>2</v>
      </c>
      <c r="CY53" s="327">
        <v>1</v>
      </c>
      <c r="CZ53" s="327">
        <v>1</v>
      </c>
      <c r="DA53" s="327">
        <v>0</v>
      </c>
      <c r="DB53" s="327">
        <v>1</v>
      </c>
      <c r="DC53" s="327">
        <v>2</v>
      </c>
      <c r="DD53" s="327">
        <v>1</v>
      </c>
      <c r="DE53" s="328">
        <v>2</v>
      </c>
      <c r="DF53" s="327">
        <v>2</v>
      </c>
      <c r="DG53" s="327">
        <v>1</v>
      </c>
      <c r="DH53" s="327">
        <v>3</v>
      </c>
      <c r="DI53" s="327">
        <v>3</v>
      </c>
      <c r="DJ53" s="327">
        <v>2</v>
      </c>
      <c r="DK53" s="327">
        <v>3</v>
      </c>
      <c r="DL53" s="328">
        <v>3</v>
      </c>
      <c r="DM53" s="327">
        <v>1</v>
      </c>
      <c r="DN53" s="327">
        <v>2</v>
      </c>
      <c r="DO53" s="327">
        <v>2</v>
      </c>
      <c r="DP53" s="327">
        <v>3</v>
      </c>
      <c r="DQ53" s="327">
        <v>3</v>
      </c>
      <c r="DR53" s="327">
        <v>3</v>
      </c>
      <c r="DS53" s="327">
        <v>2</v>
      </c>
      <c r="DT53" s="327">
        <v>1</v>
      </c>
      <c r="DU53" s="327">
        <v>1</v>
      </c>
      <c r="DV53" s="327">
        <v>1</v>
      </c>
      <c r="DW53" s="327">
        <v>2</v>
      </c>
      <c r="DX53" s="327">
        <v>3</v>
      </c>
      <c r="DY53" s="327">
        <v>1</v>
      </c>
      <c r="DZ53" s="327">
        <v>3</v>
      </c>
      <c r="EA53" s="329">
        <v>1</v>
      </c>
      <c r="EB53" s="327">
        <v>2</v>
      </c>
      <c r="EC53" s="327">
        <v>1</v>
      </c>
      <c r="ED53" s="327">
        <v>2</v>
      </c>
      <c r="EE53" s="327">
        <v>0</v>
      </c>
      <c r="EF53" s="327">
        <v>0</v>
      </c>
      <c r="EG53" s="328">
        <v>0</v>
      </c>
    </row>
    <row r="54" spans="1:137" s="327" customFormat="1">
      <c r="A54" s="330">
        <v>1</v>
      </c>
      <c r="B54" s="324" t="s">
        <v>2120</v>
      </c>
      <c r="C54" s="325">
        <f t="shared" si="11"/>
        <v>6</v>
      </c>
      <c r="D54" s="326">
        <v>2</v>
      </c>
      <c r="E54" s="327">
        <v>2</v>
      </c>
      <c r="F54" s="327">
        <v>0</v>
      </c>
      <c r="G54" s="327">
        <v>0</v>
      </c>
      <c r="H54" s="327">
        <v>0</v>
      </c>
      <c r="I54" s="327">
        <v>2</v>
      </c>
      <c r="J54" s="327">
        <v>2</v>
      </c>
      <c r="K54" s="328">
        <v>0</v>
      </c>
      <c r="L54" s="327">
        <v>0</v>
      </c>
      <c r="M54" s="327">
        <v>0</v>
      </c>
      <c r="N54" s="327">
        <v>0</v>
      </c>
      <c r="O54" s="327">
        <v>1</v>
      </c>
      <c r="P54" s="327">
        <v>0</v>
      </c>
      <c r="Q54" s="327">
        <v>0</v>
      </c>
      <c r="R54" s="328">
        <v>0</v>
      </c>
      <c r="S54" s="327">
        <v>0</v>
      </c>
      <c r="T54" s="327">
        <v>0</v>
      </c>
      <c r="U54" s="327">
        <v>0</v>
      </c>
      <c r="V54" s="327">
        <v>0</v>
      </c>
      <c r="W54" s="327">
        <v>2</v>
      </c>
      <c r="X54" s="327">
        <v>1</v>
      </c>
      <c r="Y54" s="328">
        <v>2</v>
      </c>
      <c r="Z54" s="327">
        <v>1</v>
      </c>
      <c r="AA54" s="327">
        <v>1</v>
      </c>
      <c r="AB54" s="327">
        <v>1</v>
      </c>
      <c r="AC54" s="327">
        <v>1</v>
      </c>
      <c r="AD54" s="327">
        <v>1</v>
      </c>
      <c r="AE54" s="327">
        <v>1</v>
      </c>
      <c r="AF54" s="328">
        <v>2</v>
      </c>
      <c r="AG54" s="327">
        <v>1</v>
      </c>
      <c r="AH54" s="327">
        <v>0</v>
      </c>
      <c r="AI54" s="327">
        <v>0</v>
      </c>
      <c r="AJ54" s="327">
        <v>2</v>
      </c>
      <c r="AK54" s="327">
        <v>2</v>
      </c>
      <c r="AL54" s="327">
        <v>2</v>
      </c>
      <c r="AM54" s="328">
        <v>0</v>
      </c>
      <c r="AN54" s="327">
        <v>1</v>
      </c>
      <c r="AO54" s="327">
        <v>2</v>
      </c>
      <c r="AP54" s="327">
        <v>0</v>
      </c>
      <c r="AQ54" s="327">
        <v>1</v>
      </c>
      <c r="AR54" s="327">
        <v>1</v>
      </c>
      <c r="AS54" s="327">
        <v>2</v>
      </c>
      <c r="AT54" s="328">
        <v>2</v>
      </c>
      <c r="AU54" s="327">
        <v>0</v>
      </c>
      <c r="AV54" s="327">
        <v>0</v>
      </c>
      <c r="AW54" s="327">
        <v>0</v>
      </c>
      <c r="AX54" s="327">
        <v>0</v>
      </c>
      <c r="AY54" s="327">
        <v>1</v>
      </c>
      <c r="AZ54" s="327">
        <v>1</v>
      </c>
      <c r="BA54" s="328">
        <v>2</v>
      </c>
      <c r="BB54" s="327">
        <v>1</v>
      </c>
      <c r="BC54" s="327">
        <v>1</v>
      </c>
      <c r="BD54" s="327">
        <v>1</v>
      </c>
      <c r="BE54" s="327">
        <v>0</v>
      </c>
      <c r="BF54" s="327">
        <v>2</v>
      </c>
      <c r="BG54" s="327">
        <v>2</v>
      </c>
      <c r="BH54" s="328">
        <v>2</v>
      </c>
      <c r="BI54" s="327">
        <v>0</v>
      </c>
      <c r="BJ54" s="327">
        <v>0</v>
      </c>
      <c r="BK54" s="327">
        <v>1</v>
      </c>
      <c r="BL54" s="327">
        <v>2</v>
      </c>
      <c r="BM54" s="327">
        <v>2</v>
      </c>
      <c r="BN54" s="327">
        <v>2</v>
      </c>
      <c r="BO54" s="328">
        <v>2</v>
      </c>
      <c r="BP54" s="327">
        <v>0</v>
      </c>
      <c r="BQ54" s="327">
        <v>0</v>
      </c>
      <c r="BR54" s="327">
        <v>0</v>
      </c>
      <c r="BS54" s="327">
        <v>0</v>
      </c>
      <c r="BT54" s="327">
        <v>0</v>
      </c>
      <c r="BU54" s="327">
        <v>2</v>
      </c>
      <c r="BV54" s="328">
        <v>2</v>
      </c>
      <c r="BW54" s="327">
        <v>1</v>
      </c>
      <c r="BX54" s="327">
        <v>1</v>
      </c>
      <c r="BY54" s="327">
        <v>2</v>
      </c>
      <c r="BZ54" s="327">
        <v>2</v>
      </c>
      <c r="CA54" s="327">
        <v>2</v>
      </c>
      <c r="CB54" s="327">
        <v>2</v>
      </c>
      <c r="CC54" s="328">
        <v>2</v>
      </c>
      <c r="CD54" s="327">
        <v>2</v>
      </c>
      <c r="CE54" s="327">
        <v>1</v>
      </c>
      <c r="CF54" s="327">
        <v>0</v>
      </c>
      <c r="CG54" s="327">
        <v>1</v>
      </c>
      <c r="CH54" s="327">
        <v>1</v>
      </c>
      <c r="CI54" s="327">
        <v>1</v>
      </c>
      <c r="CJ54" s="328">
        <v>2</v>
      </c>
      <c r="CK54" s="327">
        <v>0</v>
      </c>
      <c r="CL54" s="327">
        <v>1</v>
      </c>
      <c r="CM54" s="327">
        <v>2</v>
      </c>
      <c r="CN54" s="327">
        <v>1</v>
      </c>
      <c r="CO54" s="327">
        <v>2</v>
      </c>
      <c r="CP54" s="327">
        <v>1</v>
      </c>
      <c r="CQ54" s="328">
        <v>2</v>
      </c>
      <c r="CR54" s="327">
        <v>0</v>
      </c>
      <c r="CS54" s="327">
        <v>1</v>
      </c>
      <c r="CT54" s="327">
        <v>2</v>
      </c>
      <c r="CU54" s="327">
        <v>2</v>
      </c>
      <c r="CV54" s="327">
        <v>2</v>
      </c>
      <c r="CW54" s="327">
        <v>1</v>
      </c>
      <c r="CX54" s="328">
        <v>2</v>
      </c>
      <c r="CY54" s="327">
        <v>0</v>
      </c>
      <c r="CZ54" s="327">
        <v>1</v>
      </c>
      <c r="DA54" s="327">
        <v>1</v>
      </c>
      <c r="DB54" s="327">
        <v>1</v>
      </c>
      <c r="DC54" s="327">
        <v>2</v>
      </c>
      <c r="DD54" s="327">
        <v>0</v>
      </c>
      <c r="DE54" s="328">
        <v>1</v>
      </c>
      <c r="DF54" s="327">
        <v>2</v>
      </c>
      <c r="DG54" s="327">
        <v>1</v>
      </c>
      <c r="DH54" s="327">
        <v>3</v>
      </c>
      <c r="DI54" s="327">
        <v>2</v>
      </c>
      <c r="DJ54" s="327">
        <v>1</v>
      </c>
      <c r="DK54" s="327">
        <v>2</v>
      </c>
      <c r="DL54" s="328">
        <v>1</v>
      </c>
      <c r="DM54" s="327">
        <v>0</v>
      </c>
      <c r="DN54" s="327">
        <v>2</v>
      </c>
      <c r="DO54" s="327">
        <v>2</v>
      </c>
      <c r="DP54" s="327">
        <v>3</v>
      </c>
      <c r="DQ54" s="327">
        <v>3</v>
      </c>
      <c r="DR54" s="327">
        <v>3</v>
      </c>
      <c r="DS54" s="327">
        <v>3</v>
      </c>
      <c r="DT54" s="327">
        <v>1</v>
      </c>
      <c r="DU54" s="327">
        <v>1</v>
      </c>
      <c r="DV54" s="327">
        <v>2</v>
      </c>
      <c r="DW54" s="327">
        <v>2</v>
      </c>
      <c r="DX54" s="327">
        <v>3</v>
      </c>
      <c r="DY54" s="327">
        <v>2</v>
      </c>
      <c r="DZ54" s="327">
        <v>2</v>
      </c>
      <c r="EA54" s="329">
        <v>2</v>
      </c>
      <c r="EB54" s="327">
        <v>1</v>
      </c>
      <c r="EC54" s="327">
        <v>1</v>
      </c>
      <c r="ED54" s="327">
        <v>2</v>
      </c>
      <c r="EE54" s="327">
        <v>0</v>
      </c>
      <c r="EF54" s="327">
        <v>0</v>
      </c>
      <c r="EG54" s="328">
        <v>0</v>
      </c>
    </row>
    <row r="55" spans="1:137" s="327" customFormat="1">
      <c r="A55" s="330">
        <v>1</v>
      </c>
      <c r="B55" s="324" t="s">
        <v>1665</v>
      </c>
      <c r="C55" s="325">
        <f t="shared" si="11"/>
        <v>2</v>
      </c>
      <c r="D55" s="326">
        <v>2</v>
      </c>
      <c r="E55" s="327">
        <v>1</v>
      </c>
      <c r="F55" s="327">
        <v>1</v>
      </c>
      <c r="G55" s="327">
        <v>0</v>
      </c>
      <c r="H55" s="327">
        <v>0</v>
      </c>
      <c r="I55" s="327">
        <v>0</v>
      </c>
      <c r="J55" s="327">
        <v>0</v>
      </c>
      <c r="K55" s="328">
        <v>0</v>
      </c>
      <c r="L55" s="327">
        <v>0</v>
      </c>
      <c r="M55" s="327">
        <v>0</v>
      </c>
      <c r="N55" s="327">
        <v>2</v>
      </c>
      <c r="O55" s="327">
        <v>0</v>
      </c>
      <c r="P55" s="327">
        <v>1</v>
      </c>
      <c r="Q55" s="327">
        <v>1</v>
      </c>
      <c r="R55" s="328">
        <v>1</v>
      </c>
      <c r="S55" s="327">
        <v>0</v>
      </c>
      <c r="T55" s="327">
        <v>0</v>
      </c>
      <c r="U55" s="327">
        <v>0</v>
      </c>
      <c r="V55" s="327">
        <v>2</v>
      </c>
      <c r="W55" s="327">
        <v>2</v>
      </c>
      <c r="X55" s="327">
        <v>1</v>
      </c>
      <c r="Y55" s="328">
        <v>2</v>
      </c>
      <c r="Z55" s="327">
        <v>1</v>
      </c>
      <c r="AA55" s="327">
        <v>2</v>
      </c>
      <c r="AB55" s="327">
        <v>2</v>
      </c>
      <c r="AC55" s="327">
        <v>1</v>
      </c>
      <c r="AD55" s="327">
        <v>2</v>
      </c>
      <c r="AE55" s="327">
        <v>2</v>
      </c>
      <c r="AF55" s="328">
        <v>2</v>
      </c>
      <c r="AG55" s="327">
        <v>2</v>
      </c>
      <c r="AH55" s="327">
        <v>0</v>
      </c>
      <c r="AI55" s="327">
        <v>0</v>
      </c>
      <c r="AJ55" s="327">
        <v>2</v>
      </c>
      <c r="AK55" s="327">
        <v>2</v>
      </c>
      <c r="AL55" s="327">
        <v>2</v>
      </c>
      <c r="AM55" s="328">
        <v>1</v>
      </c>
      <c r="AN55" s="327">
        <v>1</v>
      </c>
      <c r="AO55" s="327">
        <v>2</v>
      </c>
      <c r="AP55" s="327">
        <v>2</v>
      </c>
      <c r="AQ55" s="327">
        <v>2</v>
      </c>
      <c r="AR55" s="327">
        <v>1</v>
      </c>
      <c r="AS55" s="327">
        <v>1</v>
      </c>
      <c r="AT55" s="328">
        <v>2</v>
      </c>
      <c r="AU55" s="327">
        <v>0</v>
      </c>
      <c r="AV55" s="327">
        <v>0</v>
      </c>
      <c r="AW55" s="327">
        <v>0</v>
      </c>
      <c r="AX55" s="327">
        <v>0</v>
      </c>
      <c r="AY55" s="327">
        <v>2</v>
      </c>
      <c r="AZ55" s="327">
        <v>2</v>
      </c>
      <c r="BA55" s="328">
        <v>2</v>
      </c>
      <c r="BB55" s="327">
        <v>10</v>
      </c>
      <c r="BC55" s="327">
        <v>10</v>
      </c>
      <c r="BD55" s="327">
        <v>1</v>
      </c>
      <c r="BE55" s="327">
        <v>0</v>
      </c>
      <c r="BF55" s="327">
        <v>2</v>
      </c>
      <c r="BG55" s="327">
        <v>2</v>
      </c>
      <c r="BH55" s="328">
        <v>2</v>
      </c>
      <c r="BI55" s="327">
        <v>0</v>
      </c>
      <c r="BJ55" s="327">
        <v>0</v>
      </c>
      <c r="BK55" s="327">
        <v>2</v>
      </c>
      <c r="BL55" s="327">
        <v>2</v>
      </c>
      <c r="BM55" s="327">
        <v>2</v>
      </c>
      <c r="BN55" s="327">
        <v>2</v>
      </c>
      <c r="BO55" s="328">
        <v>2</v>
      </c>
      <c r="BP55" s="327">
        <v>0</v>
      </c>
      <c r="BQ55" s="327">
        <v>0</v>
      </c>
      <c r="BR55" s="327">
        <v>0</v>
      </c>
      <c r="BS55" s="327">
        <v>0</v>
      </c>
      <c r="BT55" s="327">
        <v>0</v>
      </c>
      <c r="BU55" s="327">
        <v>2</v>
      </c>
      <c r="BV55" s="328">
        <v>2</v>
      </c>
      <c r="BW55" s="327">
        <v>2</v>
      </c>
      <c r="BX55" s="327">
        <v>2</v>
      </c>
      <c r="BY55" s="327">
        <v>2</v>
      </c>
      <c r="BZ55" s="327">
        <v>2</v>
      </c>
      <c r="CA55" s="327">
        <v>2</v>
      </c>
      <c r="CB55" s="327">
        <v>2</v>
      </c>
      <c r="CC55" s="328">
        <v>2</v>
      </c>
      <c r="CD55" s="327">
        <v>2</v>
      </c>
      <c r="CE55" s="327">
        <v>2</v>
      </c>
      <c r="CF55" s="327">
        <v>2</v>
      </c>
      <c r="CG55" s="327">
        <v>2</v>
      </c>
      <c r="CH55" s="327">
        <v>2</v>
      </c>
      <c r="CI55" s="327">
        <v>2</v>
      </c>
      <c r="CJ55" s="328">
        <v>2</v>
      </c>
      <c r="CK55" s="327">
        <v>1</v>
      </c>
      <c r="CL55" s="327">
        <v>2</v>
      </c>
      <c r="CM55" s="327">
        <v>2</v>
      </c>
      <c r="CN55" s="327">
        <v>2</v>
      </c>
      <c r="CO55" s="327">
        <v>1</v>
      </c>
      <c r="CP55" s="327">
        <v>0</v>
      </c>
      <c r="CQ55" s="328">
        <v>2</v>
      </c>
      <c r="CR55" s="327">
        <v>2</v>
      </c>
      <c r="CS55" s="327">
        <v>2</v>
      </c>
      <c r="CT55" s="327">
        <v>2</v>
      </c>
      <c r="CU55" s="327">
        <v>2</v>
      </c>
      <c r="CV55" s="327">
        <v>2</v>
      </c>
      <c r="CW55" s="327">
        <v>2</v>
      </c>
      <c r="CX55" s="328">
        <v>2</v>
      </c>
      <c r="CY55" s="327">
        <v>3</v>
      </c>
      <c r="CZ55" s="327">
        <v>4</v>
      </c>
      <c r="DA55" s="327">
        <v>3</v>
      </c>
      <c r="DB55" s="327">
        <v>2</v>
      </c>
      <c r="DC55" s="327">
        <v>2</v>
      </c>
      <c r="DD55" s="327">
        <v>1</v>
      </c>
      <c r="DE55" s="328">
        <v>1</v>
      </c>
      <c r="DF55" s="327">
        <v>4</v>
      </c>
      <c r="DG55" s="327">
        <v>4</v>
      </c>
      <c r="DH55" s="327">
        <v>5</v>
      </c>
      <c r="DI55" s="327">
        <v>5</v>
      </c>
      <c r="DJ55" s="327">
        <v>3</v>
      </c>
      <c r="DK55" s="327">
        <v>4</v>
      </c>
      <c r="DL55" s="328">
        <v>5</v>
      </c>
      <c r="DM55" s="327">
        <v>5</v>
      </c>
      <c r="DN55" s="327">
        <v>4</v>
      </c>
      <c r="DO55" s="327">
        <v>4</v>
      </c>
      <c r="DP55" s="327">
        <v>4</v>
      </c>
      <c r="DQ55" s="327">
        <v>4</v>
      </c>
      <c r="DR55" s="327">
        <v>5</v>
      </c>
      <c r="DS55" s="327">
        <v>4</v>
      </c>
      <c r="DT55" s="327">
        <v>5</v>
      </c>
      <c r="DU55" s="327">
        <v>5</v>
      </c>
      <c r="DV55" s="327">
        <v>4</v>
      </c>
      <c r="DW55" s="327">
        <v>5</v>
      </c>
      <c r="DX55" s="327">
        <v>4</v>
      </c>
      <c r="DY55" s="327">
        <v>4</v>
      </c>
      <c r="DZ55" s="327">
        <v>4</v>
      </c>
      <c r="EA55" s="329">
        <v>5</v>
      </c>
      <c r="EB55" s="327">
        <v>4</v>
      </c>
      <c r="EC55" s="327">
        <v>4</v>
      </c>
      <c r="ED55" s="327">
        <v>4</v>
      </c>
      <c r="EE55" s="327">
        <v>7</v>
      </c>
      <c r="EF55" s="327">
        <v>6</v>
      </c>
      <c r="EG55" s="328">
        <v>7</v>
      </c>
    </row>
    <row r="56" spans="1:137" s="327" customFormat="1">
      <c r="A56" s="330">
        <v>1</v>
      </c>
      <c r="B56" s="331" t="s">
        <v>2117</v>
      </c>
      <c r="C56" s="325">
        <f t="shared" si="11"/>
        <v>7</v>
      </c>
      <c r="D56" s="326">
        <v>2</v>
      </c>
      <c r="E56" s="327">
        <v>2</v>
      </c>
      <c r="F56" s="327">
        <v>1</v>
      </c>
      <c r="G56" s="327">
        <v>0</v>
      </c>
      <c r="H56" s="327">
        <v>0</v>
      </c>
      <c r="I56" s="327">
        <v>2</v>
      </c>
      <c r="J56" s="327">
        <v>2</v>
      </c>
      <c r="K56" s="328">
        <v>0</v>
      </c>
      <c r="L56" s="327">
        <v>0</v>
      </c>
      <c r="M56" s="327">
        <v>0</v>
      </c>
      <c r="N56" s="327">
        <v>1</v>
      </c>
      <c r="O56" s="327">
        <v>0</v>
      </c>
      <c r="P56" s="327">
        <v>2</v>
      </c>
      <c r="Q56" s="327">
        <v>2</v>
      </c>
      <c r="R56" s="328">
        <v>2</v>
      </c>
      <c r="S56" s="327">
        <v>0</v>
      </c>
      <c r="T56" s="327">
        <v>0</v>
      </c>
      <c r="U56" s="327">
        <v>0</v>
      </c>
      <c r="V56" s="327">
        <v>1</v>
      </c>
      <c r="W56" s="327">
        <v>2</v>
      </c>
      <c r="X56" s="327">
        <v>1</v>
      </c>
      <c r="Y56" s="328">
        <v>2</v>
      </c>
      <c r="Z56" s="327">
        <v>1</v>
      </c>
      <c r="AA56" s="327">
        <v>1</v>
      </c>
      <c r="AB56" s="327">
        <v>2</v>
      </c>
      <c r="AC56" s="327">
        <v>2</v>
      </c>
      <c r="AD56" s="327">
        <v>1</v>
      </c>
      <c r="AE56" s="327">
        <v>2</v>
      </c>
      <c r="AF56" s="328">
        <v>2</v>
      </c>
      <c r="AG56" s="327">
        <v>2</v>
      </c>
      <c r="AH56" s="327">
        <v>0</v>
      </c>
      <c r="AI56" s="327">
        <v>0</v>
      </c>
      <c r="AJ56" s="327">
        <v>2</v>
      </c>
      <c r="AK56" s="327">
        <v>2</v>
      </c>
      <c r="AL56" s="327">
        <v>2</v>
      </c>
      <c r="AM56" s="328">
        <v>0</v>
      </c>
      <c r="AN56" s="327">
        <v>2</v>
      </c>
      <c r="AO56" s="327">
        <v>2</v>
      </c>
      <c r="AP56" s="327">
        <v>1</v>
      </c>
      <c r="AQ56" s="327">
        <v>1</v>
      </c>
      <c r="AR56" s="327">
        <v>1</v>
      </c>
      <c r="AS56" s="327">
        <v>2</v>
      </c>
      <c r="AT56" s="328">
        <v>2</v>
      </c>
      <c r="AU56" s="327">
        <v>0</v>
      </c>
      <c r="AV56" s="327">
        <v>0</v>
      </c>
      <c r="AW56" s="327">
        <v>0</v>
      </c>
      <c r="AX56" s="327">
        <v>0</v>
      </c>
      <c r="AY56" s="327">
        <v>2</v>
      </c>
      <c r="AZ56" s="327">
        <v>2</v>
      </c>
      <c r="BA56" s="328">
        <v>2</v>
      </c>
      <c r="BB56" s="327">
        <v>2</v>
      </c>
      <c r="BC56" s="327">
        <v>2</v>
      </c>
      <c r="BD56" s="327">
        <v>1</v>
      </c>
      <c r="BE56" s="327">
        <v>0</v>
      </c>
      <c r="BF56" s="327">
        <v>2</v>
      </c>
      <c r="BG56" s="327">
        <v>2</v>
      </c>
      <c r="BH56" s="328">
        <v>2</v>
      </c>
      <c r="BI56" s="327">
        <v>0</v>
      </c>
      <c r="BJ56" s="327">
        <v>0</v>
      </c>
      <c r="BK56" s="327">
        <v>2</v>
      </c>
      <c r="BL56" s="327">
        <v>1</v>
      </c>
      <c r="BM56" s="327">
        <v>2</v>
      </c>
      <c r="BN56" s="327">
        <v>2</v>
      </c>
      <c r="BO56" s="328">
        <v>2</v>
      </c>
      <c r="BP56" s="327">
        <v>0</v>
      </c>
      <c r="BQ56" s="327">
        <v>0</v>
      </c>
      <c r="BR56" s="327">
        <v>0</v>
      </c>
      <c r="BS56" s="327">
        <v>0</v>
      </c>
      <c r="BT56" s="327">
        <v>0</v>
      </c>
      <c r="BU56" s="327">
        <v>2</v>
      </c>
      <c r="BV56" s="328">
        <v>2</v>
      </c>
      <c r="BW56" s="327">
        <v>2</v>
      </c>
      <c r="BX56" s="327">
        <v>2</v>
      </c>
      <c r="BY56" s="327">
        <v>2</v>
      </c>
      <c r="BZ56" s="327">
        <v>2</v>
      </c>
      <c r="CA56" s="327">
        <v>2</v>
      </c>
      <c r="CB56" s="327">
        <v>2</v>
      </c>
      <c r="CC56" s="328">
        <v>2</v>
      </c>
      <c r="CD56" s="327">
        <v>2</v>
      </c>
      <c r="CE56" s="327">
        <v>2</v>
      </c>
      <c r="CF56" s="327">
        <v>2</v>
      </c>
      <c r="CG56" s="327">
        <v>2</v>
      </c>
      <c r="CH56" s="327">
        <v>2</v>
      </c>
      <c r="CI56" s="327">
        <v>2</v>
      </c>
      <c r="CJ56" s="328">
        <v>2</v>
      </c>
      <c r="CK56" s="327">
        <v>1</v>
      </c>
      <c r="CL56" s="327">
        <v>2</v>
      </c>
      <c r="CM56" s="327">
        <v>2</v>
      </c>
      <c r="CN56" s="327">
        <v>2</v>
      </c>
      <c r="CO56" s="327">
        <v>1</v>
      </c>
      <c r="CP56" s="327">
        <v>0</v>
      </c>
      <c r="CQ56" s="328">
        <v>2</v>
      </c>
      <c r="CR56" s="327">
        <v>2</v>
      </c>
      <c r="CS56" s="327">
        <v>1</v>
      </c>
      <c r="CT56" s="327">
        <v>2</v>
      </c>
      <c r="CU56" s="327">
        <v>2</v>
      </c>
      <c r="CV56" s="327">
        <v>2</v>
      </c>
      <c r="CW56" s="327">
        <v>2</v>
      </c>
      <c r="CX56" s="328">
        <v>2</v>
      </c>
      <c r="CY56" s="327">
        <v>1</v>
      </c>
      <c r="CZ56" s="327">
        <v>1</v>
      </c>
      <c r="DA56" s="327">
        <v>1</v>
      </c>
      <c r="DB56" s="327">
        <v>2</v>
      </c>
      <c r="DC56" s="327">
        <v>2</v>
      </c>
      <c r="DD56" s="327">
        <v>1</v>
      </c>
      <c r="DE56" s="328">
        <v>2</v>
      </c>
      <c r="DF56" s="327">
        <v>4</v>
      </c>
      <c r="DG56" s="327">
        <v>3</v>
      </c>
      <c r="DH56" s="327">
        <v>5</v>
      </c>
      <c r="DI56" s="327">
        <v>5</v>
      </c>
      <c r="DJ56" s="327">
        <v>3</v>
      </c>
      <c r="DK56" s="327">
        <v>5</v>
      </c>
      <c r="DL56" s="328">
        <v>5</v>
      </c>
      <c r="DM56" s="327">
        <v>3</v>
      </c>
      <c r="DN56" s="327">
        <v>4</v>
      </c>
      <c r="DO56" s="327">
        <v>4</v>
      </c>
      <c r="DP56" s="327">
        <v>5</v>
      </c>
      <c r="DQ56" s="327">
        <v>5</v>
      </c>
      <c r="DR56" s="327">
        <v>4</v>
      </c>
      <c r="DS56" s="327">
        <v>5</v>
      </c>
      <c r="DT56" s="327">
        <v>3</v>
      </c>
      <c r="DU56" s="327">
        <v>3</v>
      </c>
      <c r="DV56" s="327">
        <v>3</v>
      </c>
      <c r="DW56" s="327">
        <v>3</v>
      </c>
      <c r="DX56" s="327">
        <v>5</v>
      </c>
      <c r="DY56" s="327">
        <v>2</v>
      </c>
      <c r="DZ56" s="327">
        <v>5</v>
      </c>
      <c r="EA56" s="329">
        <v>3</v>
      </c>
      <c r="EB56" s="327">
        <v>3</v>
      </c>
      <c r="EC56" s="327">
        <v>2</v>
      </c>
      <c r="ED56" s="327">
        <v>3</v>
      </c>
      <c r="EE56" s="327">
        <v>4</v>
      </c>
      <c r="EF56" s="327">
        <v>9</v>
      </c>
      <c r="EG56" s="328">
        <v>8</v>
      </c>
    </row>
    <row r="57" spans="1:137" s="426" customFormat="1">
      <c r="A57" s="422">
        <v>0.5</v>
      </c>
      <c r="B57" s="423" t="s">
        <v>5789</v>
      </c>
      <c r="C57" s="424">
        <f t="shared" ref="C57" si="13">(SUM(E57:K57))*A57</f>
        <v>1</v>
      </c>
      <c r="D57" s="425">
        <v>4</v>
      </c>
      <c r="E57" s="426">
        <v>0</v>
      </c>
      <c r="F57" s="426">
        <v>0</v>
      </c>
      <c r="G57" s="426">
        <v>0</v>
      </c>
      <c r="H57" s="426">
        <v>0</v>
      </c>
      <c r="I57" s="426">
        <v>0</v>
      </c>
      <c r="J57" s="426">
        <v>2</v>
      </c>
      <c r="K57" s="427">
        <v>0</v>
      </c>
      <c r="L57" s="426">
        <v>0</v>
      </c>
      <c r="M57" s="426">
        <v>0</v>
      </c>
      <c r="N57" s="426">
        <v>0</v>
      </c>
      <c r="O57" s="426">
        <v>0</v>
      </c>
      <c r="P57" s="426">
        <v>0</v>
      </c>
      <c r="Q57" s="426">
        <v>0</v>
      </c>
      <c r="R57" s="427">
        <v>0</v>
      </c>
      <c r="S57" s="426">
        <v>0</v>
      </c>
      <c r="T57" s="426">
        <v>0</v>
      </c>
      <c r="U57" s="426">
        <v>0</v>
      </c>
      <c r="V57" s="426">
        <v>0</v>
      </c>
      <c r="W57" s="426">
        <v>0</v>
      </c>
      <c r="X57" s="426">
        <v>0</v>
      </c>
      <c r="Y57" s="427">
        <v>0</v>
      </c>
      <c r="Z57" s="426">
        <v>0</v>
      </c>
      <c r="AA57" s="426">
        <v>0</v>
      </c>
      <c r="AB57" s="426">
        <v>0</v>
      </c>
      <c r="AC57" s="426">
        <v>0</v>
      </c>
      <c r="AD57" s="426">
        <v>0</v>
      </c>
      <c r="AE57" s="426">
        <v>0</v>
      </c>
      <c r="AF57" s="427">
        <v>2</v>
      </c>
      <c r="AG57" s="426">
        <v>0</v>
      </c>
      <c r="AH57" s="426">
        <v>0</v>
      </c>
      <c r="AI57" s="426">
        <v>0</v>
      </c>
      <c r="AJ57" s="426">
        <v>0</v>
      </c>
      <c r="AK57" s="426">
        <v>0</v>
      </c>
      <c r="AL57" s="426">
        <v>0</v>
      </c>
      <c r="AM57" s="427">
        <v>0</v>
      </c>
      <c r="AN57" s="426">
        <v>0</v>
      </c>
      <c r="AO57" s="426">
        <v>0</v>
      </c>
      <c r="AP57" s="426">
        <v>0</v>
      </c>
      <c r="AQ57" s="426">
        <v>0</v>
      </c>
      <c r="AR57" s="426">
        <v>0</v>
      </c>
      <c r="AS57" s="426">
        <v>0</v>
      </c>
      <c r="AT57" s="427">
        <v>2</v>
      </c>
      <c r="AU57" s="426">
        <v>0</v>
      </c>
      <c r="AV57" s="426">
        <v>0</v>
      </c>
      <c r="AW57" s="426">
        <v>0</v>
      </c>
      <c r="AX57" s="426">
        <v>0</v>
      </c>
      <c r="AY57" s="426">
        <v>0</v>
      </c>
      <c r="AZ57" s="426">
        <v>0</v>
      </c>
      <c r="BA57" s="427">
        <v>2</v>
      </c>
      <c r="BB57" s="426">
        <v>0</v>
      </c>
      <c r="BC57" s="426">
        <v>0</v>
      </c>
      <c r="BD57" s="426">
        <v>0</v>
      </c>
      <c r="BE57" s="426">
        <v>0</v>
      </c>
      <c r="BF57" s="426">
        <v>0</v>
      </c>
      <c r="BG57" s="426">
        <v>0</v>
      </c>
      <c r="BH57" s="427">
        <v>1</v>
      </c>
      <c r="BI57" s="426">
        <v>0</v>
      </c>
      <c r="BJ57" s="426">
        <v>0</v>
      </c>
      <c r="BK57" s="426">
        <v>0</v>
      </c>
      <c r="BL57" s="426">
        <v>0</v>
      </c>
      <c r="BM57" s="426">
        <v>0</v>
      </c>
      <c r="BN57" s="426">
        <v>0</v>
      </c>
      <c r="BO57" s="427">
        <v>0</v>
      </c>
      <c r="BP57" s="426">
        <v>0</v>
      </c>
      <c r="BQ57" s="426">
        <v>0</v>
      </c>
      <c r="BR57" s="426">
        <v>0</v>
      </c>
      <c r="BS57" s="426">
        <v>0</v>
      </c>
      <c r="BT57" s="426">
        <v>0</v>
      </c>
      <c r="BU57" s="426">
        <v>0</v>
      </c>
      <c r="BV57" s="427">
        <v>3</v>
      </c>
      <c r="BW57" s="426">
        <v>0</v>
      </c>
      <c r="BX57" s="426">
        <v>0</v>
      </c>
      <c r="BY57" s="426">
        <v>0</v>
      </c>
      <c r="BZ57" s="426">
        <v>0</v>
      </c>
      <c r="CA57" s="426">
        <v>0</v>
      </c>
      <c r="CB57" s="426">
        <v>0</v>
      </c>
      <c r="CC57" s="427">
        <v>3</v>
      </c>
      <c r="CD57" s="426">
        <v>0</v>
      </c>
      <c r="CE57" s="426">
        <v>0</v>
      </c>
      <c r="CF57" s="426">
        <v>0</v>
      </c>
      <c r="CG57" s="426">
        <v>0</v>
      </c>
      <c r="CH57" s="426">
        <v>0</v>
      </c>
      <c r="CI57" s="426">
        <v>0</v>
      </c>
      <c r="CJ57" s="427">
        <v>3</v>
      </c>
      <c r="CK57" s="426">
        <v>0</v>
      </c>
      <c r="CL57" s="426">
        <v>0</v>
      </c>
      <c r="CM57" s="426">
        <v>0</v>
      </c>
      <c r="CN57" s="426">
        <v>0</v>
      </c>
      <c r="CO57" s="426">
        <v>0</v>
      </c>
      <c r="CP57" s="426">
        <v>0</v>
      </c>
      <c r="CQ57" s="427">
        <v>3</v>
      </c>
      <c r="CR57" s="426">
        <v>0</v>
      </c>
      <c r="CS57" s="426">
        <v>0</v>
      </c>
      <c r="CT57" s="426">
        <v>0</v>
      </c>
      <c r="CU57" s="426">
        <v>0</v>
      </c>
      <c r="CV57" s="426">
        <v>0</v>
      </c>
      <c r="CW57" s="426">
        <v>0</v>
      </c>
      <c r="CX57" s="427">
        <v>0</v>
      </c>
      <c r="CY57" s="426">
        <v>0</v>
      </c>
      <c r="CZ57" s="426">
        <v>0</v>
      </c>
      <c r="DA57" s="426">
        <v>0</v>
      </c>
      <c r="DB57" s="426">
        <v>0</v>
      </c>
      <c r="DC57" s="426">
        <v>0</v>
      </c>
      <c r="DD57" s="426">
        <v>0</v>
      </c>
      <c r="DE57" s="427">
        <v>0</v>
      </c>
      <c r="DF57" s="426">
        <v>0</v>
      </c>
      <c r="DG57" s="426">
        <v>0</v>
      </c>
      <c r="DH57" s="426">
        <v>0</v>
      </c>
      <c r="DI57" s="426">
        <v>0</v>
      </c>
      <c r="DJ57" s="426">
        <v>0</v>
      </c>
      <c r="DK57" s="426">
        <v>0</v>
      </c>
      <c r="DL57" s="427">
        <v>0</v>
      </c>
      <c r="DM57" s="426">
        <v>0</v>
      </c>
      <c r="DN57" s="426">
        <v>0</v>
      </c>
      <c r="DO57" s="426">
        <v>0</v>
      </c>
      <c r="DP57" s="426">
        <v>0</v>
      </c>
      <c r="DQ57" s="426">
        <v>0</v>
      </c>
      <c r="DR57" s="426">
        <v>0</v>
      </c>
      <c r="DS57" s="426">
        <v>0</v>
      </c>
      <c r="DT57" s="426">
        <v>0</v>
      </c>
      <c r="DU57" s="426">
        <v>0</v>
      </c>
      <c r="DV57" s="426">
        <v>0</v>
      </c>
      <c r="DW57" s="426">
        <v>0</v>
      </c>
      <c r="DX57" s="426">
        <v>0</v>
      </c>
      <c r="DY57" s="426">
        <v>0</v>
      </c>
      <c r="DZ57" s="426">
        <v>0</v>
      </c>
      <c r="EA57" s="428">
        <v>0</v>
      </c>
      <c r="EB57" s="426">
        <v>0</v>
      </c>
      <c r="EC57" s="426">
        <v>0</v>
      </c>
      <c r="ED57" s="426">
        <v>0</v>
      </c>
      <c r="EE57" s="426">
        <v>0</v>
      </c>
      <c r="EF57" s="426">
        <v>0</v>
      </c>
      <c r="EG57" s="427">
        <v>0</v>
      </c>
    </row>
    <row r="58" spans="1:137" s="327" customFormat="1">
      <c r="A58" s="330">
        <v>1</v>
      </c>
      <c r="B58" s="421" t="s">
        <v>1619</v>
      </c>
      <c r="C58" s="325">
        <f t="shared" ref="C58" si="14">(SUM(E58:K58))*A58</f>
        <v>0</v>
      </c>
      <c r="D58" s="326">
        <v>3</v>
      </c>
      <c r="E58" s="327">
        <v>0</v>
      </c>
      <c r="F58" s="327">
        <v>0</v>
      </c>
      <c r="G58" s="327">
        <v>0</v>
      </c>
      <c r="H58" s="327">
        <v>0</v>
      </c>
      <c r="I58" s="327">
        <v>0</v>
      </c>
      <c r="J58" s="327">
        <v>0</v>
      </c>
      <c r="K58" s="328">
        <v>0</v>
      </c>
      <c r="L58" s="327">
        <v>0</v>
      </c>
      <c r="M58" s="327">
        <v>0</v>
      </c>
      <c r="N58" s="327">
        <v>0</v>
      </c>
      <c r="O58" s="327">
        <v>1</v>
      </c>
      <c r="P58" s="327">
        <v>0</v>
      </c>
      <c r="Q58" s="327">
        <v>0</v>
      </c>
      <c r="R58" s="328">
        <v>0</v>
      </c>
      <c r="S58" s="327">
        <v>0</v>
      </c>
      <c r="T58" s="327">
        <v>0</v>
      </c>
      <c r="U58" s="327">
        <v>0</v>
      </c>
      <c r="V58" s="327">
        <v>0</v>
      </c>
      <c r="W58" s="327">
        <v>0</v>
      </c>
      <c r="X58" s="327">
        <v>0</v>
      </c>
      <c r="Y58" s="328">
        <v>0</v>
      </c>
      <c r="Z58" s="327">
        <v>0</v>
      </c>
      <c r="AA58" s="327">
        <v>0</v>
      </c>
      <c r="AB58" s="327">
        <v>0</v>
      </c>
      <c r="AC58" s="327">
        <v>0</v>
      </c>
      <c r="AD58" s="327">
        <v>0</v>
      </c>
      <c r="AE58" s="327">
        <v>0</v>
      </c>
      <c r="AF58" s="328">
        <v>0</v>
      </c>
      <c r="AG58" s="327">
        <v>0</v>
      </c>
      <c r="AH58" s="327">
        <v>0</v>
      </c>
      <c r="AI58" s="327">
        <v>0</v>
      </c>
      <c r="AJ58" s="327">
        <v>0</v>
      </c>
      <c r="AK58" s="327">
        <v>1</v>
      </c>
      <c r="AL58" s="327">
        <v>0</v>
      </c>
      <c r="AM58" s="328">
        <v>0</v>
      </c>
      <c r="AN58" s="327">
        <v>0</v>
      </c>
      <c r="AO58" s="327">
        <v>0</v>
      </c>
      <c r="AP58" s="327">
        <v>0</v>
      </c>
      <c r="AQ58" s="327">
        <v>0</v>
      </c>
      <c r="AR58" s="327">
        <v>1</v>
      </c>
      <c r="AS58" s="327">
        <v>0</v>
      </c>
      <c r="AT58" s="328">
        <v>1</v>
      </c>
      <c r="AU58" s="327">
        <v>0</v>
      </c>
      <c r="AV58" s="327">
        <v>0</v>
      </c>
      <c r="AW58" s="327">
        <v>0</v>
      </c>
      <c r="AX58" s="327">
        <v>0</v>
      </c>
      <c r="AY58" s="327">
        <v>1</v>
      </c>
      <c r="AZ58" s="327">
        <v>0</v>
      </c>
      <c r="BA58" s="328">
        <v>0</v>
      </c>
      <c r="BB58" s="327">
        <v>0</v>
      </c>
      <c r="BC58" s="327">
        <v>0</v>
      </c>
      <c r="BD58" s="327">
        <v>0</v>
      </c>
      <c r="BE58" s="327">
        <v>0</v>
      </c>
      <c r="BF58" s="327">
        <v>0</v>
      </c>
      <c r="BG58" s="327">
        <v>0</v>
      </c>
      <c r="BH58" s="328">
        <v>0</v>
      </c>
      <c r="BI58" s="327">
        <v>0</v>
      </c>
      <c r="BJ58" s="327">
        <v>0</v>
      </c>
      <c r="BK58" s="327">
        <v>0</v>
      </c>
      <c r="BL58" s="327">
        <v>0</v>
      </c>
      <c r="BM58" s="327">
        <v>0</v>
      </c>
      <c r="BN58" s="327">
        <v>1</v>
      </c>
      <c r="BO58" s="328">
        <v>0</v>
      </c>
      <c r="BP58" s="327">
        <v>0</v>
      </c>
      <c r="BQ58" s="327">
        <v>0</v>
      </c>
      <c r="BR58" s="327">
        <v>0</v>
      </c>
      <c r="BS58" s="327">
        <v>0</v>
      </c>
      <c r="BT58" s="327">
        <v>0</v>
      </c>
      <c r="BU58" s="327">
        <v>0</v>
      </c>
      <c r="BV58" s="328">
        <v>3</v>
      </c>
      <c r="BW58" s="327">
        <v>0</v>
      </c>
      <c r="BX58" s="327">
        <v>0</v>
      </c>
      <c r="BY58" s="327">
        <v>3</v>
      </c>
      <c r="BZ58" s="327">
        <v>0</v>
      </c>
      <c r="CA58" s="327">
        <v>0</v>
      </c>
      <c r="CB58" s="327">
        <v>0</v>
      </c>
      <c r="CC58" s="328">
        <v>0</v>
      </c>
      <c r="CD58" s="327">
        <v>0</v>
      </c>
      <c r="CE58" s="327">
        <v>0</v>
      </c>
      <c r="CF58" s="327">
        <v>0</v>
      </c>
      <c r="CG58" s="327">
        <v>0</v>
      </c>
      <c r="CH58" s="327">
        <v>0</v>
      </c>
      <c r="CI58" s="327">
        <v>0</v>
      </c>
      <c r="CJ58" s="328">
        <v>0</v>
      </c>
      <c r="CK58" s="327">
        <v>0</v>
      </c>
      <c r="CL58" s="327">
        <v>0</v>
      </c>
      <c r="CM58" s="327">
        <v>0</v>
      </c>
      <c r="CN58" s="327">
        <v>0</v>
      </c>
      <c r="CO58" s="327">
        <v>0</v>
      </c>
      <c r="CP58" s="327">
        <v>0</v>
      </c>
      <c r="CQ58" s="328">
        <v>0</v>
      </c>
      <c r="CR58" s="327">
        <v>0</v>
      </c>
      <c r="CS58" s="327">
        <v>0</v>
      </c>
      <c r="CT58" s="327">
        <v>0</v>
      </c>
      <c r="CU58" s="327">
        <v>0</v>
      </c>
      <c r="CV58" s="327">
        <v>0</v>
      </c>
      <c r="CW58" s="327">
        <v>0</v>
      </c>
      <c r="CX58" s="328">
        <v>0</v>
      </c>
      <c r="CY58" s="327">
        <v>0</v>
      </c>
      <c r="CZ58" s="327">
        <v>0</v>
      </c>
      <c r="DA58" s="327">
        <v>0</v>
      </c>
      <c r="DB58" s="327">
        <v>0</v>
      </c>
      <c r="DC58" s="327">
        <v>0</v>
      </c>
      <c r="DD58" s="327">
        <v>0</v>
      </c>
      <c r="DE58" s="328">
        <v>0</v>
      </c>
      <c r="DF58" s="327">
        <v>0</v>
      </c>
      <c r="DG58" s="327">
        <v>0</v>
      </c>
      <c r="DH58" s="327">
        <v>0</v>
      </c>
      <c r="DI58" s="327">
        <v>0</v>
      </c>
      <c r="DJ58" s="327">
        <v>5</v>
      </c>
      <c r="DK58" s="327">
        <v>0</v>
      </c>
      <c r="DL58" s="328">
        <v>0</v>
      </c>
      <c r="DM58" s="327">
        <v>0</v>
      </c>
      <c r="DN58" s="327">
        <v>0</v>
      </c>
      <c r="DO58" s="327">
        <v>0</v>
      </c>
      <c r="DP58" s="327">
        <v>0</v>
      </c>
      <c r="DQ58" s="327">
        <v>4</v>
      </c>
      <c r="DR58" s="327">
        <v>0</v>
      </c>
      <c r="DS58" s="327">
        <v>0</v>
      </c>
      <c r="DT58" s="327">
        <v>0</v>
      </c>
      <c r="DU58" s="327">
        <v>0</v>
      </c>
      <c r="DV58" s="327">
        <v>0</v>
      </c>
      <c r="DW58" s="327">
        <v>0</v>
      </c>
      <c r="DX58" s="327">
        <v>0</v>
      </c>
      <c r="DY58" s="327">
        <v>0</v>
      </c>
      <c r="DZ58" s="327">
        <v>0</v>
      </c>
      <c r="EA58" s="329">
        <v>0</v>
      </c>
      <c r="EB58" s="327">
        <v>0</v>
      </c>
      <c r="EC58" s="327">
        <v>0</v>
      </c>
      <c r="ED58" s="327">
        <v>0</v>
      </c>
      <c r="EE58" s="327">
        <v>0</v>
      </c>
      <c r="EF58" s="327">
        <v>0</v>
      </c>
      <c r="EG58" s="328">
        <v>0</v>
      </c>
    </row>
    <row r="59" spans="1:137" s="327" customFormat="1">
      <c r="A59" s="330">
        <v>1</v>
      </c>
      <c r="B59" s="421" t="s">
        <v>2295</v>
      </c>
      <c r="C59" s="325">
        <f>(SUM(E59:K59))*A59</f>
        <v>0</v>
      </c>
      <c r="D59" s="326">
        <v>3</v>
      </c>
      <c r="E59" s="327">
        <v>0</v>
      </c>
      <c r="F59" s="327">
        <v>0</v>
      </c>
      <c r="G59" s="327">
        <v>0</v>
      </c>
      <c r="H59" s="327">
        <v>0</v>
      </c>
      <c r="I59" s="327">
        <v>0</v>
      </c>
      <c r="J59" s="327">
        <v>0</v>
      </c>
      <c r="K59" s="328">
        <v>0</v>
      </c>
      <c r="L59" s="327">
        <v>0</v>
      </c>
      <c r="M59" s="327">
        <v>0</v>
      </c>
      <c r="N59" s="327">
        <v>0</v>
      </c>
      <c r="O59" s="327">
        <v>1</v>
      </c>
      <c r="P59" s="327">
        <v>0</v>
      </c>
      <c r="Q59" s="327">
        <v>0</v>
      </c>
      <c r="R59" s="328">
        <v>0</v>
      </c>
      <c r="S59" s="327">
        <v>0</v>
      </c>
      <c r="T59" s="327">
        <v>0</v>
      </c>
      <c r="U59" s="327">
        <v>0</v>
      </c>
      <c r="V59" s="327">
        <v>0</v>
      </c>
      <c r="W59" s="327">
        <v>0</v>
      </c>
      <c r="X59" s="327">
        <v>0</v>
      </c>
      <c r="Y59" s="328">
        <v>0</v>
      </c>
      <c r="Z59" s="327">
        <v>0</v>
      </c>
      <c r="AA59" s="327">
        <v>0</v>
      </c>
      <c r="AB59" s="327">
        <v>0</v>
      </c>
      <c r="AC59" s="327">
        <v>0</v>
      </c>
      <c r="AD59" s="327">
        <v>0</v>
      </c>
      <c r="AE59" s="327">
        <v>0</v>
      </c>
      <c r="AF59" s="328">
        <v>0</v>
      </c>
      <c r="AG59" s="327">
        <v>0</v>
      </c>
      <c r="AH59" s="327">
        <v>0</v>
      </c>
      <c r="AI59" s="327">
        <v>0</v>
      </c>
      <c r="AJ59" s="327">
        <v>0</v>
      </c>
      <c r="AK59" s="327">
        <v>1</v>
      </c>
      <c r="AL59" s="327">
        <v>0</v>
      </c>
      <c r="AM59" s="328">
        <v>0</v>
      </c>
      <c r="AN59" s="327">
        <v>0</v>
      </c>
      <c r="AO59" s="327">
        <v>0</v>
      </c>
      <c r="AP59" s="327">
        <v>0</v>
      </c>
      <c r="AQ59" s="327">
        <v>0</v>
      </c>
      <c r="AR59" s="327">
        <v>1</v>
      </c>
      <c r="AS59" s="327">
        <v>0</v>
      </c>
      <c r="AT59" s="328">
        <v>1</v>
      </c>
      <c r="AU59" s="327">
        <v>0</v>
      </c>
      <c r="AV59" s="327">
        <v>0</v>
      </c>
      <c r="AW59" s="327">
        <v>0</v>
      </c>
      <c r="AX59" s="327">
        <v>0</v>
      </c>
      <c r="AY59" s="327">
        <v>1</v>
      </c>
      <c r="AZ59" s="327">
        <v>0</v>
      </c>
      <c r="BA59" s="328">
        <v>0</v>
      </c>
      <c r="BB59" s="327">
        <v>0</v>
      </c>
      <c r="BC59" s="327">
        <v>0</v>
      </c>
      <c r="BD59" s="327">
        <v>0</v>
      </c>
      <c r="BE59" s="327">
        <v>0</v>
      </c>
      <c r="BF59" s="327">
        <v>0</v>
      </c>
      <c r="BG59" s="327">
        <v>0</v>
      </c>
      <c r="BH59" s="328">
        <v>0</v>
      </c>
      <c r="BI59" s="327">
        <v>0</v>
      </c>
      <c r="BJ59" s="327">
        <v>0</v>
      </c>
      <c r="BK59" s="327">
        <v>0</v>
      </c>
      <c r="BL59" s="327">
        <v>0</v>
      </c>
      <c r="BM59" s="327">
        <v>0</v>
      </c>
      <c r="BN59" s="327">
        <v>1</v>
      </c>
      <c r="BO59" s="328">
        <v>0</v>
      </c>
      <c r="BP59" s="327">
        <v>0</v>
      </c>
      <c r="BQ59" s="327">
        <v>0</v>
      </c>
      <c r="BR59" s="327">
        <v>0</v>
      </c>
      <c r="BS59" s="327">
        <v>0</v>
      </c>
      <c r="BT59" s="327">
        <v>0</v>
      </c>
      <c r="BU59" s="327">
        <v>0</v>
      </c>
      <c r="BV59" s="328">
        <v>3</v>
      </c>
      <c r="BW59" s="327">
        <v>0</v>
      </c>
      <c r="BX59" s="327">
        <v>0</v>
      </c>
      <c r="BY59" s="327">
        <v>3</v>
      </c>
      <c r="BZ59" s="327">
        <v>0</v>
      </c>
      <c r="CA59" s="327">
        <v>0</v>
      </c>
      <c r="CB59" s="327">
        <v>0</v>
      </c>
      <c r="CC59" s="328">
        <v>2</v>
      </c>
      <c r="CD59" s="327">
        <v>0</v>
      </c>
      <c r="CE59" s="327">
        <v>0</v>
      </c>
      <c r="CF59" s="327">
        <v>0</v>
      </c>
      <c r="CG59" s="327">
        <v>0</v>
      </c>
      <c r="CH59" s="327">
        <v>0</v>
      </c>
      <c r="CI59" s="327">
        <v>0</v>
      </c>
      <c r="CJ59" s="328">
        <v>0</v>
      </c>
      <c r="CK59" s="327">
        <v>0</v>
      </c>
      <c r="CL59" s="327">
        <v>0</v>
      </c>
      <c r="CM59" s="327">
        <v>0</v>
      </c>
      <c r="CN59" s="327">
        <v>0</v>
      </c>
      <c r="CO59" s="327">
        <v>4</v>
      </c>
      <c r="CP59" s="327">
        <v>0</v>
      </c>
      <c r="CQ59" s="328">
        <v>0</v>
      </c>
      <c r="CR59" s="327">
        <v>0</v>
      </c>
      <c r="CS59" s="327">
        <v>0</v>
      </c>
      <c r="CT59" s="327">
        <v>0</v>
      </c>
      <c r="CU59" s="327">
        <v>0</v>
      </c>
      <c r="CV59" s="327">
        <v>0</v>
      </c>
      <c r="CW59" s="327">
        <v>0</v>
      </c>
      <c r="CX59" s="328">
        <v>0</v>
      </c>
      <c r="CY59" s="327">
        <v>0</v>
      </c>
      <c r="CZ59" s="327">
        <v>0</v>
      </c>
      <c r="DA59" s="327">
        <v>0</v>
      </c>
      <c r="DB59" s="327">
        <v>0</v>
      </c>
      <c r="DC59" s="327">
        <v>0</v>
      </c>
      <c r="DD59" s="327">
        <v>3</v>
      </c>
      <c r="DE59" s="328">
        <v>3</v>
      </c>
      <c r="DF59" s="327">
        <v>0</v>
      </c>
      <c r="DG59" s="327">
        <v>0</v>
      </c>
      <c r="DH59" s="327">
        <v>0</v>
      </c>
      <c r="DI59" s="327">
        <v>0</v>
      </c>
      <c r="DJ59" s="327">
        <v>0</v>
      </c>
      <c r="DK59" s="327">
        <v>3</v>
      </c>
      <c r="DL59" s="328">
        <v>0</v>
      </c>
      <c r="DM59" s="327">
        <v>0</v>
      </c>
      <c r="DN59" s="327">
        <v>0</v>
      </c>
      <c r="DO59" s="327">
        <v>0</v>
      </c>
      <c r="DP59" s="327">
        <v>0</v>
      </c>
      <c r="DQ59" s="327">
        <v>4</v>
      </c>
      <c r="DR59" s="327">
        <v>0</v>
      </c>
      <c r="DS59" s="327">
        <v>0</v>
      </c>
      <c r="DT59" s="327">
        <v>0</v>
      </c>
      <c r="DU59" s="327">
        <v>3</v>
      </c>
      <c r="DV59" s="327">
        <v>10</v>
      </c>
      <c r="DW59" s="327">
        <v>3</v>
      </c>
      <c r="DX59" s="327">
        <v>3</v>
      </c>
      <c r="DY59" s="327">
        <v>5</v>
      </c>
      <c r="DZ59" s="327">
        <v>0</v>
      </c>
      <c r="EA59" s="329">
        <v>0</v>
      </c>
      <c r="EB59" s="327">
        <v>0</v>
      </c>
      <c r="EC59" s="327">
        <v>0</v>
      </c>
      <c r="ED59" s="327">
        <v>0</v>
      </c>
      <c r="EE59" s="327">
        <v>3</v>
      </c>
      <c r="EF59" s="327">
        <v>3</v>
      </c>
      <c r="EG59" s="328">
        <v>3</v>
      </c>
    </row>
    <row r="60" spans="1:137" s="327" customFormat="1">
      <c r="A60" s="330">
        <v>1</v>
      </c>
      <c r="B60" s="324" t="s">
        <v>1276</v>
      </c>
      <c r="C60" s="325">
        <f>(SUM(E60:K60))*A60</f>
        <v>0</v>
      </c>
      <c r="D60" s="326">
        <v>2</v>
      </c>
      <c r="E60" s="327">
        <v>0</v>
      </c>
      <c r="F60" s="327">
        <v>0</v>
      </c>
      <c r="G60" s="327">
        <v>0</v>
      </c>
      <c r="H60" s="327">
        <v>0</v>
      </c>
      <c r="I60" s="327">
        <v>0</v>
      </c>
      <c r="J60" s="327">
        <v>0</v>
      </c>
      <c r="K60" s="328">
        <v>0</v>
      </c>
      <c r="L60" s="327">
        <v>0</v>
      </c>
      <c r="M60" s="327">
        <v>0</v>
      </c>
      <c r="N60" s="327">
        <v>0</v>
      </c>
      <c r="O60" s="327">
        <v>0</v>
      </c>
      <c r="P60" s="327">
        <v>0</v>
      </c>
      <c r="Q60" s="327">
        <v>2</v>
      </c>
      <c r="R60" s="328">
        <v>0</v>
      </c>
      <c r="S60" s="327">
        <v>0</v>
      </c>
      <c r="T60" s="327">
        <v>0</v>
      </c>
      <c r="U60" s="327">
        <v>0</v>
      </c>
      <c r="V60" s="327">
        <v>0</v>
      </c>
      <c r="W60" s="327">
        <v>0</v>
      </c>
      <c r="X60" s="327">
        <v>0</v>
      </c>
      <c r="Y60" s="328">
        <v>0</v>
      </c>
      <c r="Z60" s="327">
        <v>0</v>
      </c>
      <c r="AA60" s="327">
        <v>0</v>
      </c>
      <c r="AB60" s="327">
        <v>0</v>
      </c>
      <c r="AC60" s="327">
        <v>0</v>
      </c>
      <c r="AD60" s="327">
        <v>0</v>
      </c>
      <c r="AE60" s="327">
        <v>0</v>
      </c>
      <c r="AF60" s="328">
        <v>2</v>
      </c>
      <c r="AG60" s="327">
        <v>0</v>
      </c>
      <c r="AH60" s="327">
        <v>0</v>
      </c>
      <c r="AI60" s="327">
        <v>0</v>
      </c>
      <c r="AJ60" s="327">
        <v>0</v>
      </c>
      <c r="AK60" s="327">
        <v>0</v>
      </c>
      <c r="AL60" s="327">
        <v>2</v>
      </c>
      <c r="AM60" s="328">
        <v>0</v>
      </c>
      <c r="AN60" s="327">
        <v>0</v>
      </c>
      <c r="AO60" s="327">
        <v>0</v>
      </c>
      <c r="AP60" s="327">
        <v>0</v>
      </c>
      <c r="AQ60" s="327">
        <v>0</v>
      </c>
      <c r="AR60" s="327">
        <v>0</v>
      </c>
      <c r="AS60" s="327">
        <v>0</v>
      </c>
      <c r="AT60" s="328">
        <v>2</v>
      </c>
      <c r="AU60" s="327">
        <v>0</v>
      </c>
      <c r="AV60" s="327">
        <v>0</v>
      </c>
      <c r="AW60" s="327">
        <v>0</v>
      </c>
      <c r="AX60" s="327">
        <v>0</v>
      </c>
      <c r="AY60" s="327">
        <v>0</v>
      </c>
      <c r="AZ60" s="327">
        <v>0</v>
      </c>
      <c r="BA60" s="328">
        <v>2</v>
      </c>
      <c r="BB60" s="327">
        <v>0</v>
      </c>
      <c r="BC60" s="327">
        <v>0</v>
      </c>
      <c r="BD60" s="327">
        <v>0</v>
      </c>
      <c r="BE60" s="327">
        <v>0</v>
      </c>
      <c r="BF60" s="327">
        <v>0</v>
      </c>
      <c r="BG60" s="327">
        <v>0</v>
      </c>
      <c r="BH60" s="328">
        <v>2</v>
      </c>
      <c r="BI60" s="327">
        <v>0</v>
      </c>
      <c r="BJ60" s="327">
        <v>0</v>
      </c>
      <c r="BK60" s="327">
        <v>0</v>
      </c>
      <c r="BL60" s="327">
        <v>0</v>
      </c>
      <c r="BM60" s="327">
        <v>0</v>
      </c>
      <c r="BN60" s="327">
        <v>0</v>
      </c>
      <c r="BO60" s="328">
        <v>2</v>
      </c>
      <c r="BP60" s="327">
        <v>0</v>
      </c>
      <c r="BQ60" s="327">
        <v>0</v>
      </c>
      <c r="BR60" s="327">
        <v>0</v>
      </c>
      <c r="BS60" s="327">
        <v>0</v>
      </c>
      <c r="BT60" s="327">
        <v>0</v>
      </c>
      <c r="BU60" s="327">
        <v>0</v>
      </c>
      <c r="BV60" s="328">
        <v>2</v>
      </c>
      <c r="BW60" s="327">
        <v>0</v>
      </c>
      <c r="BX60" s="327">
        <v>0</v>
      </c>
      <c r="BY60" s="327">
        <v>0</v>
      </c>
      <c r="BZ60" s="327">
        <v>0</v>
      </c>
      <c r="CA60" s="327">
        <v>0</v>
      </c>
      <c r="CB60" s="327">
        <v>0</v>
      </c>
      <c r="CC60" s="328">
        <v>3</v>
      </c>
      <c r="CD60" s="327">
        <v>0</v>
      </c>
      <c r="CE60" s="327">
        <v>0</v>
      </c>
      <c r="CF60" s="327">
        <v>1</v>
      </c>
      <c r="CG60" s="327">
        <v>0</v>
      </c>
      <c r="CH60" s="327">
        <v>0</v>
      </c>
      <c r="CI60" s="327">
        <v>0</v>
      </c>
      <c r="CJ60" s="328">
        <v>0</v>
      </c>
      <c r="CK60" s="327">
        <v>0</v>
      </c>
      <c r="CL60" s="327">
        <v>0</v>
      </c>
      <c r="CM60" s="327">
        <v>0</v>
      </c>
      <c r="CN60" s="327">
        <v>0</v>
      </c>
      <c r="CO60" s="327">
        <v>0</v>
      </c>
      <c r="CP60" s="327">
        <v>0</v>
      </c>
      <c r="CQ60" s="328">
        <v>1</v>
      </c>
      <c r="CR60" s="327">
        <v>0</v>
      </c>
      <c r="CS60" s="327">
        <v>0</v>
      </c>
      <c r="CT60" s="327">
        <v>0</v>
      </c>
      <c r="CU60" s="327">
        <v>0</v>
      </c>
      <c r="CV60" s="327">
        <v>0</v>
      </c>
      <c r="CW60" s="327">
        <v>0</v>
      </c>
      <c r="CX60" s="328">
        <v>1</v>
      </c>
      <c r="CY60" s="327">
        <v>0</v>
      </c>
      <c r="CZ60" s="327">
        <v>0</v>
      </c>
      <c r="DA60" s="327">
        <v>0</v>
      </c>
      <c r="DB60" s="327">
        <v>0</v>
      </c>
      <c r="DC60" s="327">
        <v>2</v>
      </c>
      <c r="DD60" s="327">
        <v>0</v>
      </c>
      <c r="DE60" s="328">
        <v>0</v>
      </c>
      <c r="DF60" s="327">
        <v>0</v>
      </c>
      <c r="DG60" s="327">
        <v>0</v>
      </c>
      <c r="DH60" s="327">
        <v>0</v>
      </c>
      <c r="DI60" s="327">
        <v>0</v>
      </c>
      <c r="DJ60" s="327">
        <v>0</v>
      </c>
      <c r="DK60" s="327">
        <v>0</v>
      </c>
      <c r="DL60" s="328">
        <v>0</v>
      </c>
      <c r="DM60" s="327">
        <v>0</v>
      </c>
      <c r="DN60" s="327">
        <v>1</v>
      </c>
      <c r="DO60" s="327">
        <v>0</v>
      </c>
      <c r="DP60" s="327">
        <v>0</v>
      </c>
      <c r="DQ60" s="327">
        <v>0</v>
      </c>
      <c r="DR60" s="327">
        <v>0</v>
      </c>
      <c r="DS60" s="327">
        <v>0</v>
      </c>
      <c r="DT60" s="327">
        <v>0</v>
      </c>
      <c r="DU60" s="327">
        <v>0</v>
      </c>
      <c r="DV60" s="327">
        <v>0</v>
      </c>
      <c r="DW60" s="327">
        <v>0</v>
      </c>
      <c r="DX60" s="327">
        <v>0</v>
      </c>
      <c r="DY60" s="327">
        <v>0</v>
      </c>
      <c r="DZ60" s="327">
        <v>1</v>
      </c>
      <c r="EA60" s="329">
        <v>0</v>
      </c>
      <c r="EB60" s="327">
        <v>0</v>
      </c>
      <c r="EC60" s="327">
        <v>0</v>
      </c>
      <c r="ED60" s="327">
        <v>0</v>
      </c>
      <c r="EE60" s="327">
        <v>0</v>
      </c>
      <c r="EF60" s="327">
        <v>0</v>
      </c>
      <c r="EG60" s="328">
        <v>1</v>
      </c>
    </row>
    <row r="61" spans="1:137" s="327" customFormat="1">
      <c r="A61" s="330">
        <v>2</v>
      </c>
      <c r="B61" s="324" t="s">
        <v>6545</v>
      </c>
      <c r="C61" s="325">
        <f>(SUM(E61:K61))*A61</f>
        <v>0</v>
      </c>
      <c r="D61" s="326">
        <v>1</v>
      </c>
      <c r="E61" s="327">
        <v>0</v>
      </c>
      <c r="F61" s="327">
        <v>0</v>
      </c>
      <c r="G61" s="327">
        <v>0</v>
      </c>
      <c r="H61" s="327">
        <v>0</v>
      </c>
      <c r="I61" s="327">
        <v>0</v>
      </c>
      <c r="J61" s="327">
        <v>0</v>
      </c>
      <c r="K61" s="328">
        <v>0</v>
      </c>
      <c r="L61" s="327">
        <v>0</v>
      </c>
      <c r="M61" s="327">
        <v>0</v>
      </c>
      <c r="N61" s="327">
        <v>0</v>
      </c>
      <c r="O61" s="327">
        <v>0</v>
      </c>
      <c r="P61" s="327">
        <v>0</v>
      </c>
      <c r="Q61" s="327">
        <v>0</v>
      </c>
      <c r="R61" s="328">
        <v>0</v>
      </c>
      <c r="S61" s="327">
        <v>0</v>
      </c>
      <c r="T61" s="327">
        <v>0</v>
      </c>
      <c r="U61" s="327">
        <v>0</v>
      </c>
      <c r="V61" s="327">
        <v>0</v>
      </c>
      <c r="W61" s="327">
        <v>0</v>
      </c>
      <c r="X61" s="327">
        <v>0</v>
      </c>
      <c r="Y61" s="328">
        <v>0</v>
      </c>
      <c r="Z61" s="327">
        <v>1</v>
      </c>
      <c r="AA61" s="327">
        <v>0</v>
      </c>
      <c r="AB61" s="327">
        <v>0</v>
      </c>
      <c r="AC61" s="327">
        <v>0</v>
      </c>
      <c r="AD61" s="327">
        <v>0</v>
      </c>
      <c r="AE61" s="327">
        <v>0</v>
      </c>
      <c r="AF61" s="328">
        <v>0</v>
      </c>
      <c r="AG61" s="327">
        <v>0</v>
      </c>
      <c r="AH61" s="327">
        <v>0</v>
      </c>
      <c r="AI61" s="327">
        <v>0</v>
      </c>
      <c r="AJ61" s="327">
        <v>0</v>
      </c>
      <c r="AK61" s="327">
        <v>0</v>
      </c>
      <c r="AL61" s="327">
        <v>0</v>
      </c>
      <c r="AM61" s="328">
        <v>0</v>
      </c>
      <c r="AN61" s="327">
        <v>0</v>
      </c>
      <c r="AO61" s="327">
        <v>0</v>
      </c>
      <c r="AP61" s="327">
        <v>0</v>
      </c>
      <c r="AQ61" s="327">
        <v>0</v>
      </c>
      <c r="AR61" s="327">
        <v>0</v>
      </c>
      <c r="AS61" s="327">
        <v>0</v>
      </c>
      <c r="AT61" s="328">
        <v>0</v>
      </c>
      <c r="AU61" s="327">
        <v>0</v>
      </c>
      <c r="AV61" s="327">
        <v>0</v>
      </c>
      <c r="AW61" s="327">
        <v>0</v>
      </c>
      <c r="AX61" s="327">
        <v>0</v>
      </c>
      <c r="AY61" s="327">
        <v>0</v>
      </c>
      <c r="AZ61" s="327">
        <v>0</v>
      </c>
      <c r="BA61" s="328">
        <v>0</v>
      </c>
      <c r="BB61" s="327">
        <v>0</v>
      </c>
      <c r="BC61" s="327">
        <v>0</v>
      </c>
      <c r="BD61" s="327">
        <v>0</v>
      </c>
      <c r="BE61" s="327">
        <v>0</v>
      </c>
      <c r="BF61" s="327">
        <v>0</v>
      </c>
      <c r="BG61" s="327">
        <v>0</v>
      </c>
      <c r="BH61" s="328">
        <v>1</v>
      </c>
      <c r="BI61" s="327">
        <v>0</v>
      </c>
      <c r="BJ61" s="327">
        <v>0</v>
      </c>
      <c r="BK61" s="327">
        <v>0</v>
      </c>
      <c r="BL61" s="327">
        <v>0</v>
      </c>
      <c r="BM61" s="327">
        <v>0</v>
      </c>
      <c r="BN61" s="327">
        <v>1</v>
      </c>
      <c r="BO61" s="328">
        <v>0</v>
      </c>
      <c r="BP61" s="327">
        <v>0</v>
      </c>
      <c r="BQ61" s="327">
        <v>0</v>
      </c>
      <c r="BR61" s="327">
        <v>0</v>
      </c>
      <c r="BS61" s="327">
        <v>0</v>
      </c>
      <c r="BT61" s="327">
        <v>0</v>
      </c>
      <c r="BU61" s="327">
        <v>0</v>
      </c>
      <c r="BV61" s="328">
        <v>1</v>
      </c>
      <c r="BW61" s="327">
        <v>0</v>
      </c>
      <c r="BX61" s="327">
        <v>0</v>
      </c>
      <c r="BY61" s="327">
        <v>0</v>
      </c>
      <c r="BZ61" s="327">
        <v>0</v>
      </c>
      <c r="CA61" s="327">
        <v>0</v>
      </c>
      <c r="CB61" s="327">
        <v>0</v>
      </c>
      <c r="CC61" s="328">
        <v>1</v>
      </c>
      <c r="CD61" s="327">
        <v>0</v>
      </c>
      <c r="CE61" s="327">
        <v>0</v>
      </c>
      <c r="CF61" s="327">
        <v>0</v>
      </c>
      <c r="CG61" s="327">
        <v>0</v>
      </c>
      <c r="CH61" s="327">
        <v>0</v>
      </c>
      <c r="CI61" s="327">
        <v>1</v>
      </c>
      <c r="CJ61" s="328">
        <v>0</v>
      </c>
      <c r="CK61" s="327">
        <v>0</v>
      </c>
      <c r="CL61" s="327">
        <v>0</v>
      </c>
      <c r="CM61" s="327">
        <v>0</v>
      </c>
      <c r="CN61" s="327">
        <v>0</v>
      </c>
      <c r="CO61" s="327">
        <v>0</v>
      </c>
      <c r="CP61" s="327">
        <v>0</v>
      </c>
      <c r="CQ61" s="328">
        <v>1</v>
      </c>
      <c r="CR61" s="327">
        <v>0</v>
      </c>
      <c r="CS61" s="327">
        <v>0</v>
      </c>
      <c r="CT61" s="327">
        <v>0</v>
      </c>
      <c r="CU61" s="327">
        <v>0</v>
      </c>
      <c r="CV61" s="327">
        <v>0</v>
      </c>
      <c r="CW61" s="327">
        <v>0</v>
      </c>
      <c r="CX61" s="328">
        <v>0</v>
      </c>
      <c r="CY61" s="327">
        <v>0</v>
      </c>
      <c r="CZ61" s="327">
        <v>0</v>
      </c>
      <c r="DA61" s="327">
        <v>0</v>
      </c>
      <c r="DB61" s="327">
        <v>0</v>
      </c>
      <c r="DC61" s="327">
        <v>0</v>
      </c>
      <c r="DD61" s="327">
        <v>0</v>
      </c>
      <c r="DE61" s="328">
        <v>0</v>
      </c>
      <c r="DF61" s="327">
        <v>0</v>
      </c>
      <c r="DG61" s="327">
        <v>0</v>
      </c>
      <c r="DH61" s="327">
        <v>0</v>
      </c>
      <c r="DI61" s="327">
        <v>0</v>
      </c>
      <c r="DJ61" s="327">
        <v>0</v>
      </c>
      <c r="DK61" s="327">
        <v>0</v>
      </c>
      <c r="DL61" s="328">
        <v>0</v>
      </c>
      <c r="DM61" s="327">
        <v>0</v>
      </c>
      <c r="DN61" s="327">
        <v>0</v>
      </c>
      <c r="DO61" s="327">
        <v>0</v>
      </c>
      <c r="DP61" s="327">
        <v>0</v>
      </c>
      <c r="DQ61" s="327">
        <v>0</v>
      </c>
      <c r="DR61" s="327">
        <v>0</v>
      </c>
      <c r="DS61" s="327">
        <v>0</v>
      </c>
      <c r="DT61" s="327">
        <v>0</v>
      </c>
      <c r="DU61" s="327">
        <v>0</v>
      </c>
      <c r="DV61" s="327">
        <v>0</v>
      </c>
      <c r="DW61" s="327">
        <v>0</v>
      </c>
      <c r="DX61" s="327">
        <v>0</v>
      </c>
      <c r="DY61" s="327">
        <v>0</v>
      </c>
      <c r="DZ61" s="327">
        <v>0</v>
      </c>
      <c r="EA61" s="329">
        <v>0</v>
      </c>
      <c r="EB61" s="327">
        <v>0</v>
      </c>
      <c r="EC61" s="327">
        <v>0</v>
      </c>
      <c r="ED61" s="327">
        <v>0</v>
      </c>
      <c r="EE61" s="327">
        <v>0</v>
      </c>
      <c r="EF61" s="327">
        <v>0</v>
      </c>
      <c r="EG61" s="328">
        <v>0</v>
      </c>
    </row>
    <row r="62" spans="1:137" s="327" customFormat="1">
      <c r="A62" s="330">
        <v>3</v>
      </c>
      <c r="B62" s="324" t="s">
        <v>5081</v>
      </c>
      <c r="C62" s="325">
        <f>(SUM(E62:K62))*A62</f>
        <v>0</v>
      </c>
      <c r="D62" s="326">
        <v>1</v>
      </c>
      <c r="E62" s="327">
        <v>0</v>
      </c>
      <c r="F62" s="327">
        <v>0</v>
      </c>
      <c r="G62" s="327">
        <v>0</v>
      </c>
      <c r="H62" s="327">
        <v>0</v>
      </c>
      <c r="I62" s="327">
        <v>0</v>
      </c>
      <c r="J62" s="327">
        <v>0</v>
      </c>
      <c r="K62" s="328">
        <v>0</v>
      </c>
      <c r="L62" s="327">
        <v>0</v>
      </c>
      <c r="M62" s="327">
        <v>0</v>
      </c>
      <c r="N62" s="327">
        <v>1</v>
      </c>
      <c r="O62" s="327">
        <v>0</v>
      </c>
      <c r="P62" s="327">
        <v>0</v>
      </c>
      <c r="Q62" s="327">
        <v>0</v>
      </c>
      <c r="R62" s="328">
        <v>0</v>
      </c>
      <c r="S62" s="327">
        <v>0</v>
      </c>
      <c r="T62" s="327">
        <v>0</v>
      </c>
      <c r="U62" s="327">
        <v>0</v>
      </c>
      <c r="V62" s="327">
        <v>0</v>
      </c>
      <c r="W62" s="327">
        <v>0</v>
      </c>
      <c r="X62" s="327">
        <v>0</v>
      </c>
      <c r="Y62" s="328">
        <v>0</v>
      </c>
      <c r="Z62" s="327">
        <v>0</v>
      </c>
      <c r="AA62" s="327">
        <v>0</v>
      </c>
      <c r="AB62" s="327">
        <v>0</v>
      </c>
      <c r="AC62" s="327">
        <v>0</v>
      </c>
      <c r="AD62" s="327">
        <v>0</v>
      </c>
      <c r="AE62" s="327">
        <v>0</v>
      </c>
      <c r="AF62" s="328">
        <v>0</v>
      </c>
      <c r="AG62" s="327">
        <v>0</v>
      </c>
      <c r="AH62" s="327">
        <v>0</v>
      </c>
      <c r="AI62" s="327">
        <v>0</v>
      </c>
      <c r="AJ62" s="327">
        <v>0</v>
      </c>
      <c r="AK62" s="327">
        <v>0</v>
      </c>
      <c r="AL62" s="327">
        <v>0</v>
      </c>
      <c r="AM62" s="328">
        <v>0</v>
      </c>
      <c r="AN62" s="327">
        <v>0</v>
      </c>
      <c r="AO62" s="327">
        <v>0</v>
      </c>
      <c r="AP62" s="327">
        <v>0</v>
      </c>
      <c r="AQ62" s="327">
        <v>0</v>
      </c>
      <c r="AR62" s="327">
        <v>0</v>
      </c>
      <c r="AS62" s="327">
        <v>0</v>
      </c>
      <c r="AT62" s="328">
        <v>0</v>
      </c>
      <c r="AU62" s="327">
        <v>0</v>
      </c>
      <c r="AV62" s="327">
        <v>0</v>
      </c>
      <c r="AW62" s="327">
        <v>0</v>
      </c>
      <c r="AX62" s="327">
        <v>0</v>
      </c>
      <c r="AY62" s="327">
        <v>0</v>
      </c>
      <c r="AZ62" s="327">
        <v>0</v>
      </c>
      <c r="BA62" s="328">
        <v>0</v>
      </c>
      <c r="BB62" s="327">
        <v>0</v>
      </c>
      <c r="BC62" s="327">
        <v>0</v>
      </c>
      <c r="BD62" s="327">
        <v>0</v>
      </c>
      <c r="BE62" s="327">
        <v>0</v>
      </c>
      <c r="BF62" s="327">
        <v>0</v>
      </c>
      <c r="BG62" s="327">
        <v>0</v>
      </c>
      <c r="BH62" s="328">
        <v>0</v>
      </c>
      <c r="BI62" s="327">
        <v>0</v>
      </c>
      <c r="BJ62" s="327">
        <v>0</v>
      </c>
      <c r="BK62" s="327">
        <v>0</v>
      </c>
      <c r="BL62" s="327">
        <v>0</v>
      </c>
      <c r="BM62" s="327">
        <v>0</v>
      </c>
      <c r="BN62" s="327">
        <v>0</v>
      </c>
      <c r="BO62" s="328">
        <v>0</v>
      </c>
      <c r="BP62" s="327">
        <v>0</v>
      </c>
      <c r="BQ62" s="327">
        <v>0</v>
      </c>
      <c r="BR62" s="327">
        <v>0</v>
      </c>
      <c r="BS62" s="327">
        <v>0</v>
      </c>
      <c r="BT62" s="327">
        <v>0</v>
      </c>
      <c r="BU62" s="327">
        <v>0</v>
      </c>
      <c r="BV62" s="328">
        <v>0</v>
      </c>
      <c r="BW62" s="327">
        <v>0</v>
      </c>
      <c r="BX62" s="327">
        <v>0</v>
      </c>
      <c r="BY62" s="327">
        <v>0</v>
      </c>
      <c r="BZ62" s="327">
        <v>0</v>
      </c>
      <c r="CA62" s="327">
        <v>0</v>
      </c>
      <c r="CB62" s="327">
        <v>0</v>
      </c>
      <c r="CC62" s="328">
        <v>0</v>
      </c>
      <c r="CD62" s="327">
        <v>0</v>
      </c>
      <c r="CE62" s="327">
        <v>0</v>
      </c>
      <c r="CF62" s="327">
        <v>1</v>
      </c>
      <c r="CG62" s="327">
        <v>0</v>
      </c>
      <c r="CH62" s="327">
        <v>0</v>
      </c>
      <c r="CI62" s="327">
        <v>0</v>
      </c>
      <c r="CJ62" s="328">
        <v>0</v>
      </c>
      <c r="CK62" s="327">
        <v>0</v>
      </c>
      <c r="CL62" s="327">
        <v>1</v>
      </c>
      <c r="CM62" s="327">
        <v>0</v>
      </c>
      <c r="CN62" s="327">
        <v>0</v>
      </c>
      <c r="CO62" s="327">
        <v>0</v>
      </c>
      <c r="CP62" s="327">
        <v>0</v>
      </c>
      <c r="CQ62" s="328">
        <v>0</v>
      </c>
      <c r="CR62" s="327">
        <v>0</v>
      </c>
      <c r="CS62" s="327">
        <v>0</v>
      </c>
      <c r="CT62" s="327">
        <v>0</v>
      </c>
      <c r="CU62" s="327">
        <v>0</v>
      </c>
      <c r="CV62" s="327">
        <v>0</v>
      </c>
      <c r="CW62" s="327">
        <v>0</v>
      </c>
      <c r="CX62" s="328">
        <v>0</v>
      </c>
      <c r="CY62" s="327">
        <v>0</v>
      </c>
      <c r="CZ62" s="327">
        <v>0</v>
      </c>
      <c r="DA62" s="327">
        <v>0</v>
      </c>
      <c r="DB62" s="327">
        <v>0</v>
      </c>
      <c r="DC62" s="327">
        <v>0.3</v>
      </c>
      <c r="DD62" s="327">
        <v>0</v>
      </c>
      <c r="DE62" s="328">
        <v>0</v>
      </c>
      <c r="DF62" s="327">
        <v>0</v>
      </c>
      <c r="DG62" s="327">
        <v>0</v>
      </c>
      <c r="DH62" s="327">
        <v>0</v>
      </c>
      <c r="DI62" s="327">
        <v>0</v>
      </c>
      <c r="DJ62" s="327">
        <v>0</v>
      </c>
      <c r="DK62" s="327">
        <v>0</v>
      </c>
      <c r="DL62" s="328">
        <v>0</v>
      </c>
      <c r="DM62" s="327">
        <v>0</v>
      </c>
      <c r="DN62" s="327">
        <v>0</v>
      </c>
      <c r="DO62" s="327">
        <v>0</v>
      </c>
      <c r="DP62" s="327">
        <v>0</v>
      </c>
      <c r="DQ62" s="327">
        <v>0</v>
      </c>
      <c r="DR62" s="327">
        <v>0</v>
      </c>
      <c r="DS62" s="327">
        <v>0</v>
      </c>
      <c r="DT62" s="327">
        <v>0</v>
      </c>
      <c r="DU62" s="327">
        <v>0</v>
      </c>
      <c r="DV62" s="327">
        <v>0</v>
      </c>
      <c r="DW62" s="327">
        <v>0</v>
      </c>
      <c r="DX62" s="327">
        <v>0</v>
      </c>
      <c r="DY62" s="327">
        <v>0</v>
      </c>
      <c r="DZ62" s="327">
        <v>0</v>
      </c>
      <c r="EA62" s="329">
        <v>0</v>
      </c>
      <c r="EB62" s="327">
        <v>0</v>
      </c>
      <c r="EC62" s="327">
        <v>0</v>
      </c>
      <c r="ED62" s="327">
        <v>0</v>
      </c>
      <c r="EE62" s="327">
        <v>0</v>
      </c>
      <c r="EF62" s="327">
        <v>0</v>
      </c>
      <c r="EG62" s="328">
        <v>0</v>
      </c>
    </row>
    <row r="63" spans="1:137" s="327" customFormat="1" ht="16.5" thickBot="1">
      <c r="A63" s="330">
        <v>1</v>
      </c>
      <c r="B63" s="324" t="s">
        <v>5658</v>
      </c>
      <c r="C63" s="325">
        <f>(SUM(E63:K63))*A63</f>
        <v>0</v>
      </c>
      <c r="D63" s="326">
        <v>6</v>
      </c>
      <c r="E63" s="327">
        <v>0</v>
      </c>
      <c r="F63" s="327">
        <v>0</v>
      </c>
      <c r="G63" s="327">
        <v>0</v>
      </c>
      <c r="H63" s="327">
        <v>0</v>
      </c>
      <c r="I63" s="327">
        <v>0</v>
      </c>
      <c r="J63" s="327">
        <v>0</v>
      </c>
      <c r="K63" s="328">
        <v>0</v>
      </c>
      <c r="L63" s="327">
        <v>0</v>
      </c>
      <c r="M63" s="327">
        <v>0</v>
      </c>
      <c r="N63" s="327">
        <v>0</v>
      </c>
      <c r="O63" s="327">
        <v>0</v>
      </c>
      <c r="P63" s="327">
        <v>0</v>
      </c>
      <c r="Q63" s="327">
        <v>0</v>
      </c>
      <c r="R63" s="328">
        <v>0</v>
      </c>
      <c r="S63" s="327">
        <v>0</v>
      </c>
      <c r="T63" s="327">
        <v>0</v>
      </c>
      <c r="U63" s="327">
        <v>0</v>
      </c>
      <c r="V63" s="327">
        <v>0</v>
      </c>
      <c r="W63" s="327">
        <v>0</v>
      </c>
      <c r="X63" s="327">
        <v>0</v>
      </c>
      <c r="Y63" s="328">
        <v>0</v>
      </c>
      <c r="Z63" s="327">
        <v>0</v>
      </c>
      <c r="AA63" s="327">
        <v>0</v>
      </c>
      <c r="AB63" s="327">
        <v>0</v>
      </c>
      <c r="AC63" s="327">
        <v>0</v>
      </c>
      <c r="AD63" s="327">
        <v>0</v>
      </c>
      <c r="AE63" s="327">
        <v>0</v>
      </c>
      <c r="AF63" s="328">
        <v>0</v>
      </c>
      <c r="AG63" s="327">
        <v>0</v>
      </c>
      <c r="AH63" s="327">
        <v>0</v>
      </c>
      <c r="AI63" s="327">
        <v>0</v>
      </c>
      <c r="AJ63" s="327">
        <v>0</v>
      </c>
      <c r="AK63" s="327">
        <v>0</v>
      </c>
      <c r="AL63" s="327">
        <v>0</v>
      </c>
      <c r="AM63" s="328">
        <v>0</v>
      </c>
      <c r="AN63" s="327">
        <v>0</v>
      </c>
      <c r="AO63" s="327">
        <v>0</v>
      </c>
      <c r="AP63" s="327">
        <v>0</v>
      </c>
      <c r="AQ63" s="327">
        <v>0</v>
      </c>
      <c r="AR63" s="327">
        <v>0</v>
      </c>
      <c r="AS63" s="327">
        <v>0</v>
      </c>
      <c r="AT63" s="328">
        <v>0</v>
      </c>
      <c r="AU63" s="327">
        <v>0</v>
      </c>
      <c r="AV63" s="327">
        <v>0</v>
      </c>
      <c r="AW63" s="327">
        <v>0</v>
      </c>
      <c r="AX63" s="327">
        <v>0</v>
      </c>
      <c r="AY63" s="327">
        <v>0</v>
      </c>
      <c r="AZ63" s="327">
        <v>0</v>
      </c>
      <c r="BA63" s="328">
        <v>0</v>
      </c>
      <c r="BB63" s="327">
        <v>0</v>
      </c>
      <c r="BC63" s="327">
        <v>0</v>
      </c>
      <c r="BD63" s="327">
        <v>0</v>
      </c>
      <c r="BE63" s="327">
        <v>0</v>
      </c>
      <c r="BF63" s="327">
        <v>0</v>
      </c>
      <c r="BG63" s="327">
        <v>0</v>
      </c>
      <c r="BH63" s="328">
        <v>0</v>
      </c>
      <c r="BI63" s="327">
        <v>0</v>
      </c>
      <c r="BJ63" s="327">
        <v>0</v>
      </c>
      <c r="BK63" s="327">
        <v>0</v>
      </c>
      <c r="BL63" s="327">
        <v>0</v>
      </c>
      <c r="BM63" s="327">
        <v>0</v>
      </c>
      <c r="BN63" s="327">
        <v>0</v>
      </c>
      <c r="BO63" s="328">
        <v>0</v>
      </c>
      <c r="BP63" s="327">
        <v>0</v>
      </c>
      <c r="BQ63" s="327">
        <v>0</v>
      </c>
      <c r="BR63" s="327">
        <v>0</v>
      </c>
      <c r="BS63" s="327">
        <v>0</v>
      </c>
      <c r="BT63" s="327">
        <v>0</v>
      </c>
      <c r="BU63" s="327">
        <v>0</v>
      </c>
      <c r="BV63" s="328">
        <v>0</v>
      </c>
      <c r="BW63" s="327">
        <v>0</v>
      </c>
      <c r="BX63" s="327">
        <v>0</v>
      </c>
      <c r="BY63" s="327">
        <v>0</v>
      </c>
      <c r="BZ63" s="327">
        <v>0</v>
      </c>
      <c r="CA63" s="327">
        <v>0</v>
      </c>
      <c r="CB63" s="327">
        <v>0</v>
      </c>
      <c r="CC63" s="328">
        <v>0</v>
      </c>
      <c r="CD63" s="327">
        <v>0</v>
      </c>
      <c r="CE63" s="327">
        <v>0</v>
      </c>
      <c r="CF63" s="327">
        <v>0</v>
      </c>
      <c r="CG63" s="327">
        <v>0</v>
      </c>
      <c r="CH63" s="327">
        <v>0</v>
      </c>
      <c r="CI63" s="327">
        <v>0</v>
      </c>
      <c r="CJ63" s="328">
        <v>0</v>
      </c>
      <c r="CK63" s="327">
        <v>0</v>
      </c>
      <c r="CL63" s="327">
        <v>0</v>
      </c>
      <c r="CM63" s="327">
        <v>0</v>
      </c>
      <c r="CN63" s="327">
        <v>0</v>
      </c>
      <c r="CO63" s="327">
        <v>0</v>
      </c>
      <c r="CP63" s="327">
        <v>0</v>
      </c>
      <c r="CQ63" s="328">
        <v>0</v>
      </c>
      <c r="CR63" s="327">
        <v>0</v>
      </c>
      <c r="CS63" s="327">
        <v>0</v>
      </c>
      <c r="CT63" s="327">
        <v>0</v>
      </c>
      <c r="CU63" s="327">
        <v>0</v>
      </c>
      <c r="CV63" s="327">
        <v>0</v>
      </c>
      <c r="CW63" s="327">
        <v>0</v>
      </c>
      <c r="CX63" s="328">
        <v>0</v>
      </c>
      <c r="CY63" s="327">
        <v>0</v>
      </c>
      <c r="CZ63" s="327">
        <v>0</v>
      </c>
      <c r="DA63" s="327">
        <v>0</v>
      </c>
      <c r="DB63" s="327">
        <v>0</v>
      </c>
      <c r="DC63" s="327">
        <v>0</v>
      </c>
      <c r="DD63" s="327">
        <v>0</v>
      </c>
      <c r="DE63" s="328">
        <v>0</v>
      </c>
      <c r="DF63" s="327">
        <v>0</v>
      </c>
      <c r="DG63" s="327">
        <v>0</v>
      </c>
      <c r="DH63" s="327">
        <v>0</v>
      </c>
      <c r="DI63" s="327">
        <v>0</v>
      </c>
      <c r="DJ63" s="327">
        <v>0</v>
      </c>
      <c r="DK63" s="327">
        <v>0</v>
      </c>
      <c r="DL63" s="328">
        <v>0</v>
      </c>
      <c r="DM63" s="327">
        <v>0</v>
      </c>
      <c r="DN63" s="327">
        <v>0</v>
      </c>
      <c r="DO63" s="327">
        <v>0</v>
      </c>
      <c r="DP63" s="327">
        <v>0</v>
      </c>
      <c r="DQ63" s="327">
        <v>0</v>
      </c>
      <c r="DR63" s="327">
        <v>0</v>
      </c>
      <c r="DS63" s="327">
        <v>0</v>
      </c>
      <c r="DT63" s="327">
        <v>0</v>
      </c>
      <c r="DU63" s="327">
        <v>0</v>
      </c>
      <c r="DV63" s="327">
        <v>0</v>
      </c>
      <c r="DW63" s="327">
        <v>0</v>
      </c>
      <c r="DX63" s="327">
        <v>0</v>
      </c>
      <c r="DY63" s="327">
        <v>0</v>
      </c>
      <c r="DZ63" s="327">
        <v>0</v>
      </c>
      <c r="EA63" s="329">
        <v>0</v>
      </c>
      <c r="EB63" s="327">
        <v>0</v>
      </c>
      <c r="EC63" s="327">
        <v>0</v>
      </c>
      <c r="ED63" s="327">
        <v>0</v>
      </c>
      <c r="EE63" s="327">
        <v>0</v>
      </c>
      <c r="EF63" s="327">
        <v>0</v>
      </c>
      <c r="EG63" s="328">
        <v>0</v>
      </c>
    </row>
    <row r="64" spans="1:137" s="336" customFormat="1" ht="16.5" thickTop="1">
      <c r="A64" s="332"/>
      <c r="B64" s="333" t="s">
        <v>6281</v>
      </c>
      <c r="C64" s="334"/>
      <c r="D64" s="335"/>
      <c r="K64" s="337"/>
      <c r="R64" s="337"/>
      <c r="Y64" s="337"/>
      <c r="AF64" s="337"/>
      <c r="AM64" s="337"/>
      <c r="AT64" s="337"/>
      <c r="BA64" s="337"/>
      <c r="BH64" s="337"/>
      <c r="BO64" s="337"/>
      <c r="BV64" s="337"/>
      <c r="CC64" s="337"/>
      <c r="CJ64" s="337"/>
      <c r="CQ64" s="337"/>
      <c r="CX64" s="337"/>
      <c r="DE64" s="337"/>
      <c r="DL64" s="337"/>
      <c r="EA64" s="338"/>
      <c r="EG64" s="337"/>
    </row>
    <row r="65" spans="1:137" s="343" customFormat="1">
      <c r="A65" s="339">
        <v>0.5</v>
      </c>
      <c r="B65" s="340" t="s">
        <v>82</v>
      </c>
      <c r="C65" s="341">
        <f>(SUM(E65:K65))*A65</f>
        <v>2</v>
      </c>
      <c r="D65" s="342">
        <v>2</v>
      </c>
      <c r="E65" s="343">
        <v>0</v>
      </c>
      <c r="F65" s="343">
        <v>0</v>
      </c>
      <c r="G65" s="343">
        <v>1</v>
      </c>
      <c r="H65" s="343">
        <v>1</v>
      </c>
      <c r="I65" s="343">
        <v>1</v>
      </c>
      <c r="J65" s="343">
        <v>1</v>
      </c>
      <c r="K65" s="344">
        <v>0</v>
      </c>
      <c r="L65" s="343">
        <v>0</v>
      </c>
      <c r="M65" s="343">
        <v>1</v>
      </c>
      <c r="N65" s="343">
        <v>2</v>
      </c>
      <c r="O65" s="343">
        <v>1</v>
      </c>
      <c r="P65" s="343">
        <v>2</v>
      </c>
      <c r="Q65" s="343">
        <v>2</v>
      </c>
      <c r="R65" s="344">
        <v>1</v>
      </c>
      <c r="S65" s="343">
        <v>0</v>
      </c>
      <c r="T65" s="343">
        <v>0</v>
      </c>
      <c r="U65" s="343">
        <v>1</v>
      </c>
      <c r="V65" s="343">
        <v>0</v>
      </c>
      <c r="W65" s="343">
        <v>2</v>
      </c>
      <c r="X65" s="343">
        <v>1</v>
      </c>
      <c r="Y65" s="344">
        <v>1</v>
      </c>
      <c r="Z65" s="343">
        <v>1</v>
      </c>
      <c r="AA65" s="343">
        <v>0</v>
      </c>
      <c r="AB65" s="343">
        <v>1</v>
      </c>
      <c r="AC65" s="343">
        <v>1</v>
      </c>
      <c r="AD65" s="343">
        <v>1</v>
      </c>
      <c r="AE65" s="343">
        <v>1</v>
      </c>
      <c r="AF65" s="344">
        <v>1</v>
      </c>
      <c r="AG65" s="343">
        <v>0</v>
      </c>
      <c r="AH65" s="343">
        <v>0</v>
      </c>
      <c r="AI65" s="343">
        <v>0</v>
      </c>
      <c r="AJ65" s="343">
        <v>1</v>
      </c>
      <c r="AK65" s="343">
        <v>2</v>
      </c>
      <c r="AL65" s="343">
        <v>2</v>
      </c>
      <c r="AM65" s="344">
        <v>1</v>
      </c>
      <c r="AN65" s="343">
        <v>1</v>
      </c>
      <c r="AO65" s="343">
        <v>1</v>
      </c>
      <c r="AP65" s="343">
        <v>0</v>
      </c>
      <c r="AQ65" s="343">
        <v>1</v>
      </c>
      <c r="AR65" s="343">
        <v>1</v>
      </c>
      <c r="AS65" s="343">
        <v>1</v>
      </c>
      <c r="AT65" s="344">
        <v>0</v>
      </c>
      <c r="AU65" s="343">
        <v>0</v>
      </c>
      <c r="AV65" s="343">
        <v>0</v>
      </c>
      <c r="AW65" s="343">
        <v>2</v>
      </c>
      <c r="AX65" s="343">
        <v>1</v>
      </c>
      <c r="AY65" s="343">
        <v>1</v>
      </c>
      <c r="AZ65" s="343">
        <v>1</v>
      </c>
      <c r="BA65" s="344">
        <v>1</v>
      </c>
      <c r="BB65" s="343">
        <v>0</v>
      </c>
      <c r="BC65" s="343">
        <v>1</v>
      </c>
      <c r="BD65" s="343">
        <v>2</v>
      </c>
      <c r="BE65" s="343">
        <v>2</v>
      </c>
      <c r="BF65" s="343">
        <v>2</v>
      </c>
      <c r="BG65" s="343">
        <v>1</v>
      </c>
      <c r="BH65" s="344">
        <v>1</v>
      </c>
      <c r="BI65" s="343">
        <v>0</v>
      </c>
      <c r="BJ65" s="343">
        <v>0</v>
      </c>
      <c r="BK65" s="343">
        <v>1</v>
      </c>
      <c r="BL65" s="343">
        <v>1</v>
      </c>
      <c r="BM65" s="343">
        <v>1</v>
      </c>
      <c r="BN65" s="343">
        <v>2</v>
      </c>
      <c r="BO65" s="344">
        <v>1</v>
      </c>
      <c r="BP65" s="343">
        <v>0</v>
      </c>
      <c r="BQ65" s="343">
        <v>0</v>
      </c>
      <c r="BR65" s="343">
        <v>0</v>
      </c>
      <c r="BS65" s="343">
        <v>0</v>
      </c>
      <c r="BT65" s="343">
        <v>0</v>
      </c>
      <c r="BU65" s="343">
        <v>1</v>
      </c>
      <c r="BV65" s="344">
        <v>1</v>
      </c>
      <c r="BW65" s="343">
        <v>2</v>
      </c>
      <c r="BX65" s="343">
        <v>1</v>
      </c>
      <c r="BY65" s="343">
        <v>1</v>
      </c>
      <c r="BZ65" s="343">
        <v>1</v>
      </c>
      <c r="CA65" s="343">
        <v>1</v>
      </c>
      <c r="CB65" s="343">
        <v>1</v>
      </c>
      <c r="CC65" s="344">
        <v>2</v>
      </c>
      <c r="CD65" s="343">
        <v>2</v>
      </c>
      <c r="CE65" s="343">
        <v>2</v>
      </c>
      <c r="CF65" s="343">
        <v>1</v>
      </c>
      <c r="CG65" s="343">
        <v>1</v>
      </c>
      <c r="CH65" s="343">
        <v>2</v>
      </c>
      <c r="CI65" s="343">
        <v>2</v>
      </c>
      <c r="CJ65" s="344">
        <v>2</v>
      </c>
      <c r="CK65" s="343">
        <v>0</v>
      </c>
      <c r="CL65" s="343">
        <v>1</v>
      </c>
      <c r="CM65" s="343">
        <v>1</v>
      </c>
      <c r="CN65" s="343">
        <v>1</v>
      </c>
      <c r="CO65" s="343">
        <v>2</v>
      </c>
      <c r="CP65" s="343">
        <v>2</v>
      </c>
      <c r="CQ65" s="344">
        <v>1</v>
      </c>
      <c r="CR65" s="343">
        <v>1</v>
      </c>
      <c r="CS65" s="343">
        <v>1</v>
      </c>
      <c r="CT65" s="343">
        <v>1</v>
      </c>
      <c r="CU65" s="343">
        <v>1</v>
      </c>
      <c r="CV65" s="343">
        <v>0</v>
      </c>
      <c r="CW65" s="343">
        <v>1</v>
      </c>
      <c r="CX65" s="344">
        <v>2</v>
      </c>
      <c r="CY65" s="343">
        <v>1</v>
      </c>
      <c r="CZ65" s="343">
        <v>2</v>
      </c>
      <c r="DA65" s="343">
        <v>2</v>
      </c>
      <c r="DB65" s="343">
        <v>1</v>
      </c>
      <c r="DC65" s="343">
        <v>2</v>
      </c>
      <c r="DD65" s="343">
        <v>2</v>
      </c>
      <c r="DE65" s="344">
        <v>2</v>
      </c>
      <c r="DF65" s="343">
        <v>4</v>
      </c>
      <c r="DG65" s="343">
        <v>5</v>
      </c>
      <c r="DH65" s="343">
        <v>2</v>
      </c>
      <c r="DI65" s="343">
        <v>3</v>
      </c>
      <c r="DJ65" s="343">
        <v>4</v>
      </c>
      <c r="DK65" s="343">
        <v>3</v>
      </c>
      <c r="DL65" s="344">
        <v>4</v>
      </c>
      <c r="DM65" s="343">
        <v>3</v>
      </c>
      <c r="DN65" s="343">
        <v>4</v>
      </c>
      <c r="DO65" s="343">
        <v>4</v>
      </c>
      <c r="DP65" s="343">
        <v>4</v>
      </c>
      <c r="DQ65" s="343">
        <v>3</v>
      </c>
      <c r="DR65" s="343">
        <v>3</v>
      </c>
      <c r="DS65" s="343">
        <v>3</v>
      </c>
      <c r="DT65" s="343">
        <v>4</v>
      </c>
      <c r="DU65" s="343">
        <v>3</v>
      </c>
      <c r="DV65" s="343">
        <v>2</v>
      </c>
      <c r="DW65" s="343">
        <v>4</v>
      </c>
      <c r="DX65" s="343">
        <v>2</v>
      </c>
      <c r="DY65" s="343">
        <v>4</v>
      </c>
      <c r="DZ65" s="343">
        <v>5</v>
      </c>
      <c r="EA65" s="345">
        <v>1</v>
      </c>
      <c r="EB65" s="343">
        <v>4</v>
      </c>
      <c r="EC65" s="343">
        <v>4</v>
      </c>
      <c r="ED65" s="343">
        <v>5</v>
      </c>
      <c r="EE65" s="343">
        <v>4</v>
      </c>
      <c r="EF65" s="343">
        <v>3</v>
      </c>
      <c r="EG65" s="344">
        <v>4</v>
      </c>
    </row>
    <row r="66" spans="1:137" s="343" customFormat="1">
      <c r="A66" s="346">
        <v>1</v>
      </c>
      <c r="B66" s="340" t="s">
        <v>1282</v>
      </c>
      <c r="C66" s="341">
        <f>(SUM(E66:K66))*A66</f>
        <v>0</v>
      </c>
      <c r="D66" s="342">
        <v>0</v>
      </c>
      <c r="E66" s="343">
        <v>0</v>
      </c>
      <c r="F66" s="343">
        <v>0</v>
      </c>
      <c r="G66" s="343">
        <v>0</v>
      </c>
      <c r="H66" s="343">
        <v>0</v>
      </c>
      <c r="I66" s="343">
        <v>0</v>
      </c>
      <c r="J66" s="343">
        <v>0</v>
      </c>
      <c r="K66" s="344">
        <v>0</v>
      </c>
      <c r="L66" s="343">
        <v>0</v>
      </c>
      <c r="M66" s="343">
        <v>0</v>
      </c>
      <c r="N66" s="343">
        <v>0</v>
      </c>
      <c r="O66" s="343">
        <v>0</v>
      </c>
      <c r="P66" s="343">
        <v>0</v>
      </c>
      <c r="Q66" s="343">
        <v>0</v>
      </c>
      <c r="R66" s="344">
        <v>0</v>
      </c>
      <c r="S66" s="343">
        <v>0</v>
      </c>
      <c r="T66" s="343">
        <v>0</v>
      </c>
      <c r="U66" s="343">
        <v>-5</v>
      </c>
      <c r="V66" s="343">
        <v>0</v>
      </c>
      <c r="W66" s="343">
        <v>0</v>
      </c>
      <c r="X66" s="343">
        <v>-2</v>
      </c>
      <c r="Y66" s="344">
        <v>0</v>
      </c>
      <c r="Z66" s="343">
        <v>-1</v>
      </c>
      <c r="AA66" s="343">
        <v>0</v>
      </c>
      <c r="AB66" s="343">
        <v>-2</v>
      </c>
      <c r="AC66" s="343">
        <v>0</v>
      </c>
      <c r="AD66" s="343">
        <v>0</v>
      </c>
      <c r="AE66" s="343">
        <v>0</v>
      </c>
      <c r="AF66" s="344">
        <v>-2</v>
      </c>
      <c r="AG66" s="343">
        <v>0</v>
      </c>
      <c r="AH66" s="343">
        <v>0</v>
      </c>
      <c r="AI66" s="343">
        <v>-1</v>
      </c>
      <c r="AJ66" s="343">
        <v>-1</v>
      </c>
      <c r="AK66" s="343">
        <v>-2</v>
      </c>
      <c r="AL66" s="343">
        <v>-2</v>
      </c>
      <c r="AM66" s="344">
        <v>-1</v>
      </c>
      <c r="AN66" s="343">
        <v>-1</v>
      </c>
      <c r="AO66" s="343">
        <v>-1</v>
      </c>
      <c r="AP66" s="343">
        <v>0</v>
      </c>
      <c r="AQ66" s="343">
        <v>-1</v>
      </c>
      <c r="AR66" s="343">
        <v>-1</v>
      </c>
      <c r="AS66" s="343">
        <v>-1</v>
      </c>
      <c r="AT66" s="344">
        <v>0</v>
      </c>
      <c r="AU66" s="343">
        <v>0</v>
      </c>
      <c r="AV66" s="343">
        <v>0</v>
      </c>
      <c r="AW66" s="343">
        <v>-1</v>
      </c>
      <c r="AX66" s="343">
        <v>-1</v>
      </c>
      <c r="AY66" s="343">
        <v>-2</v>
      </c>
      <c r="AZ66" s="343">
        <v>-1</v>
      </c>
      <c r="BA66" s="344">
        <v>0</v>
      </c>
      <c r="BB66" s="343">
        <v>1</v>
      </c>
      <c r="BC66" s="343">
        <v>0</v>
      </c>
      <c r="BD66" s="343">
        <v>1</v>
      </c>
      <c r="BE66" s="343">
        <v>-2</v>
      </c>
      <c r="BF66" s="343">
        <v>-2</v>
      </c>
      <c r="BG66" s="343">
        <v>-2</v>
      </c>
      <c r="BH66" s="344">
        <v>-2</v>
      </c>
      <c r="BI66" s="343">
        <v>0</v>
      </c>
      <c r="BJ66" s="343">
        <v>0</v>
      </c>
      <c r="BK66" s="343">
        <v>-2</v>
      </c>
      <c r="BL66" s="343">
        <v>-1</v>
      </c>
      <c r="BM66" s="343">
        <v>-2</v>
      </c>
      <c r="BN66" s="343">
        <v>-2</v>
      </c>
      <c r="BO66" s="344">
        <v>0</v>
      </c>
      <c r="BP66" s="343">
        <v>0</v>
      </c>
      <c r="BQ66" s="343">
        <v>0</v>
      </c>
      <c r="BR66" s="343">
        <v>0</v>
      </c>
      <c r="BS66" s="343">
        <v>0</v>
      </c>
      <c r="BT66" s="343">
        <v>0</v>
      </c>
      <c r="BU66" s="343">
        <v>0</v>
      </c>
      <c r="BV66" s="344">
        <v>-2</v>
      </c>
      <c r="BW66" s="343">
        <v>-1</v>
      </c>
      <c r="BX66" s="343">
        <v>-1</v>
      </c>
      <c r="BY66" s="343">
        <v>-1</v>
      </c>
      <c r="BZ66" s="343">
        <v>0</v>
      </c>
      <c r="CA66" s="343">
        <v>0</v>
      </c>
      <c r="CB66" s="343">
        <v>-1</v>
      </c>
      <c r="CC66" s="344">
        <v>-2</v>
      </c>
      <c r="CD66" s="343">
        <v>-1</v>
      </c>
      <c r="CE66" s="343">
        <v>-1</v>
      </c>
      <c r="CF66" s="343">
        <v>-2</v>
      </c>
      <c r="CG66" s="343">
        <v>-2</v>
      </c>
      <c r="CH66" s="343">
        <v>-2</v>
      </c>
      <c r="CI66" s="343">
        <v>0</v>
      </c>
      <c r="CJ66" s="344">
        <v>-1</v>
      </c>
      <c r="CK66" s="343">
        <v>1</v>
      </c>
      <c r="CL66" s="343">
        <v>-1</v>
      </c>
      <c r="CM66" s="343">
        <v>0</v>
      </c>
      <c r="CN66" s="343">
        <v>-1</v>
      </c>
      <c r="CO66" s="343">
        <v>-1</v>
      </c>
      <c r="CP66" s="343">
        <v>-3</v>
      </c>
      <c r="CQ66" s="344">
        <v>-2</v>
      </c>
      <c r="CR66" s="343">
        <v>-1</v>
      </c>
      <c r="CS66" s="343">
        <v>0</v>
      </c>
      <c r="CT66" s="343">
        <v>0</v>
      </c>
      <c r="CU66" s="343">
        <v>0</v>
      </c>
      <c r="CV66" s="343">
        <v>0</v>
      </c>
      <c r="CW66" s="343">
        <v>-1</v>
      </c>
      <c r="CX66" s="344">
        <v>-1</v>
      </c>
      <c r="CY66" s="343">
        <v>-1</v>
      </c>
      <c r="CZ66" s="343">
        <v>-1</v>
      </c>
      <c r="DA66" s="343">
        <v>-1</v>
      </c>
      <c r="DB66" s="343">
        <v>-1</v>
      </c>
      <c r="DC66" s="343">
        <v>-1</v>
      </c>
      <c r="DD66" s="343">
        <v>-1</v>
      </c>
      <c r="DE66" s="344">
        <v>-1</v>
      </c>
      <c r="DF66" s="343">
        <v>93</v>
      </c>
      <c r="DG66" s="343">
        <v>92</v>
      </c>
      <c r="DH66" s="343">
        <v>92</v>
      </c>
      <c r="DI66" s="343">
        <v>93</v>
      </c>
      <c r="DJ66" s="343">
        <v>93</v>
      </c>
      <c r="DK66" s="343">
        <v>92</v>
      </c>
      <c r="DL66" s="344">
        <v>93</v>
      </c>
      <c r="DM66" s="343">
        <v>92</v>
      </c>
      <c r="DN66" s="343">
        <v>93</v>
      </c>
      <c r="DO66" s="343">
        <v>93</v>
      </c>
      <c r="DP66" s="343">
        <v>93</v>
      </c>
      <c r="DQ66" s="343">
        <v>93</v>
      </c>
      <c r="DR66" s="343">
        <v>93</v>
      </c>
      <c r="DS66" s="343">
        <v>94</v>
      </c>
      <c r="DT66" s="343">
        <v>93</v>
      </c>
      <c r="DU66" s="343">
        <v>93</v>
      </c>
      <c r="DV66" s="343">
        <v>93</v>
      </c>
      <c r="DW66" s="343">
        <v>93</v>
      </c>
      <c r="DX66" s="343">
        <v>93</v>
      </c>
      <c r="DY66" s="343">
        <v>93</v>
      </c>
      <c r="DZ66" s="343">
        <v>93</v>
      </c>
      <c r="EA66" s="345">
        <v>93</v>
      </c>
      <c r="EB66" s="343">
        <v>94</v>
      </c>
      <c r="EC66" s="343">
        <v>93</v>
      </c>
      <c r="ED66" s="343">
        <v>93</v>
      </c>
      <c r="EE66" s="343">
        <v>93</v>
      </c>
      <c r="EF66" s="343">
        <v>93</v>
      </c>
      <c r="EG66" s="344">
        <v>94</v>
      </c>
    </row>
    <row r="67" spans="1:137" s="343" customFormat="1">
      <c r="A67" s="339">
        <v>0.5</v>
      </c>
      <c r="B67" s="340" t="s">
        <v>6319</v>
      </c>
      <c r="C67" s="341">
        <f>(SUM(E67:K67))*A67</f>
        <v>4</v>
      </c>
      <c r="D67" s="342">
        <v>2</v>
      </c>
      <c r="E67" s="343">
        <v>1</v>
      </c>
      <c r="F67" s="343">
        <v>2</v>
      </c>
      <c r="G67" s="343">
        <v>2</v>
      </c>
      <c r="H67" s="343">
        <v>1</v>
      </c>
      <c r="I67" s="343">
        <v>1</v>
      </c>
      <c r="J67" s="343">
        <v>1</v>
      </c>
      <c r="K67" s="344">
        <v>0</v>
      </c>
      <c r="L67" s="343">
        <v>0</v>
      </c>
      <c r="M67" s="343">
        <v>1</v>
      </c>
      <c r="N67" s="343">
        <v>1</v>
      </c>
      <c r="O67" s="343">
        <v>2</v>
      </c>
      <c r="P67" s="343">
        <v>1</v>
      </c>
      <c r="Q67" s="343">
        <v>2</v>
      </c>
      <c r="R67" s="344">
        <v>2</v>
      </c>
      <c r="S67" s="343">
        <v>0</v>
      </c>
      <c r="T67" s="343">
        <v>0</v>
      </c>
      <c r="U67" s="343">
        <v>1</v>
      </c>
      <c r="V67" s="343">
        <v>1</v>
      </c>
      <c r="W67" s="343">
        <v>2</v>
      </c>
      <c r="X67" s="343">
        <v>1</v>
      </c>
      <c r="Y67" s="344">
        <v>2</v>
      </c>
      <c r="Z67" s="343">
        <v>1</v>
      </c>
      <c r="AA67" s="343">
        <v>2</v>
      </c>
      <c r="AB67" s="343">
        <v>1</v>
      </c>
      <c r="AC67" s="343">
        <v>1</v>
      </c>
      <c r="AD67" s="343">
        <v>1</v>
      </c>
      <c r="AE67" s="343">
        <v>2</v>
      </c>
      <c r="AF67" s="344">
        <v>2</v>
      </c>
      <c r="AG67" s="343">
        <v>0</v>
      </c>
      <c r="AH67" s="343">
        <v>0</v>
      </c>
      <c r="AI67" s="343">
        <v>2</v>
      </c>
      <c r="AJ67" s="343">
        <v>2</v>
      </c>
      <c r="AK67" s="343">
        <v>1</v>
      </c>
      <c r="AL67" s="343">
        <v>1</v>
      </c>
      <c r="AM67" s="344">
        <v>2</v>
      </c>
      <c r="AN67" s="343">
        <v>1</v>
      </c>
      <c r="AO67" s="343">
        <v>1</v>
      </c>
      <c r="AP67" s="343">
        <v>0</v>
      </c>
      <c r="AQ67" s="343">
        <v>1</v>
      </c>
      <c r="AR67" s="343">
        <v>1</v>
      </c>
      <c r="AS67" s="343">
        <v>2</v>
      </c>
      <c r="AT67" s="344">
        <v>1</v>
      </c>
      <c r="AU67" s="343">
        <v>0</v>
      </c>
      <c r="AV67" s="343">
        <v>0</v>
      </c>
      <c r="AW67" s="343">
        <v>1</v>
      </c>
      <c r="AX67" s="343">
        <v>1</v>
      </c>
      <c r="AY67" s="343">
        <v>0</v>
      </c>
      <c r="AZ67" s="343">
        <v>1</v>
      </c>
      <c r="BA67" s="344">
        <v>1</v>
      </c>
      <c r="BB67" s="343">
        <v>0</v>
      </c>
      <c r="BC67" s="343">
        <v>1</v>
      </c>
      <c r="BD67" s="343">
        <v>2</v>
      </c>
      <c r="BE67" s="343">
        <v>2</v>
      </c>
      <c r="BF67" s="343">
        <v>2</v>
      </c>
      <c r="BG67" s="343">
        <v>2</v>
      </c>
      <c r="BH67" s="344">
        <v>2</v>
      </c>
      <c r="BI67" s="343">
        <v>0</v>
      </c>
      <c r="BJ67" s="343">
        <v>0</v>
      </c>
      <c r="BK67" s="343">
        <v>1</v>
      </c>
      <c r="BL67" s="343">
        <v>1</v>
      </c>
      <c r="BM67" s="343">
        <v>2</v>
      </c>
      <c r="BN67" s="343">
        <v>2</v>
      </c>
      <c r="BO67" s="344">
        <v>1</v>
      </c>
      <c r="BP67" s="343">
        <v>0</v>
      </c>
      <c r="BQ67" s="343">
        <v>0</v>
      </c>
      <c r="BR67" s="343">
        <v>0</v>
      </c>
      <c r="BS67" s="343">
        <v>0</v>
      </c>
      <c r="BT67" s="343">
        <v>0</v>
      </c>
      <c r="BU67" s="343">
        <v>2</v>
      </c>
      <c r="BV67" s="344">
        <v>1</v>
      </c>
      <c r="BW67" s="343">
        <v>1</v>
      </c>
      <c r="BX67" s="343">
        <v>1</v>
      </c>
      <c r="BY67" s="343">
        <v>1</v>
      </c>
      <c r="BZ67" s="343">
        <v>2</v>
      </c>
      <c r="CA67" s="343">
        <v>2</v>
      </c>
      <c r="CB67" s="343">
        <v>2</v>
      </c>
      <c r="CC67" s="344">
        <v>2</v>
      </c>
      <c r="CD67" s="343">
        <v>2</v>
      </c>
      <c r="CE67" s="343">
        <v>1</v>
      </c>
      <c r="CF67" s="343">
        <v>1</v>
      </c>
      <c r="CG67" s="343">
        <v>2</v>
      </c>
      <c r="CH67" s="343">
        <v>2</v>
      </c>
      <c r="CI67" s="343">
        <v>2</v>
      </c>
      <c r="CJ67" s="344">
        <v>2</v>
      </c>
      <c r="CK67" s="343">
        <v>0</v>
      </c>
      <c r="CL67" s="343">
        <v>2</v>
      </c>
      <c r="CM67" s="343">
        <v>2</v>
      </c>
      <c r="CN67" s="343">
        <v>2</v>
      </c>
      <c r="CO67" s="343">
        <v>2</v>
      </c>
      <c r="CP67" s="343">
        <v>2</v>
      </c>
      <c r="CQ67" s="344">
        <v>2</v>
      </c>
      <c r="CR67" s="343">
        <v>0</v>
      </c>
      <c r="CS67" s="343">
        <v>1</v>
      </c>
      <c r="CT67" s="343">
        <v>1</v>
      </c>
      <c r="CU67" s="343">
        <v>2</v>
      </c>
      <c r="CV67" s="343">
        <v>1</v>
      </c>
      <c r="CW67" s="343">
        <v>2</v>
      </c>
      <c r="CX67" s="344">
        <v>1</v>
      </c>
      <c r="CY67" s="343">
        <v>1</v>
      </c>
      <c r="CZ67" s="343">
        <v>1</v>
      </c>
      <c r="DA67" s="343">
        <v>2</v>
      </c>
      <c r="DB67" s="343">
        <v>2</v>
      </c>
      <c r="DC67" s="343">
        <v>2</v>
      </c>
      <c r="DD67" s="343">
        <v>2</v>
      </c>
      <c r="DE67" s="344">
        <v>2</v>
      </c>
      <c r="DF67" s="343">
        <v>2</v>
      </c>
      <c r="DG67" s="343">
        <v>1</v>
      </c>
      <c r="DH67" s="343">
        <v>2</v>
      </c>
      <c r="DI67" s="343">
        <v>2</v>
      </c>
      <c r="DJ67" s="343">
        <v>2</v>
      </c>
      <c r="DK67" s="343">
        <v>3</v>
      </c>
      <c r="DL67" s="344">
        <v>3</v>
      </c>
      <c r="DM67" s="343">
        <v>2</v>
      </c>
      <c r="DN67" s="343">
        <v>2</v>
      </c>
      <c r="DO67" s="343">
        <v>2</v>
      </c>
      <c r="DP67" s="343">
        <v>1</v>
      </c>
      <c r="DQ67" s="343">
        <v>2</v>
      </c>
      <c r="DR67" s="343">
        <v>2</v>
      </c>
      <c r="DS67" s="343">
        <v>2</v>
      </c>
      <c r="DT67" s="343">
        <v>2</v>
      </c>
      <c r="DU67" s="343">
        <v>1</v>
      </c>
      <c r="DV67" s="343">
        <v>1</v>
      </c>
      <c r="DW67" s="343">
        <v>2</v>
      </c>
      <c r="DX67" s="343">
        <v>2</v>
      </c>
      <c r="DY67" s="343">
        <v>3</v>
      </c>
      <c r="DZ67" s="343">
        <v>3</v>
      </c>
      <c r="EA67" s="345">
        <v>3</v>
      </c>
      <c r="EB67" s="343">
        <v>2</v>
      </c>
      <c r="EC67" s="343">
        <v>2</v>
      </c>
      <c r="ED67" s="343">
        <v>2</v>
      </c>
      <c r="EE67" s="343">
        <v>3</v>
      </c>
      <c r="EF67" s="343">
        <v>2</v>
      </c>
      <c r="EG67" s="344">
        <v>3</v>
      </c>
    </row>
    <row r="68" spans="1:137" s="343" customFormat="1">
      <c r="A68" s="339">
        <v>0.5</v>
      </c>
      <c r="B68" s="340" t="s">
        <v>5206</v>
      </c>
      <c r="C68" s="341">
        <f>(SUM(E68:K68))*A68</f>
        <v>3</v>
      </c>
      <c r="D68" s="342">
        <v>2</v>
      </c>
      <c r="E68" s="343">
        <v>0</v>
      </c>
      <c r="F68" s="343">
        <v>0</v>
      </c>
      <c r="G68" s="343">
        <v>0</v>
      </c>
      <c r="H68" s="343">
        <v>2</v>
      </c>
      <c r="I68" s="343">
        <v>2</v>
      </c>
      <c r="J68" s="343">
        <v>2</v>
      </c>
      <c r="K68" s="344">
        <v>0</v>
      </c>
      <c r="L68" s="343">
        <v>0</v>
      </c>
      <c r="M68" s="343">
        <v>2</v>
      </c>
      <c r="N68" s="343">
        <v>0</v>
      </c>
      <c r="O68" s="343">
        <v>2</v>
      </c>
      <c r="P68" s="343">
        <v>2</v>
      </c>
      <c r="Q68" s="343">
        <v>2</v>
      </c>
      <c r="R68" s="344">
        <v>2</v>
      </c>
      <c r="S68" s="343">
        <v>0</v>
      </c>
      <c r="T68" s="343">
        <v>0</v>
      </c>
      <c r="U68" s="343">
        <v>2</v>
      </c>
      <c r="V68" s="343">
        <v>0</v>
      </c>
      <c r="W68" s="343">
        <v>2</v>
      </c>
      <c r="X68" s="343">
        <v>2</v>
      </c>
      <c r="Y68" s="344">
        <v>2</v>
      </c>
      <c r="Z68" s="343">
        <v>2</v>
      </c>
      <c r="AA68" s="343">
        <v>2</v>
      </c>
      <c r="AB68" s="343">
        <v>2</v>
      </c>
      <c r="AC68" s="343">
        <v>0</v>
      </c>
      <c r="AD68" s="343">
        <v>2</v>
      </c>
      <c r="AE68" s="343">
        <v>2</v>
      </c>
      <c r="AF68" s="344">
        <v>2</v>
      </c>
      <c r="AG68" s="343">
        <v>0</v>
      </c>
      <c r="AH68" s="343">
        <v>0</v>
      </c>
      <c r="AI68" s="343">
        <v>0</v>
      </c>
      <c r="AJ68" s="343">
        <v>0</v>
      </c>
      <c r="AK68" s="343">
        <v>0</v>
      </c>
      <c r="AL68" s="343">
        <v>0</v>
      </c>
      <c r="AM68" s="344">
        <v>0</v>
      </c>
      <c r="AN68" s="343">
        <v>0</v>
      </c>
      <c r="AO68" s="343">
        <v>0</v>
      </c>
      <c r="AP68" s="343">
        <v>0</v>
      </c>
      <c r="AQ68" s="343">
        <v>0</v>
      </c>
      <c r="AR68" s="343">
        <v>0</v>
      </c>
      <c r="AS68" s="343">
        <v>0</v>
      </c>
      <c r="AT68" s="344">
        <v>0</v>
      </c>
      <c r="AU68" s="343">
        <v>0</v>
      </c>
      <c r="AV68" s="343">
        <v>0</v>
      </c>
      <c r="AW68" s="343">
        <v>0</v>
      </c>
      <c r="AX68" s="343">
        <v>0</v>
      </c>
      <c r="AY68" s="343">
        <v>0</v>
      </c>
      <c r="AZ68" s="343">
        <v>0</v>
      </c>
      <c r="BA68" s="344">
        <v>0</v>
      </c>
      <c r="BB68" s="343">
        <v>0</v>
      </c>
      <c r="BC68" s="343">
        <v>0</v>
      </c>
      <c r="BD68" s="343">
        <v>0</v>
      </c>
      <c r="BE68" s="343">
        <v>0</v>
      </c>
      <c r="BF68" s="343">
        <v>0</v>
      </c>
      <c r="BG68" s="343">
        <v>0</v>
      </c>
      <c r="BH68" s="344">
        <v>0</v>
      </c>
      <c r="BI68" s="343">
        <v>0</v>
      </c>
      <c r="BJ68" s="343">
        <v>0</v>
      </c>
      <c r="BK68" s="343">
        <v>0</v>
      </c>
      <c r="BL68" s="343">
        <v>0</v>
      </c>
      <c r="BM68" s="343">
        <v>0</v>
      </c>
      <c r="BN68" s="343">
        <v>0</v>
      </c>
      <c r="BO68" s="344">
        <v>0</v>
      </c>
      <c r="BP68" s="343">
        <v>0</v>
      </c>
      <c r="BQ68" s="343">
        <v>0</v>
      </c>
      <c r="BR68" s="343">
        <v>0</v>
      </c>
      <c r="BS68" s="343">
        <v>0</v>
      </c>
      <c r="BT68" s="343">
        <v>0</v>
      </c>
      <c r="BU68" s="343">
        <v>0</v>
      </c>
      <c r="BV68" s="344">
        <v>0</v>
      </c>
      <c r="BW68" s="343">
        <v>0</v>
      </c>
      <c r="BX68" s="343">
        <v>0</v>
      </c>
      <c r="BY68" s="343">
        <v>0</v>
      </c>
      <c r="BZ68" s="343">
        <v>0</v>
      </c>
      <c r="CA68" s="343">
        <v>0</v>
      </c>
      <c r="CB68" s="343">
        <v>0</v>
      </c>
      <c r="CC68" s="344">
        <v>0</v>
      </c>
      <c r="CD68" s="343">
        <v>0</v>
      </c>
      <c r="CE68" s="343">
        <v>0</v>
      </c>
      <c r="CF68" s="343">
        <v>0</v>
      </c>
      <c r="CG68" s="343">
        <v>0</v>
      </c>
      <c r="CH68" s="343">
        <v>0</v>
      </c>
      <c r="CI68" s="343">
        <v>0</v>
      </c>
      <c r="CJ68" s="344">
        <v>0</v>
      </c>
      <c r="CK68" s="343">
        <v>0</v>
      </c>
      <c r="CL68" s="343">
        <v>0</v>
      </c>
      <c r="CM68" s="343">
        <v>0</v>
      </c>
      <c r="CN68" s="343">
        <v>0</v>
      </c>
      <c r="CO68" s="343">
        <v>0</v>
      </c>
      <c r="CP68" s="343">
        <v>0</v>
      </c>
      <c r="CQ68" s="344">
        <v>0</v>
      </c>
      <c r="CR68" s="343">
        <v>0</v>
      </c>
      <c r="CS68" s="343">
        <v>0</v>
      </c>
      <c r="CT68" s="343">
        <v>0</v>
      </c>
      <c r="CU68" s="343">
        <v>0</v>
      </c>
      <c r="CV68" s="343">
        <v>0</v>
      </c>
      <c r="CW68" s="343">
        <v>0</v>
      </c>
      <c r="CX68" s="344">
        <v>0</v>
      </c>
      <c r="CY68" s="343">
        <v>0</v>
      </c>
      <c r="CZ68" s="343">
        <v>0</v>
      </c>
      <c r="DA68" s="343">
        <v>0</v>
      </c>
      <c r="DB68" s="343">
        <v>0</v>
      </c>
      <c r="DC68" s="343">
        <v>0</v>
      </c>
      <c r="DD68" s="343">
        <v>0</v>
      </c>
      <c r="DE68" s="344">
        <v>0</v>
      </c>
      <c r="DF68" s="343">
        <v>0</v>
      </c>
      <c r="DG68" s="343">
        <v>0</v>
      </c>
      <c r="DH68" s="343">
        <v>0</v>
      </c>
      <c r="DI68" s="343">
        <v>0</v>
      </c>
      <c r="DJ68" s="343">
        <v>0</v>
      </c>
      <c r="DK68" s="343">
        <v>0</v>
      </c>
      <c r="DL68" s="344">
        <v>0</v>
      </c>
      <c r="DM68" s="343">
        <v>0</v>
      </c>
      <c r="DN68" s="343">
        <v>0</v>
      </c>
      <c r="DO68" s="343">
        <v>0</v>
      </c>
      <c r="DP68" s="343">
        <v>0</v>
      </c>
      <c r="DQ68" s="343">
        <v>0</v>
      </c>
      <c r="DR68" s="343">
        <v>0</v>
      </c>
      <c r="DS68" s="343">
        <v>0</v>
      </c>
      <c r="DT68" s="343">
        <v>0</v>
      </c>
      <c r="DU68" s="343">
        <v>0</v>
      </c>
      <c r="DV68" s="343">
        <v>0</v>
      </c>
      <c r="DW68" s="343">
        <v>0</v>
      </c>
      <c r="DX68" s="343">
        <v>0</v>
      </c>
      <c r="DY68" s="343">
        <v>0</v>
      </c>
      <c r="DZ68" s="343">
        <v>0</v>
      </c>
      <c r="EA68" s="345">
        <v>0</v>
      </c>
      <c r="EB68" s="343">
        <v>0</v>
      </c>
      <c r="EC68" s="343">
        <v>0</v>
      </c>
      <c r="ED68" s="343">
        <v>0</v>
      </c>
      <c r="EE68" s="343">
        <v>0</v>
      </c>
      <c r="EF68" s="343">
        <v>0</v>
      </c>
      <c r="EG68" s="344">
        <v>0</v>
      </c>
    </row>
    <row r="69" spans="1:137" s="343" customFormat="1">
      <c r="A69" s="339">
        <v>0.5</v>
      </c>
      <c r="B69" s="340" t="s">
        <v>6471</v>
      </c>
      <c r="C69" s="341">
        <f>(SUM(E69:K69))*A69</f>
        <v>3</v>
      </c>
      <c r="D69" s="342">
        <v>2</v>
      </c>
      <c r="E69" s="343">
        <v>0</v>
      </c>
      <c r="F69" s="343">
        <v>0</v>
      </c>
      <c r="G69" s="343">
        <v>0</v>
      </c>
      <c r="H69" s="343">
        <v>2</v>
      </c>
      <c r="I69" s="343">
        <v>2</v>
      </c>
      <c r="J69" s="343">
        <v>2</v>
      </c>
      <c r="K69" s="344">
        <v>0</v>
      </c>
      <c r="L69" s="343">
        <v>0</v>
      </c>
      <c r="M69" s="343">
        <v>1</v>
      </c>
      <c r="N69" s="343">
        <v>0</v>
      </c>
      <c r="O69" s="343">
        <v>1</v>
      </c>
      <c r="P69" s="343">
        <v>1</v>
      </c>
      <c r="Q69" s="343">
        <v>1</v>
      </c>
      <c r="R69" s="344">
        <v>1</v>
      </c>
      <c r="S69" s="343">
        <v>0</v>
      </c>
      <c r="T69" s="343">
        <v>0</v>
      </c>
      <c r="U69" s="343">
        <v>0</v>
      </c>
      <c r="V69" s="343">
        <v>0</v>
      </c>
      <c r="W69" s="343">
        <v>0</v>
      </c>
      <c r="X69" s="343">
        <v>1</v>
      </c>
      <c r="Y69" s="344">
        <v>1</v>
      </c>
      <c r="Z69" s="343">
        <v>0</v>
      </c>
      <c r="AA69" s="343">
        <v>1</v>
      </c>
      <c r="AB69" s="343">
        <v>1</v>
      </c>
      <c r="AC69" s="343">
        <v>0</v>
      </c>
      <c r="AD69" s="343">
        <v>1</v>
      </c>
      <c r="AE69" s="343">
        <v>1</v>
      </c>
      <c r="AF69" s="344">
        <v>1</v>
      </c>
      <c r="AG69" s="343">
        <v>5</v>
      </c>
      <c r="AH69" s="343">
        <v>0</v>
      </c>
      <c r="AI69" s="343">
        <v>0</v>
      </c>
      <c r="AJ69" s="343">
        <v>6</v>
      </c>
      <c r="AK69" s="343">
        <v>6</v>
      </c>
      <c r="AL69" s="343">
        <v>6</v>
      </c>
      <c r="AM69" s="344">
        <v>0</v>
      </c>
      <c r="AN69" s="343">
        <v>6</v>
      </c>
      <c r="AO69" s="343">
        <v>6</v>
      </c>
      <c r="AP69" s="343">
        <v>0</v>
      </c>
      <c r="AQ69" s="343">
        <v>6</v>
      </c>
      <c r="AR69" s="343">
        <v>6</v>
      </c>
      <c r="AS69" s="343">
        <v>6</v>
      </c>
      <c r="AT69" s="344">
        <v>6</v>
      </c>
      <c r="AU69" s="343">
        <v>0</v>
      </c>
      <c r="AV69" s="343">
        <v>0</v>
      </c>
      <c r="AW69" s="343">
        <v>0</v>
      </c>
      <c r="AX69" s="343">
        <v>0</v>
      </c>
      <c r="AY69" s="343">
        <v>6</v>
      </c>
      <c r="AZ69" s="343">
        <v>6</v>
      </c>
      <c r="BA69" s="344">
        <v>6</v>
      </c>
      <c r="BB69" s="343">
        <v>0</v>
      </c>
      <c r="BC69" s="343">
        <v>0</v>
      </c>
      <c r="BD69" s="343">
        <v>6</v>
      </c>
      <c r="BE69" s="343">
        <v>0</v>
      </c>
      <c r="BF69" s="343">
        <v>6</v>
      </c>
      <c r="BG69" s="343">
        <v>6</v>
      </c>
      <c r="BH69" s="344">
        <v>6</v>
      </c>
      <c r="BI69" s="343">
        <v>0</v>
      </c>
      <c r="BJ69" s="343">
        <v>0</v>
      </c>
      <c r="BK69" s="343">
        <v>6</v>
      </c>
      <c r="BL69" s="343">
        <v>6</v>
      </c>
      <c r="BM69" s="343">
        <v>6</v>
      </c>
      <c r="BN69" s="343">
        <v>6</v>
      </c>
      <c r="BO69" s="344">
        <v>6</v>
      </c>
      <c r="BP69" s="343">
        <v>0</v>
      </c>
      <c r="BQ69" s="343">
        <v>0</v>
      </c>
      <c r="BR69" s="343">
        <v>0</v>
      </c>
      <c r="BS69" s="343">
        <v>0</v>
      </c>
      <c r="BT69" s="343">
        <v>0</v>
      </c>
      <c r="BU69" s="343">
        <v>6</v>
      </c>
      <c r="BV69" s="344">
        <v>6</v>
      </c>
      <c r="BW69" s="343">
        <v>0</v>
      </c>
      <c r="BX69" s="343">
        <v>0</v>
      </c>
      <c r="BY69" s="343">
        <v>6</v>
      </c>
      <c r="BZ69" s="343">
        <v>6</v>
      </c>
      <c r="CA69" s="343">
        <v>6</v>
      </c>
      <c r="CB69" s="343">
        <v>6</v>
      </c>
      <c r="CC69" s="344">
        <v>6</v>
      </c>
      <c r="CD69" s="343">
        <v>0</v>
      </c>
      <c r="CE69" s="343">
        <v>0</v>
      </c>
      <c r="CF69" s="343">
        <v>0</v>
      </c>
      <c r="CG69" s="343">
        <v>6</v>
      </c>
      <c r="CH69" s="343">
        <v>6</v>
      </c>
      <c r="CI69" s="343">
        <v>6</v>
      </c>
      <c r="CJ69" s="344">
        <v>6</v>
      </c>
      <c r="CK69" s="343">
        <v>0</v>
      </c>
      <c r="CL69" s="343">
        <v>0</v>
      </c>
      <c r="CM69" s="343">
        <v>6</v>
      </c>
      <c r="CN69" s="343">
        <v>6</v>
      </c>
      <c r="CO69" s="343">
        <v>1</v>
      </c>
      <c r="CP69" s="343">
        <v>1</v>
      </c>
      <c r="CQ69" s="344">
        <v>1</v>
      </c>
      <c r="CR69" s="343">
        <v>1</v>
      </c>
      <c r="CS69" s="343">
        <v>0</v>
      </c>
      <c r="CT69" s="343">
        <v>1</v>
      </c>
      <c r="CU69" s="343">
        <v>1</v>
      </c>
      <c r="CV69" s="343">
        <v>1</v>
      </c>
      <c r="CW69" s="343">
        <v>1</v>
      </c>
      <c r="CX69" s="344">
        <v>1</v>
      </c>
      <c r="CY69" s="343">
        <v>0</v>
      </c>
      <c r="CZ69" s="343">
        <v>1</v>
      </c>
      <c r="DA69" s="343">
        <v>1</v>
      </c>
      <c r="DB69" s="343">
        <v>1</v>
      </c>
      <c r="DC69" s="343">
        <v>1</v>
      </c>
      <c r="DD69" s="343">
        <v>1</v>
      </c>
      <c r="DE69" s="344">
        <v>1</v>
      </c>
      <c r="DF69" s="343">
        <v>1</v>
      </c>
      <c r="DG69" s="343">
        <v>1</v>
      </c>
      <c r="DH69" s="343">
        <v>1</v>
      </c>
      <c r="DI69" s="343">
        <v>1</v>
      </c>
      <c r="DJ69" s="343">
        <v>1</v>
      </c>
      <c r="DK69" s="343">
        <v>1</v>
      </c>
      <c r="DL69" s="344">
        <v>0</v>
      </c>
      <c r="DM69" s="343">
        <v>0</v>
      </c>
      <c r="DN69" s="343">
        <v>1</v>
      </c>
      <c r="DO69" s="343">
        <v>1</v>
      </c>
      <c r="DP69" s="343">
        <v>1</v>
      </c>
      <c r="DQ69" s="343">
        <v>1</v>
      </c>
      <c r="DR69" s="343">
        <v>1</v>
      </c>
      <c r="DS69" s="343">
        <v>1</v>
      </c>
      <c r="DT69" s="343">
        <v>1</v>
      </c>
      <c r="DU69" s="343">
        <v>1</v>
      </c>
      <c r="DV69" s="343">
        <v>1</v>
      </c>
      <c r="DW69" s="343">
        <v>0</v>
      </c>
      <c r="DX69" s="343">
        <v>1</v>
      </c>
      <c r="DY69" s="343">
        <v>1</v>
      </c>
      <c r="DZ69" s="343">
        <v>1</v>
      </c>
      <c r="EA69" s="345">
        <v>0</v>
      </c>
      <c r="EB69" s="343">
        <v>0</v>
      </c>
      <c r="EC69" s="343">
        <v>1</v>
      </c>
      <c r="ED69" s="343">
        <v>1</v>
      </c>
      <c r="EE69" s="343">
        <v>1</v>
      </c>
      <c r="EF69" s="343">
        <v>1</v>
      </c>
      <c r="EG69" s="344">
        <v>1</v>
      </c>
    </row>
    <row r="70" spans="1:137" s="343" customFormat="1">
      <c r="A70" s="339">
        <v>0.5</v>
      </c>
      <c r="B70" s="340" t="s">
        <v>4001</v>
      </c>
      <c r="C70" s="341">
        <f t="shared" ref="C70" si="15">(SUM(E70:K70))*A70</f>
        <v>1</v>
      </c>
      <c r="D70" s="344">
        <v>1</v>
      </c>
      <c r="E70" s="343">
        <v>0</v>
      </c>
      <c r="F70" s="343">
        <v>0</v>
      </c>
      <c r="G70" s="343">
        <v>0</v>
      </c>
      <c r="H70" s="343">
        <v>1</v>
      </c>
      <c r="I70" s="343">
        <v>0</v>
      </c>
      <c r="J70" s="343">
        <v>1</v>
      </c>
      <c r="K70" s="344">
        <v>0</v>
      </c>
      <c r="L70" s="343">
        <v>0</v>
      </c>
      <c r="M70" s="343">
        <v>0</v>
      </c>
      <c r="N70" s="343">
        <v>0</v>
      </c>
      <c r="O70" s="343">
        <v>1</v>
      </c>
      <c r="P70" s="343">
        <v>1</v>
      </c>
      <c r="Q70" s="343">
        <v>1</v>
      </c>
      <c r="R70" s="344">
        <v>1</v>
      </c>
      <c r="S70" s="343">
        <v>0</v>
      </c>
      <c r="T70" s="343">
        <v>0</v>
      </c>
      <c r="U70" s="343">
        <v>1</v>
      </c>
      <c r="V70" s="343">
        <v>0</v>
      </c>
      <c r="W70" s="343">
        <v>1</v>
      </c>
      <c r="X70" s="343">
        <v>1</v>
      </c>
      <c r="Y70" s="344">
        <v>1</v>
      </c>
      <c r="Z70" s="343">
        <v>1</v>
      </c>
      <c r="AA70" s="343">
        <v>1</v>
      </c>
      <c r="AB70" s="343">
        <v>1</v>
      </c>
      <c r="AC70" s="343">
        <v>0</v>
      </c>
      <c r="AD70" s="343">
        <v>1</v>
      </c>
      <c r="AE70" s="343">
        <v>1</v>
      </c>
      <c r="AF70" s="344">
        <v>1</v>
      </c>
      <c r="AG70" s="343">
        <v>0</v>
      </c>
      <c r="AH70" s="343">
        <v>0</v>
      </c>
      <c r="AI70" s="343">
        <v>0</v>
      </c>
      <c r="AJ70" s="343">
        <v>1</v>
      </c>
      <c r="AK70" s="343">
        <v>1</v>
      </c>
      <c r="AL70" s="343">
        <v>1</v>
      </c>
      <c r="AM70" s="344">
        <v>1</v>
      </c>
      <c r="AN70" s="343">
        <v>1</v>
      </c>
      <c r="AO70" s="343">
        <v>1</v>
      </c>
      <c r="AP70" s="343">
        <v>0</v>
      </c>
      <c r="AQ70" s="343">
        <v>1</v>
      </c>
      <c r="AR70" s="343">
        <v>1</v>
      </c>
      <c r="AS70" s="343">
        <v>1</v>
      </c>
      <c r="AT70" s="344">
        <v>1</v>
      </c>
      <c r="AU70" s="343">
        <v>0</v>
      </c>
      <c r="AV70" s="343">
        <v>0</v>
      </c>
      <c r="AW70" s="343">
        <v>0</v>
      </c>
      <c r="AX70" s="343">
        <v>1</v>
      </c>
      <c r="AY70" s="343">
        <v>0</v>
      </c>
      <c r="AZ70" s="343">
        <v>0</v>
      </c>
      <c r="BA70" s="344">
        <v>1</v>
      </c>
      <c r="BB70" s="343">
        <v>0</v>
      </c>
      <c r="BC70" s="343">
        <v>0.2</v>
      </c>
      <c r="BD70" s="343">
        <v>0</v>
      </c>
      <c r="BE70" s="343">
        <v>0</v>
      </c>
      <c r="BF70" s="343">
        <v>-3.8</v>
      </c>
      <c r="BG70" s="343">
        <v>2</v>
      </c>
      <c r="BH70" s="344">
        <v>3</v>
      </c>
      <c r="BI70" s="343">
        <v>0</v>
      </c>
      <c r="BJ70" s="343">
        <v>0</v>
      </c>
      <c r="BK70" s="343">
        <v>0</v>
      </c>
      <c r="BL70" s="343">
        <v>-0.2</v>
      </c>
      <c r="BM70" s="343">
        <v>1.6</v>
      </c>
      <c r="BN70" s="343">
        <v>-1.4</v>
      </c>
      <c r="BO70" s="344">
        <v>0</v>
      </c>
      <c r="BP70" s="343">
        <v>0</v>
      </c>
      <c r="BQ70" s="343">
        <v>0</v>
      </c>
      <c r="BR70" s="343">
        <v>0</v>
      </c>
      <c r="BS70" s="343">
        <v>0</v>
      </c>
      <c r="BT70" s="343">
        <v>0</v>
      </c>
      <c r="BU70" s="343">
        <v>0</v>
      </c>
      <c r="BV70" s="344">
        <v>-0.4</v>
      </c>
      <c r="BW70" s="343">
        <v>0</v>
      </c>
      <c r="BX70" s="343">
        <v>0</v>
      </c>
      <c r="BY70" s="343">
        <v>0</v>
      </c>
      <c r="BZ70" s="343">
        <v>2.8</v>
      </c>
      <c r="CA70" s="343">
        <v>0</v>
      </c>
      <c r="CB70" s="343">
        <v>-0.4</v>
      </c>
      <c r="CC70" s="344">
        <v>-2.6</v>
      </c>
      <c r="CD70" s="343">
        <v>4</v>
      </c>
      <c r="CE70" s="343">
        <v>0</v>
      </c>
      <c r="CF70" s="343">
        <v>0</v>
      </c>
      <c r="CG70" s="343">
        <v>-1.4</v>
      </c>
      <c r="CH70" s="343">
        <v>1.2</v>
      </c>
      <c r="CI70" s="343">
        <v>1.2</v>
      </c>
      <c r="CJ70" s="344">
        <v>1</v>
      </c>
      <c r="CK70" s="343">
        <v>0</v>
      </c>
      <c r="CL70" s="343">
        <v>-1</v>
      </c>
      <c r="CM70" s="343">
        <v>-0.2</v>
      </c>
      <c r="CN70" s="343">
        <v>0.6</v>
      </c>
      <c r="CO70" s="343">
        <v>-0.2</v>
      </c>
      <c r="CP70" s="343">
        <v>-1.8</v>
      </c>
      <c r="CQ70" s="344">
        <v>0</v>
      </c>
      <c r="CR70" s="343">
        <v>1.9</v>
      </c>
      <c r="CS70" s="343">
        <v>0</v>
      </c>
      <c r="CT70" s="343">
        <v>0</v>
      </c>
      <c r="CU70" s="343">
        <v>-1.4</v>
      </c>
      <c r="CV70" s="343">
        <v>0.6</v>
      </c>
      <c r="CW70" s="343">
        <v>-3.4</v>
      </c>
      <c r="CX70" s="344">
        <v>0</v>
      </c>
      <c r="CY70" s="343">
        <v>0</v>
      </c>
      <c r="CZ70" s="343">
        <v>0</v>
      </c>
      <c r="DA70" s="343">
        <v>0</v>
      </c>
      <c r="DB70" s="343">
        <v>1.4</v>
      </c>
      <c r="DC70" s="343">
        <v>-1.8</v>
      </c>
      <c r="DD70" s="343">
        <v>-0.2</v>
      </c>
      <c r="DE70" s="344">
        <v>-3.6</v>
      </c>
      <c r="DF70" s="343">
        <v>2.6</v>
      </c>
      <c r="DG70" s="343">
        <v>0</v>
      </c>
      <c r="DH70" s="343">
        <v>0</v>
      </c>
      <c r="DI70" s="343">
        <v>0</v>
      </c>
      <c r="DJ70" s="343">
        <v>-1</v>
      </c>
      <c r="DK70" s="343">
        <v>0.6</v>
      </c>
      <c r="DL70" s="344">
        <v>0</v>
      </c>
      <c r="DM70" s="343">
        <v>0</v>
      </c>
      <c r="DN70" s="343">
        <v>1.4</v>
      </c>
      <c r="DO70" s="343">
        <v>-1</v>
      </c>
      <c r="DP70" s="343">
        <v>-0.8</v>
      </c>
      <c r="DQ70" s="343">
        <v>2.8</v>
      </c>
      <c r="DR70" s="343">
        <v>-1.4</v>
      </c>
      <c r="DS70" s="343">
        <v>0.6</v>
      </c>
      <c r="DT70" s="343">
        <v>-0.3</v>
      </c>
      <c r="DU70" s="343">
        <v>-0.3</v>
      </c>
      <c r="DV70" s="343">
        <v>-0.4</v>
      </c>
      <c r="DW70" s="343">
        <v>-0.4</v>
      </c>
      <c r="DX70" s="343">
        <v>-0.4</v>
      </c>
      <c r="DY70" s="343">
        <v>-0.4</v>
      </c>
      <c r="DZ70" s="343">
        <v>-0.4</v>
      </c>
      <c r="EA70" s="345">
        <v>0</v>
      </c>
      <c r="EB70" s="343">
        <v>0</v>
      </c>
      <c r="EC70" s="343">
        <v>0</v>
      </c>
      <c r="ED70" s="343">
        <v>0</v>
      </c>
      <c r="EE70" s="343">
        <v>0</v>
      </c>
      <c r="EF70" s="343">
        <v>0</v>
      </c>
      <c r="EG70" s="344">
        <v>1.2</v>
      </c>
    </row>
    <row r="71" spans="1:137" s="343" customFormat="1">
      <c r="A71" s="346">
        <v>1</v>
      </c>
      <c r="B71" s="340" t="s">
        <v>6323</v>
      </c>
      <c r="C71" s="341">
        <f>(SUM(E71:K71))*A71</f>
        <v>1</v>
      </c>
      <c r="D71" s="342">
        <v>1</v>
      </c>
      <c r="E71" s="343">
        <v>0</v>
      </c>
      <c r="F71" s="343">
        <v>0</v>
      </c>
      <c r="G71" s="343">
        <v>0</v>
      </c>
      <c r="H71" s="343">
        <v>0</v>
      </c>
      <c r="I71" s="343">
        <v>0</v>
      </c>
      <c r="J71" s="343">
        <v>1</v>
      </c>
      <c r="K71" s="344">
        <v>0</v>
      </c>
      <c r="L71" s="343">
        <v>0</v>
      </c>
      <c r="M71" s="343">
        <v>0</v>
      </c>
      <c r="N71" s="343">
        <v>0</v>
      </c>
      <c r="O71" s="343">
        <v>0</v>
      </c>
      <c r="P71" s="343">
        <v>0</v>
      </c>
      <c r="Q71" s="343">
        <v>0</v>
      </c>
      <c r="R71" s="344">
        <v>1</v>
      </c>
      <c r="S71" s="343">
        <v>0</v>
      </c>
      <c r="T71" s="343">
        <v>0</v>
      </c>
      <c r="U71" s="343">
        <v>0</v>
      </c>
      <c r="V71" s="343">
        <v>0</v>
      </c>
      <c r="W71" s="343">
        <v>0</v>
      </c>
      <c r="X71" s="343">
        <v>0</v>
      </c>
      <c r="Y71" s="344">
        <v>1</v>
      </c>
      <c r="Z71" s="343">
        <v>0</v>
      </c>
      <c r="AA71" s="343">
        <v>0</v>
      </c>
      <c r="AB71" s="343">
        <v>0</v>
      </c>
      <c r="AC71" s="343">
        <v>0</v>
      </c>
      <c r="AD71" s="343">
        <v>0</v>
      </c>
      <c r="AE71" s="343">
        <v>0</v>
      </c>
      <c r="AF71" s="344">
        <v>1</v>
      </c>
      <c r="AG71" s="343">
        <v>0</v>
      </c>
      <c r="AH71" s="343">
        <v>0</v>
      </c>
      <c r="AI71" s="343">
        <v>0</v>
      </c>
      <c r="AJ71" s="343">
        <v>0</v>
      </c>
      <c r="AK71" s="343">
        <v>0</v>
      </c>
      <c r="AL71" s="343">
        <v>1</v>
      </c>
      <c r="AM71" s="344">
        <v>0</v>
      </c>
      <c r="AN71" s="343">
        <v>0</v>
      </c>
      <c r="AO71" s="343">
        <v>0</v>
      </c>
      <c r="AP71" s="343">
        <v>0</v>
      </c>
      <c r="AQ71" s="343">
        <v>0</v>
      </c>
      <c r="AR71" s="343">
        <v>0</v>
      </c>
      <c r="AS71" s="343">
        <v>0</v>
      </c>
      <c r="AT71" s="344">
        <v>1</v>
      </c>
      <c r="AU71" s="343">
        <v>0</v>
      </c>
      <c r="AV71" s="343">
        <v>0</v>
      </c>
      <c r="AW71" s="343">
        <v>0</v>
      </c>
      <c r="AX71" s="343">
        <v>0</v>
      </c>
      <c r="AY71" s="343">
        <v>0</v>
      </c>
      <c r="AZ71" s="343">
        <v>0</v>
      </c>
      <c r="BA71" s="344">
        <v>1</v>
      </c>
      <c r="BB71" s="343">
        <v>0</v>
      </c>
      <c r="BC71" s="343">
        <v>0</v>
      </c>
      <c r="BD71" s="343">
        <v>0</v>
      </c>
      <c r="BE71" s="343">
        <v>0</v>
      </c>
      <c r="BF71" s="343">
        <v>0</v>
      </c>
      <c r="BG71" s="343">
        <v>0</v>
      </c>
      <c r="BH71" s="344">
        <v>1</v>
      </c>
      <c r="BI71" s="343">
        <v>0</v>
      </c>
      <c r="BJ71" s="343">
        <v>0</v>
      </c>
      <c r="BK71" s="343">
        <v>0</v>
      </c>
      <c r="BL71" s="343">
        <v>0</v>
      </c>
      <c r="BM71" s="343">
        <v>0</v>
      </c>
      <c r="BN71" s="343">
        <v>0</v>
      </c>
      <c r="BO71" s="344">
        <v>1</v>
      </c>
      <c r="BP71" s="343">
        <v>0</v>
      </c>
      <c r="BQ71" s="343">
        <v>0</v>
      </c>
      <c r="BR71" s="343">
        <v>0</v>
      </c>
      <c r="BS71" s="343">
        <v>0</v>
      </c>
      <c r="BT71" s="343">
        <v>0</v>
      </c>
      <c r="BU71" s="343">
        <v>0</v>
      </c>
      <c r="BV71" s="344">
        <v>2</v>
      </c>
      <c r="BW71" s="343">
        <v>0</v>
      </c>
      <c r="BX71" s="343">
        <v>0</v>
      </c>
      <c r="BY71" s="343">
        <v>0</v>
      </c>
      <c r="BZ71" s="343">
        <v>0</v>
      </c>
      <c r="CA71" s="343">
        <v>0</v>
      </c>
      <c r="CB71" s="343">
        <v>0</v>
      </c>
      <c r="CC71" s="344">
        <v>2</v>
      </c>
      <c r="CD71" s="343">
        <v>0</v>
      </c>
      <c r="CE71" s="343">
        <v>0</v>
      </c>
      <c r="CF71" s="343">
        <v>0</v>
      </c>
      <c r="CG71" s="343">
        <v>0</v>
      </c>
      <c r="CH71" s="343">
        <v>0</v>
      </c>
      <c r="CI71" s="343">
        <v>0</v>
      </c>
      <c r="CJ71" s="344">
        <v>2</v>
      </c>
      <c r="CK71" s="343">
        <v>0</v>
      </c>
      <c r="CL71" s="343">
        <v>0</v>
      </c>
      <c r="CM71" s="343">
        <v>0</v>
      </c>
      <c r="CN71" s="343">
        <v>0</v>
      </c>
      <c r="CO71" s="343">
        <v>0</v>
      </c>
      <c r="CP71" s="343">
        <v>0</v>
      </c>
      <c r="CQ71" s="344">
        <v>2</v>
      </c>
      <c r="CR71" s="343">
        <v>0</v>
      </c>
      <c r="CS71" s="343">
        <v>0</v>
      </c>
      <c r="CT71" s="343">
        <v>0</v>
      </c>
      <c r="CU71" s="343">
        <v>0</v>
      </c>
      <c r="CV71" s="343">
        <v>0</v>
      </c>
      <c r="CW71" s="343">
        <v>0</v>
      </c>
      <c r="CX71" s="344">
        <v>1</v>
      </c>
      <c r="CY71" s="343">
        <v>0</v>
      </c>
      <c r="CZ71" s="343">
        <v>0</v>
      </c>
      <c r="DA71" s="343">
        <v>0</v>
      </c>
      <c r="DB71" s="343">
        <v>0</v>
      </c>
      <c r="DC71" s="343">
        <v>0</v>
      </c>
      <c r="DD71" s="343">
        <v>0</v>
      </c>
      <c r="DE71" s="344">
        <v>1</v>
      </c>
      <c r="DF71" s="343">
        <v>0</v>
      </c>
      <c r="DG71" s="343">
        <v>0</v>
      </c>
      <c r="DH71" s="343">
        <v>0</v>
      </c>
      <c r="DI71" s="343">
        <v>0</v>
      </c>
      <c r="DJ71" s="343">
        <v>0</v>
      </c>
      <c r="DK71" s="343">
        <v>0</v>
      </c>
      <c r="DL71" s="344">
        <v>1</v>
      </c>
      <c r="DM71" s="343">
        <v>0</v>
      </c>
      <c r="DN71" s="343">
        <v>0</v>
      </c>
      <c r="DO71" s="343">
        <v>0</v>
      </c>
      <c r="DP71" s="343">
        <v>0</v>
      </c>
      <c r="DQ71" s="343">
        <v>0</v>
      </c>
      <c r="DR71" s="343">
        <v>0</v>
      </c>
      <c r="DS71" s="343">
        <v>1</v>
      </c>
      <c r="DT71" s="343">
        <v>0</v>
      </c>
      <c r="DU71" s="343">
        <v>0</v>
      </c>
      <c r="DV71" s="343">
        <v>0</v>
      </c>
      <c r="DW71" s="343">
        <v>0</v>
      </c>
      <c r="DX71" s="343">
        <v>0</v>
      </c>
      <c r="DY71" s="343">
        <v>0</v>
      </c>
      <c r="DZ71" s="343">
        <v>1</v>
      </c>
      <c r="EA71" s="345">
        <v>0</v>
      </c>
      <c r="EB71" s="343">
        <v>0</v>
      </c>
      <c r="EC71" s="343">
        <v>0</v>
      </c>
      <c r="ED71" s="343">
        <v>0</v>
      </c>
      <c r="EE71" s="343">
        <v>0</v>
      </c>
      <c r="EF71" s="343">
        <v>0</v>
      </c>
      <c r="EG71" s="344">
        <v>1</v>
      </c>
    </row>
    <row r="72" spans="1:137" s="343" customFormat="1">
      <c r="A72" s="346">
        <v>1</v>
      </c>
      <c r="B72" s="340" t="s">
        <v>5713</v>
      </c>
      <c r="C72" s="341">
        <f>(SUM(E72:K72))*A72</f>
        <v>6</v>
      </c>
      <c r="D72" s="342">
        <v>1</v>
      </c>
      <c r="E72" s="343">
        <v>1</v>
      </c>
      <c r="F72" s="343">
        <v>1</v>
      </c>
      <c r="G72" s="343">
        <v>1</v>
      </c>
      <c r="H72" s="343">
        <v>1</v>
      </c>
      <c r="I72" s="343">
        <v>1</v>
      </c>
      <c r="J72" s="343">
        <v>1</v>
      </c>
      <c r="K72" s="344">
        <v>0</v>
      </c>
      <c r="L72" s="343">
        <v>0</v>
      </c>
      <c r="M72" s="343">
        <v>1</v>
      </c>
      <c r="N72" s="343">
        <v>0</v>
      </c>
      <c r="O72" s="343">
        <v>1</v>
      </c>
      <c r="P72" s="343">
        <v>1</v>
      </c>
      <c r="Q72" s="343">
        <v>1</v>
      </c>
      <c r="R72" s="344">
        <v>1</v>
      </c>
      <c r="S72" s="343">
        <v>0</v>
      </c>
      <c r="T72" s="343">
        <v>0</v>
      </c>
      <c r="U72" s="343">
        <v>0</v>
      </c>
      <c r="V72" s="343">
        <v>0</v>
      </c>
      <c r="W72" s="343">
        <v>1</v>
      </c>
      <c r="X72" s="343">
        <v>1</v>
      </c>
      <c r="Y72" s="344">
        <v>1</v>
      </c>
      <c r="Z72" s="343">
        <v>1</v>
      </c>
      <c r="AA72" s="343">
        <v>1</v>
      </c>
      <c r="AB72" s="343">
        <v>1</v>
      </c>
      <c r="AC72" s="343">
        <v>1</v>
      </c>
      <c r="AD72" s="343">
        <v>1</v>
      </c>
      <c r="AE72" s="343">
        <v>1</v>
      </c>
      <c r="AF72" s="344">
        <v>1</v>
      </c>
      <c r="AG72" s="343">
        <v>1</v>
      </c>
      <c r="AH72" s="343">
        <v>0</v>
      </c>
      <c r="AI72" s="343">
        <v>0</v>
      </c>
      <c r="AJ72" s="343">
        <v>1</v>
      </c>
      <c r="AK72" s="343">
        <v>1</v>
      </c>
      <c r="AL72" s="343">
        <v>1</v>
      </c>
      <c r="AM72" s="344">
        <v>0</v>
      </c>
      <c r="AN72" s="343">
        <v>0</v>
      </c>
      <c r="AO72" s="343">
        <v>0</v>
      </c>
      <c r="AP72" s="343">
        <v>0</v>
      </c>
      <c r="AQ72" s="343">
        <v>1</v>
      </c>
      <c r="AR72" s="343">
        <v>1</v>
      </c>
      <c r="AS72" s="343">
        <v>1</v>
      </c>
      <c r="AT72" s="344">
        <v>1</v>
      </c>
      <c r="AU72" s="343">
        <v>0</v>
      </c>
      <c r="AV72" s="343">
        <v>0</v>
      </c>
      <c r="AW72" s="343">
        <v>0</v>
      </c>
      <c r="AX72" s="343">
        <v>0</v>
      </c>
      <c r="AY72" s="343">
        <v>1</v>
      </c>
      <c r="AZ72" s="343">
        <v>1</v>
      </c>
      <c r="BA72" s="344">
        <v>0</v>
      </c>
      <c r="BB72" s="343">
        <v>0</v>
      </c>
      <c r="BC72" s="343">
        <v>0</v>
      </c>
      <c r="BD72" s="343">
        <v>0</v>
      </c>
      <c r="BE72" s="343">
        <v>0</v>
      </c>
      <c r="BF72" s="343">
        <v>0</v>
      </c>
      <c r="BG72" s="343">
        <v>0</v>
      </c>
      <c r="BH72" s="344">
        <v>0</v>
      </c>
      <c r="BI72" s="343">
        <v>0</v>
      </c>
      <c r="BJ72" s="343">
        <v>0</v>
      </c>
      <c r="BK72" s="343">
        <v>0</v>
      </c>
      <c r="BL72" s="343">
        <v>0</v>
      </c>
      <c r="BM72" s="343">
        <v>0</v>
      </c>
      <c r="BN72" s="343">
        <v>0</v>
      </c>
      <c r="BO72" s="344">
        <v>0</v>
      </c>
      <c r="BP72" s="343">
        <v>0</v>
      </c>
      <c r="BQ72" s="343">
        <v>0</v>
      </c>
      <c r="BR72" s="343">
        <v>0</v>
      </c>
      <c r="BS72" s="343">
        <v>0</v>
      </c>
      <c r="BT72" s="343">
        <v>0</v>
      </c>
      <c r="BU72" s="343">
        <v>0</v>
      </c>
      <c r="BV72" s="344">
        <v>0</v>
      </c>
      <c r="BW72" s="343">
        <v>0</v>
      </c>
      <c r="BX72" s="343">
        <v>0</v>
      </c>
      <c r="BY72" s="343">
        <v>0</v>
      </c>
      <c r="BZ72" s="343">
        <v>0</v>
      </c>
      <c r="CA72" s="343">
        <v>0</v>
      </c>
      <c r="CB72" s="343">
        <v>0</v>
      </c>
      <c r="CC72" s="344">
        <v>0</v>
      </c>
      <c r="CD72" s="343">
        <v>0</v>
      </c>
      <c r="CE72" s="343">
        <v>0</v>
      </c>
      <c r="CF72" s="343">
        <v>0</v>
      </c>
      <c r="CG72" s="343">
        <v>0</v>
      </c>
      <c r="CH72" s="343">
        <v>0</v>
      </c>
      <c r="CI72" s="343">
        <v>0</v>
      </c>
      <c r="CJ72" s="344">
        <v>0</v>
      </c>
      <c r="CK72" s="343">
        <v>0</v>
      </c>
      <c r="CL72" s="343">
        <v>0</v>
      </c>
      <c r="CM72" s="343">
        <v>0</v>
      </c>
      <c r="CN72" s="343">
        <v>0</v>
      </c>
      <c r="CO72" s="343">
        <v>0</v>
      </c>
      <c r="CP72" s="343">
        <v>0</v>
      </c>
      <c r="CQ72" s="344">
        <v>0</v>
      </c>
      <c r="CR72" s="343">
        <v>0</v>
      </c>
      <c r="CS72" s="343">
        <v>0</v>
      </c>
      <c r="CT72" s="343">
        <v>0</v>
      </c>
      <c r="CU72" s="343">
        <v>0</v>
      </c>
      <c r="CV72" s="343">
        <v>0</v>
      </c>
      <c r="CW72" s="343">
        <v>0</v>
      </c>
      <c r="CX72" s="344">
        <v>0</v>
      </c>
      <c r="CY72" s="343">
        <v>0</v>
      </c>
      <c r="CZ72" s="343">
        <v>0</v>
      </c>
      <c r="DA72" s="343">
        <v>0</v>
      </c>
      <c r="DB72" s="343">
        <v>0</v>
      </c>
      <c r="DC72" s="343">
        <v>0</v>
      </c>
      <c r="DD72" s="343">
        <v>0</v>
      </c>
      <c r="DE72" s="344">
        <v>0</v>
      </c>
      <c r="DF72" s="343">
        <v>0</v>
      </c>
      <c r="DG72" s="343">
        <v>0</v>
      </c>
      <c r="DH72" s="343">
        <v>0</v>
      </c>
      <c r="DI72" s="343">
        <v>0</v>
      </c>
      <c r="DJ72" s="343">
        <v>0</v>
      </c>
      <c r="DK72" s="343">
        <v>0</v>
      </c>
      <c r="DL72" s="344">
        <v>0</v>
      </c>
      <c r="DM72" s="343">
        <v>0</v>
      </c>
      <c r="DN72" s="343">
        <v>0</v>
      </c>
      <c r="DO72" s="343">
        <v>0</v>
      </c>
      <c r="DP72" s="343">
        <v>0</v>
      </c>
      <c r="DQ72" s="343">
        <v>0</v>
      </c>
      <c r="DR72" s="343">
        <v>0</v>
      </c>
      <c r="DS72" s="343">
        <v>0</v>
      </c>
      <c r="DT72" s="343">
        <v>0</v>
      </c>
      <c r="DU72" s="343">
        <v>0</v>
      </c>
      <c r="DV72" s="343">
        <v>0</v>
      </c>
      <c r="DW72" s="343">
        <v>0</v>
      </c>
      <c r="DX72" s="343">
        <v>0</v>
      </c>
      <c r="DY72" s="343">
        <v>0</v>
      </c>
      <c r="DZ72" s="343">
        <v>0</v>
      </c>
      <c r="EA72" s="345">
        <v>0</v>
      </c>
      <c r="EB72" s="343">
        <v>0</v>
      </c>
      <c r="EC72" s="343">
        <v>0</v>
      </c>
      <c r="ED72" s="343">
        <v>0</v>
      </c>
      <c r="EE72" s="343">
        <v>0</v>
      </c>
      <c r="EF72" s="343">
        <v>0</v>
      </c>
      <c r="EG72" s="344">
        <v>0</v>
      </c>
    </row>
    <row r="73" spans="1:137" s="343" customFormat="1">
      <c r="A73" s="346">
        <v>1</v>
      </c>
      <c r="B73" s="340" t="s">
        <v>2133</v>
      </c>
      <c r="C73" s="341">
        <f>(SUM(E73:K73))*A73</f>
        <v>3</v>
      </c>
      <c r="D73" s="342">
        <v>1</v>
      </c>
      <c r="E73" s="343">
        <v>0</v>
      </c>
      <c r="F73" s="343">
        <v>0</v>
      </c>
      <c r="G73" s="343">
        <v>0</v>
      </c>
      <c r="H73" s="343">
        <v>1</v>
      </c>
      <c r="I73" s="343">
        <v>1</v>
      </c>
      <c r="J73" s="343">
        <v>1</v>
      </c>
      <c r="K73" s="344">
        <v>0</v>
      </c>
      <c r="L73" s="343">
        <v>0</v>
      </c>
      <c r="M73" s="343">
        <v>1</v>
      </c>
      <c r="N73" s="343">
        <v>1</v>
      </c>
      <c r="O73" s="343">
        <v>1</v>
      </c>
      <c r="P73" s="343">
        <v>1</v>
      </c>
      <c r="Q73" s="343">
        <v>1</v>
      </c>
      <c r="R73" s="344">
        <v>1</v>
      </c>
      <c r="S73" s="343">
        <v>0</v>
      </c>
      <c r="T73" s="343">
        <v>0</v>
      </c>
      <c r="U73" s="343">
        <v>1</v>
      </c>
      <c r="V73" s="343">
        <v>1</v>
      </c>
      <c r="W73" s="343">
        <v>1</v>
      </c>
      <c r="X73" s="343">
        <v>1</v>
      </c>
      <c r="Y73" s="344">
        <v>1</v>
      </c>
      <c r="Z73" s="343">
        <v>1</v>
      </c>
      <c r="AA73" s="343">
        <v>1</v>
      </c>
      <c r="AB73" s="343">
        <v>1</v>
      </c>
      <c r="AC73" s="343">
        <v>1</v>
      </c>
      <c r="AD73" s="343">
        <v>1</v>
      </c>
      <c r="AE73" s="343">
        <v>1</v>
      </c>
      <c r="AF73" s="344">
        <v>1</v>
      </c>
      <c r="AG73" s="343">
        <v>1</v>
      </c>
      <c r="AH73" s="343">
        <v>0</v>
      </c>
      <c r="AI73" s="343">
        <v>1</v>
      </c>
      <c r="AJ73" s="343">
        <v>1</v>
      </c>
      <c r="AK73" s="343">
        <v>1</v>
      </c>
      <c r="AL73" s="343">
        <v>1</v>
      </c>
      <c r="AM73" s="344">
        <v>0</v>
      </c>
      <c r="AN73" s="343">
        <v>1</v>
      </c>
      <c r="AO73" s="343">
        <v>0.5</v>
      </c>
      <c r="AP73" s="343">
        <v>0</v>
      </c>
      <c r="AQ73" s="343">
        <v>1</v>
      </c>
      <c r="AR73" s="343">
        <v>1</v>
      </c>
      <c r="AS73" s="343">
        <v>1</v>
      </c>
      <c r="AT73" s="344">
        <v>1</v>
      </c>
      <c r="AU73" s="343">
        <v>0</v>
      </c>
      <c r="AV73" s="343">
        <v>0</v>
      </c>
      <c r="AW73" s="343">
        <v>0</v>
      </c>
      <c r="AX73" s="343">
        <v>1</v>
      </c>
      <c r="AY73" s="343">
        <v>1</v>
      </c>
      <c r="AZ73" s="343">
        <v>1</v>
      </c>
      <c r="BA73" s="344">
        <v>1</v>
      </c>
      <c r="BB73" s="343">
        <v>0</v>
      </c>
      <c r="BC73" s="343">
        <v>1</v>
      </c>
      <c r="BD73" s="343">
        <v>1</v>
      </c>
      <c r="BE73" s="343">
        <v>1</v>
      </c>
      <c r="BF73" s="343">
        <v>1</v>
      </c>
      <c r="BG73" s="343">
        <v>1</v>
      </c>
      <c r="BH73" s="344">
        <v>1</v>
      </c>
      <c r="BI73" s="343">
        <v>0</v>
      </c>
      <c r="BJ73" s="343">
        <v>0</v>
      </c>
      <c r="BK73" s="343">
        <v>1</v>
      </c>
      <c r="BL73" s="343">
        <v>1</v>
      </c>
      <c r="BM73" s="343">
        <v>1</v>
      </c>
      <c r="BN73" s="343">
        <v>1</v>
      </c>
      <c r="BO73" s="344">
        <v>1</v>
      </c>
      <c r="BP73" s="343">
        <v>0</v>
      </c>
      <c r="BQ73" s="343">
        <v>0</v>
      </c>
      <c r="BR73" s="343">
        <v>0</v>
      </c>
      <c r="BS73" s="343">
        <v>0</v>
      </c>
      <c r="BT73" s="343">
        <v>0</v>
      </c>
      <c r="BU73" s="343">
        <v>1</v>
      </c>
      <c r="BV73" s="344">
        <v>1</v>
      </c>
      <c r="BW73" s="343">
        <v>1</v>
      </c>
      <c r="BX73" s="343">
        <v>1</v>
      </c>
      <c r="BY73" s="343">
        <v>1</v>
      </c>
      <c r="BZ73" s="343">
        <v>1</v>
      </c>
      <c r="CA73" s="343">
        <v>1</v>
      </c>
      <c r="CB73" s="343">
        <v>1</v>
      </c>
      <c r="CC73" s="344">
        <v>1</v>
      </c>
      <c r="CD73" s="343">
        <v>1</v>
      </c>
      <c r="CE73" s="343">
        <v>0</v>
      </c>
      <c r="CF73" s="343">
        <v>0</v>
      </c>
      <c r="CG73" s="343">
        <v>1</v>
      </c>
      <c r="CH73" s="343">
        <v>1</v>
      </c>
      <c r="CI73" s="343">
        <v>1</v>
      </c>
      <c r="CJ73" s="344">
        <v>1</v>
      </c>
      <c r="CK73" s="343">
        <v>1</v>
      </c>
      <c r="CL73" s="343">
        <v>1</v>
      </c>
      <c r="CM73" s="343">
        <v>1</v>
      </c>
      <c r="CN73" s="343">
        <v>1</v>
      </c>
      <c r="CO73" s="343">
        <v>1</v>
      </c>
      <c r="CP73" s="343">
        <v>1</v>
      </c>
      <c r="CQ73" s="344">
        <v>1</v>
      </c>
      <c r="CR73" s="343">
        <v>1</v>
      </c>
      <c r="CS73" s="343">
        <v>1</v>
      </c>
      <c r="CT73" s="343">
        <v>0</v>
      </c>
      <c r="CU73" s="343">
        <v>1</v>
      </c>
      <c r="CV73" s="343">
        <v>1</v>
      </c>
      <c r="CW73" s="343">
        <v>1</v>
      </c>
      <c r="CX73" s="344">
        <v>1</v>
      </c>
      <c r="CY73" s="343">
        <v>1</v>
      </c>
      <c r="CZ73" s="343">
        <v>1</v>
      </c>
      <c r="DA73" s="343">
        <v>0</v>
      </c>
      <c r="DB73" s="343">
        <v>1</v>
      </c>
      <c r="DC73" s="343">
        <v>1</v>
      </c>
      <c r="DD73" s="343">
        <v>1</v>
      </c>
      <c r="DE73" s="344">
        <v>1</v>
      </c>
      <c r="DF73" s="343">
        <v>1</v>
      </c>
      <c r="DG73" s="343">
        <v>1</v>
      </c>
      <c r="DH73" s="343">
        <v>1</v>
      </c>
      <c r="DI73" s="343">
        <v>1</v>
      </c>
      <c r="DJ73" s="343">
        <v>1</v>
      </c>
      <c r="DK73" s="343">
        <v>1</v>
      </c>
      <c r="DL73" s="344">
        <v>1</v>
      </c>
      <c r="DM73" s="343">
        <v>1</v>
      </c>
      <c r="DN73" s="343">
        <v>1</v>
      </c>
      <c r="DO73" s="343">
        <v>1</v>
      </c>
      <c r="DP73" s="343">
        <v>1</v>
      </c>
      <c r="DQ73" s="343">
        <v>1</v>
      </c>
      <c r="DR73" s="343">
        <v>1</v>
      </c>
      <c r="DS73" s="343">
        <v>1</v>
      </c>
      <c r="DT73" s="343">
        <v>1</v>
      </c>
      <c r="DU73" s="343">
        <v>1</v>
      </c>
      <c r="DV73" s="343">
        <v>1</v>
      </c>
      <c r="DW73" s="343">
        <v>1</v>
      </c>
      <c r="DX73" s="343">
        <v>1</v>
      </c>
      <c r="DY73" s="343">
        <v>1</v>
      </c>
      <c r="DZ73" s="343">
        <v>1</v>
      </c>
      <c r="EA73" s="345">
        <v>1</v>
      </c>
      <c r="EB73" s="343">
        <v>1</v>
      </c>
      <c r="EC73" s="343">
        <v>1</v>
      </c>
      <c r="ED73" s="343">
        <v>1</v>
      </c>
      <c r="EE73" s="343">
        <v>1</v>
      </c>
      <c r="EF73" s="343">
        <v>1</v>
      </c>
      <c r="EG73" s="344">
        <v>1</v>
      </c>
    </row>
    <row r="74" spans="1:137" s="343" customFormat="1">
      <c r="A74" s="346">
        <v>2</v>
      </c>
      <c r="B74" s="340" t="s">
        <v>1952</v>
      </c>
      <c r="C74" s="341">
        <f t="shared" ref="C74" si="16">(SUM(E74:K74))*A74</f>
        <v>0</v>
      </c>
      <c r="D74" s="342">
        <v>1</v>
      </c>
      <c r="E74" s="343">
        <v>0</v>
      </c>
      <c r="F74" s="343">
        <v>0</v>
      </c>
      <c r="G74" s="343">
        <v>0</v>
      </c>
      <c r="H74" s="343">
        <v>0</v>
      </c>
      <c r="I74" s="343">
        <v>0</v>
      </c>
      <c r="J74" s="343">
        <v>0</v>
      </c>
      <c r="K74" s="344">
        <v>0</v>
      </c>
      <c r="L74" s="343">
        <v>0</v>
      </c>
      <c r="M74" s="343">
        <v>1</v>
      </c>
      <c r="N74" s="343">
        <v>0</v>
      </c>
      <c r="O74" s="343">
        <v>1</v>
      </c>
      <c r="P74" s="343">
        <v>0</v>
      </c>
      <c r="Q74" s="343">
        <v>0</v>
      </c>
      <c r="R74" s="344">
        <v>1</v>
      </c>
      <c r="S74" s="343">
        <v>0</v>
      </c>
      <c r="T74" s="343">
        <v>0</v>
      </c>
      <c r="U74" s="343">
        <v>0</v>
      </c>
      <c r="V74" s="343">
        <v>0</v>
      </c>
      <c r="W74" s="343">
        <v>1</v>
      </c>
      <c r="X74" s="343">
        <v>1</v>
      </c>
      <c r="Y74" s="344">
        <v>1</v>
      </c>
      <c r="Z74" s="343">
        <v>0</v>
      </c>
      <c r="AA74" s="343">
        <v>1</v>
      </c>
      <c r="AB74" s="343">
        <v>1</v>
      </c>
      <c r="AC74" s="343">
        <v>1</v>
      </c>
      <c r="AD74" s="343">
        <v>1</v>
      </c>
      <c r="AE74" s="343">
        <v>1</v>
      </c>
      <c r="AF74" s="344">
        <v>1</v>
      </c>
      <c r="AG74" s="343">
        <v>1</v>
      </c>
      <c r="AH74" s="343">
        <v>0</v>
      </c>
      <c r="AI74" s="343">
        <v>0</v>
      </c>
      <c r="AJ74" s="343">
        <v>1</v>
      </c>
      <c r="AK74" s="343">
        <v>1</v>
      </c>
      <c r="AL74" s="343">
        <v>1</v>
      </c>
      <c r="AM74" s="344">
        <v>0</v>
      </c>
      <c r="AN74" s="343">
        <v>1</v>
      </c>
      <c r="AO74" s="343">
        <v>1</v>
      </c>
      <c r="AP74" s="343">
        <v>0</v>
      </c>
      <c r="AQ74" s="343">
        <v>0</v>
      </c>
      <c r="AR74" s="343">
        <v>1</v>
      </c>
      <c r="AS74" s="343">
        <v>1</v>
      </c>
      <c r="AT74" s="344">
        <v>1</v>
      </c>
      <c r="AU74" s="343">
        <v>0</v>
      </c>
      <c r="AV74" s="343">
        <v>0</v>
      </c>
      <c r="AW74" s="343">
        <v>0</v>
      </c>
      <c r="AX74" s="343">
        <v>0</v>
      </c>
      <c r="AY74" s="343">
        <v>1</v>
      </c>
      <c r="AZ74" s="343">
        <v>0</v>
      </c>
      <c r="BA74" s="344">
        <v>1</v>
      </c>
      <c r="BB74" s="343">
        <v>0</v>
      </c>
      <c r="BC74" s="343">
        <v>0</v>
      </c>
      <c r="BD74" s="343">
        <v>1</v>
      </c>
      <c r="BE74" s="343">
        <v>0</v>
      </c>
      <c r="BF74" s="343">
        <v>1</v>
      </c>
      <c r="BG74" s="343">
        <v>1</v>
      </c>
      <c r="BH74" s="344">
        <v>1</v>
      </c>
      <c r="BI74" s="343">
        <v>0</v>
      </c>
      <c r="BJ74" s="343">
        <v>0</v>
      </c>
      <c r="BK74" s="343">
        <v>1</v>
      </c>
      <c r="BL74" s="343">
        <v>0</v>
      </c>
      <c r="BM74" s="343">
        <v>1</v>
      </c>
      <c r="BN74" s="343">
        <v>1</v>
      </c>
      <c r="BO74" s="344">
        <v>1</v>
      </c>
      <c r="BP74" s="343">
        <v>0</v>
      </c>
      <c r="BQ74" s="343">
        <v>0</v>
      </c>
      <c r="BR74" s="343">
        <v>0</v>
      </c>
      <c r="BS74" s="343">
        <v>0</v>
      </c>
      <c r="BT74" s="343">
        <v>0</v>
      </c>
      <c r="BU74" s="343">
        <v>1</v>
      </c>
      <c r="BV74" s="344">
        <v>1</v>
      </c>
      <c r="BW74" s="343">
        <v>0</v>
      </c>
      <c r="BX74" s="343">
        <v>0</v>
      </c>
      <c r="BY74" s="343">
        <v>1</v>
      </c>
      <c r="BZ74" s="343">
        <v>1</v>
      </c>
      <c r="CA74" s="343">
        <v>1</v>
      </c>
      <c r="CB74" s="343">
        <v>1</v>
      </c>
      <c r="CC74" s="344">
        <v>1</v>
      </c>
      <c r="CD74" s="343">
        <v>0</v>
      </c>
      <c r="CE74" s="343">
        <v>0</v>
      </c>
      <c r="CF74" s="343">
        <v>0</v>
      </c>
      <c r="CG74" s="343">
        <v>0</v>
      </c>
      <c r="CH74" s="343">
        <v>0</v>
      </c>
      <c r="CI74" s="343">
        <v>0</v>
      </c>
      <c r="CJ74" s="344">
        <v>2</v>
      </c>
      <c r="CK74" s="343">
        <v>0</v>
      </c>
      <c r="CL74" s="343">
        <v>0</v>
      </c>
      <c r="CM74" s="343">
        <v>2</v>
      </c>
      <c r="CN74" s="343">
        <v>2</v>
      </c>
      <c r="CO74" s="343">
        <v>0</v>
      </c>
      <c r="CP74" s="343">
        <v>0</v>
      </c>
      <c r="CQ74" s="344">
        <v>0</v>
      </c>
      <c r="CR74" s="343">
        <v>0</v>
      </c>
      <c r="CS74" s="343">
        <v>0</v>
      </c>
      <c r="CT74" s="343">
        <v>0</v>
      </c>
      <c r="CU74" s="343">
        <v>0</v>
      </c>
      <c r="CV74" s="343">
        <v>0</v>
      </c>
      <c r="CW74" s="343">
        <v>0</v>
      </c>
      <c r="CX74" s="344">
        <v>0</v>
      </c>
      <c r="CY74" s="343">
        <v>0</v>
      </c>
      <c r="CZ74" s="343">
        <v>0</v>
      </c>
      <c r="DA74" s="343">
        <v>0</v>
      </c>
      <c r="DB74" s="343">
        <v>0</v>
      </c>
      <c r="DC74" s="343">
        <v>0</v>
      </c>
      <c r="DD74" s="343">
        <v>0</v>
      </c>
      <c r="DE74" s="344">
        <v>0</v>
      </c>
      <c r="DF74" s="343">
        <v>0</v>
      </c>
      <c r="DG74" s="343">
        <v>0</v>
      </c>
      <c r="DH74" s="343">
        <v>0</v>
      </c>
      <c r="DI74" s="343">
        <v>0</v>
      </c>
      <c r="DJ74" s="343">
        <v>0</v>
      </c>
      <c r="DK74" s="343">
        <v>0</v>
      </c>
      <c r="DL74" s="344">
        <v>0</v>
      </c>
      <c r="DM74" s="343">
        <v>0</v>
      </c>
      <c r="DN74" s="343">
        <v>0</v>
      </c>
      <c r="DO74" s="343">
        <v>0</v>
      </c>
      <c r="DP74" s="343">
        <v>0</v>
      </c>
      <c r="DQ74" s="343">
        <v>0</v>
      </c>
      <c r="DR74" s="343">
        <v>0</v>
      </c>
      <c r="DS74" s="343">
        <v>0</v>
      </c>
      <c r="DT74" s="343">
        <v>0</v>
      </c>
      <c r="DU74" s="343">
        <v>0</v>
      </c>
      <c r="DV74" s="343">
        <v>0</v>
      </c>
      <c r="DW74" s="343">
        <v>0</v>
      </c>
      <c r="DX74" s="343">
        <v>0</v>
      </c>
      <c r="DY74" s="343">
        <v>0</v>
      </c>
      <c r="DZ74" s="343">
        <v>0</v>
      </c>
      <c r="EA74" s="345">
        <v>0</v>
      </c>
      <c r="EB74" s="343">
        <v>0</v>
      </c>
      <c r="EC74" s="343">
        <v>0</v>
      </c>
      <c r="ED74" s="343">
        <v>0</v>
      </c>
      <c r="EE74" s="343">
        <v>0</v>
      </c>
      <c r="EF74" s="343">
        <v>0</v>
      </c>
      <c r="EG74" s="344">
        <v>0</v>
      </c>
    </row>
    <row r="75" spans="1:137" s="353" customFormat="1">
      <c r="A75" s="349">
        <v>3</v>
      </c>
      <c r="B75" s="350" t="s">
        <v>2132</v>
      </c>
      <c r="C75" s="351">
        <f t="shared" ref="C75:C82" si="17">(SUM(E75:K75))*A75</f>
        <v>18</v>
      </c>
      <c r="D75" s="352">
        <v>1</v>
      </c>
      <c r="E75" s="353">
        <v>1</v>
      </c>
      <c r="F75" s="353">
        <v>1</v>
      </c>
      <c r="G75" s="353">
        <v>1</v>
      </c>
      <c r="H75" s="353">
        <v>1</v>
      </c>
      <c r="I75" s="353">
        <v>1</v>
      </c>
      <c r="J75" s="353">
        <v>1</v>
      </c>
      <c r="K75" s="354">
        <v>0</v>
      </c>
      <c r="L75" s="353">
        <v>0</v>
      </c>
      <c r="M75" s="353">
        <v>1</v>
      </c>
      <c r="N75" s="353">
        <v>0</v>
      </c>
      <c r="O75" s="353">
        <v>0</v>
      </c>
      <c r="P75" s="353">
        <v>0</v>
      </c>
      <c r="Q75" s="353">
        <v>1</v>
      </c>
      <c r="R75" s="354">
        <v>1</v>
      </c>
      <c r="S75" s="353">
        <v>0</v>
      </c>
      <c r="T75" s="353">
        <v>0</v>
      </c>
      <c r="U75" s="353">
        <v>0</v>
      </c>
      <c r="V75" s="353">
        <v>3</v>
      </c>
      <c r="W75" s="353">
        <v>1</v>
      </c>
      <c r="X75" s="353">
        <v>1</v>
      </c>
      <c r="Y75" s="354">
        <v>1</v>
      </c>
      <c r="Z75" s="353">
        <v>0</v>
      </c>
      <c r="AA75" s="353">
        <v>1</v>
      </c>
      <c r="AB75" s="353">
        <v>1</v>
      </c>
      <c r="AC75" s="353">
        <v>0</v>
      </c>
      <c r="AD75" s="353">
        <v>1</v>
      </c>
      <c r="AE75" s="353">
        <v>1</v>
      </c>
      <c r="AF75" s="354">
        <v>1</v>
      </c>
      <c r="AG75" s="353">
        <v>1</v>
      </c>
      <c r="AH75" s="353">
        <v>0</v>
      </c>
      <c r="AI75" s="353">
        <v>1</v>
      </c>
      <c r="AJ75" s="353">
        <v>0</v>
      </c>
      <c r="AK75" s="353">
        <v>1</v>
      </c>
      <c r="AL75" s="353">
        <v>1</v>
      </c>
      <c r="AM75" s="354">
        <v>0</v>
      </c>
      <c r="AN75" s="353">
        <v>1</v>
      </c>
      <c r="AO75" s="353">
        <v>1</v>
      </c>
      <c r="AP75" s="353">
        <v>0</v>
      </c>
      <c r="AQ75" s="353">
        <v>3</v>
      </c>
      <c r="AR75" s="353">
        <v>0</v>
      </c>
      <c r="AS75" s="353">
        <v>1</v>
      </c>
      <c r="AT75" s="354">
        <v>1</v>
      </c>
      <c r="AU75" s="353">
        <v>0</v>
      </c>
      <c r="AV75" s="353">
        <v>0</v>
      </c>
      <c r="AW75" s="353">
        <v>0</v>
      </c>
      <c r="AX75" s="353">
        <v>0</v>
      </c>
      <c r="AY75" s="353">
        <v>1</v>
      </c>
      <c r="AZ75" s="353">
        <v>1</v>
      </c>
      <c r="BA75" s="354">
        <v>1</v>
      </c>
      <c r="BB75" s="353">
        <v>1</v>
      </c>
      <c r="BC75" s="353">
        <v>0</v>
      </c>
      <c r="BD75" s="353">
        <v>0</v>
      </c>
      <c r="BE75" s="353">
        <v>0</v>
      </c>
      <c r="BF75" s="353">
        <v>1</v>
      </c>
      <c r="BG75" s="353">
        <v>1</v>
      </c>
      <c r="BH75" s="354">
        <v>0</v>
      </c>
      <c r="BI75" s="353">
        <v>0</v>
      </c>
      <c r="BJ75" s="353">
        <v>0</v>
      </c>
      <c r="BK75" s="353">
        <v>1</v>
      </c>
      <c r="BL75" s="353">
        <v>0</v>
      </c>
      <c r="BM75" s="353">
        <v>1</v>
      </c>
      <c r="BN75" s="353">
        <v>1</v>
      </c>
      <c r="BO75" s="354">
        <v>1</v>
      </c>
      <c r="BP75" s="353">
        <v>0</v>
      </c>
      <c r="BQ75" s="353">
        <v>0</v>
      </c>
      <c r="BR75" s="353">
        <v>0</v>
      </c>
      <c r="BS75" s="353">
        <v>0</v>
      </c>
      <c r="BT75" s="353">
        <v>0</v>
      </c>
      <c r="BU75" s="353">
        <v>1</v>
      </c>
      <c r="BV75" s="354">
        <v>1</v>
      </c>
      <c r="BW75" s="353">
        <v>1</v>
      </c>
      <c r="BX75" s="353">
        <v>1</v>
      </c>
      <c r="BY75" s="353">
        <v>1</v>
      </c>
      <c r="BZ75" s="353">
        <v>1</v>
      </c>
      <c r="CA75" s="353">
        <v>1</v>
      </c>
      <c r="CB75" s="353">
        <v>1</v>
      </c>
      <c r="CC75" s="354">
        <v>1</v>
      </c>
      <c r="CD75" s="353">
        <v>1</v>
      </c>
      <c r="CE75" s="353">
        <v>0.5</v>
      </c>
      <c r="CF75" s="353">
        <v>1</v>
      </c>
      <c r="CG75" s="353">
        <v>1</v>
      </c>
      <c r="CH75" s="353">
        <v>1</v>
      </c>
      <c r="CI75" s="353">
        <v>0</v>
      </c>
      <c r="CJ75" s="354">
        <v>1</v>
      </c>
      <c r="CK75" s="353">
        <v>1</v>
      </c>
      <c r="CL75" s="353">
        <v>1</v>
      </c>
      <c r="CM75" s="353">
        <v>1</v>
      </c>
      <c r="CN75" s="353">
        <v>1</v>
      </c>
      <c r="CO75" s="353">
        <v>1</v>
      </c>
      <c r="CP75" s="353">
        <v>1</v>
      </c>
      <c r="CQ75" s="354">
        <v>1</v>
      </c>
      <c r="CR75" s="353">
        <v>1</v>
      </c>
      <c r="CS75" s="353">
        <v>0</v>
      </c>
      <c r="CT75" s="353">
        <v>0</v>
      </c>
      <c r="CU75" s="353">
        <v>1</v>
      </c>
      <c r="CV75" s="353">
        <v>1</v>
      </c>
      <c r="CW75" s="353">
        <v>1</v>
      </c>
      <c r="CX75" s="354">
        <v>1</v>
      </c>
      <c r="CY75" s="353">
        <v>0</v>
      </c>
      <c r="CZ75" s="353">
        <v>0</v>
      </c>
      <c r="DA75" s="353">
        <v>60</v>
      </c>
      <c r="DB75" s="353">
        <v>65</v>
      </c>
      <c r="DC75" s="353">
        <v>71</v>
      </c>
      <c r="DD75" s="353">
        <v>70</v>
      </c>
      <c r="DE75" s="354">
        <v>60</v>
      </c>
      <c r="DF75" s="353">
        <v>0</v>
      </c>
      <c r="DG75" s="353">
        <v>0</v>
      </c>
      <c r="DH75" s="353">
        <v>50</v>
      </c>
      <c r="DI75" s="353">
        <v>0</v>
      </c>
      <c r="DJ75" s="353">
        <v>60</v>
      </c>
      <c r="DK75" s="353">
        <v>60</v>
      </c>
      <c r="DL75" s="354">
        <v>0</v>
      </c>
      <c r="DM75" s="353">
        <v>0</v>
      </c>
      <c r="DN75" s="353">
        <v>0</v>
      </c>
      <c r="DO75" s="353">
        <v>60</v>
      </c>
      <c r="DP75" s="353">
        <v>60</v>
      </c>
      <c r="DQ75" s="353">
        <v>60</v>
      </c>
      <c r="DR75" s="353">
        <v>60</v>
      </c>
      <c r="DS75" s="353">
        <v>0</v>
      </c>
      <c r="DT75" s="353">
        <v>28</v>
      </c>
      <c r="DU75" s="353">
        <v>0</v>
      </c>
      <c r="DV75" s="353">
        <v>60</v>
      </c>
      <c r="DW75" s="353">
        <v>60</v>
      </c>
      <c r="DX75" s="353">
        <v>60</v>
      </c>
      <c r="DY75" s="353">
        <v>60</v>
      </c>
      <c r="DZ75" s="353">
        <v>60</v>
      </c>
      <c r="EA75" s="355">
        <v>0</v>
      </c>
      <c r="EB75" s="353">
        <v>0</v>
      </c>
      <c r="EC75" s="353">
        <v>60</v>
      </c>
      <c r="ED75" s="353">
        <v>60</v>
      </c>
      <c r="EE75" s="353">
        <v>60</v>
      </c>
      <c r="EF75" s="353">
        <v>60</v>
      </c>
      <c r="EG75" s="354">
        <v>66</v>
      </c>
    </row>
    <row r="76" spans="1:137" s="343" customFormat="1">
      <c r="A76" s="346">
        <v>3</v>
      </c>
      <c r="B76" s="340" t="s">
        <v>1805</v>
      </c>
      <c r="C76" s="341">
        <f>(SUM(E76:K76))*A76</f>
        <v>3</v>
      </c>
      <c r="D76" s="342">
        <v>1</v>
      </c>
      <c r="E76" s="343">
        <v>0</v>
      </c>
      <c r="F76" s="343">
        <v>0</v>
      </c>
      <c r="G76" s="343">
        <v>0</v>
      </c>
      <c r="H76" s="343">
        <v>0</v>
      </c>
      <c r="I76" s="343">
        <v>0</v>
      </c>
      <c r="J76" s="343">
        <v>1</v>
      </c>
      <c r="K76" s="344">
        <v>0</v>
      </c>
      <c r="L76" s="343">
        <v>0</v>
      </c>
      <c r="M76" s="343">
        <v>1</v>
      </c>
      <c r="N76" s="343">
        <v>0</v>
      </c>
      <c r="O76" s="343">
        <v>0</v>
      </c>
      <c r="P76" s="343">
        <v>0</v>
      </c>
      <c r="Q76" s="343">
        <v>0</v>
      </c>
      <c r="R76" s="344">
        <v>0</v>
      </c>
      <c r="S76" s="343">
        <v>0</v>
      </c>
      <c r="T76" s="343">
        <v>0</v>
      </c>
      <c r="U76" s="343">
        <v>0</v>
      </c>
      <c r="V76" s="343">
        <v>0</v>
      </c>
      <c r="W76" s="343">
        <v>0</v>
      </c>
      <c r="X76" s="343">
        <v>1</v>
      </c>
      <c r="Y76" s="344">
        <v>1</v>
      </c>
      <c r="Z76" s="343">
        <v>0</v>
      </c>
      <c r="AA76" s="343">
        <v>1</v>
      </c>
      <c r="AB76" s="343">
        <v>1</v>
      </c>
      <c r="AC76" s="343">
        <v>0</v>
      </c>
      <c r="AD76" s="343">
        <v>1</v>
      </c>
      <c r="AE76" s="343">
        <v>1</v>
      </c>
      <c r="AF76" s="344">
        <v>1</v>
      </c>
      <c r="AG76" s="343">
        <v>2</v>
      </c>
      <c r="AH76" s="343">
        <v>0</v>
      </c>
      <c r="AI76" s="343">
        <v>0</v>
      </c>
      <c r="AJ76" s="343">
        <v>2</v>
      </c>
      <c r="AK76" s="343">
        <v>2.5</v>
      </c>
      <c r="AL76" s="343">
        <v>1</v>
      </c>
      <c r="AM76" s="344">
        <v>0</v>
      </c>
      <c r="AN76" s="343">
        <v>1</v>
      </c>
      <c r="AO76" s="343">
        <v>1</v>
      </c>
      <c r="AP76" s="343">
        <v>0</v>
      </c>
      <c r="AQ76" s="343">
        <v>0</v>
      </c>
      <c r="AR76" s="343">
        <v>1</v>
      </c>
      <c r="AS76" s="343">
        <v>1</v>
      </c>
      <c r="AT76" s="344">
        <v>1</v>
      </c>
      <c r="AU76" s="343">
        <v>0</v>
      </c>
      <c r="AV76" s="343">
        <v>0</v>
      </c>
      <c r="AW76" s="343">
        <v>0</v>
      </c>
      <c r="AX76" s="343">
        <v>0</v>
      </c>
      <c r="AY76" s="343">
        <v>1</v>
      </c>
      <c r="AZ76" s="343">
        <v>0</v>
      </c>
      <c r="BA76" s="344">
        <v>1</v>
      </c>
      <c r="BB76" s="343">
        <v>1</v>
      </c>
      <c r="BC76" s="343">
        <v>0</v>
      </c>
      <c r="BD76" s="343">
        <v>1</v>
      </c>
      <c r="BE76" s="343">
        <v>0</v>
      </c>
      <c r="BF76" s="343">
        <v>1</v>
      </c>
      <c r="BG76" s="343">
        <v>1</v>
      </c>
      <c r="BH76" s="344">
        <v>1</v>
      </c>
      <c r="BI76" s="343">
        <v>0</v>
      </c>
      <c r="BJ76" s="343">
        <v>0</v>
      </c>
      <c r="BK76" s="343">
        <v>1</v>
      </c>
      <c r="BL76" s="343">
        <v>0</v>
      </c>
      <c r="BM76" s="343">
        <v>1</v>
      </c>
      <c r="BN76" s="343">
        <v>1</v>
      </c>
      <c r="BO76" s="344">
        <v>1</v>
      </c>
      <c r="BP76" s="343">
        <v>0</v>
      </c>
      <c r="BQ76" s="343">
        <v>0</v>
      </c>
      <c r="BR76" s="343">
        <v>0</v>
      </c>
      <c r="BS76" s="343">
        <v>0</v>
      </c>
      <c r="BT76" s="343">
        <v>0</v>
      </c>
      <c r="BU76" s="343">
        <v>1</v>
      </c>
      <c r="BV76" s="344">
        <v>1</v>
      </c>
      <c r="BW76" s="343">
        <v>1</v>
      </c>
      <c r="BX76" s="343">
        <v>1</v>
      </c>
      <c r="BY76" s="343">
        <v>1</v>
      </c>
      <c r="BZ76" s="343">
        <v>0</v>
      </c>
      <c r="CA76" s="343">
        <v>1</v>
      </c>
      <c r="CB76" s="343">
        <v>1</v>
      </c>
      <c r="CC76" s="344">
        <v>1</v>
      </c>
      <c r="CD76" s="343">
        <v>1</v>
      </c>
      <c r="CE76" s="343">
        <v>0</v>
      </c>
      <c r="CF76" s="343">
        <v>1</v>
      </c>
      <c r="CG76" s="343">
        <v>0</v>
      </c>
      <c r="CH76" s="343">
        <v>1</v>
      </c>
      <c r="CI76" s="343">
        <v>1</v>
      </c>
      <c r="CJ76" s="344">
        <v>1</v>
      </c>
      <c r="CK76" s="343">
        <v>0.33</v>
      </c>
      <c r="CL76" s="343">
        <v>1</v>
      </c>
      <c r="CM76" s="343">
        <v>1</v>
      </c>
      <c r="CN76" s="343">
        <v>0</v>
      </c>
      <c r="CO76" s="343">
        <v>0</v>
      </c>
      <c r="CP76" s="343">
        <v>0</v>
      </c>
      <c r="CQ76" s="344">
        <v>1</v>
      </c>
      <c r="CR76" s="343">
        <v>0</v>
      </c>
      <c r="CS76" s="343">
        <v>0</v>
      </c>
      <c r="CT76" s="343">
        <v>0</v>
      </c>
      <c r="CU76" s="343">
        <v>1</v>
      </c>
      <c r="CV76" s="343">
        <v>1</v>
      </c>
      <c r="CW76" s="343">
        <v>1</v>
      </c>
      <c r="CX76" s="344">
        <v>1</v>
      </c>
      <c r="CY76" s="343">
        <v>0</v>
      </c>
      <c r="CZ76" s="343">
        <v>0</v>
      </c>
      <c r="DA76" s="343">
        <v>28</v>
      </c>
      <c r="DB76" s="343">
        <v>30</v>
      </c>
      <c r="DC76" s="343">
        <v>31</v>
      </c>
      <c r="DD76" s="343">
        <v>24</v>
      </c>
      <c r="DE76" s="344">
        <v>30</v>
      </c>
      <c r="DF76" s="343">
        <v>0</v>
      </c>
      <c r="DG76" s="343">
        <v>0</v>
      </c>
      <c r="DH76" s="343">
        <v>0</v>
      </c>
      <c r="DI76" s="343">
        <v>0</v>
      </c>
      <c r="DJ76" s="343">
        <v>29</v>
      </c>
      <c r="DK76" s="343">
        <v>31</v>
      </c>
      <c r="DL76" s="344">
        <v>0</v>
      </c>
      <c r="DM76" s="343">
        <v>0</v>
      </c>
      <c r="DN76" s="343">
        <v>0</v>
      </c>
      <c r="DO76" s="343">
        <v>29</v>
      </c>
      <c r="DP76" s="343">
        <v>29</v>
      </c>
      <c r="DQ76" s="343">
        <v>21</v>
      </c>
      <c r="DR76" s="343">
        <v>23</v>
      </c>
      <c r="DS76" s="343">
        <v>28</v>
      </c>
      <c r="DT76" s="343">
        <v>8</v>
      </c>
      <c r="DU76" s="343">
        <v>0</v>
      </c>
      <c r="DV76" s="343">
        <v>0</v>
      </c>
      <c r="DW76" s="343">
        <v>25</v>
      </c>
      <c r="DX76" s="343">
        <v>22</v>
      </c>
      <c r="DY76" s="343">
        <v>28</v>
      </c>
      <c r="DZ76" s="343">
        <v>23</v>
      </c>
      <c r="EA76" s="345">
        <v>0</v>
      </c>
      <c r="EB76" s="343">
        <v>0</v>
      </c>
      <c r="EC76" s="343">
        <v>30</v>
      </c>
      <c r="ED76" s="343">
        <v>33</v>
      </c>
      <c r="EE76" s="343">
        <v>21</v>
      </c>
      <c r="EF76" s="343">
        <v>33</v>
      </c>
      <c r="EG76" s="344">
        <v>29</v>
      </c>
    </row>
    <row r="77" spans="1:137" s="343" customFormat="1">
      <c r="A77" s="346">
        <v>2</v>
      </c>
      <c r="B77" s="340" t="s">
        <v>6470</v>
      </c>
      <c r="C77" s="341">
        <f>(SUM(E77:K77))*A77</f>
        <v>6</v>
      </c>
      <c r="D77" s="342">
        <v>1</v>
      </c>
      <c r="E77" s="343">
        <v>0</v>
      </c>
      <c r="F77" s="343">
        <v>0</v>
      </c>
      <c r="G77" s="343">
        <v>0</v>
      </c>
      <c r="H77" s="343">
        <v>1</v>
      </c>
      <c r="I77" s="343">
        <v>1</v>
      </c>
      <c r="J77" s="343">
        <v>1</v>
      </c>
      <c r="K77" s="344">
        <v>0</v>
      </c>
      <c r="L77" s="343">
        <v>0</v>
      </c>
      <c r="M77" s="343">
        <v>1</v>
      </c>
      <c r="N77" s="343">
        <v>0</v>
      </c>
      <c r="O77" s="343">
        <v>0</v>
      </c>
      <c r="P77" s="343">
        <v>0</v>
      </c>
      <c r="Q77" s="343">
        <v>0</v>
      </c>
      <c r="R77" s="344">
        <v>0</v>
      </c>
      <c r="S77" s="343">
        <v>0</v>
      </c>
      <c r="T77" s="343">
        <v>0</v>
      </c>
      <c r="U77" s="343">
        <v>0</v>
      </c>
      <c r="V77" s="343">
        <v>0</v>
      </c>
      <c r="W77" s="343">
        <v>0</v>
      </c>
      <c r="X77" s="343">
        <v>0</v>
      </c>
      <c r="Y77" s="344">
        <v>1</v>
      </c>
      <c r="Z77" s="343">
        <v>0</v>
      </c>
      <c r="AA77" s="343">
        <v>3</v>
      </c>
      <c r="AB77" s="343">
        <v>3</v>
      </c>
      <c r="AC77" s="343">
        <v>0</v>
      </c>
      <c r="AD77" s="343">
        <v>3</v>
      </c>
      <c r="AE77" s="343">
        <v>3</v>
      </c>
      <c r="AF77" s="344">
        <v>3</v>
      </c>
      <c r="AG77" s="343">
        <v>3</v>
      </c>
      <c r="AH77" s="343">
        <v>0</v>
      </c>
      <c r="AI77" s="343">
        <v>0</v>
      </c>
      <c r="AJ77" s="343">
        <v>3</v>
      </c>
      <c r="AK77" s="343">
        <v>3</v>
      </c>
      <c r="AL77" s="343">
        <v>3</v>
      </c>
      <c r="AM77" s="344">
        <v>0</v>
      </c>
      <c r="AN77" s="343">
        <v>1</v>
      </c>
      <c r="AO77" s="343">
        <v>0</v>
      </c>
      <c r="AP77" s="343">
        <v>0</v>
      </c>
      <c r="AQ77" s="343">
        <v>0</v>
      </c>
      <c r="AR77" s="343">
        <v>0</v>
      </c>
      <c r="AS77" s="343">
        <v>0</v>
      </c>
      <c r="AT77" s="344">
        <v>0</v>
      </c>
      <c r="AU77" s="343">
        <v>0</v>
      </c>
      <c r="AV77" s="343">
        <v>0</v>
      </c>
      <c r="AW77" s="343">
        <v>0</v>
      </c>
      <c r="AX77" s="343">
        <v>0</v>
      </c>
      <c r="AY77" s="343">
        <v>0</v>
      </c>
      <c r="AZ77" s="343">
        <v>0</v>
      </c>
      <c r="BA77" s="344">
        <v>0</v>
      </c>
      <c r="BB77" s="343">
        <v>0</v>
      </c>
      <c r="BC77" s="343">
        <v>0</v>
      </c>
      <c r="BD77" s="343">
        <v>0</v>
      </c>
      <c r="BE77" s="343">
        <v>0</v>
      </c>
      <c r="BF77" s="343">
        <v>0</v>
      </c>
      <c r="BG77" s="343">
        <v>0</v>
      </c>
      <c r="BH77" s="344">
        <v>0</v>
      </c>
      <c r="BI77" s="343">
        <v>0</v>
      </c>
      <c r="BJ77" s="343">
        <v>0</v>
      </c>
      <c r="BK77" s="343">
        <v>0</v>
      </c>
      <c r="BL77" s="343">
        <v>0</v>
      </c>
      <c r="BM77" s="343">
        <v>0</v>
      </c>
      <c r="BN77" s="343">
        <v>0</v>
      </c>
      <c r="BO77" s="344">
        <v>0</v>
      </c>
      <c r="BP77" s="343">
        <v>0</v>
      </c>
      <c r="BQ77" s="343">
        <v>0</v>
      </c>
      <c r="BR77" s="343">
        <v>0</v>
      </c>
      <c r="BS77" s="343">
        <v>0</v>
      </c>
      <c r="BT77" s="343">
        <v>0</v>
      </c>
      <c r="BU77" s="343">
        <v>0</v>
      </c>
      <c r="BV77" s="344">
        <v>0</v>
      </c>
      <c r="BW77" s="343">
        <v>0</v>
      </c>
      <c r="BX77" s="343">
        <v>0</v>
      </c>
      <c r="BY77" s="343">
        <v>0</v>
      </c>
      <c r="BZ77" s="343">
        <v>0</v>
      </c>
      <c r="CA77" s="343">
        <v>0</v>
      </c>
      <c r="CB77" s="343">
        <v>0</v>
      </c>
      <c r="CC77" s="344">
        <v>0</v>
      </c>
      <c r="CD77" s="343">
        <v>0</v>
      </c>
      <c r="CE77" s="343">
        <v>0</v>
      </c>
      <c r="CF77" s="343">
        <v>0</v>
      </c>
      <c r="CG77" s="343">
        <v>0</v>
      </c>
      <c r="CH77" s="343">
        <v>0</v>
      </c>
      <c r="CI77" s="343">
        <v>0</v>
      </c>
      <c r="CJ77" s="344">
        <v>0</v>
      </c>
      <c r="CK77" s="343">
        <v>0</v>
      </c>
      <c r="CL77" s="343">
        <v>0</v>
      </c>
      <c r="CM77" s="343">
        <v>0</v>
      </c>
      <c r="CN77" s="343">
        <v>0</v>
      </c>
      <c r="CO77" s="343">
        <v>0</v>
      </c>
      <c r="CP77" s="343">
        <v>0</v>
      </c>
      <c r="CQ77" s="344">
        <v>0</v>
      </c>
      <c r="CR77" s="343">
        <v>0</v>
      </c>
      <c r="CS77" s="343">
        <v>0</v>
      </c>
      <c r="CT77" s="343">
        <v>0</v>
      </c>
      <c r="CU77" s="343">
        <v>0</v>
      </c>
      <c r="CV77" s="343">
        <v>0</v>
      </c>
      <c r="CW77" s="343">
        <v>0</v>
      </c>
      <c r="CX77" s="344">
        <v>0</v>
      </c>
      <c r="CY77" s="343">
        <v>0</v>
      </c>
      <c r="CZ77" s="343">
        <v>0</v>
      </c>
      <c r="DA77" s="343">
        <v>0</v>
      </c>
      <c r="DB77" s="343">
        <v>0</v>
      </c>
      <c r="DC77" s="343">
        <v>0</v>
      </c>
      <c r="DD77" s="343">
        <v>0</v>
      </c>
      <c r="DE77" s="344">
        <v>0</v>
      </c>
      <c r="DF77" s="343">
        <v>0</v>
      </c>
      <c r="DG77" s="343">
        <v>0</v>
      </c>
      <c r="DH77" s="343">
        <v>0</v>
      </c>
      <c r="DI77" s="343">
        <v>0</v>
      </c>
      <c r="DJ77" s="343">
        <v>0</v>
      </c>
      <c r="DK77" s="343">
        <v>0</v>
      </c>
      <c r="DL77" s="344">
        <v>0</v>
      </c>
      <c r="DM77" s="343">
        <v>0</v>
      </c>
      <c r="DN77" s="343">
        <v>0</v>
      </c>
      <c r="DO77" s="343">
        <v>0</v>
      </c>
      <c r="DP77" s="343">
        <v>0</v>
      </c>
      <c r="DQ77" s="343">
        <v>0</v>
      </c>
      <c r="DR77" s="343">
        <v>0</v>
      </c>
      <c r="DS77" s="343">
        <v>0</v>
      </c>
      <c r="DT77" s="343">
        <v>0</v>
      </c>
      <c r="DU77" s="343">
        <v>0</v>
      </c>
      <c r="DV77" s="343">
        <v>0</v>
      </c>
      <c r="DW77" s="343">
        <v>0</v>
      </c>
      <c r="DX77" s="343">
        <v>0</v>
      </c>
      <c r="DY77" s="343">
        <v>0</v>
      </c>
      <c r="DZ77" s="343">
        <v>0</v>
      </c>
      <c r="EA77" s="345">
        <v>0</v>
      </c>
      <c r="EB77" s="343">
        <v>0</v>
      </c>
      <c r="EC77" s="343">
        <v>0</v>
      </c>
      <c r="ED77" s="343">
        <v>0</v>
      </c>
      <c r="EE77" s="343">
        <v>0</v>
      </c>
      <c r="EF77" s="343">
        <v>0</v>
      </c>
      <c r="EG77" s="344">
        <v>0</v>
      </c>
    </row>
    <row r="78" spans="1:137" s="343" customFormat="1">
      <c r="A78" s="339">
        <v>0.5</v>
      </c>
      <c r="B78" s="340" t="s">
        <v>4965</v>
      </c>
      <c r="C78" s="341">
        <f>(SUM(E78:K78))*A78</f>
        <v>3.5</v>
      </c>
      <c r="D78" s="342">
        <v>2</v>
      </c>
      <c r="E78" s="343">
        <v>2</v>
      </c>
      <c r="F78" s="343">
        <v>0</v>
      </c>
      <c r="G78" s="343">
        <v>0</v>
      </c>
      <c r="H78" s="343">
        <v>2</v>
      </c>
      <c r="I78" s="343">
        <v>1</v>
      </c>
      <c r="J78" s="343">
        <v>2</v>
      </c>
      <c r="K78" s="344">
        <v>0</v>
      </c>
      <c r="L78" s="343">
        <v>0</v>
      </c>
      <c r="M78" s="343">
        <v>2</v>
      </c>
      <c r="N78" s="343">
        <v>0</v>
      </c>
      <c r="O78" s="343">
        <v>1</v>
      </c>
      <c r="P78" s="343">
        <v>1</v>
      </c>
      <c r="Q78" s="343">
        <v>1</v>
      </c>
      <c r="R78" s="344">
        <v>1</v>
      </c>
      <c r="S78" s="343">
        <v>0</v>
      </c>
      <c r="T78" s="343">
        <v>0</v>
      </c>
      <c r="U78" s="343">
        <v>0</v>
      </c>
      <c r="V78" s="343">
        <v>0</v>
      </c>
      <c r="W78" s="343">
        <v>1</v>
      </c>
      <c r="X78" s="343">
        <v>1</v>
      </c>
      <c r="Y78" s="344">
        <v>2</v>
      </c>
      <c r="Z78" s="343">
        <v>0</v>
      </c>
      <c r="AA78" s="343">
        <v>2</v>
      </c>
      <c r="AB78" s="343">
        <v>2</v>
      </c>
      <c r="AC78" s="343">
        <v>0</v>
      </c>
      <c r="AD78" s="343">
        <v>2</v>
      </c>
      <c r="AE78" s="343">
        <v>2</v>
      </c>
      <c r="AF78" s="344">
        <v>2</v>
      </c>
      <c r="AG78" s="343">
        <v>2</v>
      </c>
      <c r="AH78" s="343">
        <v>0</v>
      </c>
      <c r="AI78" s="343">
        <v>0</v>
      </c>
      <c r="AJ78" s="343">
        <v>2</v>
      </c>
      <c r="AK78" s="343">
        <v>2</v>
      </c>
      <c r="AL78" s="343">
        <v>2</v>
      </c>
      <c r="AM78" s="344">
        <v>0</v>
      </c>
      <c r="AN78" s="343">
        <v>1</v>
      </c>
      <c r="AO78" s="343">
        <v>1</v>
      </c>
      <c r="AP78" s="343">
        <v>0</v>
      </c>
      <c r="AQ78" s="343">
        <v>0</v>
      </c>
      <c r="AR78" s="343">
        <v>1</v>
      </c>
      <c r="AS78" s="343">
        <v>1</v>
      </c>
      <c r="AT78" s="344">
        <v>1</v>
      </c>
      <c r="AU78" s="343">
        <v>0</v>
      </c>
      <c r="AV78" s="343">
        <v>0</v>
      </c>
      <c r="AW78" s="343">
        <v>0</v>
      </c>
      <c r="AX78" s="343">
        <v>0</v>
      </c>
      <c r="AY78" s="343">
        <v>1</v>
      </c>
      <c r="AZ78" s="343">
        <v>0</v>
      </c>
      <c r="BA78" s="344">
        <v>0</v>
      </c>
      <c r="BB78" s="343">
        <v>0</v>
      </c>
      <c r="BC78" s="343">
        <v>0</v>
      </c>
      <c r="BD78" s="343">
        <v>0</v>
      </c>
      <c r="BE78" s="343">
        <v>0</v>
      </c>
      <c r="BF78" s="343">
        <v>0</v>
      </c>
      <c r="BG78" s="343">
        <v>0</v>
      </c>
      <c r="BH78" s="344">
        <v>0</v>
      </c>
      <c r="BI78" s="343">
        <v>0</v>
      </c>
      <c r="BJ78" s="343">
        <v>0</v>
      </c>
      <c r="BK78" s="343">
        <v>0</v>
      </c>
      <c r="BL78" s="343">
        <v>0</v>
      </c>
      <c r="BM78" s="343">
        <v>0</v>
      </c>
      <c r="BN78" s="343">
        <v>0</v>
      </c>
      <c r="BO78" s="344">
        <v>0</v>
      </c>
      <c r="BP78" s="343">
        <v>0</v>
      </c>
      <c r="BQ78" s="343">
        <v>0</v>
      </c>
      <c r="BR78" s="343">
        <v>0</v>
      </c>
      <c r="BS78" s="343">
        <v>0</v>
      </c>
      <c r="BT78" s="343">
        <v>0</v>
      </c>
      <c r="BU78" s="343">
        <v>0</v>
      </c>
      <c r="BV78" s="344">
        <v>0</v>
      </c>
      <c r="BW78" s="343">
        <v>0</v>
      </c>
      <c r="BX78" s="343">
        <v>0</v>
      </c>
      <c r="BY78" s="343">
        <v>0</v>
      </c>
      <c r="BZ78" s="343">
        <v>0</v>
      </c>
      <c r="CA78" s="343">
        <v>0</v>
      </c>
      <c r="CB78" s="343">
        <v>0</v>
      </c>
      <c r="CC78" s="344">
        <v>0</v>
      </c>
      <c r="CD78" s="343">
        <v>0</v>
      </c>
      <c r="CE78" s="343">
        <v>0</v>
      </c>
      <c r="CF78" s="343">
        <v>0</v>
      </c>
      <c r="CG78" s="343">
        <v>0</v>
      </c>
      <c r="CH78" s="343">
        <v>0</v>
      </c>
      <c r="CI78" s="343">
        <v>0</v>
      </c>
      <c r="CJ78" s="344">
        <v>0</v>
      </c>
      <c r="CK78" s="343">
        <v>0</v>
      </c>
      <c r="CL78" s="343">
        <v>0</v>
      </c>
      <c r="CM78" s="343">
        <v>0</v>
      </c>
      <c r="CN78" s="343">
        <v>0</v>
      </c>
      <c r="CO78" s="343">
        <v>0</v>
      </c>
      <c r="CP78" s="343">
        <v>0</v>
      </c>
      <c r="CQ78" s="344">
        <v>0</v>
      </c>
      <c r="CR78" s="343">
        <v>0</v>
      </c>
      <c r="CS78" s="343">
        <v>0</v>
      </c>
      <c r="CT78" s="343">
        <v>0</v>
      </c>
      <c r="CU78" s="343">
        <v>0</v>
      </c>
      <c r="CV78" s="343">
        <v>0</v>
      </c>
      <c r="CW78" s="343">
        <v>0</v>
      </c>
      <c r="CX78" s="344">
        <v>0</v>
      </c>
      <c r="CY78" s="343">
        <v>0</v>
      </c>
      <c r="CZ78" s="343">
        <v>0</v>
      </c>
      <c r="DA78" s="343">
        <v>0</v>
      </c>
      <c r="DB78" s="343">
        <v>0</v>
      </c>
      <c r="DC78" s="343">
        <v>0</v>
      </c>
      <c r="DD78" s="343">
        <v>0</v>
      </c>
      <c r="DE78" s="344">
        <v>0</v>
      </c>
      <c r="DF78" s="343">
        <v>0</v>
      </c>
      <c r="DG78" s="343">
        <v>0</v>
      </c>
      <c r="DH78" s="343">
        <v>0</v>
      </c>
      <c r="DI78" s="343">
        <v>0</v>
      </c>
      <c r="DJ78" s="343">
        <v>0</v>
      </c>
      <c r="DK78" s="343">
        <v>0</v>
      </c>
      <c r="DL78" s="344">
        <v>0</v>
      </c>
      <c r="DM78" s="343">
        <v>0</v>
      </c>
      <c r="DN78" s="343">
        <v>0</v>
      </c>
      <c r="DO78" s="343">
        <v>0</v>
      </c>
      <c r="DP78" s="343">
        <v>0</v>
      </c>
      <c r="DQ78" s="343">
        <v>0</v>
      </c>
      <c r="DR78" s="343">
        <v>0</v>
      </c>
      <c r="DS78" s="343">
        <v>0</v>
      </c>
      <c r="DT78" s="343">
        <v>0</v>
      </c>
      <c r="DU78" s="343">
        <v>0</v>
      </c>
      <c r="DV78" s="343">
        <v>0</v>
      </c>
      <c r="DW78" s="343">
        <v>0</v>
      </c>
      <c r="DX78" s="343">
        <v>0</v>
      </c>
      <c r="DY78" s="343">
        <v>0</v>
      </c>
      <c r="DZ78" s="343">
        <v>0</v>
      </c>
      <c r="EA78" s="345">
        <v>0</v>
      </c>
      <c r="EB78" s="343">
        <v>0</v>
      </c>
      <c r="EC78" s="343">
        <v>0</v>
      </c>
      <c r="ED78" s="343">
        <v>0</v>
      </c>
      <c r="EE78" s="343">
        <v>0</v>
      </c>
      <c r="EF78" s="343">
        <v>0</v>
      </c>
      <c r="EG78" s="344">
        <v>0</v>
      </c>
    </row>
    <row r="79" spans="1:137" s="343" customFormat="1">
      <c r="A79" s="339">
        <f>1/10</f>
        <v>0.1</v>
      </c>
      <c r="B79" s="340" t="s">
        <v>1861</v>
      </c>
      <c r="C79" s="341">
        <f>(SUM(E79:K79))*A79</f>
        <v>18</v>
      </c>
      <c r="D79" s="342">
        <v>30</v>
      </c>
      <c r="E79" s="343">
        <v>30</v>
      </c>
      <c r="F79" s="343">
        <v>30</v>
      </c>
      <c r="G79" s="343">
        <v>30</v>
      </c>
      <c r="H79" s="343">
        <v>30</v>
      </c>
      <c r="I79" s="343">
        <v>30</v>
      </c>
      <c r="J79" s="343">
        <v>30</v>
      </c>
      <c r="K79" s="344">
        <v>0</v>
      </c>
      <c r="L79" s="343">
        <v>0</v>
      </c>
      <c r="M79" s="343">
        <v>30</v>
      </c>
      <c r="N79" s="343">
        <v>0</v>
      </c>
      <c r="O79" s="343">
        <v>30</v>
      </c>
      <c r="P79" s="343">
        <v>30</v>
      </c>
      <c r="Q79" s="343">
        <v>30</v>
      </c>
      <c r="R79" s="344">
        <v>30</v>
      </c>
      <c r="S79" s="343">
        <v>0</v>
      </c>
      <c r="T79" s="343">
        <v>0</v>
      </c>
      <c r="U79" s="343">
        <v>0</v>
      </c>
      <c r="V79" s="343">
        <v>0</v>
      </c>
      <c r="W79" s="343">
        <v>30</v>
      </c>
      <c r="X79" s="343">
        <v>16</v>
      </c>
      <c r="Y79" s="344">
        <v>17</v>
      </c>
      <c r="Z79" s="343">
        <v>0</v>
      </c>
      <c r="AA79" s="343">
        <v>18</v>
      </c>
      <c r="AB79" s="343">
        <v>18</v>
      </c>
      <c r="AC79" s="343">
        <v>30</v>
      </c>
      <c r="AD79" s="343">
        <v>30</v>
      </c>
      <c r="AE79" s="343">
        <v>18</v>
      </c>
      <c r="AF79" s="344">
        <v>20</v>
      </c>
      <c r="AG79" s="343">
        <v>18</v>
      </c>
      <c r="AH79" s="343">
        <v>0</v>
      </c>
      <c r="AI79" s="343">
        <v>30</v>
      </c>
      <c r="AJ79" s="343">
        <v>19</v>
      </c>
      <c r="AK79" s="343">
        <v>15</v>
      </c>
      <c r="AL79" s="343">
        <v>16</v>
      </c>
      <c r="AM79" s="344">
        <v>0</v>
      </c>
      <c r="AN79" s="343">
        <v>18</v>
      </c>
      <c r="AO79" s="343">
        <v>30</v>
      </c>
      <c r="AP79" s="343">
        <v>0</v>
      </c>
      <c r="AQ79" s="343">
        <v>30</v>
      </c>
      <c r="AR79" s="343">
        <v>20</v>
      </c>
      <c r="AS79" s="343">
        <v>30</v>
      </c>
      <c r="AT79" s="344">
        <v>16</v>
      </c>
      <c r="AU79" s="343">
        <v>0</v>
      </c>
      <c r="AV79" s="343">
        <v>0</v>
      </c>
      <c r="AW79" s="343">
        <v>0</v>
      </c>
      <c r="AX79" s="343">
        <v>0</v>
      </c>
      <c r="AY79" s="343">
        <v>18</v>
      </c>
      <c r="AZ79" s="343">
        <v>12</v>
      </c>
      <c r="BA79" s="344">
        <v>18</v>
      </c>
      <c r="BB79" s="343">
        <v>0</v>
      </c>
      <c r="BC79" s="343">
        <v>30</v>
      </c>
      <c r="BD79" s="343">
        <v>40</v>
      </c>
      <c r="BE79" s="343">
        <v>0</v>
      </c>
      <c r="BF79" s="343">
        <v>15</v>
      </c>
      <c r="BG79" s="343">
        <v>18</v>
      </c>
      <c r="BH79" s="344">
        <v>18</v>
      </c>
      <c r="BI79" s="343">
        <v>0</v>
      </c>
      <c r="BJ79" s="343">
        <v>0</v>
      </c>
      <c r="BK79" s="343">
        <v>18</v>
      </c>
      <c r="BL79" s="343">
        <v>10</v>
      </c>
      <c r="BM79" s="343">
        <v>30</v>
      </c>
      <c r="BN79" s="343">
        <v>18</v>
      </c>
      <c r="BO79" s="344">
        <v>18</v>
      </c>
      <c r="BP79" s="343">
        <v>0</v>
      </c>
      <c r="BQ79" s="343">
        <v>0</v>
      </c>
      <c r="BR79" s="343">
        <v>0</v>
      </c>
      <c r="BS79" s="343">
        <v>0</v>
      </c>
      <c r="BT79" s="343">
        <v>0</v>
      </c>
      <c r="BU79" s="343">
        <v>15</v>
      </c>
      <c r="BV79" s="344">
        <v>18</v>
      </c>
      <c r="BW79" s="343">
        <v>0</v>
      </c>
      <c r="BX79" s="343">
        <v>0</v>
      </c>
      <c r="BY79" s="343">
        <v>13</v>
      </c>
      <c r="BZ79" s="343">
        <v>15</v>
      </c>
      <c r="CA79" s="343">
        <v>17</v>
      </c>
      <c r="CB79" s="343">
        <v>15</v>
      </c>
      <c r="CC79" s="344">
        <v>15</v>
      </c>
      <c r="CD79" s="343">
        <v>0</v>
      </c>
      <c r="CE79" s="343">
        <v>1</v>
      </c>
      <c r="CF79" s="343">
        <v>1</v>
      </c>
      <c r="CG79" s="343">
        <v>0</v>
      </c>
      <c r="CH79" s="343">
        <v>1</v>
      </c>
      <c r="CI79" s="343">
        <v>1</v>
      </c>
      <c r="CJ79" s="344">
        <v>17</v>
      </c>
      <c r="CK79" s="343">
        <v>0</v>
      </c>
      <c r="CL79" s="343">
        <v>0</v>
      </c>
      <c r="CM79" s="343">
        <v>17</v>
      </c>
      <c r="CN79" s="343">
        <v>15</v>
      </c>
      <c r="CO79" s="343">
        <v>0</v>
      </c>
      <c r="CP79" s="343">
        <v>0</v>
      </c>
      <c r="CQ79" s="344">
        <v>30</v>
      </c>
      <c r="CR79" s="343">
        <v>5</v>
      </c>
      <c r="CS79" s="343">
        <v>0</v>
      </c>
      <c r="CT79" s="343">
        <v>0</v>
      </c>
      <c r="CU79" s="343">
        <v>0</v>
      </c>
      <c r="CV79" s="343">
        <v>2</v>
      </c>
      <c r="CW79" s="343">
        <v>0</v>
      </c>
      <c r="CX79" s="344">
        <v>0</v>
      </c>
      <c r="CY79" s="343">
        <v>0</v>
      </c>
      <c r="CZ79" s="343">
        <v>1</v>
      </c>
      <c r="DA79" s="343">
        <v>0</v>
      </c>
      <c r="DB79" s="343">
        <v>0</v>
      </c>
      <c r="DC79" s="343">
        <v>1</v>
      </c>
      <c r="DD79" s="343">
        <v>0</v>
      </c>
      <c r="DE79" s="344">
        <v>0</v>
      </c>
      <c r="DF79" s="343">
        <v>0</v>
      </c>
      <c r="DG79" s="343">
        <v>0</v>
      </c>
      <c r="DH79" s="343">
        <v>1</v>
      </c>
      <c r="DI79" s="343">
        <v>3</v>
      </c>
      <c r="DJ79" s="343">
        <v>1</v>
      </c>
      <c r="DK79" s="343">
        <v>2</v>
      </c>
      <c r="DL79" s="344">
        <v>1</v>
      </c>
      <c r="DM79" s="343">
        <v>0</v>
      </c>
      <c r="DN79" s="343">
        <v>0</v>
      </c>
      <c r="DO79" s="343">
        <v>0</v>
      </c>
      <c r="DP79" s="343">
        <v>1</v>
      </c>
      <c r="DQ79" s="343">
        <v>1</v>
      </c>
      <c r="DR79" s="343">
        <v>2</v>
      </c>
      <c r="DS79" s="343">
        <v>1</v>
      </c>
      <c r="DT79" s="343">
        <v>3</v>
      </c>
      <c r="DU79" s="343">
        <v>0</v>
      </c>
      <c r="DV79" s="343">
        <v>0</v>
      </c>
      <c r="DW79" s="343">
        <v>3</v>
      </c>
      <c r="DX79" s="343">
        <v>0</v>
      </c>
      <c r="DY79" s="343">
        <v>1</v>
      </c>
      <c r="DZ79" s="343">
        <v>1</v>
      </c>
      <c r="EA79" s="345">
        <v>1</v>
      </c>
      <c r="EB79" s="343">
        <v>0</v>
      </c>
      <c r="EC79" s="343">
        <v>0</v>
      </c>
      <c r="ED79" s="343">
        <v>1</v>
      </c>
      <c r="EE79" s="343">
        <v>2</v>
      </c>
      <c r="EF79" s="343">
        <v>1</v>
      </c>
      <c r="EG79" s="344">
        <v>1</v>
      </c>
    </row>
    <row r="80" spans="1:137" s="343" customFormat="1">
      <c r="A80" s="346">
        <v>1</v>
      </c>
      <c r="B80" s="340" t="s">
        <v>3968</v>
      </c>
      <c r="C80" s="341">
        <f>(SUM(E80:K80))*A80</f>
        <v>0</v>
      </c>
      <c r="D80" s="342">
        <v>6</v>
      </c>
      <c r="E80" s="343">
        <v>0</v>
      </c>
      <c r="F80" s="343">
        <v>0</v>
      </c>
      <c r="G80" s="343">
        <v>0</v>
      </c>
      <c r="H80" s="343">
        <v>0</v>
      </c>
      <c r="I80" s="343">
        <v>0</v>
      </c>
      <c r="J80" s="343">
        <v>0</v>
      </c>
      <c r="K80" s="344">
        <v>0</v>
      </c>
      <c r="L80" s="343">
        <v>0</v>
      </c>
      <c r="M80" s="343">
        <v>0</v>
      </c>
      <c r="N80" s="343">
        <v>0</v>
      </c>
      <c r="O80" s="343">
        <v>0</v>
      </c>
      <c r="P80" s="343">
        <v>4</v>
      </c>
      <c r="Q80" s="343">
        <v>0</v>
      </c>
      <c r="R80" s="344">
        <v>0</v>
      </c>
      <c r="S80" s="343">
        <v>0</v>
      </c>
      <c r="T80" s="343">
        <v>0</v>
      </c>
      <c r="U80" s="343">
        <v>0</v>
      </c>
      <c r="V80" s="343">
        <v>0</v>
      </c>
      <c r="W80" s="343">
        <v>3</v>
      </c>
      <c r="X80" s="343">
        <v>0</v>
      </c>
      <c r="Y80" s="344">
        <v>1</v>
      </c>
      <c r="Z80" s="343">
        <v>0</v>
      </c>
      <c r="AA80" s="343">
        <v>4</v>
      </c>
      <c r="AB80" s="343">
        <v>0</v>
      </c>
      <c r="AC80" s="343">
        <v>0</v>
      </c>
      <c r="AD80" s="343">
        <v>0</v>
      </c>
      <c r="AE80" s="343">
        <v>5</v>
      </c>
      <c r="AF80" s="344">
        <v>0</v>
      </c>
      <c r="AG80" s="343">
        <v>0</v>
      </c>
      <c r="AH80" s="343">
        <v>0</v>
      </c>
      <c r="AI80" s="343">
        <v>0</v>
      </c>
      <c r="AJ80" s="343">
        <v>0</v>
      </c>
      <c r="AK80" s="343">
        <v>0</v>
      </c>
      <c r="AL80" s="343">
        <v>0</v>
      </c>
      <c r="AM80" s="344">
        <v>4</v>
      </c>
      <c r="AN80" s="343">
        <v>0</v>
      </c>
      <c r="AO80" s="343">
        <v>0</v>
      </c>
      <c r="AP80" s="343">
        <v>0</v>
      </c>
      <c r="AQ80" s="343">
        <v>0</v>
      </c>
      <c r="AR80" s="343">
        <v>0</v>
      </c>
      <c r="AS80" s="343">
        <v>0</v>
      </c>
      <c r="AT80" s="344">
        <v>0</v>
      </c>
      <c r="AU80" s="343">
        <v>0</v>
      </c>
      <c r="AV80" s="343">
        <v>0</v>
      </c>
      <c r="AW80" s="343">
        <v>0</v>
      </c>
      <c r="AX80" s="343">
        <v>0</v>
      </c>
      <c r="AY80" s="343">
        <v>5</v>
      </c>
      <c r="AZ80" s="343">
        <v>0</v>
      </c>
      <c r="BA80" s="344">
        <v>0</v>
      </c>
      <c r="BB80" s="343">
        <v>0</v>
      </c>
      <c r="BC80" s="343">
        <v>0</v>
      </c>
      <c r="BD80" s="343">
        <v>0</v>
      </c>
      <c r="BE80" s="343">
        <v>0</v>
      </c>
      <c r="BF80" s="343">
        <v>0</v>
      </c>
      <c r="BG80" s="343">
        <v>0</v>
      </c>
      <c r="BH80" s="344">
        <v>0</v>
      </c>
      <c r="BI80" s="343">
        <v>0</v>
      </c>
      <c r="BJ80" s="343">
        <v>0</v>
      </c>
      <c r="BK80" s="343">
        <v>0</v>
      </c>
      <c r="BL80" s="343">
        <v>0</v>
      </c>
      <c r="BM80" s="343">
        <v>1</v>
      </c>
      <c r="BN80" s="343">
        <v>1</v>
      </c>
      <c r="BO80" s="344">
        <v>0</v>
      </c>
      <c r="BP80" s="343">
        <v>0</v>
      </c>
      <c r="BQ80" s="343">
        <v>0</v>
      </c>
      <c r="BR80" s="343">
        <v>0</v>
      </c>
      <c r="BS80" s="343">
        <v>0</v>
      </c>
      <c r="BT80" s="343">
        <v>0</v>
      </c>
      <c r="BU80" s="343">
        <v>0</v>
      </c>
      <c r="BV80" s="344">
        <v>0</v>
      </c>
      <c r="BW80" s="343">
        <v>0</v>
      </c>
      <c r="BX80" s="343">
        <v>0</v>
      </c>
      <c r="BY80" s="343">
        <v>0</v>
      </c>
      <c r="BZ80" s="343">
        <v>0</v>
      </c>
      <c r="CA80" s="343">
        <v>0</v>
      </c>
      <c r="CB80" s="343">
        <v>0</v>
      </c>
      <c r="CC80" s="344">
        <v>0</v>
      </c>
      <c r="CD80" s="343">
        <v>0</v>
      </c>
      <c r="CE80" s="343">
        <v>0</v>
      </c>
      <c r="CF80" s="343">
        <v>0</v>
      </c>
      <c r="CG80" s="343">
        <v>0</v>
      </c>
      <c r="CH80" s="343">
        <v>0</v>
      </c>
      <c r="CI80" s="343">
        <v>0</v>
      </c>
      <c r="CJ80" s="344">
        <v>0</v>
      </c>
      <c r="CK80" s="343">
        <v>0</v>
      </c>
      <c r="CL80" s="343">
        <v>0</v>
      </c>
      <c r="CM80" s="343">
        <v>0</v>
      </c>
      <c r="CN80" s="343">
        <v>0</v>
      </c>
      <c r="CO80" s="343">
        <v>0</v>
      </c>
      <c r="CP80" s="343">
        <v>0</v>
      </c>
      <c r="CQ80" s="344">
        <v>0</v>
      </c>
      <c r="CR80" s="343">
        <v>0</v>
      </c>
      <c r="CS80" s="343">
        <v>0</v>
      </c>
      <c r="CT80" s="343">
        <v>0</v>
      </c>
      <c r="CU80" s="343">
        <v>0</v>
      </c>
      <c r="CV80" s="343">
        <v>0</v>
      </c>
      <c r="CW80" s="343">
        <v>0</v>
      </c>
      <c r="CX80" s="344">
        <v>0</v>
      </c>
      <c r="CY80" s="343">
        <v>0</v>
      </c>
      <c r="CZ80" s="343">
        <v>0</v>
      </c>
      <c r="DA80" s="343">
        <v>0</v>
      </c>
      <c r="DB80" s="343">
        <v>0</v>
      </c>
      <c r="DC80" s="343">
        <v>0</v>
      </c>
      <c r="DD80" s="343">
        <v>0</v>
      </c>
      <c r="DE80" s="344">
        <v>0</v>
      </c>
      <c r="DF80" s="343">
        <v>0</v>
      </c>
      <c r="DG80" s="343">
        <v>0</v>
      </c>
      <c r="DH80" s="343">
        <v>0</v>
      </c>
      <c r="DI80" s="343">
        <v>0</v>
      </c>
      <c r="DJ80" s="343">
        <v>0</v>
      </c>
      <c r="DK80" s="343">
        <v>0</v>
      </c>
      <c r="DL80" s="344">
        <v>0</v>
      </c>
      <c r="DM80" s="343">
        <v>0</v>
      </c>
      <c r="DN80" s="343">
        <v>0</v>
      </c>
      <c r="DO80" s="343">
        <v>0</v>
      </c>
      <c r="DP80" s="343">
        <v>0</v>
      </c>
      <c r="DQ80" s="343">
        <v>0</v>
      </c>
      <c r="DR80" s="343">
        <v>0</v>
      </c>
      <c r="DS80" s="343">
        <v>0</v>
      </c>
      <c r="DT80" s="343">
        <v>0</v>
      </c>
      <c r="DU80" s="343">
        <v>0</v>
      </c>
      <c r="DV80" s="343">
        <v>0</v>
      </c>
      <c r="DW80" s="343">
        <v>0</v>
      </c>
      <c r="DX80" s="343">
        <v>0</v>
      </c>
      <c r="DY80" s="343">
        <v>0</v>
      </c>
      <c r="DZ80" s="343">
        <v>0</v>
      </c>
      <c r="EA80" s="345">
        <v>0</v>
      </c>
      <c r="EB80" s="343">
        <v>0</v>
      </c>
      <c r="EC80" s="343">
        <v>0</v>
      </c>
      <c r="ED80" s="343">
        <v>0</v>
      </c>
      <c r="EE80" s="343">
        <v>0</v>
      </c>
      <c r="EF80" s="343">
        <v>0</v>
      </c>
      <c r="EG80" s="344">
        <v>1</v>
      </c>
    </row>
    <row r="81" spans="1:137" s="343" customFormat="1">
      <c r="A81" s="346">
        <v>2</v>
      </c>
      <c r="B81" s="340" t="s">
        <v>2130</v>
      </c>
      <c r="C81" s="341">
        <f t="shared" si="17"/>
        <v>15</v>
      </c>
      <c r="D81" s="342">
        <v>1</v>
      </c>
      <c r="E81" s="343">
        <v>1</v>
      </c>
      <c r="F81" s="343">
        <v>1</v>
      </c>
      <c r="G81" s="343">
        <v>1</v>
      </c>
      <c r="H81" s="343">
        <v>1</v>
      </c>
      <c r="I81" s="343">
        <v>1.5</v>
      </c>
      <c r="J81" s="343">
        <v>2</v>
      </c>
      <c r="K81" s="344">
        <v>0</v>
      </c>
      <c r="L81" s="343">
        <v>0</v>
      </c>
      <c r="M81" s="343">
        <v>0</v>
      </c>
      <c r="N81" s="343">
        <v>1</v>
      </c>
      <c r="O81" s="343">
        <v>0</v>
      </c>
      <c r="P81" s="343">
        <v>1</v>
      </c>
      <c r="Q81" s="343">
        <v>1</v>
      </c>
      <c r="R81" s="344">
        <v>1</v>
      </c>
      <c r="S81" s="343">
        <v>0</v>
      </c>
      <c r="T81" s="343">
        <v>0</v>
      </c>
      <c r="U81" s="343">
        <v>0</v>
      </c>
      <c r="V81" s="343">
        <v>0</v>
      </c>
      <c r="W81" s="343">
        <v>0</v>
      </c>
      <c r="X81" s="343">
        <v>0</v>
      </c>
      <c r="Y81" s="344">
        <v>1</v>
      </c>
      <c r="Z81" s="343">
        <v>0</v>
      </c>
      <c r="AA81" s="343">
        <v>1</v>
      </c>
      <c r="AB81" s="343">
        <v>0</v>
      </c>
      <c r="AC81" s="343">
        <v>0</v>
      </c>
      <c r="AD81" s="343">
        <v>1</v>
      </c>
      <c r="AE81" s="343">
        <v>1</v>
      </c>
      <c r="AF81" s="344">
        <v>1</v>
      </c>
      <c r="AG81" s="343">
        <v>1</v>
      </c>
      <c r="AH81" s="343">
        <v>0</v>
      </c>
      <c r="AI81" s="343">
        <v>0</v>
      </c>
      <c r="AJ81" s="343">
        <v>1</v>
      </c>
      <c r="AK81" s="343">
        <v>1</v>
      </c>
      <c r="AL81" s="343">
        <v>1</v>
      </c>
      <c r="AM81" s="344">
        <v>0</v>
      </c>
      <c r="AN81" s="343">
        <v>0</v>
      </c>
      <c r="AO81" s="343">
        <v>1</v>
      </c>
      <c r="AP81" s="343">
        <v>0</v>
      </c>
      <c r="AQ81" s="343">
        <v>0</v>
      </c>
      <c r="AR81" s="343">
        <v>1</v>
      </c>
      <c r="AS81" s="343">
        <v>0</v>
      </c>
      <c r="AT81" s="344">
        <v>1</v>
      </c>
      <c r="AU81" s="343">
        <v>0</v>
      </c>
      <c r="AV81" s="343">
        <v>0</v>
      </c>
      <c r="AW81" s="343">
        <v>0</v>
      </c>
      <c r="AX81" s="343">
        <v>0</v>
      </c>
      <c r="AY81" s="343">
        <v>1</v>
      </c>
      <c r="AZ81" s="343">
        <v>0</v>
      </c>
      <c r="BA81" s="344">
        <v>1</v>
      </c>
      <c r="BB81" s="343">
        <v>1</v>
      </c>
      <c r="BC81" s="343">
        <v>0</v>
      </c>
      <c r="BD81" s="343">
        <v>1</v>
      </c>
      <c r="BE81" s="343">
        <v>0</v>
      </c>
      <c r="BF81" s="343">
        <v>1</v>
      </c>
      <c r="BG81" s="343">
        <v>1</v>
      </c>
      <c r="BH81" s="344">
        <v>0</v>
      </c>
      <c r="BI81" s="343">
        <v>0</v>
      </c>
      <c r="BJ81" s="343">
        <v>0</v>
      </c>
      <c r="BK81" s="343">
        <v>1</v>
      </c>
      <c r="BL81" s="343">
        <v>0</v>
      </c>
      <c r="BM81" s="343">
        <v>1</v>
      </c>
      <c r="BN81" s="343">
        <v>0</v>
      </c>
      <c r="BO81" s="344">
        <v>1</v>
      </c>
      <c r="BP81" s="343">
        <v>0</v>
      </c>
      <c r="BQ81" s="343">
        <v>0</v>
      </c>
      <c r="BR81" s="343">
        <v>0</v>
      </c>
      <c r="BS81" s="343">
        <v>0</v>
      </c>
      <c r="BT81" s="343">
        <v>0</v>
      </c>
      <c r="BU81" s="343">
        <v>1</v>
      </c>
      <c r="BV81" s="344">
        <v>0</v>
      </c>
      <c r="BW81" s="343">
        <v>1</v>
      </c>
      <c r="BX81" s="343">
        <v>1</v>
      </c>
      <c r="BY81" s="343">
        <v>1</v>
      </c>
      <c r="BZ81" s="343">
        <v>1</v>
      </c>
      <c r="CA81" s="343">
        <v>0</v>
      </c>
      <c r="CB81" s="343">
        <v>1</v>
      </c>
      <c r="CC81" s="344">
        <v>1</v>
      </c>
      <c r="CD81" s="343">
        <v>1</v>
      </c>
      <c r="CE81" s="343">
        <v>1</v>
      </c>
      <c r="CF81" s="343">
        <v>1</v>
      </c>
      <c r="CG81" s="343">
        <v>0</v>
      </c>
      <c r="CH81" s="343">
        <v>1</v>
      </c>
      <c r="CI81" s="343">
        <v>1</v>
      </c>
      <c r="CJ81" s="344">
        <v>1</v>
      </c>
      <c r="CK81" s="343">
        <v>1</v>
      </c>
      <c r="CL81" s="343">
        <v>25</v>
      </c>
      <c r="CM81" s="343">
        <v>15</v>
      </c>
      <c r="CN81" s="343">
        <v>20</v>
      </c>
      <c r="CO81" s="343">
        <v>10</v>
      </c>
      <c r="CP81" s="343">
        <v>20</v>
      </c>
      <c r="CQ81" s="344">
        <v>8</v>
      </c>
      <c r="CR81" s="343">
        <v>25</v>
      </c>
      <c r="CS81" s="343">
        <v>0</v>
      </c>
      <c r="CT81" s="343">
        <v>25</v>
      </c>
      <c r="CU81" s="343">
        <v>15</v>
      </c>
      <c r="CV81" s="343">
        <v>15</v>
      </c>
      <c r="CW81" s="343">
        <v>30</v>
      </c>
      <c r="CX81" s="344">
        <v>30</v>
      </c>
      <c r="CY81" s="343">
        <v>1</v>
      </c>
      <c r="CZ81" s="343">
        <v>0</v>
      </c>
      <c r="DA81" s="343">
        <v>1</v>
      </c>
      <c r="DB81" s="343">
        <v>0</v>
      </c>
      <c r="DC81" s="343">
        <v>1</v>
      </c>
      <c r="DD81" s="343">
        <v>1</v>
      </c>
      <c r="DE81" s="344">
        <v>1</v>
      </c>
      <c r="DF81" s="343">
        <v>1</v>
      </c>
      <c r="DG81" s="343">
        <v>0</v>
      </c>
      <c r="DH81" s="343">
        <v>1</v>
      </c>
      <c r="DI81" s="343">
        <v>1</v>
      </c>
      <c r="DJ81" s="343">
        <v>0</v>
      </c>
      <c r="DK81" s="343">
        <v>1</v>
      </c>
      <c r="DL81" s="344">
        <v>1</v>
      </c>
      <c r="DM81" s="343">
        <v>1</v>
      </c>
      <c r="DN81" s="343">
        <v>1</v>
      </c>
      <c r="DO81" s="343">
        <v>1</v>
      </c>
      <c r="DP81" s="343">
        <v>1</v>
      </c>
      <c r="DQ81" s="343">
        <v>1</v>
      </c>
      <c r="DR81" s="343">
        <v>1</v>
      </c>
      <c r="DS81" s="343">
        <v>1</v>
      </c>
      <c r="DT81" s="343">
        <v>1</v>
      </c>
      <c r="DU81" s="343">
        <v>1</v>
      </c>
      <c r="DV81" s="343">
        <v>1</v>
      </c>
      <c r="DW81" s="343">
        <v>1</v>
      </c>
      <c r="DX81" s="343">
        <v>1</v>
      </c>
      <c r="DY81" s="343">
        <v>1</v>
      </c>
      <c r="DZ81" s="343">
        <v>1</v>
      </c>
      <c r="EA81" s="345">
        <v>0</v>
      </c>
      <c r="EB81" s="343">
        <v>0</v>
      </c>
      <c r="EC81" s="343">
        <v>1</v>
      </c>
      <c r="ED81" s="343">
        <v>1</v>
      </c>
      <c r="EE81" s="343">
        <v>1</v>
      </c>
      <c r="EF81" s="343">
        <v>1</v>
      </c>
      <c r="EG81" s="344">
        <v>1</v>
      </c>
    </row>
    <row r="82" spans="1:137" s="343" customFormat="1">
      <c r="A82" s="346">
        <v>2</v>
      </c>
      <c r="B82" s="340" t="s">
        <v>2129</v>
      </c>
      <c r="C82" s="341">
        <f t="shared" si="17"/>
        <v>2</v>
      </c>
      <c r="D82" s="342">
        <v>1</v>
      </c>
      <c r="E82" s="343">
        <v>0</v>
      </c>
      <c r="F82" s="343">
        <v>0</v>
      </c>
      <c r="G82" s="343">
        <v>0</v>
      </c>
      <c r="H82" s="343">
        <v>0</v>
      </c>
      <c r="I82" s="343">
        <v>0</v>
      </c>
      <c r="J82" s="343">
        <v>1</v>
      </c>
      <c r="K82" s="344">
        <v>0</v>
      </c>
      <c r="L82" s="343">
        <v>0</v>
      </c>
      <c r="M82" s="343">
        <v>0</v>
      </c>
      <c r="N82" s="343">
        <v>0</v>
      </c>
      <c r="O82" s="343">
        <v>0</v>
      </c>
      <c r="P82" s="343">
        <v>0</v>
      </c>
      <c r="Q82" s="343">
        <v>0</v>
      </c>
      <c r="R82" s="344">
        <v>0</v>
      </c>
      <c r="S82" s="343">
        <v>0</v>
      </c>
      <c r="T82" s="343">
        <v>0</v>
      </c>
      <c r="U82" s="343">
        <v>0</v>
      </c>
      <c r="V82" s="343">
        <v>0</v>
      </c>
      <c r="W82" s="343">
        <v>0</v>
      </c>
      <c r="X82" s="343">
        <v>0</v>
      </c>
      <c r="Y82" s="344">
        <v>1</v>
      </c>
      <c r="Z82" s="343">
        <v>0</v>
      </c>
      <c r="AA82" s="343">
        <v>0</v>
      </c>
      <c r="AB82" s="343">
        <v>0</v>
      </c>
      <c r="AC82" s="343">
        <v>0</v>
      </c>
      <c r="AD82" s="343">
        <v>0</v>
      </c>
      <c r="AE82" s="343">
        <v>0.5</v>
      </c>
      <c r="AF82" s="344">
        <v>0</v>
      </c>
      <c r="AG82" s="343">
        <v>0</v>
      </c>
      <c r="AH82" s="343">
        <v>0</v>
      </c>
      <c r="AI82" s="343">
        <v>0</v>
      </c>
      <c r="AJ82" s="343">
        <v>0.5</v>
      </c>
      <c r="AK82" s="343">
        <v>0</v>
      </c>
      <c r="AL82" s="343">
        <v>0</v>
      </c>
      <c r="AM82" s="344">
        <v>0</v>
      </c>
      <c r="AN82" s="343">
        <v>0</v>
      </c>
      <c r="AO82" s="343">
        <v>0</v>
      </c>
      <c r="AP82" s="343">
        <v>0</v>
      </c>
      <c r="AQ82" s="343">
        <v>0</v>
      </c>
      <c r="AR82" s="343">
        <v>0</v>
      </c>
      <c r="AS82" s="343">
        <v>4</v>
      </c>
      <c r="AT82" s="344">
        <v>1</v>
      </c>
      <c r="AU82" s="343">
        <v>0</v>
      </c>
      <c r="AV82" s="343">
        <v>0</v>
      </c>
      <c r="AW82" s="343">
        <v>0</v>
      </c>
      <c r="AX82" s="343">
        <v>0</v>
      </c>
      <c r="AY82" s="343">
        <v>0</v>
      </c>
      <c r="AZ82" s="343">
        <v>0</v>
      </c>
      <c r="BA82" s="344">
        <v>0</v>
      </c>
      <c r="BB82" s="343">
        <v>0</v>
      </c>
      <c r="BC82" s="343">
        <v>0</v>
      </c>
      <c r="BD82" s="343">
        <v>0</v>
      </c>
      <c r="BE82" s="343">
        <v>0</v>
      </c>
      <c r="BF82" s="343">
        <v>0</v>
      </c>
      <c r="BG82" s="343">
        <v>0</v>
      </c>
      <c r="BH82" s="344">
        <v>0</v>
      </c>
      <c r="BI82" s="343">
        <v>0</v>
      </c>
      <c r="BJ82" s="343">
        <v>0</v>
      </c>
      <c r="BK82" s="343">
        <v>0</v>
      </c>
      <c r="BL82" s="343">
        <v>0</v>
      </c>
      <c r="BM82" s="343">
        <v>0</v>
      </c>
      <c r="BN82" s="343">
        <v>0</v>
      </c>
      <c r="BO82" s="344">
        <v>0</v>
      </c>
      <c r="BP82" s="343">
        <v>0</v>
      </c>
      <c r="BQ82" s="343">
        <v>0</v>
      </c>
      <c r="BR82" s="343">
        <v>0</v>
      </c>
      <c r="BS82" s="343">
        <v>0</v>
      </c>
      <c r="BT82" s="343">
        <v>0</v>
      </c>
      <c r="BU82" s="343">
        <v>1</v>
      </c>
      <c r="BV82" s="344">
        <v>0</v>
      </c>
      <c r="BW82" s="343">
        <v>0</v>
      </c>
      <c r="BX82" s="343">
        <v>0</v>
      </c>
      <c r="BY82" s="343">
        <v>1</v>
      </c>
      <c r="BZ82" s="343">
        <v>0</v>
      </c>
      <c r="CA82" s="343">
        <v>0</v>
      </c>
      <c r="CB82" s="343">
        <v>0</v>
      </c>
      <c r="CC82" s="344">
        <v>0</v>
      </c>
      <c r="CD82" s="343">
        <v>0</v>
      </c>
      <c r="CE82" s="343">
        <v>0</v>
      </c>
      <c r="CF82" s="343">
        <v>0</v>
      </c>
      <c r="CG82" s="343">
        <v>0</v>
      </c>
      <c r="CH82" s="343">
        <v>0</v>
      </c>
      <c r="CI82" s="343">
        <v>0</v>
      </c>
      <c r="CJ82" s="344">
        <v>0</v>
      </c>
      <c r="CK82" s="343">
        <v>0</v>
      </c>
      <c r="CL82" s="343">
        <v>0</v>
      </c>
      <c r="CM82" s="343">
        <v>0</v>
      </c>
      <c r="CN82" s="343">
        <v>0</v>
      </c>
      <c r="CO82" s="343">
        <v>30</v>
      </c>
      <c r="CP82" s="343">
        <v>0</v>
      </c>
      <c r="CQ82" s="344">
        <v>0</v>
      </c>
      <c r="CR82" s="343">
        <v>0</v>
      </c>
      <c r="CS82" s="343">
        <v>0</v>
      </c>
      <c r="CT82" s="343">
        <v>0</v>
      </c>
      <c r="CU82" s="343">
        <v>0</v>
      </c>
      <c r="CV82" s="343">
        <v>0</v>
      </c>
      <c r="CW82" s="343">
        <v>0</v>
      </c>
      <c r="CX82" s="344">
        <v>0</v>
      </c>
      <c r="CY82" s="343">
        <v>0</v>
      </c>
      <c r="CZ82" s="343">
        <v>0</v>
      </c>
      <c r="DA82" s="343">
        <v>0</v>
      </c>
      <c r="DB82" s="343">
        <v>0</v>
      </c>
      <c r="DC82" s="343">
        <v>0</v>
      </c>
      <c r="DD82" s="343">
        <v>0</v>
      </c>
      <c r="DE82" s="344">
        <v>0</v>
      </c>
      <c r="DF82" s="343">
        <v>0</v>
      </c>
      <c r="DG82" s="343">
        <v>0</v>
      </c>
      <c r="DH82" s="343">
        <v>0</v>
      </c>
      <c r="DI82" s="343">
        <v>0</v>
      </c>
      <c r="DJ82" s="343">
        <v>0</v>
      </c>
      <c r="DK82" s="343">
        <v>0</v>
      </c>
      <c r="DL82" s="344">
        <v>0</v>
      </c>
      <c r="DM82" s="343">
        <v>0</v>
      </c>
      <c r="DN82" s="343">
        <v>0</v>
      </c>
      <c r="DO82" s="343">
        <v>0</v>
      </c>
      <c r="DP82" s="343">
        <v>0</v>
      </c>
      <c r="DQ82" s="343">
        <v>0</v>
      </c>
      <c r="DR82" s="343">
        <v>0</v>
      </c>
      <c r="DS82" s="343">
        <v>0</v>
      </c>
      <c r="DT82" s="343">
        <v>0</v>
      </c>
      <c r="DU82" s="343">
        <v>0</v>
      </c>
      <c r="DV82" s="343">
        <v>0</v>
      </c>
      <c r="DW82" s="343">
        <v>0</v>
      </c>
      <c r="DX82" s="343">
        <v>0</v>
      </c>
      <c r="DY82" s="343">
        <v>0</v>
      </c>
      <c r="DZ82" s="343">
        <v>0</v>
      </c>
      <c r="EA82" s="345">
        <v>0</v>
      </c>
      <c r="EB82" s="343">
        <v>0</v>
      </c>
      <c r="EC82" s="343">
        <v>0</v>
      </c>
      <c r="ED82" s="343">
        <v>0</v>
      </c>
      <c r="EE82" s="343">
        <v>0</v>
      </c>
      <c r="EF82" s="343">
        <v>0</v>
      </c>
      <c r="EG82" s="344">
        <v>0</v>
      </c>
    </row>
    <row r="83" spans="1:137" s="343" customFormat="1">
      <c r="A83" s="346">
        <v>1</v>
      </c>
      <c r="B83" s="340" t="s">
        <v>5714</v>
      </c>
      <c r="C83" s="341">
        <f>(SUM(E83:K83))*A83</f>
        <v>6</v>
      </c>
      <c r="D83" s="342">
        <v>1</v>
      </c>
      <c r="E83" s="343">
        <v>1</v>
      </c>
      <c r="F83" s="343">
        <v>1</v>
      </c>
      <c r="G83" s="343">
        <v>1</v>
      </c>
      <c r="H83" s="343">
        <v>1</v>
      </c>
      <c r="I83" s="343">
        <v>1</v>
      </c>
      <c r="J83" s="343">
        <v>1</v>
      </c>
      <c r="K83" s="344">
        <v>0</v>
      </c>
      <c r="L83" s="343">
        <v>0</v>
      </c>
      <c r="M83" s="343">
        <v>0</v>
      </c>
      <c r="N83" s="343">
        <v>1</v>
      </c>
      <c r="O83" s="343">
        <v>1</v>
      </c>
      <c r="P83" s="343">
        <v>1</v>
      </c>
      <c r="Q83" s="343">
        <v>1</v>
      </c>
      <c r="R83" s="344">
        <v>1</v>
      </c>
      <c r="S83" s="343">
        <v>0</v>
      </c>
      <c r="T83" s="343">
        <v>0</v>
      </c>
      <c r="U83" s="343">
        <v>0</v>
      </c>
      <c r="V83" s="343">
        <v>0</v>
      </c>
      <c r="W83" s="343">
        <v>1</v>
      </c>
      <c r="X83" s="343">
        <v>0</v>
      </c>
      <c r="Y83" s="344">
        <v>1</v>
      </c>
      <c r="Z83" s="343">
        <v>1</v>
      </c>
      <c r="AA83" s="343">
        <v>1</v>
      </c>
      <c r="AB83" s="343">
        <v>1</v>
      </c>
      <c r="AC83" s="343">
        <v>1</v>
      </c>
      <c r="AD83" s="343">
        <v>1</v>
      </c>
      <c r="AE83" s="343">
        <v>0</v>
      </c>
      <c r="AF83" s="344">
        <v>1</v>
      </c>
      <c r="AG83" s="343">
        <v>1</v>
      </c>
      <c r="AH83" s="343">
        <v>0</v>
      </c>
      <c r="AI83" s="343">
        <v>1</v>
      </c>
      <c r="AJ83" s="343">
        <v>1</v>
      </c>
      <c r="AK83" s="343">
        <v>1</v>
      </c>
      <c r="AL83" s="343">
        <v>1</v>
      </c>
      <c r="AM83" s="344">
        <v>1</v>
      </c>
      <c r="AN83" s="343">
        <v>1</v>
      </c>
      <c r="AO83" s="343">
        <v>1</v>
      </c>
      <c r="AP83" s="343">
        <v>0</v>
      </c>
      <c r="AQ83" s="343">
        <v>0</v>
      </c>
      <c r="AR83" s="343">
        <v>1</v>
      </c>
      <c r="AS83" s="343">
        <v>1</v>
      </c>
      <c r="AT83" s="344">
        <v>1</v>
      </c>
      <c r="AU83" s="343">
        <v>0</v>
      </c>
      <c r="AV83" s="343">
        <v>0</v>
      </c>
      <c r="AW83" s="343">
        <v>0</v>
      </c>
      <c r="AX83" s="343">
        <v>0</v>
      </c>
      <c r="AY83" s="343">
        <v>0</v>
      </c>
      <c r="AZ83" s="343">
        <v>1</v>
      </c>
      <c r="BA83" s="344">
        <v>0</v>
      </c>
      <c r="BB83" s="343">
        <v>0</v>
      </c>
      <c r="BC83" s="343">
        <v>0</v>
      </c>
      <c r="BD83" s="343">
        <v>0</v>
      </c>
      <c r="BE83" s="343">
        <v>0</v>
      </c>
      <c r="BF83" s="343">
        <v>0</v>
      </c>
      <c r="BG83" s="343">
        <v>0</v>
      </c>
      <c r="BH83" s="344">
        <v>0</v>
      </c>
      <c r="BI83" s="343">
        <v>0</v>
      </c>
      <c r="BJ83" s="343">
        <v>0</v>
      </c>
      <c r="BK83" s="343">
        <v>0</v>
      </c>
      <c r="BL83" s="343">
        <v>0</v>
      </c>
      <c r="BM83" s="343">
        <v>0</v>
      </c>
      <c r="BN83" s="343">
        <v>0</v>
      </c>
      <c r="BO83" s="344">
        <v>0</v>
      </c>
      <c r="BP83" s="343">
        <v>0</v>
      </c>
      <c r="BQ83" s="343">
        <v>0</v>
      </c>
      <c r="BR83" s="343">
        <v>0</v>
      </c>
      <c r="BS83" s="343">
        <v>0</v>
      </c>
      <c r="BT83" s="343">
        <v>0</v>
      </c>
      <c r="BU83" s="343">
        <v>0</v>
      </c>
      <c r="BV83" s="344">
        <v>0</v>
      </c>
      <c r="BW83" s="343">
        <v>0</v>
      </c>
      <c r="BX83" s="343">
        <v>0</v>
      </c>
      <c r="BY83" s="343">
        <v>0</v>
      </c>
      <c r="BZ83" s="343">
        <v>0</v>
      </c>
      <c r="CA83" s="343">
        <v>0</v>
      </c>
      <c r="CB83" s="343">
        <v>0</v>
      </c>
      <c r="CC83" s="344">
        <v>0</v>
      </c>
      <c r="CD83" s="343">
        <v>0</v>
      </c>
      <c r="CE83" s="343">
        <v>0</v>
      </c>
      <c r="CF83" s="343">
        <v>0</v>
      </c>
      <c r="CG83" s="343">
        <v>0</v>
      </c>
      <c r="CH83" s="343">
        <v>0</v>
      </c>
      <c r="CI83" s="343">
        <v>0</v>
      </c>
      <c r="CJ83" s="344">
        <v>0</v>
      </c>
      <c r="CK83" s="343">
        <v>0</v>
      </c>
      <c r="CL83" s="343">
        <v>0</v>
      </c>
      <c r="CM83" s="343">
        <v>0</v>
      </c>
      <c r="CN83" s="343">
        <v>0</v>
      </c>
      <c r="CO83" s="343">
        <v>0</v>
      </c>
      <c r="CP83" s="343">
        <v>0</v>
      </c>
      <c r="CQ83" s="344">
        <v>0</v>
      </c>
      <c r="CR83" s="343">
        <v>0</v>
      </c>
      <c r="CS83" s="343">
        <v>0</v>
      </c>
      <c r="CT83" s="343">
        <v>0</v>
      </c>
      <c r="CU83" s="343">
        <v>0</v>
      </c>
      <c r="CV83" s="343">
        <v>0</v>
      </c>
      <c r="CW83" s="343">
        <v>0</v>
      </c>
      <c r="CX83" s="344">
        <v>0</v>
      </c>
      <c r="CY83" s="343">
        <v>0</v>
      </c>
      <c r="CZ83" s="343">
        <v>0</v>
      </c>
      <c r="DA83" s="343">
        <v>0</v>
      </c>
      <c r="DB83" s="343">
        <v>0</v>
      </c>
      <c r="DC83" s="343">
        <v>0</v>
      </c>
      <c r="DD83" s="343">
        <v>0</v>
      </c>
      <c r="DE83" s="344">
        <v>0</v>
      </c>
      <c r="DF83" s="343">
        <v>0</v>
      </c>
      <c r="DG83" s="343">
        <v>0</v>
      </c>
      <c r="DH83" s="343">
        <v>0</v>
      </c>
      <c r="DI83" s="343">
        <v>0</v>
      </c>
      <c r="DJ83" s="343">
        <v>0</v>
      </c>
      <c r="DK83" s="343">
        <v>0</v>
      </c>
      <c r="DL83" s="344">
        <v>0</v>
      </c>
      <c r="DM83" s="343">
        <v>0</v>
      </c>
      <c r="DN83" s="343">
        <v>0</v>
      </c>
      <c r="DO83" s="343">
        <v>0</v>
      </c>
      <c r="DP83" s="343">
        <v>0</v>
      </c>
      <c r="DQ83" s="343">
        <v>0</v>
      </c>
      <c r="DR83" s="343">
        <v>0</v>
      </c>
      <c r="DS83" s="343">
        <v>0</v>
      </c>
      <c r="DT83" s="343">
        <v>0</v>
      </c>
      <c r="DU83" s="343">
        <v>0</v>
      </c>
      <c r="DV83" s="343">
        <v>0</v>
      </c>
      <c r="DW83" s="343">
        <v>0</v>
      </c>
      <c r="DX83" s="343">
        <v>0</v>
      </c>
      <c r="DY83" s="343">
        <v>0</v>
      </c>
      <c r="DZ83" s="343">
        <v>0</v>
      </c>
      <c r="EA83" s="345">
        <v>0</v>
      </c>
      <c r="EB83" s="343">
        <v>0</v>
      </c>
      <c r="EC83" s="343">
        <v>0</v>
      </c>
      <c r="ED83" s="343">
        <v>0</v>
      </c>
      <c r="EE83" s="343">
        <v>0</v>
      </c>
      <c r="EF83" s="343">
        <v>0</v>
      </c>
      <c r="EG83" s="344">
        <v>0</v>
      </c>
    </row>
    <row r="84" spans="1:137" s="343" customFormat="1">
      <c r="A84" s="339">
        <v>0.5</v>
      </c>
      <c r="B84" s="340" t="s">
        <v>4693</v>
      </c>
      <c r="C84" s="341">
        <f t="shared" ref="C84" si="18">(SUM(E84:K84))*A84</f>
        <v>3</v>
      </c>
      <c r="D84" s="342">
        <v>2</v>
      </c>
      <c r="E84" s="343">
        <v>0</v>
      </c>
      <c r="F84" s="343">
        <v>0</v>
      </c>
      <c r="G84" s="343">
        <v>0</v>
      </c>
      <c r="H84" s="343">
        <v>2</v>
      </c>
      <c r="I84" s="343">
        <v>2</v>
      </c>
      <c r="J84" s="343">
        <v>2</v>
      </c>
      <c r="K84" s="344">
        <v>0</v>
      </c>
      <c r="L84" s="343">
        <v>0</v>
      </c>
      <c r="M84" s="343">
        <v>0</v>
      </c>
      <c r="N84" s="343">
        <v>0</v>
      </c>
      <c r="O84" s="343">
        <v>0</v>
      </c>
      <c r="P84" s="343">
        <v>0</v>
      </c>
      <c r="Q84" s="343">
        <v>1</v>
      </c>
      <c r="R84" s="344">
        <v>0</v>
      </c>
      <c r="S84" s="343">
        <v>0</v>
      </c>
      <c r="T84" s="343">
        <v>0</v>
      </c>
      <c r="U84" s="343">
        <v>0</v>
      </c>
      <c r="V84" s="343">
        <v>0</v>
      </c>
      <c r="W84" s="343">
        <v>0</v>
      </c>
      <c r="X84" s="343">
        <v>0</v>
      </c>
      <c r="Y84" s="344">
        <v>2</v>
      </c>
      <c r="Z84" s="343">
        <v>0</v>
      </c>
      <c r="AA84" s="343">
        <v>0</v>
      </c>
      <c r="AB84" s="343">
        <v>2</v>
      </c>
      <c r="AC84" s="343">
        <v>0</v>
      </c>
      <c r="AD84" s="343">
        <v>2</v>
      </c>
      <c r="AE84" s="343">
        <v>0</v>
      </c>
      <c r="AF84" s="344">
        <v>1</v>
      </c>
      <c r="AG84" s="343">
        <v>2</v>
      </c>
      <c r="AH84" s="343">
        <v>0</v>
      </c>
      <c r="AI84" s="343">
        <v>0</v>
      </c>
      <c r="AJ84" s="343">
        <v>2</v>
      </c>
      <c r="AK84" s="343">
        <v>2</v>
      </c>
      <c r="AL84" s="343">
        <v>2</v>
      </c>
      <c r="AM84" s="344">
        <v>0</v>
      </c>
      <c r="AN84" s="343">
        <v>1</v>
      </c>
      <c r="AO84" s="343">
        <v>1</v>
      </c>
      <c r="AP84" s="343">
        <v>0</v>
      </c>
      <c r="AQ84" s="343">
        <v>0</v>
      </c>
      <c r="AR84" s="343">
        <v>1</v>
      </c>
      <c r="AS84" s="343">
        <v>1</v>
      </c>
      <c r="AT84" s="344">
        <v>1</v>
      </c>
      <c r="AU84" s="343">
        <v>0</v>
      </c>
      <c r="AV84" s="343">
        <v>0</v>
      </c>
      <c r="AW84" s="343">
        <v>0</v>
      </c>
      <c r="AX84" s="343">
        <v>0</v>
      </c>
      <c r="AY84" s="343">
        <v>1</v>
      </c>
      <c r="AZ84" s="343">
        <v>1</v>
      </c>
      <c r="BA84" s="344">
        <v>1</v>
      </c>
      <c r="BB84" s="343">
        <v>1</v>
      </c>
      <c r="BC84" s="343">
        <v>1</v>
      </c>
      <c r="BD84" s="343">
        <v>1</v>
      </c>
      <c r="BE84" s="343">
        <v>0</v>
      </c>
      <c r="BF84" s="343">
        <v>1</v>
      </c>
      <c r="BG84" s="343">
        <v>0</v>
      </c>
      <c r="BH84" s="344">
        <v>0</v>
      </c>
      <c r="BI84" s="343">
        <v>0</v>
      </c>
      <c r="BJ84" s="343">
        <v>0</v>
      </c>
      <c r="BK84" s="343">
        <v>0</v>
      </c>
      <c r="BL84" s="343">
        <v>1</v>
      </c>
      <c r="BM84" s="343">
        <v>0</v>
      </c>
      <c r="BN84" s="343">
        <v>1</v>
      </c>
      <c r="BO84" s="344">
        <v>1</v>
      </c>
      <c r="BP84" s="343">
        <v>0</v>
      </c>
      <c r="BQ84" s="343">
        <v>0</v>
      </c>
      <c r="BR84" s="343">
        <v>0</v>
      </c>
      <c r="BS84" s="343">
        <v>0</v>
      </c>
      <c r="BT84" s="343">
        <v>0</v>
      </c>
      <c r="BU84" s="343">
        <v>1</v>
      </c>
      <c r="BV84" s="344">
        <v>0</v>
      </c>
      <c r="BW84" s="343">
        <v>0</v>
      </c>
      <c r="BX84" s="343">
        <v>0</v>
      </c>
      <c r="BY84" s="343">
        <v>1</v>
      </c>
      <c r="BZ84" s="343">
        <v>0</v>
      </c>
      <c r="CA84" s="343">
        <v>0</v>
      </c>
      <c r="CB84" s="343">
        <v>1</v>
      </c>
      <c r="CC84" s="344">
        <v>1</v>
      </c>
      <c r="CD84" s="343">
        <v>0</v>
      </c>
      <c r="CE84" s="343">
        <v>1</v>
      </c>
      <c r="CF84" s="343">
        <v>0</v>
      </c>
      <c r="CG84" s="343">
        <v>0</v>
      </c>
      <c r="CH84" s="343">
        <v>0</v>
      </c>
      <c r="CI84" s="343">
        <v>0</v>
      </c>
      <c r="CJ84" s="344">
        <v>1</v>
      </c>
      <c r="CK84" s="343">
        <v>0</v>
      </c>
      <c r="CL84" s="343">
        <v>0</v>
      </c>
      <c r="CM84" s="343">
        <v>0</v>
      </c>
      <c r="CN84" s="343">
        <v>0</v>
      </c>
      <c r="CO84" s="343">
        <v>0</v>
      </c>
      <c r="CP84" s="343">
        <v>0</v>
      </c>
      <c r="CQ84" s="344">
        <v>0</v>
      </c>
      <c r="CR84" s="343">
        <v>0</v>
      </c>
      <c r="CS84" s="343">
        <v>0</v>
      </c>
      <c r="CT84" s="343">
        <v>0</v>
      </c>
      <c r="CU84" s="343">
        <v>0</v>
      </c>
      <c r="CV84" s="343">
        <v>0</v>
      </c>
      <c r="CW84" s="343">
        <v>0</v>
      </c>
      <c r="CX84" s="344">
        <v>0</v>
      </c>
      <c r="CY84" s="343">
        <v>0</v>
      </c>
      <c r="CZ84" s="343">
        <v>0</v>
      </c>
      <c r="DA84" s="343">
        <v>0</v>
      </c>
      <c r="DB84" s="343">
        <v>0</v>
      </c>
      <c r="DC84" s="343">
        <v>0</v>
      </c>
      <c r="DD84" s="343">
        <v>0</v>
      </c>
      <c r="DE84" s="344">
        <v>0</v>
      </c>
      <c r="DF84" s="343">
        <v>0</v>
      </c>
      <c r="DG84" s="343">
        <v>0</v>
      </c>
      <c r="DH84" s="343">
        <v>0</v>
      </c>
      <c r="DI84" s="343">
        <v>0</v>
      </c>
      <c r="DJ84" s="343">
        <v>0</v>
      </c>
      <c r="DK84" s="343">
        <v>0</v>
      </c>
      <c r="DL84" s="344">
        <v>0</v>
      </c>
      <c r="DM84" s="343">
        <v>0</v>
      </c>
      <c r="DN84" s="343">
        <v>0</v>
      </c>
      <c r="DO84" s="343">
        <v>0</v>
      </c>
      <c r="DP84" s="343">
        <v>0</v>
      </c>
      <c r="DQ84" s="343">
        <v>0</v>
      </c>
      <c r="DR84" s="343">
        <v>0</v>
      </c>
      <c r="DS84" s="343">
        <v>0</v>
      </c>
      <c r="DT84" s="343">
        <v>0</v>
      </c>
      <c r="DU84" s="343">
        <v>0</v>
      </c>
      <c r="DV84" s="343">
        <v>0</v>
      </c>
      <c r="DW84" s="343">
        <v>0</v>
      </c>
      <c r="DX84" s="343">
        <v>0</v>
      </c>
      <c r="DY84" s="343">
        <v>0</v>
      </c>
      <c r="DZ84" s="343">
        <v>0</v>
      </c>
      <c r="EA84" s="345">
        <v>0</v>
      </c>
      <c r="EB84" s="343">
        <v>0</v>
      </c>
      <c r="EC84" s="343">
        <v>0</v>
      </c>
      <c r="ED84" s="343">
        <v>0</v>
      </c>
      <c r="EE84" s="343">
        <v>0</v>
      </c>
      <c r="EF84" s="343">
        <v>0</v>
      </c>
      <c r="EG84" s="344">
        <v>0</v>
      </c>
    </row>
    <row r="85" spans="1:137" s="343" customFormat="1">
      <c r="A85" s="346">
        <v>1</v>
      </c>
      <c r="B85" s="340" t="s">
        <v>657</v>
      </c>
      <c r="C85" s="341">
        <f>(SUM(E85:K85))*A85</f>
        <v>4</v>
      </c>
      <c r="D85" s="342">
        <v>1</v>
      </c>
      <c r="E85" s="343">
        <v>1</v>
      </c>
      <c r="F85" s="343">
        <v>1</v>
      </c>
      <c r="G85" s="343">
        <v>0</v>
      </c>
      <c r="H85" s="343">
        <v>1</v>
      </c>
      <c r="I85" s="343">
        <v>1</v>
      </c>
      <c r="J85" s="343">
        <v>0</v>
      </c>
      <c r="K85" s="344">
        <v>0</v>
      </c>
      <c r="L85" s="343">
        <v>0</v>
      </c>
      <c r="M85" s="343">
        <v>0</v>
      </c>
      <c r="N85" s="343">
        <v>1</v>
      </c>
      <c r="O85" s="343">
        <v>1</v>
      </c>
      <c r="P85" s="343">
        <v>0</v>
      </c>
      <c r="Q85" s="343">
        <v>0</v>
      </c>
      <c r="R85" s="344">
        <v>0</v>
      </c>
      <c r="S85" s="343">
        <v>0</v>
      </c>
      <c r="T85" s="343">
        <v>0</v>
      </c>
      <c r="U85" s="343">
        <v>0</v>
      </c>
      <c r="V85" s="343">
        <v>0</v>
      </c>
      <c r="W85" s="343">
        <v>1</v>
      </c>
      <c r="X85" s="343">
        <v>1</v>
      </c>
      <c r="Y85" s="344">
        <v>1</v>
      </c>
      <c r="Z85" s="343">
        <v>0</v>
      </c>
      <c r="AA85" s="343">
        <v>1</v>
      </c>
      <c r="AB85" s="343">
        <v>1</v>
      </c>
      <c r="AC85" s="343">
        <v>1</v>
      </c>
      <c r="AD85" s="343">
        <v>1</v>
      </c>
      <c r="AE85" s="343">
        <v>1</v>
      </c>
      <c r="AF85" s="344">
        <v>1</v>
      </c>
      <c r="AG85" s="343">
        <v>0</v>
      </c>
      <c r="AH85" s="343">
        <v>0</v>
      </c>
      <c r="AI85" s="343">
        <v>0</v>
      </c>
      <c r="AJ85" s="343">
        <v>1</v>
      </c>
      <c r="AK85" s="343">
        <v>1</v>
      </c>
      <c r="AL85" s="343">
        <v>1</v>
      </c>
      <c r="AM85" s="344">
        <v>0</v>
      </c>
      <c r="AN85" s="343">
        <v>1</v>
      </c>
      <c r="AO85" s="343">
        <v>1</v>
      </c>
      <c r="AP85" s="343">
        <v>0</v>
      </c>
      <c r="AQ85" s="343">
        <v>0</v>
      </c>
      <c r="AR85" s="343">
        <v>1</v>
      </c>
      <c r="AS85" s="343">
        <v>1</v>
      </c>
      <c r="AT85" s="344">
        <v>1</v>
      </c>
      <c r="AU85" s="343">
        <v>0</v>
      </c>
      <c r="AV85" s="343">
        <v>0</v>
      </c>
      <c r="AW85" s="343">
        <v>0</v>
      </c>
      <c r="AX85" s="343">
        <v>0</v>
      </c>
      <c r="AY85" s="343">
        <v>1</v>
      </c>
      <c r="AZ85" s="343">
        <v>1</v>
      </c>
      <c r="BA85" s="344">
        <v>1</v>
      </c>
      <c r="BB85" s="343">
        <v>0</v>
      </c>
      <c r="BC85" s="343">
        <v>0</v>
      </c>
      <c r="BD85" s="343">
        <v>1</v>
      </c>
      <c r="BE85" s="343">
        <v>0</v>
      </c>
      <c r="BF85" s="343">
        <v>1</v>
      </c>
      <c r="BG85" s="343">
        <v>1</v>
      </c>
      <c r="BH85" s="344">
        <v>1</v>
      </c>
      <c r="BI85" s="343">
        <v>0</v>
      </c>
      <c r="BJ85" s="343">
        <v>0</v>
      </c>
      <c r="BK85" s="343">
        <v>1</v>
      </c>
      <c r="BL85" s="343">
        <v>1</v>
      </c>
      <c r="BM85" s="343">
        <v>1</v>
      </c>
      <c r="BN85" s="343">
        <v>1</v>
      </c>
      <c r="BO85" s="344">
        <v>1</v>
      </c>
      <c r="BP85" s="343">
        <v>0</v>
      </c>
      <c r="BQ85" s="343">
        <v>0</v>
      </c>
      <c r="BR85" s="343">
        <v>0</v>
      </c>
      <c r="BS85" s="343">
        <v>0</v>
      </c>
      <c r="BT85" s="343">
        <v>0</v>
      </c>
      <c r="BU85" s="343">
        <v>1</v>
      </c>
      <c r="BV85" s="344">
        <v>1</v>
      </c>
      <c r="BW85" s="343">
        <v>0</v>
      </c>
      <c r="BX85" s="343">
        <v>0</v>
      </c>
      <c r="BY85" s="343">
        <v>1</v>
      </c>
      <c r="BZ85" s="343">
        <v>1</v>
      </c>
      <c r="CA85" s="343">
        <v>1</v>
      </c>
      <c r="CB85" s="343">
        <v>1</v>
      </c>
      <c r="CC85" s="344">
        <v>1</v>
      </c>
      <c r="CD85" s="343">
        <v>1</v>
      </c>
      <c r="CE85" s="343">
        <v>1</v>
      </c>
      <c r="CF85" s="343">
        <v>0</v>
      </c>
      <c r="CG85" s="343">
        <v>1</v>
      </c>
      <c r="CH85" s="343">
        <v>1</v>
      </c>
      <c r="CI85" s="343">
        <v>0</v>
      </c>
      <c r="CJ85" s="344">
        <v>1</v>
      </c>
      <c r="CK85" s="343">
        <v>1</v>
      </c>
      <c r="CL85" s="343">
        <v>0</v>
      </c>
      <c r="CM85" s="343">
        <v>1</v>
      </c>
      <c r="CN85" s="343">
        <v>1</v>
      </c>
      <c r="CO85" s="343">
        <v>1</v>
      </c>
      <c r="CP85" s="343">
        <v>1</v>
      </c>
      <c r="CQ85" s="344">
        <v>1</v>
      </c>
      <c r="CR85" s="343">
        <v>1</v>
      </c>
      <c r="CS85" s="343">
        <v>1</v>
      </c>
      <c r="CT85" s="343">
        <v>0</v>
      </c>
      <c r="CU85" s="343">
        <v>1</v>
      </c>
      <c r="CV85" s="343">
        <v>1</v>
      </c>
      <c r="CW85" s="343">
        <v>1</v>
      </c>
      <c r="CX85" s="344">
        <v>1</v>
      </c>
      <c r="CY85" s="343">
        <v>1</v>
      </c>
      <c r="CZ85" s="343">
        <v>1</v>
      </c>
      <c r="DA85" s="343">
        <v>1</v>
      </c>
      <c r="DB85" s="343">
        <v>1</v>
      </c>
      <c r="DC85" s="343">
        <v>1</v>
      </c>
      <c r="DD85" s="343">
        <v>1</v>
      </c>
      <c r="DE85" s="344">
        <v>1</v>
      </c>
      <c r="DF85" s="343">
        <v>1</v>
      </c>
      <c r="DG85" s="343">
        <v>1</v>
      </c>
      <c r="DH85" s="343">
        <v>1</v>
      </c>
      <c r="DI85" s="343">
        <v>1</v>
      </c>
      <c r="DJ85" s="343">
        <v>1</v>
      </c>
      <c r="DK85" s="343">
        <v>1</v>
      </c>
      <c r="DL85" s="344">
        <v>1</v>
      </c>
      <c r="DM85" s="343">
        <v>1</v>
      </c>
      <c r="DN85" s="343">
        <v>1</v>
      </c>
      <c r="DO85" s="343">
        <v>1</v>
      </c>
      <c r="DP85" s="343">
        <v>1</v>
      </c>
      <c r="DQ85" s="343">
        <v>1</v>
      </c>
      <c r="DR85" s="343">
        <v>1</v>
      </c>
      <c r="DS85" s="343">
        <v>1</v>
      </c>
      <c r="DT85" s="343">
        <v>1</v>
      </c>
      <c r="DU85" s="343">
        <v>1</v>
      </c>
      <c r="DV85" s="343">
        <v>1</v>
      </c>
      <c r="DW85" s="343">
        <v>1</v>
      </c>
      <c r="DX85" s="343">
        <v>1</v>
      </c>
      <c r="DY85" s="343">
        <v>1</v>
      </c>
      <c r="DZ85" s="343">
        <v>1</v>
      </c>
      <c r="EA85" s="345">
        <v>1</v>
      </c>
      <c r="EB85" s="343">
        <v>1</v>
      </c>
      <c r="EC85" s="343">
        <v>1</v>
      </c>
      <c r="ED85" s="343">
        <v>1</v>
      </c>
      <c r="EE85" s="343">
        <v>1</v>
      </c>
      <c r="EF85" s="343">
        <v>1</v>
      </c>
      <c r="EG85" s="344">
        <v>1</v>
      </c>
    </row>
    <row r="86" spans="1:137" s="343" customFormat="1">
      <c r="A86" s="339">
        <v>0.5</v>
      </c>
      <c r="B86" s="340" t="s">
        <v>2560</v>
      </c>
      <c r="C86" s="341">
        <f>(SUM(E86:K86))*A86</f>
        <v>1</v>
      </c>
      <c r="D86" s="342">
        <v>1</v>
      </c>
      <c r="E86" s="343">
        <v>0</v>
      </c>
      <c r="F86" s="343">
        <v>0</v>
      </c>
      <c r="G86" s="343">
        <v>0</v>
      </c>
      <c r="H86" s="343">
        <v>1</v>
      </c>
      <c r="I86" s="343">
        <v>0</v>
      </c>
      <c r="J86" s="343">
        <v>1</v>
      </c>
      <c r="K86" s="344">
        <v>0</v>
      </c>
      <c r="L86" s="343">
        <v>0</v>
      </c>
      <c r="M86" s="343">
        <v>0</v>
      </c>
      <c r="N86" s="343">
        <v>0</v>
      </c>
      <c r="O86" s="343">
        <v>0</v>
      </c>
      <c r="P86" s="343">
        <v>0</v>
      </c>
      <c r="Q86" s="343">
        <v>0</v>
      </c>
      <c r="R86" s="344">
        <v>0</v>
      </c>
      <c r="S86" s="343">
        <v>0</v>
      </c>
      <c r="T86" s="343">
        <v>0</v>
      </c>
      <c r="U86" s="343">
        <v>0</v>
      </c>
      <c r="V86" s="343">
        <v>0</v>
      </c>
      <c r="W86" s="343">
        <v>0</v>
      </c>
      <c r="X86" s="343">
        <v>0</v>
      </c>
      <c r="Y86" s="344">
        <v>1</v>
      </c>
      <c r="Z86" s="343">
        <v>0</v>
      </c>
      <c r="AA86" s="343">
        <v>0</v>
      </c>
      <c r="AB86" s="343">
        <v>0</v>
      </c>
      <c r="AC86" s="343">
        <v>0</v>
      </c>
      <c r="AD86" s="343">
        <v>0</v>
      </c>
      <c r="AE86" s="343">
        <v>0</v>
      </c>
      <c r="AF86" s="344">
        <v>1</v>
      </c>
      <c r="AG86" s="343">
        <v>0</v>
      </c>
      <c r="AH86" s="343">
        <v>0</v>
      </c>
      <c r="AI86" s="343">
        <v>0</v>
      </c>
      <c r="AJ86" s="343">
        <v>1</v>
      </c>
      <c r="AK86" s="343">
        <v>1</v>
      </c>
      <c r="AL86" s="343">
        <v>1</v>
      </c>
      <c r="AM86" s="344">
        <v>0</v>
      </c>
      <c r="AN86" s="343">
        <v>1</v>
      </c>
      <c r="AO86" s="343">
        <v>0</v>
      </c>
      <c r="AP86" s="343">
        <v>0</v>
      </c>
      <c r="AQ86" s="343">
        <v>0</v>
      </c>
      <c r="AR86" s="343">
        <v>0</v>
      </c>
      <c r="AS86" s="343">
        <v>1</v>
      </c>
      <c r="AT86" s="344">
        <v>1</v>
      </c>
      <c r="AU86" s="343">
        <v>0</v>
      </c>
      <c r="AV86" s="343">
        <v>0</v>
      </c>
      <c r="AW86" s="343">
        <v>0</v>
      </c>
      <c r="AX86" s="343">
        <v>0</v>
      </c>
      <c r="AY86" s="343">
        <v>1</v>
      </c>
      <c r="AZ86" s="343">
        <v>0</v>
      </c>
      <c r="BA86" s="344">
        <v>1</v>
      </c>
      <c r="BB86" s="343">
        <v>0</v>
      </c>
      <c r="BC86" s="343">
        <v>0</v>
      </c>
      <c r="BD86" s="343">
        <v>0</v>
      </c>
      <c r="BE86" s="343">
        <v>0</v>
      </c>
      <c r="BF86" s="343">
        <v>1</v>
      </c>
      <c r="BG86" s="343">
        <v>2</v>
      </c>
      <c r="BH86" s="344">
        <v>1</v>
      </c>
      <c r="BI86" s="343">
        <v>0</v>
      </c>
      <c r="BJ86" s="343">
        <v>0</v>
      </c>
      <c r="BK86" s="343">
        <v>1</v>
      </c>
      <c r="BL86" s="343">
        <v>2</v>
      </c>
      <c r="BM86" s="343">
        <v>2</v>
      </c>
      <c r="BN86" s="343">
        <v>2</v>
      </c>
      <c r="BO86" s="344">
        <v>0</v>
      </c>
      <c r="BP86" s="343">
        <v>0</v>
      </c>
      <c r="BQ86" s="343">
        <v>0</v>
      </c>
      <c r="BR86" s="343">
        <v>0</v>
      </c>
      <c r="BS86" s="343">
        <v>0</v>
      </c>
      <c r="BT86" s="343">
        <v>0</v>
      </c>
      <c r="BU86" s="343">
        <v>2</v>
      </c>
      <c r="BV86" s="344">
        <v>2</v>
      </c>
      <c r="BW86" s="343">
        <v>1</v>
      </c>
      <c r="BX86" s="343">
        <v>1</v>
      </c>
      <c r="BY86" s="343">
        <v>2</v>
      </c>
      <c r="BZ86" s="343">
        <v>2</v>
      </c>
      <c r="CA86" s="343">
        <v>1</v>
      </c>
      <c r="CB86" s="343">
        <v>2</v>
      </c>
      <c r="CC86" s="344">
        <v>2</v>
      </c>
      <c r="CD86" s="343">
        <v>1</v>
      </c>
      <c r="CE86" s="343">
        <v>1</v>
      </c>
      <c r="CF86" s="343">
        <v>1</v>
      </c>
      <c r="CG86" s="343">
        <v>1</v>
      </c>
      <c r="CH86" s="343">
        <v>1</v>
      </c>
      <c r="CI86" s="343">
        <v>1</v>
      </c>
      <c r="CJ86" s="344">
        <v>1</v>
      </c>
      <c r="CK86" s="343">
        <v>1</v>
      </c>
      <c r="CL86" s="343">
        <v>1</v>
      </c>
      <c r="CM86" s="343">
        <v>1</v>
      </c>
      <c r="CN86" s="343">
        <v>1</v>
      </c>
      <c r="CO86" s="343">
        <v>1</v>
      </c>
      <c r="CP86" s="343">
        <v>1</v>
      </c>
      <c r="CQ86" s="344">
        <v>1</v>
      </c>
      <c r="CR86" s="343">
        <v>1</v>
      </c>
      <c r="CS86" s="343">
        <v>1</v>
      </c>
      <c r="CT86" s="343">
        <v>1</v>
      </c>
      <c r="CU86" s="343">
        <v>1</v>
      </c>
      <c r="CV86" s="343">
        <v>1</v>
      </c>
      <c r="CW86" s="343">
        <v>1</v>
      </c>
      <c r="CX86" s="344">
        <v>1</v>
      </c>
      <c r="CY86" s="343">
        <v>1</v>
      </c>
      <c r="CZ86" s="343">
        <v>1</v>
      </c>
      <c r="DA86" s="343">
        <v>1</v>
      </c>
      <c r="DB86" s="343">
        <v>0</v>
      </c>
      <c r="DC86" s="343">
        <v>1</v>
      </c>
      <c r="DD86" s="343">
        <v>1</v>
      </c>
      <c r="DE86" s="344">
        <v>1</v>
      </c>
      <c r="DF86" s="343">
        <v>1</v>
      </c>
      <c r="DG86" s="343">
        <v>1</v>
      </c>
      <c r="DH86" s="343">
        <v>1</v>
      </c>
      <c r="DI86" s="343">
        <v>1</v>
      </c>
      <c r="DJ86" s="343">
        <v>1</v>
      </c>
      <c r="DK86" s="343">
        <v>1</v>
      </c>
      <c r="DL86" s="344">
        <v>1</v>
      </c>
      <c r="DM86" s="343">
        <v>1</v>
      </c>
      <c r="DN86" s="343">
        <v>1</v>
      </c>
      <c r="DO86" s="343">
        <v>1</v>
      </c>
      <c r="DP86" s="343">
        <v>1</v>
      </c>
      <c r="DQ86" s="343">
        <v>1</v>
      </c>
      <c r="DR86" s="343">
        <v>1</v>
      </c>
      <c r="DS86" s="343">
        <v>1</v>
      </c>
      <c r="DT86" s="343">
        <v>1</v>
      </c>
      <c r="DU86" s="343">
        <v>1</v>
      </c>
      <c r="DV86" s="343">
        <v>0</v>
      </c>
      <c r="DW86" s="343">
        <v>1</v>
      </c>
      <c r="DX86" s="343">
        <v>1</v>
      </c>
      <c r="DY86" s="343">
        <v>1</v>
      </c>
      <c r="DZ86" s="343">
        <v>1</v>
      </c>
      <c r="EA86" s="345">
        <v>0</v>
      </c>
      <c r="EB86" s="343">
        <v>1</v>
      </c>
      <c r="EC86" s="343">
        <v>1</v>
      </c>
      <c r="ED86" s="343">
        <v>1</v>
      </c>
      <c r="EE86" s="343">
        <v>1</v>
      </c>
      <c r="EF86" s="343">
        <v>1</v>
      </c>
      <c r="EG86" s="344">
        <v>1</v>
      </c>
    </row>
    <row r="87" spans="1:137" s="343" customFormat="1">
      <c r="A87" s="348">
        <f>-1/150</f>
        <v>-6.6666666666666671E-3</v>
      </c>
      <c r="B87" s="340" t="s">
        <v>2134</v>
      </c>
      <c r="C87" s="341">
        <f t="shared" ref="C87" si="19">(SUM(E87:K87))*A87</f>
        <v>-12.666666666666668</v>
      </c>
      <c r="D87" s="342" t="s">
        <v>94</v>
      </c>
      <c r="E87" s="343">
        <v>400</v>
      </c>
      <c r="F87" s="343">
        <v>180</v>
      </c>
      <c r="G87" s="343">
        <v>360</v>
      </c>
      <c r="H87" s="343">
        <v>300</v>
      </c>
      <c r="I87" s="343">
        <v>360</v>
      </c>
      <c r="J87" s="343">
        <v>300</v>
      </c>
      <c r="K87" s="344">
        <v>0</v>
      </c>
      <c r="L87" s="343">
        <v>0</v>
      </c>
      <c r="M87" s="343">
        <v>360</v>
      </c>
      <c r="N87" s="343">
        <v>450</v>
      </c>
      <c r="O87" s="343">
        <v>0</v>
      </c>
      <c r="P87" s="343">
        <v>360</v>
      </c>
      <c r="Q87" s="343">
        <v>360</v>
      </c>
      <c r="R87" s="344">
        <v>360</v>
      </c>
      <c r="S87" s="343">
        <v>0</v>
      </c>
      <c r="T87" s="343">
        <v>0</v>
      </c>
      <c r="U87" s="343">
        <v>0</v>
      </c>
      <c r="V87" s="343">
        <v>400</v>
      </c>
      <c r="W87" s="343">
        <v>400</v>
      </c>
      <c r="X87" s="343">
        <v>360</v>
      </c>
      <c r="Y87" s="344">
        <v>300</v>
      </c>
      <c r="Z87" s="343">
        <v>400</v>
      </c>
      <c r="AA87" s="343">
        <v>360</v>
      </c>
      <c r="AB87" s="343">
        <v>400</v>
      </c>
      <c r="AC87" s="343">
        <v>360</v>
      </c>
      <c r="AD87" s="343">
        <v>360</v>
      </c>
      <c r="AE87" s="343">
        <v>180</v>
      </c>
      <c r="AF87" s="344">
        <v>300</v>
      </c>
      <c r="AG87" s="343">
        <v>400</v>
      </c>
      <c r="AH87" s="343">
        <v>0</v>
      </c>
      <c r="AI87" s="343">
        <v>400</v>
      </c>
      <c r="AJ87" s="343">
        <v>300</v>
      </c>
      <c r="AK87" s="343">
        <v>300</v>
      </c>
      <c r="AL87" s="343">
        <v>300</v>
      </c>
      <c r="AM87" s="344">
        <v>360</v>
      </c>
      <c r="AN87" s="343">
        <v>300</v>
      </c>
      <c r="AO87" s="343">
        <v>360</v>
      </c>
      <c r="AP87" s="343">
        <v>0</v>
      </c>
      <c r="AQ87" s="343">
        <v>360</v>
      </c>
      <c r="AR87" s="343">
        <v>360</v>
      </c>
      <c r="AS87" s="343">
        <v>300</v>
      </c>
      <c r="AT87" s="344">
        <v>300</v>
      </c>
      <c r="AU87" s="343">
        <v>0</v>
      </c>
      <c r="AV87" s="343">
        <v>0</v>
      </c>
      <c r="AW87" s="343">
        <v>0</v>
      </c>
      <c r="AX87" s="343">
        <v>360</v>
      </c>
      <c r="AY87" s="343">
        <v>300</v>
      </c>
      <c r="AZ87" s="343">
        <v>360</v>
      </c>
      <c r="BA87" s="344">
        <v>300</v>
      </c>
      <c r="BB87" s="343">
        <v>360</v>
      </c>
      <c r="BC87" s="343">
        <v>540</v>
      </c>
      <c r="BD87" s="343">
        <v>360</v>
      </c>
      <c r="BE87" s="343">
        <v>180</v>
      </c>
      <c r="BF87" s="343">
        <v>420</v>
      </c>
      <c r="BG87" s="343">
        <v>240</v>
      </c>
      <c r="BH87" s="344">
        <v>360</v>
      </c>
      <c r="BI87" s="343">
        <v>0</v>
      </c>
      <c r="BJ87" s="343">
        <v>0</v>
      </c>
      <c r="BK87" s="343">
        <v>360</v>
      </c>
      <c r="BL87" s="343">
        <v>240</v>
      </c>
      <c r="BM87" s="343">
        <v>240</v>
      </c>
      <c r="BN87" s="343">
        <v>240</v>
      </c>
      <c r="BO87" s="344">
        <v>360</v>
      </c>
      <c r="BP87" s="343">
        <v>0</v>
      </c>
      <c r="BQ87" s="343">
        <v>0</v>
      </c>
      <c r="BR87" s="343">
        <v>0</v>
      </c>
      <c r="BS87" s="343">
        <v>0</v>
      </c>
      <c r="BT87" s="343">
        <v>0</v>
      </c>
      <c r="BU87" s="343">
        <v>420</v>
      </c>
      <c r="BV87" s="344">
        <v>420</v>
      </c>
      <c r="BW87" s="343">
        <v>360</v>
      </c>
      <c r="BX87" s="343">
        <v>360</v>
      </c>
      <c r="BY87" s="343">
        <v>420</v>
      </c>
      <c r="BZ87" s="343">
        <v>420</v>
      </c>
      <c r="CA87" s="343">
        <v>360</v>
      </c>
      <c r="CB87" s="343">
        <v>420</v>
      </c>
      <c r="CC87" s="344">
        <v>360</v>
      </c>
      <c r="CD87" s="343">
        <v>360</v>
      </c>
      <c r="CE87" s="343">
        <v>360</v>
      </c>
      <c r="CF87" s="343">
        <v>360</v>
      </c>
      <c r="CG87" s="343">
        <v>360</v>
      </c>
      <c r="CH87" s="343">
        <v>360</v>
      </c>
      <c r="CI87" s="343">
        <v>360</v>
      </c>
      <c r="CJ87" s="344">
        <v>360</v>
      </c>
      <c r="CK87" s="343">
        <v>360</v>
      </c>
      <c r="CL87" s="343">
        <v>360</v>
      </c>
      <c r="CM87" s="343">
        <v>180</v>
      </c>
      <c r="CN87" s="343">
        <v>360</v>
      </c>
      <c r="CO87" s="343">
        <v>360</v>
      </c>
      <c r="CP87" s="343">
        <v>360</v>
      </c>
      <c r="CQ87" s="344">
        <v>360</v>
      </c>
      <c r="CR87" s="343">
        <v>360</v>
      </c>
      <c r="CS87" s="343">
        <v>250</v>
      </c>
      <c r="CT87" s="343">
        <v>360</v>
      </c>
      <c r="CU87" s="343">
        <v>360</v>
      </c>
      <c r="CV87" s="343">
        <v>360</v>
      </c>
      <c r="CW87" s="343">
        <v>360</v>
      </c>
      <c r="CX87" s="344">
        <v>360</v>
      </c>
      <c r="CY87" s="343">
        <v>360</v>
      </c>
      <c r="CZ87" s="343">
        <v>180</v>
      </c>
      <c r="DA87" s="343">
        <v>360</v>
      </c>
      <c r="DB87" s="343">
        <v>360</v>
      </c>
      <c r="DC87" s="343">
        <v>360</v>
      </c>
      <c r="DD87" s="343">
        <v>360</v>
      </c>
      <c r="DE87" s="344">
        <v>360</v>
      </c>
      <c r="DF87" s="343">
        <v>400</v>
      </c>
      <c r="DG87" s="343">
        <v>400</v>
      </c>
      <c r="DH87" s="343">
        <v>325</v>
      </c>
      <c r="DI87" s="343">
        <v>180</v>
      </c>
      <c r="DJ87" s="343">
        <v>360</v>
      </c>
      <c r="DK87" s="343">
        <v>360</v>
      </c>
      <c r="DL87" s="344">
        <v>400</v>
      </c>
      <c r="DM87" s="343">
        <v>400</v>
      </c>
      <c r="DN87" s="343">
        <v>360</v>
      </c>
      <c r="DO87" s="343">
        <v>360</v>
      </c>
      <c r="DP87" s="343">
        <v>360</v>
      </c>
      <c r="DQ87" s="343">
        <v>360</v>
      </c>
      <c r="DR87" s="343">
        <v>360</v>
      </c>
      <c r="DS87" s="343">
        <v>360</v>
      </c>
      <c r="DT87" s="343">
        <v>360</v>
      </c>
      <c r="DU87" s="343">
        <v>360</v>
      </c>
      <c r="DV87" s="343">
        <v>360</v>
      </c>
      <c r="DW87" s="343">
        <v>360</v>
      </c>
      <c r="DX87" s="343">
        <v>360</v>
      </c>
      <c r="DY87" s="343">
        <v>360</v>
      </c>
      <c r="DZ87" s="343">
        <v>400</v>
      </c>
      <c r="EA87" s="345">
        <v>380</v>
      </c>
      <c r="EB87" s="343">
        <v>400</v>
      </c>
      <c r="EC87" s="343">
        <v>300</v>
      </c>
      <c r="ED87" s="343">
        <v>360</v>
      </c>
      <c r="EE87" s="343">
        <v>360</v>
      </c>
      <c r="EF87" s="343">
        <v>360</v>
      </c>
      <c r="EG87" s="344">
        <v>360</v>
      </c>
    </row>
    <row r="88" spans="1:137" s="343" customFormat="1">
      <c r="A88" s="346">
        <v>3</v>
      </c>
      <c r="B88" s="340" t="s">
        <v>3969</v>
      </c>
      <c r="C88" s="341">
        <f t="shared" ref="C88:C89" si="20">(SUM(E88:K88))*A88</f>
        <v>9</v>
      </c>
      <c r="D88" s="342">
        <v>1</v>
      </c>
      <c r="E88" s="343">
        <v>0</v>
      </c>
      <c r="F88" s="343">
        <v>1</v>
      </c>
      <c r="G88" s="343">
        <v>0</v>
      </c>
      <c r="H88" s="343">
        <v>1</v>
      </c>
      <c r="I88" s="343">
        <v>1</v>
      </c>
      <c r="J88" s="343">
        <v>0</v>
      </c>
      <c r="K88" s="344">
        <v>0</v>
      </c>
      <c r="L88" s="343">
        <v>0</v>
      </c>
      <c r="M88" s="343">
        <v>0</v>
      </c>
      <c r="N88" s="343">
        <v>0</v>
      </c>
      <c r="O88" s="343">
        <v>1</v>
      </c>
      <c r="P88" s="343">
        <v>0</v>
      </c>
      <c r="Q88" s="343">
        <v>0</v>
      </c>
      <c r="R88" s="344">
        <v>0</v>
      </c>
      <c r="S88" s="343">
        <v>0</v>
      </c>
      <c r="T88" s="343">
        <v>0</v>
      </c>
      <c r="U88" s="343">
        <v>0</v>
      </c>
      <c r="V88" s="343">
        <v>0</v>
      </c>
      <c r="W88" s="343">
        <v>1</v>
      </c>
      <c r="X88" s="343">
        <v>1</v>
      </c>
      <c r="Y88" s="344">
        <v>0</v>
      </c>
      <c r="Z88" s="343">
        <v>1</v>
      </c>
      <c r="AA88" s="343">
        <v>0</v>
      </c>
      <c r="AB88" s="343">
        <v>0</v>
      </c>
      <c r="AC88" s="343">
        <v>0</v>
      </c>
      <c r="AD88" s="343">
        <v>0</v>
      </c>
      <c r="AE88" s="343">
        <v>0</v>
      </c>
      <c r="AF88" s="344">
        <v>0</v>
      </c>
      <c r="AG88" s="343">
        <v>0</v>
      </c>
      <c r="AH88" s="343">
        <v>0</v>
      </c>
      <c r="AI88" s="343">
        <v>2</v>
      </c>
      <c r="AJ88" s="343">
        <v>1</v>
      </c>
      <c r="AK88" s="343">
        <v>0</v>
      </c>
      <c r="AL88" s="343">
        <v>1</v>
      </c>
      <c r="AM88" s="344">
        <v>1</v>
      </c>
      <c r="AN88" s="343">
        <v>0</v>
      </c>
      <c r="AO88" s="343">
        <v>0</v>
      </c>
      <c r="AP88" s="343">
        <v>0</v>
      </c>
      <c r="AQ88" s="343">
        <v>1</v>
      </c>
      <c r="AR88" s="343">
        <v>0</v>
      </c>
      <c r="AS88" s="343">
        <v>1</v>
      </c>
      <c r="AT88" s="344">
        <v>1</v>
      </c>
      <c r="AU88" s="343">
        <v>0</v>
      </c>
      <c r="AV88" s="343">
        <v>0</v>
      </c>
      <c r="AW88" s="343">
        <v>0</v>
      </c>
      <c r="AX88" s="343">
        <v>0</v>
      </c>
      <c r="AY88" s="343">
        <v>1</v>
      </c>
      <c r="AZ88" s="343">
        <v>0</v>
      </c>
      <c r="BA88" s="344">
        <v>1</v>
      </c>
      <c r="BB88" s="343">
        <v>1</v>
      </c>
      <c r="BC88" s="343">
        <v>0</v>
      </c>
      <c r="BD88" s="343">
        <v>1</v>
      </c>
      <c r="BE88" s="343">
        <v>0</v>
      </c>
      <c r="BF88" s="343">
        <v>0</v>
      </c>
      <c r="BG88" s="343">
        <v>1</v>
      </c>
      <c r="BH88" s="344">
        <v>1</v>
      </c>
      <c r="BI88" s="343">
        <v>0</v>
      </c>
      <c r="BJ88" s="343">
        <v>0</v>
      </c>
      <c r="BK88" s="343">
        <v>0</v>
      </c>
      <c r="BL88" s="343">
        <v>0</v>
      </c>
      <c r="BM88" s="343">
        <v>0</v>
      </c>
      <c r="BN88" s="343">
        <v>0</v>
      </c>
      <c r="BO88" s="344">
        <v>0</v>
      </c>
      <c r="BP88" s="343">
        <v>0</v>
      </c>
      <c r="BQ88" s="343">
        <v>0</v>
      </c>
      <c r="BR88" s="343">
        <v>0</v>
      </c>
      <c r="BS88" s="343">
        <v>0</v>
      </c>
      <c r="BT88" s="343">
        <v>0</v>
      </c>
      <c r="BU88" s="343">
        <v>0</v>
      </c>
      <c r="BV88" s="344">
        <v>0</v>
      </c>
      <c r="BW88" s="343">
        <v>0</v>
      </c>
      <c r="BX88" s="343">
        <v>0</v>
      </c>
      <c r="BY88" s="343">
        <v>0</v>
      </c>
      <c r="BZ88" s="343">
        <v>0</v>
      </c>
      <c r="CA88" s="343">
        <v>0</v>
      </c>
      <c r="CB88" s="343">
        <v>0</v>
      </c>
      <c r="CC88" s="344">
        <v>0</v>
      </c>
      <c r="CD88" s="343">
        <v>0</v>
      </c>
      <c r="CE88" s="343">
        <v>0</v>
      </c>
      <c r="CF88" s="343">
        <v>0</v>
      </c>
      <c r="CG88" s="343">
        <v>0</v>
      </c>
      <c r="CH88" s="343">
        <v>0</v>
      </c>
      <c r="CI88" s="343">
        <v>0</v>
      </c>
      <c r="CJ88" s="344">
        <v>0</v>
      </c>
      <c r="CK88" s="343">
        <v>0</v>
      </c>
      <c r="CL88" s="343">
        <v>0</v>
      </c>
      <c r="CM88" s="343">
        <v>0</v>
      </c>
      <c r="CN88" s="343">
        <v>0</v>
      </c>
      <c r="CO88" s="343">
        <v>0</v>
      </c>
      <c r="CP88" s="343">
        <v>0</v>
      </c>
      <c r="CQ88" s="344">
        <v>0</v>
      </c>
      <c r="CR88" s="343">
        <v>0</v>
      </c>
      <c r="CS88" s="343">
        <v>0</v>
      </c>
      <c r="CT88" s="343">
        <v>0</v>
      </c>
      <c r="CU88" s="343">
        <v>0</v>
      </c>
      <c r="CV88" s="343">
        <v>0</v>
      </c>
      <c r="CW88" s="343">
        <v>0</v>
      </c>
      <c r="CX88" s="344">
        <v>0</v>
      </c>
      <c r="CY88" s="343">
        <v>0</v>
      </c>
      <c r="CZ88" s="343">
        <v>0</v>
      </c>
      <c r="DA88" s="343">
        <v>0</v>
      </c>
      <c r="DB88" s="343">
        <v>0</v>
      </c>
      <c r="DC88" s="343">
        <v>0</v>
      </c>
      <c r="DD88" s="343">
        <v>0</v>
      </c>
      <c r="DE88" s="344">
        <v>0</v>
      </c>
      <c r="DF88" s="343">
        <v>0</v>
      </c>
      <c r="DG88" s="343">
        <v>0</v>
      </c>
      <c r="DH88" s="343">
        <v>0</v>
      </c>
      <c r="DI88" s="343">
        <v>0</v>
      </c>
      <c r="DJ88" s="343">
        <v>0</v>
      </c>
      <c r="DK88" s="343">
        <v>0</v>
      </c>
      <c r="DL88" s="344">
        <v>0</v>
      </c>
      <c r="DM88" s="343">
        <v>0</v>
      </c>
      <c r="DN88" s="343">
        <v>0</v>
      </c>
      <c r="DO88" s="343">
        <v>0</v>
      </c>
      <c r="DP88" s="343">
        <v>0</v>
      </c>
      <c r="DQ88" s="343">
        <v>0</v>
      </c>
      <c r="DR88" s="343">
        <v>0</v>
      </c>
      <c r="DS88" s="343">
        <v>0</v>
      </c>
      <c r="DT88" s="343">
        <v>0</v>
      </c>
      <c r="DU88" s="343">
        <v>0</v>
      </c>
      <c r="DV88" s="343">
        <v>0</v>
      </c>
      <c r="DW88" s="343">
        <v>0</v>
      </c>
      <c r="DX88" s="343">
        <v>0</v>
      </c>
      <c r="DY88" s="343">
        <v>0</v>
      </c>
      <c r="DZ88" s="343">
        <v>0</v>
      </c>
      <c r="EA88" s="345">
        <v>0</v>
      </c>
      <c r="EB88" s="343">
        <v>0</v>
      </c>
      <c r="EC88" s="343">
        <v>0</v>
      </c>
      <c r="ED88" s="343">
        <v>0</v>
      </c>
      <c r="EE88" s="343">
        <v>0</v>
      </c>
      <c r="EF88" s="343">
        <v>0</v>
      </c>
      <c r="EG88" s="344">
        <v>0</v>
      </c>
    </row>
    <row r="89" spans="1:137" s="343" customFormat="1">
      <c r="A89" s="346">
        <v>3</v>
      </c>
      <c r="B89" s="340" t="s">
        <v>4080</v>
      </c>
      <c r="C89" s="341">
        <f t="shared" si="20"/>
        <v>0</v>
      </c>
      <c r="D89" s="342">
        <v>1</v>
      </c>
      <c r="E89" s="343">
        <v>0</v>
      </c>
      <c r="F89" s="343">
        <v>0</v>
      </c>
      <c r="G89" s="343">
        <v>0</v>
      </c>
      <c r="H89" s="343">
        <v>0</v>
      </c>
      <c r="I89" s="343">
        <v>0</v>
      </c>
      <c r="J89" s="343">
        <v>0</v>
      </c>
      <c r="K89" s="344">
        <v>0</v>
      </c>
      <c r="L89" s="343">
        <v>0</v>
      </c>
      <c r="M89" s="343">
        <v>0</v>
      </c>
      <c r="N89" s="343">
        <v>0</v>
      </c>
      <c r="O89" s="343">
        <v>0</v>
      </c>
      <c r="P89" s="343">
        <v>0</v>
      </c>
      <c r="Q89" s="343">
        <v>0</v>
      </c>
      <c r="R89" s="344">
        <v>0</v>
      </c>
      <c r="S89" s="343">
        <v>0</v>
      </c>
      <c r="T89" s="343">
        <v>0</v>
      </c>
      <c r="U89" s="343">
        <v>0</v>
      </c>
      <c r="V89" s="343">
        <v>0</v>
      </c>
      <c r="W89" s="343">
        <v>0</v>
      </c>
      <c r="X89" s="343">
        <v>0</v>
      </c>
      <c r="Y89" s="344">
        <v>0</v>
      </c>
      <c r="Z89" s="343">
        <v>0</v>
      </c>
      <c r="AA89" s="343">
        <v>0</v>
      </c>
      <c r="AB89" s="343">
        <v>0</v>
      </c>
      <c r="AC89" s="343">
        <v>0</v>
      </c>
      <c r="AD89" s="343">
        <v>0</v>
      </c>
      <c r="AE89" s="343">
        <v>0</v>
      </c>
      <c r="AF89" s="344">
        <v>0</v>
      </c>
      <c r="AG89" s="343">
        <v>0</v>
      </c>
      <c r="AH89" s="343">
        <v>0</v>
      </c>
      <c r="AI89" s="343">
        <v>0</v>
      </c>
      <c r="AJ89" s="343">
        <v>0</v>
      </c>
      <c r="AK89" s="343">
        <v>0</v>
      </c>
      <c r="AL89" s="343">
        <v>0</v>
      </c>
      <c r="AM89" s="344">
        <v>0</v>
      </c>
      <c r="AN89" s="343">
        <v>0</v>
      </c>
      <c r="AO89" s="343">
        <v>0</v>
      </c>
      <c r="AP89" s="343">
        <v>0</v>
      </c>
      <c r="AQ89" s="343">
        <v>0</v>
      </c>
      <c r="AR89" s="343">
        <v>0</v>
      </c>
      <c r="AS89" s="343">
        <v>0</v>
      </c>
      <c r="AT89" s="344">
        <v>0</v>
      </c>
      <c r="AU89" s="343">
        <v>0</v>
      </c>
      <c r="AV89" s="343">
        <v>0</v>
      </c>
      <c r="AW89" s="343">
        <v>0</v>
      </c>
      <c r="AX89" s="343">
        <v>0</v>
      </c>
      <c r="AY89" s="343">
        <v>0</v>
      </c>
      <c r="AZ89" s="343">
        <v>0</v>
      </c>
      <c r="BA89" s="344">
        <v>0</v>
      </c>
      <c r="BB89" s="343">
        <v>0</v>
      </c>
      <c r="BC89" s="343">
        <v>0</v>
      </c>
      <c r="BD89" s="343">
        <v>0</v>
      </c>
      <c r="BE89" s="343">
        <v>0</v>
      </c>
      <c r="BF89" s="343">
        <v>0</v>
      </c>
      <c r="BG89" s="343">
        <v>0</v>
      </c>
      <c r="BH89" s="344">
        <v>0</v>
      </c>
      <c r="BI89" s="343">
        <v>0</v>
      </c>
      <c r="BJ89" s="343">
        <v>0</v>
      </c>
      <c r="BK89" s="343">
        <v>0</v>
      </c>
      <c r="BL89" s="343">
        <v>0</v>
      </c>
      <c r="BM89" s="343">
        <v>0</v>
      </c>
      <c r="BN89" s="343">
        <v>0</v>
      </c>
      <c r="BO89" s="344">
        <v>0</v>
      </c>
      <c r="BP89" s="343">
        <v>0</v>
      </c>
      <c r="BQ89" s="343">
        <v>0</v>
      </c>
      <c r="BR89" s="343">
        <v>0</v>
      </c>
      <c r="BS89" s="343">
        <v>0</v>
      </c>
      <c r="BT89" s="343">
        <v>0</v>
      </c>
      <c r="BU89" s="343">
        <v>0</v>
      </c>
      <c r="BV89" s="344">
        <v>0</v>
      </c>
      <c r="BW89" s="343">
        <v>0</v>
      </c>
      <c r="BX89" s="343">
        <v>0</v>
      </c>
      <c r="BY89" s="343">
        <v>0</v>
      </c>
      <c r="BZ89" s="343">
        <v>0</v>
      </c>
      <c r="CA89" s="343">
        <v>0</v>
      </c>
      <c r="CB89" s="343">
        <v>0</v>
      </c>
      <c r="CC89" s="344">
        <v>0</v>
      </c>
      <c r="CD89" s="343">
        <v>0</v>
      </c>
      <c r="CE89" s="343">
        <v>0</v>
      </c>
      <c r="CF89" s="343">
        <v>0</v>
      </c>
      <c r="CG89" s="343">
        <v>0</v>
      </c>
      <c r="CH89" s="343">
        <v>0</v>
      </c>
      <c r="CI89" s="343">
        <v>0</v>
      </c>
      <c r="CJ89" s="344">
        <v>0</v>
      </c>
      <c r="CK89" s="343">
        <v>0</v>
      </c>
      <c r="CL89" s="343">
        <v>0</v>
      </c>
      <c r="CM89" s="343">
        <v>0</v>
      </c>
      <c r="CN89" s="343">
        <v>0</v>
      </c>
      <c r="CO89" s="343">
        <v>0</v>
      </c>
      <c r="CP89" s="343">
        <v>0</v>
      </c>
      <c r="CQ89" s="344">
        <v>0</v>
      </c>
      <c r="CR89" s="343">
        <v>0</v>
      </c>
      <c r="CS89" s="343">
        <v>0</v>
      </c>
      <c r="CT89" s="343">
        <v>0</v>
      </c>
      <c r="CU89" s="343">
        <v>0</v>
      </c>
      <c r="CV89" s="343">
        <v>0</v>
      </c>
      <c r="CW89" s="343">
        <v>0</v>
      </c>
      <c r="CX89" s="344">
        <v>0</v>
      </c>
      <c r="CY89" s="343">
        <v>0</v>
      </c>
      <c r="CZ89" s="343">
        <v>0</v>
      </c>
      <c r="DA89" s="343">
        <v>0</v>
      </c>
      <c r="DB89" s="343">
        <v>0</v>
      </c>
      <c r="DC89" s="343">
        <v>0</v>
      </c>
      <c r="DD89" s="343">
        <v>0</v>
      </c>
      <c r="DE89" s="344">
        <v>0</v>
      </c>
      <c r="DF89" s="343">
        <v>0</v>
      </c>
      <c r="DG89" s="343">
        <v>0</v>
      </c>
      <c r="DH89" s="343">
        <v>0</v>
      </c>
      <c r="DI89" s="343">
        <v>0</v>
      </c>
      <c r="DJ89" s="343">
        <v>0</v>
      </c>
      <c r="DK89" s="343">
        <v>0</v>
      </c>
      <c r="DL89" s="344">
        <v>0</v>
      </c>
      <c r="DM89" s="343">
        <v>0</v>
      </c>
      <c r="DN89" s="343">
        <v>0</v>
      </c>
      <c r="DO89" s="343">
        <v>0</v>
      </c>
      <c r="DP89" s="343">
        <v>0</v>
      </c>
      <c r="DQ89" s="343">
        <v>0</v>
      </c>
      <c r="DR89" s="343">
        <v>0</v>
      </c>
      <c r="DS89" s="343">
        <v>0</v>
      </c>
      <c r="DT89" s="343">
        <v>0</v>
      </c>
      <c r="DU89" s="343">
        <v>0</v>
      </c>
      <c r="DV89" s="343">
        <v>0</v>
      </c>
      <c r="DW89" s="343">
        <v>0</v>
      </c>
      <c r="DX89" s="343">
        <v>0</v>
      </c>
      <c r="DY89" s="343">
        <v>0</v>
      </c>
      <c r="DZ89" s="343">
        <v>0</v>
      </c>
      <c r="EA89" s="345">
        <v>0</v>
      </c>
      <c r="EB89" s="343">
        <v>0</v>
      </c>
      <c r="EC89" s="343">
        <v>0</v>
      </c>
      <c r="ED89" s="343">
        <v>0</v>
      </c>
      <c r="EE89" s="343">
        <v>0</v>
      </c>
      <c r="EF89" s="343">
        <v>0</v>
      </c>
      <c r="EG89" s="344">
        <v>0</v>
      </c>
    </row>
    <row r="90" spans="1:137" s="343" customFormat="1">
      <c r="A90" s="339">
        <v>0.5</v>
      </c>
      <c r="B90" s="340" t="s">
        <v>4646</v>
      </c>
      <c r="C90" s="341">
        <f t="shared" ref="C90" si="21">(SUM(E90:K90))*A90</f>
        <v>0.5</v>
      </c>
      <c r="D90" s="342" t="s">
        <v>94</v>
      </c>
      <c r="E90" s="343">
        <v>0</v>
      </c>
      <c r="F90" s="343">
        <v>0</v>
      </c>
      <c r="G90" s="343">
        <v>0</v>
      </c>
      <c r="H90" s="343">
        <v>0</v>
      </c>
      <c r="I90" s="343">
        <v>0</v>
      </c>
      <c r="J90" s="343">
        <v>1</v>
      </c>
      <c r="K90" s="344">
        <v>0</v>
      </c>
      <c r="L90" s="343">
        <v>0</v>
      </c>
      <c r="M90" s="343">
        <v>0</v>
      </c>
      <c r="N90" s="343">
        <v>-1</v>
      </c>
      <c r="O90" s="343">
        <v>-1</v>
      </c>
      <c r="P90" s="343">
        <v>-1</v>
      </c>
      <c r="Q90" s="343">
        <v>-1</v>
      </c>
      <c r="R90" s="344">
        <v>0</v>
      </c>
      <c r="S90" s="343">
        <v>0</v>
      </c>
      <c r="T90" s="343">
        <v>0</v>
      </c>
      <c r="U90" s="343">
        <v>0</v>
      </c>
      <c r="V90" s="343">
        <v>0</v>
      </c>
      <c r="W90" s="343">
        <v>0</v>
      </c>
      <c r="X90" s="343">
        <v>0</v>
      </c>
      <c r="Y90" s="344">
        <v>0</v>
      </c>
      <c r="Z90" s="343">
        <v>-1</v>
      </c>
      <c r="AA90" s="343">
        <v>-1</v>
      </c>
      <c r="AB90" s="343">
        <v>-1</v>
      </c>
      <c r="AC90" s="343">
        <v>-2</v>
      </c>
      <c r="AD90" s="343">
        <v>-1</v>
      </c>
      <c r="AE90" s="343">
        <v>-1</v>
      </c>
      <c r="AF90" s="344">
        <v>1</v>
      </c>
      <c r="AG90" s="343">
        <v>-1</v>
      </c>
      <c r="AH90" s="343">
        <v>0</v>
      </c>
      <c r="AI90" s="343">
        <v>0</v>
      </c>
      <c r="AJ90" s="343">
        <v>1</v>
      </c>
      <c r="AK90" s="343">
        <v>1</v>
      </c>
      <c r="AL90" s="343">
        <v>1</v>
      </c>
      <c r="AM90" s="344">
        <v>-1</v>
      </c>
      <c r="AN90" s="343">
        <v>-1</v>
      </c>
      <c r="AO90" s="343">
        <v>-1</v>
      </c>
      <c r="AP90" s="343">
        <v>0</v>
      </c>
      <c r="AQ90" s="343">
        <v>0</v>
      </c>
      <c r="AR90" s="343">
        <v>-2</v>
      </c>
      <c r="AS90" s="343">
        <v>-1</v>
      </c>
      <c r="AT90" s="344">
        <v>1</v>
      </c>
      <c r="AU90" s="343">
        <v>0</v>
      </c>
      <c r="AV90" s="343">
        <v>0</v>
      </c>
      <c r="AW90" s="343">
        <v>0</v>
      </c>
      <c r="AX90" s="343">
        <v>0</v>
      </c>
      <c r="AY90" s="343">
        <v>1</v>
      </c>
      <c r="AZ90" s="343">
        <v>0</v>
      </c>
      <c r="BA90" s="344">
        <v>1</v>
      </c>
      <c r="BB90" s="343">
        <v>0</v>
      </c>
      <c r="BC90" s="343">
        <v>0</v>
      </c>
      <c r="BD90" s="343">
        <v>0</v>
      </c>
      <c r="BE90" s="343">
        <v>0</v>
      </c>
      <c r="BF90" s="343">
        <v>1</v>
      </c>
      <c r="BG90" s="343">
        <v>1</v>
      </c>
      <c r="BH90" s="344">
        <v>0</v>
      </c>
      <c r="BI90" s="343">
        <v>0</v>
      </c>
      <c r="BJ90" s="343">
        <v>0</v>
      </c>
      <c r="BK90" s="343">
        <v>0</v>
      </c>
      <c r="BL90" s="343">
        <v>0</v>
      </c>
      <c r="BM90" s="343">
        <v>1</v>
      </c>
      <c r="BN90" s="343">
        <v>0</v>
      </c>
      <c r="BO90" s="344">
        <v>1</v>
      </c>
      <c r="BP90" s="343">
        <v>0</v>
      </c>
      <c r="BQ90" s="343">
        <v>0</v>
      </c>
      <c r="BR90" s="343">
        <v>0</v>
      </c>
      <c r="BS90" s="343">
        <v>0</v>
      </c>
      <c r="BT90" s="343">
        <v>0</v>
      </c>
      <c r="BU90" s="343">
        <v>1</v>
      </c>
      <c r="BV90" s="344">
        <v>1</v>
      </c>
      <c r="BW90" s="343">
        <v>0</v>
      </c>
      <c r="BX90" s="343">
        <v>0</v>
      </c>
      <c r="BY90" s="343">
        <v>0</v>
      </c>
      <c r="BZ90" s="343">
        <v>0</v>
      </c>
      <c r="CA90" s="343">
        <v>0</v>
      </c>
      <c r="CB90" s="343">
        <v>0</v>
      </c>
      <c r="CC90" s="344">
        <v>0</v>
      </c>
      <c r="CD90" s="343">
        <v>0</v>
      </c>
      <c r="CE90" s="343">
        <v>0</v>
      </c>
      <c r="CF90" s="343">
        <v>0</v>
      </c>
      <c r="CG90" s="343">
        <v>0</v>
      </c>
      <c r="CH90" s="343">
        <v>0</v>
      </c>
      <c r="CI90" s="343">
        <v>0</v>
      </c>
      <c r="CJ90" s="344">
        <v>0</v>
      </c>
      <c r="CK90" s="343">
        <v>0</v>
      </c>
      <c r="CL90" s="343">
        <v>0</v>
      </c>
      <c r="CM90" s="343">
        <v>0</v>
      </c>
      <c r="CN90" s="343">
        <v>0</v>
      </c>
      <c r="CO90" s="343">
        <v>0</v>
      </c>
      <c r="CP90" s="343">
        <v>0</v>
      </c>
      <c r="CQ90" s="344">
        <v>0</v>
      </c>
      <c r="CR90" s="343">
        <v>0</v>
      </c>
      <c r="CS90" s="343">
        <v>0</v>
      </c>
      <c r="CT90" s="343">
        <v>0</v>
      </c>
      <c r="CU90" s="343">
        <v>0</v>
      </c>
      <c r="CV90" s="343">
        <v>0</v>
      </c>
      <c r="CW90" s="343">
        <v>0</v>
      </c>
      <c r="CX90" s="344">
        <v>0</v>
      </c>
      <c r="CY90" s="343">
        <v>0</v>
      </c>
      <c r="CZ90" s="343">
        <v>0</v>
      </c>
      <c r="DA90" s="343">
        <v>0</v>
      </c>
      <c r="DB90" s="343">
        <v>0</v>
      </c>
      <c r="DC90" s="343">
        <v>0</v>
      </c>
      <c r="DD90" s="343">
        <v>0</v>
      </c>
      <c r="DE90" s="344">
        <v>0</v>
      </c>
      <c r="DF90" s="343">
        <v>0</v>
      </c>
      <c r="DG90" s="343">
        <v>0</v>
      </c>
      <c r="DH90" s="343">
        <v>0</v>
      </c>
      <c r="DI90" s="343">
        <v>0</v>
      </c>
      <c r="DJ90" s="343">
        <v>0</v>
      </c>
      <c r="DK90" s="343">
        <v>0</v>
      </c>
      <c r="DL90" s="344">
        <v>0</v>
      </c>
      <c r="DM90" s="343">
        <v>0</v>
      </c>
      <c r="DN90" s="343">
        <v>0</v>
      </c>
      <c r="DO90" s="343">
        <v>0</v>
      </c>
      <c r="DP90" s="343">
        <v>0</v>
      </c>
      <c r="DQ90" s="343">
        <v>0</v>
      </c>
      <c r="DR90" s="343">
        <v>0</v>
      </c>
      <c r="DS90" s="343">
        <v>0</v>
      </c>
      <c r="DT90" s="343">
        <v>0</v>
      </c>
      <c r="DU90" s="343">
        <v>0</v>
      </c>
      <c r="DV90" s="343">
        <v>0</v>
      </c>
      <c r="DW90" s="343">
        <v>0</v>
      </c>
      <c r="DX90" s="343">
        <v>0</v>
      </c>
      <c r="DY90" s="343">
        <v>0</v>
      </c>
      <c r="DZ90" s="343">
        <v>0</v>
      </c>
      <c r="EA90" s="345">
        <v>0</v>
      </c>
      <c r="EB90" s="343">
        <v>0</v>
      </c>
      <c r="EC90" s="343">
        <v>0</v>
      </c>
      <c r="ED90" s="343">
        <v>0</v>
      </c>
      <c r="EE90" s="343">
        <v>0</v>
      </c>
      <c r="EF90" s="343">
        <v>0</v>
      </c>
      <c r="EG90" s="344">
        <v>0</v>
      </c>
    </row>
    <row r="91" spans="1:137" s="343" customFormat="1">
      <c r="A91" s="339">
        <f>1/5</f>
        <v>0.2</v>
      </c>
      <c r="B91" s="340" t="s">
        <v>1753</v>
      </c>
      <c r="C91" s="341">
        <f>(SUM(E91:K91))*A91</f>
        <v>6.76</v>
      </c>
      <c r="D91" s="342">
        <v>10</v>
      </c>
      <c r="E91" s="343">
        <v>6.4</v>
      </c>
      <c r="F91" s="343">
        <v>6.4</v>
      </c>
      <c r="G91" s="343">
        <v>6.5</v>
      </c>
      <c r="H91" s="343">
        <v>4.5</v>
      </c>
      <c r="I91" s="343">
        <v>6.5</v>
      </c>
      <c r="J91" s="343">
        <v>3.5</v>
      </c>
      <c r="K91" s="344">
        <v>0</v>
      </c>
      <c r="L91" s="343">
        <v>0</v>
      </c>
      <c r="M91" s="343">
        <v>0</v>
      </c>
      <c r="N91" s="343">
        <v>2.5</v>
      </c>
      <c r="O91" s="343">
        <v>6.5</v>
      </c>
      <c r="P91" s="343">
        <v>6.5</v>
      </c>
      <c r="Q91" s="343">
        <v>6.5</v>
      </c>
      <c r="R91" s="344">
        <v>6.5</v>
      </c>
      <c r="S91" s="343">
        <v>0</v>
      </c>
      <c r="T91" s="343">
        <v>0</v>
      </c>
      <c r="U91" s="343">
        <v>0</v>
      </c>
      <c r="V91" s="343">
        <v>10</v>
      </c>
      <c r="W91" s="343">
        <v>7</v>
      </c>
      <c r="X91" s="343">
        <v>4</v>
      </c>
      <c r="Y91" s="344">
        <v>3.5</v>
      </c>
      <c r="Z91" s="343">
        <v>7</v>
      </c>
      <c r="AA91" s="343">
        <v>5.5</v>
      </c>
      <c r="AB91" s="343">
        <v>6.5</v>
      </c>
      <c r="AC91" s="343">
        <v>6.5</v>
      </c>
      <c r="AD91" s="343">
        <v>4</v>
      </c>
      <c r="AE91" s="343">
        <v>2.5</v>
      </c>
      <c r="AF91" s="344">
        <v>6.9</v>
      </c>
      <c r="AG91" s="343">
        <v>3</v>
      </c>
      <c r="AH91" s="343">
        <v>0</v>
      </c>
      <c r="AI91" s="343">
        <v>7.5</v>
      </c>
      <c r="AJ91" s="343">
        <v>7.8</v>
      </c>
      <c r="AK91" s="343">
        <v>7.2</v>
      </c>
      <c r="AL91" s="343">
        <v>7.2</v>
      </c>
      <c r="AM91" s="344">
        <v>8.5</v>
      </c>
      <c r="AN91" s="343">
        <v>6.5</v>
      </c>
      <c r="AO91" s="343">
        <v>6.5</v>
      </c>
      <c r="AP91" s="343">
        <v>0</v>
      </c>
      <c r="AQ91" s="343">
        <v>0</v>
      </c>
      <c r="AR91" s="343">
        <v>7.5</v>
      </c>
      <c r="AS91" s="343">
        <v>7.5</v>
      </c>
      <c r="AT91" s="344">
        <v>8.5</v>
      </c>
      <c r="AU91" s="343">
        <v>0</v>
      </c>
      <c r="AV91" s="343">
        <v>0</v>
      </c>
      <c r="AW91" s="343">
        <v>0</v>
      </c>
      <c r="AX91" s="343">
        <v>0</v>
      </c>
      <c r="AY91" s="343">
        <v>85</v>
      </c>
      <c r="AZ91" s="343">
        <v>45</v>
      </c>
      <c r="BA91" s="344">
        <v>85</v>
      </c>
      <c r="BB91" s="343">
        <v>65</v>
      </c>
      <c r="BC91" s="343">
        <v>35</v>
      </c>
      <c r="BD91" s="343">
        <v>64</v>
      </c>
      <c r="BE91" s="343">
        <v>0</v>
      </c>
      <c r="BF91" s="343">
        <v>82</v>
      </c>
      <c r="BG91" s="343">
        <v>82</v>
      </c>
      <c r="BH91" s="344">
        <v>85</v>
      </c>
      <c r="BI91" s="343">
        <v>0</v>
      </c>
      <c r="BJ91" s="343">
        <v>0</v>
      </c>
      <c r="BK91" s="343">
        <v>65</v>
      </c>
      <c r="BL91" s="343">
        <v>65</v>
      </c>
      <c r="BM91" s="343">
        <v>79</v>
      </c>
      <c r="BN91" s="343">
        <v>79</v>
      </c>
      <c r="BO91" s="344">
        <v>85</v>
      </c>
      <c r="BP91" s="343">
        <v>0</v>
      </c>
      <c r="BQ91" s="343">
        <v>0</v>
      </c>
      <c r="BR91" s="343">
        <v>0</v>
      </c>
      <c r="BS91" s="343">
        <v>0</v>
      </c>
      <c r="BT91" s="343">
        <v>0</v>
      </c>
      <c r="BU91" s="343">
        <v>85</v>
      </c>
      <c r="BV91" s="344">
        <v>85</v>
      </c>
      <c r="BW91" s="343">
        <v>55</v>
      </c>
      <c r="BX91" s="343">
        <v>35</v>
      </c>
      <c r="BY91" s="343">
        <v>35</v>
      </c>
      <c r="BZ91" s="343">
        <v>65</v>
      </c>
      <c r="CA91" s="343">
        <v>65</v>
      </c>
      <c r="CB91" s="343">
        <v>85</v>
      </c>
      <c r="CC91" s="344">
        <v>70</v>
      </c>
      <c r="CD91" s="343">
        <v>70</v>
      </c>
      <c r="CE91" s="343">
        <v>64</v>
      </c>
      <c r="CF91" s="343">
        <v>55</v>
      </c>
      <c r="CG91" s="343">
        <v>15</v>
      </c>
      <c r="CH91" s="343">
        <v>85</v>
      </c>
      <c r="CI91" s="343">
        <v>65</v>
      </c>
      <c r="CJ91" s="344">
        <v>76</v>
      </c>
      <c r="CK91" s="343">
        <v>76</v>
      </c>
      <c r="CL91" s="343">
        <v>45</v>
      </c>
      <c r="CM91" s="343">
        <v>65</v>
      </c>
      <c r="CN91" s="343">
        <v>80</v>
      </c>
      <c r="CO91" s="343">
        <v>80</v>
      </c>
      <c r="CP91" s="343">
        <v>78</v>
      </c>
      <c r="CQ91" s="344">
        <v>78</v>
      </c>
      <c r="CR91" s="343">
        <v>0</v>
      </c>
      <c r="CS91" s="343">
        <v>68</v>
      </c>
      <c r="CT91" s="343">
        <v>68</v>
      </c>
      <c r="CU91" s="343">
        <v>65</v>
      </c>
      <c r="CV91" s="343">
        <v>65</v>
      </c>
      <c r="CW91" s="343">
        <v>88</v>
      </c>
      <c r="CX91" s="344">
        <v>88</v>
      </c>
      <c r="CY91" s="343">
        <v>40</v>
      </c>
      <c r="CZ91" s="343">
        <v>45</v>
      </c>
      <c r="DA91" s="343">
        <v>90</v>
      </c>
      <c r="DB91" s="343">
        <v>82</v>
      </c>
      <c r="DC91" s="343">
        <v>82</v>
      </c>
      <c r="DD91" s="343">
        <v>83</v>
      </c>
      <c r="DE91" s="344">
        <v>56</v>
      </c>
      <c r="DF91" s="343">
        <v>56</v>
      </c>
      <c r="DG91" s="343">
        <v>71</v>
      </c>
      <c r="DH91" s="343">
        <v>38</v>
      </c>
      <c r="DI91" s="343">
        <v>72</v>
      </c>
      <c r="DJ91" s="343">
        <v>76</v>
      </c>
      <c r="DK91" s="343">
        <v>76</v>
      </c>
      <c r="DL91" s="344">
        <v>48</v>
      </c>
      <c r="DM91" s="343">
        <v>0</v>
      </c>
      <c r="DN91" s="343">
        <v>3</v>
      </c>
      <c r="DO91" s="343">
        <v>3</v>
      </c>
      <c r="DP91" s="343">
        <v>4</v>
      </c>
      <c r="DQ91" s="343">
        <v>2</v>
      </c>
      <c r="DR91" s="343">
        <v>5</v>
      </c>
      <c r="DS91" s="343">
        <v>5</v>
      </c>
      <c r="DT91" s="343">
        <v>0</v>
      </c>
      <c r="DU91" s="343">
        <v>5</v>
      </c>
      <c r="DV91" s="343">
        <v>2</v>
      </c>
      <c r="DW91" s="343">
        <v>5</v>
      </c>
      <c r="DX91" s="343">
        <v>5</v>
      </c>
      <c r="DY91" s="343">
        <v>5</v>
      </c>
      <c r="DZ91" s="343">
        <v>3</v>
      </c>
      <c r="EA91" s="345">
        <v>5</v>
      </c>
      <c r="EB91" s="343">
        <v>5</v>
      </c>
      <c r="EC91" s="343">
        <v>1</v>
      </c>
      <c r="ED91" s="343">
        <v>5</v>
      </c>
      <c r="EE91" s="343">
        <v>5</v>
      </c>
      <c r="EF91" s="343">
        <v>5</v>
      </c>
      <c r="EG91" s="344">
        <v>2</v>
      </c>
    </row>
    <row r="92" spans="1:137" s="343" customFormat="1">
      <c r="A92" s="339">
        <f>1/5</f>
        <v>0.2</v>
      </c>
      <c r="B92" s="340" t="s">
        <v>5072</v>
      </c>
      <c r="C92" s="341">
        <f>(SUM(E92:K92))*A92</f>
        <v>0</v>
      </c>
      <c r="D92" s="342">
        <v>10</v>
      </c>
      <c r="E92" s="343">
        <v>0</v>
      </c>
      <c r="F92" s="343">
        <v>0</v>
      </c>
      <c r="G92" s="343">
        <v>0</v>
      </c>
      <c r="H92" s="343">
        <v>0</v>
      </c>
      <c r="I92" s="343">
        <v>0</v>
      </c>
      <c r="J92" s="343">
        <v>0</v>
      </c>
      <c r="K92" s="344">
        <v>0</v>
      </c>
      <c r="L92" s="343">
        <v>0</v>
      </c>
      <c r="M92" s="343">
        <v>0</v>
      </c>
      <c r="N92" s="343">
        <v>0</v>
      </c>
      <c r="O92" s="343">
        <v>0</v>
      </c>
      <c r="P92" s="343">
        <v>0</v>
      </c>
      <c r="Q92" s="343">
        <v>0</v>
      </c>
      <c r="R92" s="344">
        <v>0</v>
      </c>
      <c r="S92" s="343">
        <v>0</v>
      </c>
      <c r="T92" s="343">
        <v>0</v>
      </c>
      <c r="U92" s="343">
        <v>0</v>
      </c>
      <c r="V92" s="343">
        <v>0</v>
      </c>
      <c r="W92" s="343">
        <v>0</v>
      </c>
      <c r="X92" s="343">
        <v>0</v>
      </c>
      <c r="Y92" s="344">
        <v>0</v>
      </c>
      <c r="Z92" s="343">
        <v>0</v>
      </c>
      <c r="AA92" s="343">
        <v>0</v>
      </c>
      <c r="AB92" s="343">
        <v>0</v>
      </c>
      <c r="AC92" s="343">
        <v>0</v>
      </c>
      <c r="AD92" s="343">
        <v>0</v>
      </c>
      <c r="AE92" s="343">
        <v>0</v>
      </c>
      <c r="AF92" s="344">
        <v>0</v>
      </c>
      <c r="AG92" s="343">
        <v>0</v>
      </c>
      <c r="AH92" s="343">
        <v>10</v>
      </c>
      <c r="AI92" s="343">
        <v>0</v>
      </c>
      <c r="AJ92" s="343">
        <v>0</v>
      </c>
      <c r="AK92" s="343">
        <v>0</v>
      </c>
      <c r="AL92" s="343">
        <v>8.6</v>
      </c>
      <c r="AM92" s="344">
        <v>0</v>
      </c>
      <c r="AN92" s="343">
        <v>0</v>
      </c>
      <c r="AO92" s="343">
        <v>0</v>
      </c>
      <c r="AP92" s="343">
        <v>0</v>
      </c>
      <c r="AQ92" s="343">
        <v>0</v>
      </c>
      <c r="AR92" s="343">
        <v>0</v>
      </c>
      <c r="AS92" s="343">
        <v>0</v>
      </c>
      <c r="AT92" s="344">
        <v>0</v>
      </c>
      <c r="AU92" s="343">
        <v>0</v>
      </c>
      <c r="AV92" s="343">
        <v>0</v>
      </c>
      <c r="AW92" s="343">
        <v>0</v>
      </c>
      <c r="AX92" s="343">
        <v>0</v>
      </c>
      <c r="AY92" s="343">
        <v>85</v>
      </c>
      <c r="AZ92" s="343">
        <v>0</v>
      </c>
      <c r="BA92" s="344">
        <v>0</v>
      </c>
      <c r="BB92" s="343">
        <v>0</v>
      </c>
      <c r="BC92" s="343">
        <v>50</v>
      </c>
      <c r="BD92" s="343">
        <v>0</v>
      </c>
      <c r="BE92" s="343">
        <v>0</v>
      </c>
      <c r="BF92" s="343">
        <v>0</v>
      </c>
      <c r="BG92" s="343">
        <v>0</v>
      </c>
      <c r="BH92" s="344">
        <v>0</v>
      </c>
      <c r="BI92" s="343">
        <v>0</v>
      </c>
      <c r="BJ92" s="343">
        <v>0</v>
      </c>
      <c r="BK92" s="343">
        <v>0</v>
      </c>
      <c r="BL92" s="343">
        <v>80</v>
      </c>
      <c r="BM92" s="343">
        <v>0</v>
      </c>
      <c r="BN92" s="343">
        <v>80</v>
      </c>
      <c r="BO92" s="344">
        <v>0</v>
      </c>
      <c r="BP92" s="343">
        <v>0</v>
      </c>
      <c r="BQ92" s="343">
        <v>0</v>
      </c>
      <c r="BR92" s="343">
        <v>0</v>
      </c>
      <c r="BS92" s="343">
        <v>0</v>
      </c>
      <c r="BT92" s="343">
        <v>0</v>
      </c>
      <c r="BU92" s="343">
        <v>0</v>
      </c>
      <c r="BV92" s="344">
        <v>0</v>
      </c>
      <c r="BW92" s="343">
        <v>65</v>
      </c>
      <c r="BX92" s="343">
        <v>1</v>
      </c>
      <c r="BY92" s="343">
        <v>1</v>
      </c>
      <c r="BZ92" s="343">
        <v>0</v>
      </c>
      <c r="CA92" s="343">
        <v>0</v>
      </c>
      <c r="CB92" s="343">
        <v>0</v>
      </c>
      <c r="CC92" s="344">
        <v>0</v>
      </c>
      <c r="CD92" s="343">
        <v>0</v>
      </c>
      <c r="CE92" s="343">
        <v>0</v>
      </c>
      <c r="CF92" s="343">
        <v>65</v>
      </c>
      <c r="CG92" s="343">
        <v>65</v>
      </c>
      <c r="CH92" s="343">
        <v>0</v>
      </c>
      <c r="CI92" s="343">
        <v>0</v>
      </c>
      <c r="CJ92" s="344">
        <v>0</v>
      </c>
      <c r="CK92" s="343">
        <v>0</v>
      </c>
      <c r="CL92" s="343">
        <v>0</v>
      </c>
      <c r="CM92" s="343">
        <v>0</v>
      </c>
      <c r="CN92" s="343">
        <v>0</v>
      </c>
      <c r="CO92" s="343">
        <v>0</v>
      </c>
      <c r="CP92" s="343">
        <v>0</v>
      </c>
      <c r="CQ92" s="344">
        <v>0</v>
      </c>
      <c r="CR92" s="343">
        <v>0</v>
      </c>
      <c r="CS92" s="343">
        <v>0</v>
      </c>
      <c r="CT92" s="343">
        <v>76</v>
      </c>
      <c r="CU92" s="343">
        <v>0</v>
      </c>
      <c r="CV92" s="343">
        <v>0</v>
      </c>
      <c r="CW92" s="343">
        <v>0</v>
      </c>
      <c r="CX92" s="344">
        <v>0</v>
      </c>
      <c r="CY92" s="343">
        <v>0</v>
      </c>
      <c r="CZ92" s="343">
        <v>80</v>
      </c>
      <c r="DA92" s="343">
        <v>0</v>
      </c>
      <c r="DB92" s="343">
        <v>0</v>
      </c>
      <c r="DC92" s="343">
        <v>0</v>
      </c>
      <c r="DD92" s="343">
        <v>0</v>
      </c>
      <c r="DE92" s="344">
        <v>0</v>
      </c>
      <c r="DF92" s="343">
        <v>0</v>
      </c>
      <c r="DG92" s="343">
        <v>74</v>
      </c>
      <c r="DH92" s="343">
        <v>0</v>
      </c>
      <c r="DI92" s="343">
        <v>0</v>
      </c>
      <c r="DJ92" s="343">
        <v>0</v>
      </c>
      <c r="DK92" s="343">
        <v>0</v>
      </c>
      <c r="DL92" s="344">
        <v>0</v>
      </c>
      <c r="DM92" s="343">
        <v>68</v>
      </c>
      <c r="DN92" s="343">
        <v>0</v>
      </c>
      <c r="DO92" s="343">
        <v>0</v>
      </c>
      <c r="DP92" s="343">
        <v>0</v>
      </c>
      <c r="DQ92" s="343">
        <v>0</v>
      </c>
      <c r="DR92" s="343">
        <v>0</v>
      </c>
      <c r="DS92" s="343">
        <v>0</v>
      </c>
      <c r="DT92" s="343">
        <v>50</v>
      </c>
      <c r="DU92" s="343">
        <v>0</v>
      </c>
      <c r="DV92" s="343">
        <v>0</v>
      </c>
      <c r="DW92" s="343">
        <v>0</v>
      </c>
      <c r="DX92" s="343">
        <v>0</v>
      </c>
      <c r="DY92" s="343">
        <v>0</v>
      </c>
      <c r="DZ92" s="343">
        <v>0</v>
      </c>
      <c r="EA92" s="345">
        <v>0</v>
      </c>
      <c r="EB92" s="343">
        <v>94</v>
      </c>
      <c r="EC92" s="343">
        <v>0</v>
      </c>
      <c r="ED92" s="343">
        <v>0</v>
      </c>
      <c r="EE92" s="343">
        <v>0</v>
      </c>
      <c r="EF92" s="343">
        <v>0</v>
      </c>
      <c r="EG92" s="344">
        <v>0</v>
      </c>
    </row>
    <row r="93" spans="1:137" s="343" customFormat="1">
      <c r="A93" s="339">
        <f>1/5</f>
        <v>0.2</v>
      </c>
      <c r="B93" s="340" t="s">
        <v>2124</v>
      </c>
      <c r="C93" s="341">
        <f>(SUM(E93:K93))*A93</f>
        <v>0</v>
      </c>
      <c r="D93" s="342">
        <v>10</v>
      </c>
      <c r="E93" s="343">
        <v>0</v>
      </c>
      <c r="F93" s="343">
        <v>0</v>
      </c>
      <c r="G93" s="343">
        <v>0</v>
      </c>
      <c r="H93" s="343">
        <v>0</v>
      </c>
      <c r="I93" s="343">
        <v>0</v>
      </c>
      <c r="J93" s="343">
        <v>0</v>
      </c>
      <c r="K93" s="344">
        <v>0</v>
      </c>
      <c r="L93" s="343">
        <v>0</v>
      </c>
      <c r="M93" s="343">
        <v>0</v>
      </c>
      <c r="N93" s="343">
        <v>0</v>
      </c>
      <c r="O93" s="343">
        <v>0</v>
      </c>
      <c r="P93" s="343">
        <v>0</v>
      </c>
      <c r="Q93" s="343">
        <v>0</v>
      </c>
      <c r="R93" s="344">
        <v>0</v>
      </c>
      <c r="S93" s="343">
        <v>0</v>
      </c>
      <c r="T93" s="343">
        <v>0</v>
      </c>
      <c r="U93" s="343">
        <v>0</v>
      </c>
      <c r="V93" s="343">
        <v>0</v>
      </c>
      <c r="W93" s="343">
        <v>0</v>
      </c>
      <c r="X93" s="343">
        <v>0</v>
      </c>
      <c r="Y93" s="344">
        <v>0</v>
      </c>
      <c r="Z93" s="343">
        <v>0</v>
      </c>
      <c r="AA93" s="343">
        <v>0</v>
      </c>
      <c r="AB93" s="343">
        <v>0</v>
      </c>
      <c r="AC93" s="343">
        <v>0</v>
      </c>
      <c r="AD93" s="343">
        <v>0</v>
      </c>
      <c r="AE93" s="343">
        <v>0</v>
      </c>
      <c r="AF93" s="344">
        <v>0</v>
      </c>
      <c r="AG93" s="343">
        <v>0</v>
      </c>
      <c r="AH93" s="343">
        <v>5.9</v>
      </c>
      <c r="AI93" s="343">
        <v>0</v>
      </c>
      <c r="AJ93" s="343">
        <v>0</v>
      </c>
      <c r="AK93" s="343">
        <v>0</v>
      </c>
      <c r="AL93" s="343">
        <v>0</v>
      </c>
      <c r="AM93" s="344">
        <v>0</v>
      </c>
      <c r="AN93" s="343">
        <v>0</v>
      </c>
      <c r="AO93" s="343">
        <v>0</v>
      </c>
      <c r="AP93" s="343">
        <v>0</v>
      </c>
      <c r="AQ93" s="343">
        <v>0</v>
      </c>
      <c r="AR93" s="343">
        <v>0</v>
      </c>
      <c r="AS93" s="343">
        <v>0</v>
      </c>
      <c r="AT93" s="344">
        <v>0</v>
      </c>
      <c r="AU93" s="343">
        <v>0</v>
      </c>
      <c r="AV93" s="343">
        <v>0</v>
      </c>
      <c r="AW93" s="343">
        <v>0</v>
      </c>
      <c r="AX93" s="343">
        <v>0</v>
      </c>
      <c r="AY93" s="343">
        <v>85</v>
      </c>
      <c r="AZ93" s="343">
        <v>0</v>
      </c>
      <c r="BA93" s="344">
        <v>0</v>
      </c>
      <c r="BB93" s="343">
        <v>0</v>
      </c>
      <c r="BC93" s="343">
        <v>75</v>
      </c>
      <c r="BD93" s="343">
        <v>0</v>
      </c>
      <c r="BE93" s="343">
        <v>0</v>
      </c>
      <c r="BF93" s="343">
        <v>0</v>
      </c>
      <c r="BG93" s="343">
        <v>0</v>
      </c>
      <c r="BH93" s="344">
        <v>0</v>
      </c>
      <c r="BI93" s="343">
        <v>0</v>
      </c>
      <c r="BJ93" s="343">
        <v>0</v>
      </c>
      <c r="BK93" s="343">
        <v>0</v>
      </c>
      <c r="BL93" s="343">
        <v>0</v>
      </c>
      <c r="BM93" s="343">
        <v>0</v>
      </c>
      <c r="BN93" s="343">
        <v>90</v>
      </c>
      <c r="BO93" s="344">
        <v>0</v>
      </c>
      <c r="BP93" s="343">
        <v>0</v>
      </c>
      <c r="BQ93" s="343">
        <v>0</v>
      </c>
      <c r="BR93" s="343">
        <v>0</v>
      </c>
      <c r="BS93" s="343">
        <v>0</v>
      </c>
      <c r="BT93" s="343">
        <v>0</v>
      </c>
      <c r="BU93" s="343">
        <v>0</v>
      </c>
      <c r="BV93" s="344">
        <v>0</v>
      </c>
      <c r="BW93" s="343">
        <v>65</v>
      </c>
      <c r="BX93" s="343">
        <v>65</v>
      </c>
      <c r="BY93" s="343">
        <v>45</v>
      </c>
      <c r="BZ93" s="343">
        <v>0</v>
      </c>
      <c r="CA93" s="343">
        <v>0</v>
      </c>
      <c r="CB93" s="343">
        <v>0</v>
      </c>
      <c r="CC93" s="344">
        <v>0</v>
      </c>
      <c r="CD93" s="343">
        <v>0</v>
      </c>
      <c r="CE93" s="343">
        <v>0</v>
      </c>
      <c r="CF93" s="343">
        <v>85</v>
      </c>
      <c r="CG93" s="343">
        <v>40</v>
      </c>
      <c r="CH93" s="343">
        <v>0</v>
      </c>
      <c r="CI93" s="343">
        <v>0</v>
      </c>
      <c r="CJ93" s="344">
        <v>0</v>
      </c>
      <c r="CK93" s="343">
        <v>0</v>
      </c>
      <c r="CL93" s="343">
        <v>0</v>
      </c>
      <c r="CM93" s="343">
        <v>0</v>
      </c>
      <c r="CN93" s="343">
        <v>0</v>
      </c>
      <c r="CO93" s="343">
        <v>0</v>
      </c>
      <c r="CP93" s="343">
        <v>0</v>
      </c>
      <c r="CQ93" s="344">
        <v>0</v>
      </c>
      <c r="CR93" s="343">
        <v>0</v>
      </c>
      <c r="CS93" s="343">
        <v>0</v>
      </c>
      <c r="CT93" s="343">
        <v>96</v>
      </c>
      <c r="CU93" s="343">
        <v>0</v>
      </c>
      <c r="CV93" s="343">
        <v>0</v>
      </c>
      <c r="CW93" s="343">
        <v>0</v>
      </c>
      <c r="CX93" s="344">
        <v>0</v>
      </c>
      <c r="CY93" s="343">
        <v>74</v>
      </c>
      <c r="CZ93" s="343">
        <v>0</v>
      </c>
      <c r="DA93" s="343">
        <v>0</v>
      </c>
      <c r="DB93" s="343">
        <v>0</v>
      </c>
      <c r="DC93" s="343">
        <v>0</v>
      </c>
      <c r="DD93" s="343">
        <v>0</v>
      </c>
      <c r="DE93" s="344">
        <v>0</v>
      </c>
      <c r="DF93" s="343">
        <v>0</v>
      </c>
      <c r="DG93" s="343">
        <v>0</v>
      </c>
      <c r="DH93" s="343">
        <v>0</v>
      </c>
      <c r="DI93" s="343">
        <v>0</v>
      </c>
      <c r="DJ93" s="343">
        <v>0</v>
      </c>
      <c r="DK93" s="343">
        <v>0</v>
      </c>
      <c r="DL93" s="344">
        <v>0</v>
      </c>
      <c r="DM93" s="343">
        <v>73</v>
      </c>
      <c r="DN93" s="343">
        <v>0</v>
      </c>
      <c r="DO93" s="343">
        <v>0</v>
      </c>
      <c r="DP93" s="343">
        <v>0</v>
      </c>
      <c r="DQ93" s="343">
        <v>0</v>
      </c>
      <c r="DR93" s="343">
        <v>0</v>
      </c>
      <c r="DS93" s="343">
        <v>0</v>
      </c>
      <c r="DT93" s="343">
        <v>92</v>
      </c>
      <c r="DU93" s="343">
        <v>0</v>
      </c>
      <c r="DV93" s="343">
        <v>0</v>
      </c>
      <c r="DW93" s="343">
        <v>0</v>
      </c>
      <c r="DX93" s="343">
        <v>0</v>
      </c>
      <c r="DY93" s="343">
        <v>0</v>
      </c>
      <c r="DZ93" s="343">
        <v>0</v>
      </c>
      <c r="EA93" s="345">
        <v>0</v>
      </c>
      <c r="EB93" s="343">
        <v>84</v>
      </c>
      <c r="EC93" s="343">
        <v>0</v>
      </c>
      <c r="ED93" s="343">
        <v>0</v>
      </c>
      <c r="EE93" s="343">
        <v>0</v>
      </c>
      <c r="EF93" s="343">
        <v>0</v>
      </c>
      <c r="EG93" s="344">
        <v>0</v>
      </c>
    </row>
    <row r="94" spans="1:137" s="343" customFormat="1">
      <c r="A94" s="346">
        <v>1</v>
      </c>
      <c r="B94" s="340" t="s">
        <v>3931</v>
      </c>
      <c r="C94" s="341">
        <f t="shared" ref="C94" si="22">(SUM(E94:K94))*A94</f>
        <v>5</v>
      </c>
      <c r="D94" s="342">
        <v>1</v>
      </c>
      <c r="E94" s="343">
        <v>1</v>
      </c>
      <c r="F94" s="343">
        <v>1</v>
      </c>
      <c r="G94" s="343">
        <v>1</v>
      </c>
      <c r="H94" s="343">
        <v>1</v>
      </c>
      <c r="I94" s="343">
        <v>1</v>
      </c>
      <c r="J94" s="343">
        <v>0</v>
      </c>
      <c r="K94" s="344">
        <v>0</v>
      </c>
      <c r="L94" s="343">
        <v>0</v>
      </c>
      <c r="M94" s="343">
        <v>0</v>
      </c>
      <c r="N94" s="343">
        <v>0</v>
      </c>
      <c r="O94" s="343">
        <v>1</v>
      </c>
      <c r="P94" s="343">
        <v>0</v>
      </c>
      <c r="Q94" s="343">
        <v>0</v>
      </c>
      <c r="R94" s="344">
        <v>0</v>
      </c>
      <c r="S94" s="343">
        <v>0</v>
      </c>
      <c r="T94" s="343">
        <v>0</v>
      </c>
      <c r="U94" s="343">
        <v>0</v>
      </c>
      <c r="V94" s="343">
        <v>1</v>
      </c>
      <c r="W94" s="343">
        <v>1</v>
      </c>
      <c r="X94" s="343">
        <v>1</v>
      </c>
      <c r="Y94" s="344">
        <v>1</v>
      </c>
      <c r="Z94" s="343">
        <v>1</v>
      </c>
      <c r="AA94" s="343">
        <v>1</v>
      </c>
      <c r="AB94" s="343">
        <v>1</v>
      </c>
      <c r="AC94" s="343">
        <v>1</v>
      </c>
      <c r="AD94" s="343">
        <v>1</v>
      </c>
      <c r="AE94" s="343">
        <v>1</v>
      </c>
      <c r="AF94" s="344">
        <v>1</v>
      </c>
      <c r="AG94" s="343">
        <v>1</v>
      </c>
      <c r="AH94" s="343">
        <v>0</v>
      </c>
      <c r="AI94" s="343">
        <v>0</v>
      </c>
      <c r="AJ94" s="343">
        <v>1</v>
      </c>
      <c r="AK94" s="343">
        <v>1</v>
      </c>
      <c r="AL94" s="343">
        <v>1</v>
      </c>
      <c r="AM94" s="344">
        <v>1</v>
      </c>
      <c r="AN94" s="343">
        <v>1</v>
      </c>
      <c r="AO94" s="343">
        <v>1</v>
      </c>
      <c r="AP94" s="343">
        <v>0</v>
      </c>
      <c r="AQ94" s="343">
        <v>0</v>
      </c>
      <c r="AR94" s="343">
        <v>1</v>
      </c>
      <c r="AS94" s="343">
        <v>1</v>
      </c>
      <c r="AT94" s="344">
        <v>1</v>
      </c>
      <c r="AU94" s="343">
        <v>0</v>
      </c>
      <c r="AV94" s="343">
        <v>0</v>
      </c>
      <c r="AW94" s="343">
        <v>0</v>
      </c>
      <c r="AX94" s="343">
        <v>0</v>
      </c>
      <c r="AY94" s="343">
        <v>0</v>
      </c>
      <c r="AZ94" s="343">
        <v>1</v>
      </c>
      <c r="BA94" s="344">
        <v>0</v>
      </c>
      <c r="BB94" s="343">
        <v>0</v>
      </c>
      <c r="BC94" s="343">
        <v>0</v>
      </c>
      <c r="BD94" s="343">
        <v>0</v>
      </c>
      <c r="BE94" s="343">
        <v>0</v>
      </c>
      <c r="BF94" s="343">
        <v>0</v>
      </c>
      <c r="BG94" s="343">
        <v>0</v>
      </c>
      <c r="BH94" s="344">
        <v>0</v>
      </c>
      <c r="BI94" s="343">
        <v>0</v>
      </c>
      <c r="BJ94" s="343">
        <v>0</v>
      </c>
      <c r="BK94" s="343">
        <v>0</v>
      </c>
      <c r="BL94" s="343">
        <v>0</v>
      </c>
      <c r="BM94" s="343">
        <v>0</v>
      </c>
      <c r="BN94" s="343">
        <v>0</v>
      </c>
      <c r="BO94" s="344">
        <v>0</v>
      </c>
      <c r="BP94" s="343">
        <v>0</v>
      </c>
      <c r="BQ94" s="343">
        <v>0</v>
      </c>
      <c r="BR94" s="343">
        <v>0</v>
      </c>
      <c r="BS94" s="343">
        <v>0</v>
      </c>
      <c r="BT94" s="343">
        <v>0</v>
      </c>
      <c r="BU94" s="343">
        <v>0</v>
      </c>
      <c r="BV94" s="344">
        <v>0</v>
      </c>
      <c r="BW94" s="343">
        <v>0</v>
      </c>
      <c r="BX94" s="343">
        <v>0</v>
      </c>
      <c r="BY94" s="343">
        <v>0</v>
      </c>
      <c r="BZ94" s="343">
        <v>0</v>
      </c>
      <c r="CA94" s="343">
        <v>0</v>
      </c>
      <c r="CB94" s="343">
        <v>0</v>
      </c>
      <c r="CC94" s="344">
        <v>0</v>
      </c>
      <c r="CD94" s="343">
        <v>0</v>
      </c>
      <c r="CE94" s="343">
        <v>0</v>
      </c>
      <c r="CF94" s="343">
        <v>0</v>
      </c>
      <c r="CG94" s="343">
        <v>0</v>
      </c>
      <c r="CH94" s="343">
        <v>0</v>
      </c>
      <c r="CI94" s="343">
        <v>0</v>
      </c>
      <c r="CJ94" s="344">
        <v>0</v>
      </c>
      <c r="CK94" s="343">
        <v>0</v>
      </c>
      <c r="CL94" s="343">
        <v>0</v>
      </c>
      <c r="CM94" s="343">
        <v>0</v>
      </c>
      <c r="CN94" s="343">
        <v>0</v>
      </c>
      <c r="CO94" s="343">
        <v>0</v>
      </c>
      <c r="CP94" s="343">
        <v>0</v>
      </c>
      <c r="CQ94" s="344">
        <v>0</v>
      </c>
      <c r="CR94" s="343">
        <v>0</v>
      </c>
      <c r="CS94" s="343">
        <v>0</v>
      </c>
      <c r="CT94" s="343">
        <v>0</v>
      </c>
      <c r="CU94" s="343">
        <v>0</v>
      </c>
      <c r="CV94" s="343">
        <v>0</v>
      </c>
      <c r="CW94" s="343">
        <v>0</v>
      </c>
      <c r="CX94" s="344">
        <v>0</v>
      </c>
      <c r="CY94" s="343">
        <v>0</v>
      </c>
      <c r="CZ94" s="343">
        <v>0</v>
      </c>
      <c r="DA94" s="343">
        <v>0</v>
      </c>
      <c r="DB94" s="343">
        <v>0</v>
      </c>
      <c r="DC94" s="343">
        <v>0</v>
      </c>
      <c r="DD94" s="343">
        <v>0</v>
      </c>
      <c r="DE94" s="344">
        <v>0</v>
      </c>
      <c r="DF94" s="343">
        <v>0</v>
      </c>
      <c r="DG94" s="343">
        <v>0</v>
      </c>
      <c r="DH94" s="343">
        <v>0</v>
      </c>
      <c r="DI94" s="343">
        <v>0</v>
      </c>
      <c r="DJ94" s="343">
        <v>0</v>
      </c>
      <c r="DK94" s="343">
        <v>0</v>
      </c>
      <c r="DL94" s="344">
        <v>0</v>
      </c>
      <c r="DM94" s="343">
        <v>0</v>
      </c>
      <c r="DN94" s="343">
        <v>0</v>
      </c>
      <c r="DO94" s="343">
        <v>0</v>
      </c>
      <c r="DP94" s="343">
        <v>0</v>
      </c>
      <c r="DQ94" s="343">
        <v>0</v>
      </c>
      <c r="DR94" s="343">
        <v>0</v>
      </c>
      <c r="DS94" s="343">
        <v>0</v>
      </c>
      <c r="DT94" s="343">
        <v>0</v>
      </c>
      <c r="DU94" s="343">
        <v>0</v>
      </c>
      <c r="DV94" s="343">
        <v>0</v>
      </c>
      <c r="DW94" s="343">
        <v>0</v>
      </c>
      <c r="DX94" s="343">
        <v>0</v>
      </c>
      <c r="DY94" s="343">
        <v>0</v>
      </c>
      <c r="DZ94" s="343">
        <v>0</v>
      </c>
      <c r="EA94" s="345">
        <v>0</v>
      </c>
      <c r="EB94" s="343">
        <v>0</v>
      </c>
      <c r="EC94" s="343">
        <v>0</v>
      </c>
      <c r="ED94" s="343">
        <v>0</v>
      </c>
      <c r="EE94" s="343">
        <v>0</v>
      </c>
      <c r="EF94" s="343">
        <v>0</v>
      </c>
      <c r="EG94" s="344">
        <v>0</v>
      </c>
    </row>
    <row r="95" spans="1:137" s="343" customFormat="1">
      <c r="A95" s="339">
        <v>0.5</v>
      </c>
      <c r="B95" s="340" t="s">
        <v>5164</v>
      </c>
      <c r="C95" s="341">
        <f t="shared" ref="C95:C96" si="23">(SUM(E95:K95))*A95</f>
        <v>3</v>
      </c>
      <c r="D95" s="342">
        <v>3</v>
      </c>
      <c r="F95" s="343">
        <v>0</v>
      </c>
      <c r="G95" s="343">
        <v>0</v>
      </c>
      <c r="H95" s="343">
        <v>0</v>
      </c>
      <c r="I95" s="343">
        <v>3</v>
      </c>
      <c r="J95" s="343">
        <v>3</v>
      </c>
      <c r="K95" s="344">
        <v>0</v>
      </c>
      <c r="L95" s="343">
        <v>0</v>
      </c>
      <c r="M95" s="343">
        <v>0</v>
      </c>
      <c r="N95" s="343">
        <v>0</v>
      </c>
      <c r="O95" s="343">
        <v>2</v>
      </c>
      <c r="P95" s="343">
        <v>2</v>
      </c>
      <c r="Q95" s="343">
        <v>0</v>
      </c>
      <c r="R95" s="344">
        <v>2</v>
      </c>
      <c r="S95" s="343">
        <v>0</v>
      </c>
      <c r="T95" s="343">
        <v>0</v>
      </c>
      <c r="U95" s="343">
        <v>0</v>
      </c>
      <c r="V95" s="343">
        <v>2</v>
      </c>
      <c r="W95" s="343">
        <v>1.5</v>
      </c>
      <c r="X95" s="343">
        <v>4</v>
      </c>
      <c r="Y95" s="344">
        <v>3</v>
      </c>
      <c r="Z95" s="343">
        <v>3</v>
      </c>
      <c r="AA95" s="343">
        <v>0</v>
      </c>
      <c r="AB95" s="343">
        <v>1</v>
      </c>
      <c r="AC95" s="343">
        <v>1</v>
      </c>
      <c r="AD95" s="343">
        <v>2</v>
      </c>
      <c r="AE95" s="343">
        <v>2</v>
      </c>
      <c r="AF95" s="344">
        <v>3</v>
      </c>
      <c r="AG95" s="343">
        <v>1</v>
      </c>
      <c r="AH95" s="343">
        <v>0</v>
      </c>
      <c r="AI95" s="343">
        <v>0</v>
      </c>
      <c r="AJ95" s="343">
        <v>1</v>
      </c>
      <c r="AK95" s="343">
        <v>2</v>
      </c>
      <c r="AL95" s="343">
        <v>1</v>
      </c>
      <c r="AM95" s="344">
        <v>0</v>
      </c>
      <c r="AN95" s="343">
        <v>1</v>
      </c>
      <c r="AO95" s="343">
        <v>1</v>
      </c>
      <c r="AP95" s="343">
        <v>0</v>
      </c>
      <c r="AQ95" s="343">
        <v>0</v>
      </c>
      <c r="AR95" s="343">
        <v>1</v>
      </c>
      <c r="AS95" s="343">
        <v>1</v>
      </c>
      <c r="AT95" s="344">
        <v>1</v>
      </c>
      <c r="AU95" s="343">
        <v>0</v>
      </c>
      <c r="AV95" s="343">
        <v>0</v>
      </c>
      <c r="AW95" s="343">
        <v>0</v>
      </c>
      <c r="AX95" s="343">
        <v>0</v>
      </c>
      <c r="AY95" s="343">
        <v>1</v>
      </c>
      <c r="AZ95" s="343">
        <v>1</v>
      </c>
      <c r="BA95" s="344">
        <v>1</v>
      </c>
      <c r="BB95" s="343">
        <v>1</v>
      </c>
      <c r="BC95" s="343">
        <v>1</v>
      </c>
      <c r="BD95" s="343">
        <v>1</v>
      </c>
      <c r="BE95" s="343">
        <v>0</v>
      </c>
      <c r="BF95" s="343">
        <v>1</v>
      </c>
      <c r="BG95" s="343">
        <v>1</v>
      </c>
      <c r="BH95" s="344">
        <v>0</v>
      </c>
      <c r="BI95" s="343">
        <v>0</v>
      </c>
      <c r="BJ95" s="343">
        <v>0</v>
      </c>
      <c r="BK95" s="343">
        <v>1</v>
      </c>
      <c r="BL95" s="343">
        <v>0</v>
      </c>
      <c r="BM95" s="343">
        <v>1</v>
      </c>
      <c r="BN95" s="343">
        <v>1</v>
      </c>
      <c r="BO95" s="344">
        <v>1</v>
      </c>
      <c r="BP95" s="343">
        <v>0</v>
      </c>
      <c r="BQ95" s="343">
        <v>0</v>
      </c>
      <c r="BR95" s="343">
        <v>0</v>
      </c>
      <c r="BS95" s="343">
        <v>0</v>
      </c>
      <c r="BT95" s="343">
        <v>0</v>
      </c>
      <c r="BU95" s="343">
        <v>1</v>
      </c>
      <c r="BV95" s="344">
        <v>1</v>
      </c>
      <c r="BW95" s="343">
        <v>1</v>
      </c>
      <c r="BX95" s="343">
        <v>1</v>
      </c>
      <c r="BY95" s="343">
        <v>1</v>
      </c>
      <c r="BZ95" s="343">
        <v>0</v>
      </c>
      <c r="CA95" s="343">
        <v>1</v>
      </c>
      <c r="CB95" s="343">
        <v>1</v>
      </c>
      <c r="CC95" s="344">
        <v>1</v>
      </c>
      <c r="CD95" s="343">
        <v>1</v>
      </c>
      <c r="CE95" s="343">
        <v>1</v>
      </c>
      <c r="CF95" s="343">
        <v>0</v>
      </c>
      <c r="CG95" s="343">
        <v>0</v>
      </c>
      <c r="CH95" s="343">
        <v>1</v>
      </c>
      <c r="CI95" s="343">
        <v>1</v>
      </c>
      <c r="CJ95" s="344">
        <v>1</v>
      </c>
      <c r="CK95" s="343">
        <v>0</v>
      </c>
      <c r="CL95" s="343">
        <v>1</v>
      </c>
      <c r="CM95" s="343">
        <v>1</v>
      </c>
      <c r="CN95" s="343">
        <v>1</v>
      </c>
      <c r="CO95" s="343">
        <v>0</v>
      </c>
      <c r="CP95" s="343">
        <v>0</v>
      </c>
      <c r="CQ95" s="344">
        <v>1</v>
      </c>
      <c r="CR95" s="343">
        <v>0</v>
      </c>
      <c r="CS95" s="343">
        <v>0</v>
      </c>
      <c r="CT95" s="343">
        <v>0</v>
      </c>
      <c r="CU95" s="343">
        <v>1</v>
      </c>
      <c r="CV95" s="343">
        <v>1</v>
      </c>
      <c r="CW95" s="343">
        <v>1</v>
      </c>
      <c r="CX95" s="344">
        <v>1</v>
      </c>
      <c r="CY95" s="343">
        <v>0</v>
      </c>
      <c r="CZ95" s="343">
        <v>0</v>
      </c>
      <c r="DA95" s="343">
        <v>1</v>
      </c>
      <c r="DB95" s="343">
        <v>0</v>
      </c>
      <c r="DC95" s="343">
        <v>1</v>
      </c>
      <c r="DD95" s="343">
        <v>1</v>
      </c>
      <c r="DE95" s="344">
        <v>1</v>
      </c>
      <c r="DF95" s="343">
        <v>1</v>
      </c>
      <c r="DG95" s="343">
        <v>0</v>
      </c>
      <c r="DH95" s="343">
        <v>1</v>
      </c>
      <c r="DI95" s="343">
        <v>1</v>
      </c>
      <c r="DJ95" s="343">
        <v>1</v>
      </c>
      <c r="DK95" s="343">
        <v>1</v>
      </c>
      <c r="DL95" s="344">
        <v>1</v>
      </c>
      <c r="DM95" s="343">
        <v>1</v>
      </c>
      <c r="DN95" s="343">
        <v>1</v>
      </c>
      <c r="DO95" s="343">
        <v>1</v>
      </c>
      <c r="DP95" s="343">
        <v>1</v>
      </c>
      <c r="DQ95" s="343">
        <v>1</v>
      </c>
      <c r="DR95" s="343">
        <v>1</v>
      </c>
      <c r="DS95" s="343">
        <v>1</v>
      </c>
      <c r="DT95" s="343">
        <v>1</v>
      </c>
      <c r="DU95" s="343">
        <v>1</v>
      </c>
      <c r="DV95" s="343">
        <v>0</v>
      </c>
      <c r="DW95" s="343">
        <v>0</v>
      </c>
      <c r="DX95" s="343">
        <v>1</v>
      </c>
      <c r="DY95" s="343">
        <v>1</v>
      </c>
      <c r="DZ95" s="343">
        <v>1</v>
      </c>
      <c r="EA95" s="345">
        <v>0</v>
      </c>
      <c r="EB95" s="343">
        <v>1</v>
      </c>
      <c r="EC95" s="343">
        <v>1</v>
      </c>
      <c r="ED95" s="343">
        <v>0</v>
      </c>
      <c r="EE95" s="343">
        <v>1</v>
      </c>
      <c r="EF95" s="343">
        <v>1</v>
      </c>
      <c r="EG95" s="344">
        <v>1</v>
      </c>
    </row>
    <row r="96" spans="1:137" s="343" customFormat="1">
      <c r="A96" s="339">
        <v>0.2</v>
      </c>
      <c r="B96" s="340" t="s">
        <v>2116</v>
      </c>
      <c r="C96" s="341">
        <f t="shared" si="23"/>
        <v>0</v>
      </c>
      <c r="D96" s="342">
        <v>4</v>
      </c>
      <c r="F96" s="343">
        <v>0</v>
      </c>
      <c r="G96" s="343">
        <v>0</v>
      </c>
      <c r="H96" s="343">
        <v>0</v>
      </c>
      <c r="I96" s="343">
        <v>0</v>
      </c>
      <c r="J96" s="343">
        <v>0</v>
      </c>
      <c r="K96" s="344">
        <v>0</v>
      </c>
      <c r="L96" s="343">
        <v>0</v>
      </c>
      <c r="M96" s="343">
        <v>0</v>
      </c>
      <c r="N96" s="343">
        <v>0</v>
      </c>
      <c r="O96" s="343">
        <v>1</v>
      </c>
      <c r="P96" s="343">
        <v>1</v>
      </c>
      <c r="Q96" s="343">
        <v>1</v>
      </c>
      <c r="R96" s="344">
        <v>2</v>
      </c>
      <c r="S96" s="343">
        <v>0</v>
      </c>
      <c r="T96" s="343">
        <v>0</v>
      </c>
      <c r="U96" s="343">
        <v>0</v>
      </c>
      <c r="V96" s="343">
        <v>0</v>
      </c>
      <c r="W96" s="343">
        <v>1</v>
      </c>
      <c r="X96" s="343">
        <v>1</v>
      </c>
      <c r="Y96" s="344">
        <v>1</v>
      </c>
      <c r="Z96" s="343">
        <v>1</v>
      </c>
      <c r="AA96" s="343">
        <v>0</v>
      </c>
      <c r="AB96" s="343">
        <v>0</v>
      </c>
      <c r="AC96" s="343">
        <v>0</v>
      </c>
      <c r="AD96" s="343">
        <v>0</v>
      </c>
      <c r="AE96" s="343">
        <v>0</v>
      </c>
      <c r="AF96" s="344">
        <v>0</v>
      </c>
      <c r="AG96" s="343">
        <v>0</v>
      </c>
      <c r="AH96" s="343">
        <v>0</v>
      </c>
      <c r="AI96" s="343">
        <v>0</v>
      </c>
      <c r="AJ96" s="343">
        <v>0</v>
      </c>
      <c r="AK96" s="343">
        <v>0</v>
      </c>
      <c r="AL96" s="343">
        <v>0</v>
      </c>
      <c r="AM96" s="344">
        <v>0</v>
      </c>
      <c r="AN96" s="343">
        <v>0</v>
      </c>
      <c r="AO96" s="343">
        <v>0</v>
      </c>
      <c r="AP96" s="343">
        <v>0</v>
      </c>
      <c r="AQ96" s="343">
        <v>0</v>
      </c>
      <c r="AR96" s="343">
        <v>0</v>
      </c>
      <c r="AS96" s="343">
        <v>0</v>
      </c>
      <c r="AT96" s="344">
        <v>4</v>
      </c>
      <c r="AU96" s="343">
        <v>0</v>
      </c>
      <c r="AV96" s="343">
        <v>0</v>
      </c>
      <c r="AW96" s="343">
        <v>0</v>
      </c>
      <c r="AX96" s="343">
        <v>0</v>
      </c>
      <c r="AY96" s="343">
        <v>1</v>
      </c>
      <c r="AZ96" s="343">
        <v>1</v>
      </c>
      <c r="BA96" s="344">
        <v>2</v>
      </c>
      <c r="BB96" s="343">
        <v>0</v>
      </c>
      <c r="BC96" s="343">
        <v>0</v>
      </c>
      <c r="BD96" s="343">
        <v>1</v>
      </c>
      <c r="BE96" s="343">
        <v>0</v>
      </c>
      <c r="BF96" s="343">
        <v>2</v>
      </c>
      <c r="BG96" s="343">
        <v>2</v>
      </c>
      <c r="BH96" s="344">
        <v>0</v>
      </c>
      <c r="BI96" s="343">
        <v>0</v>
      </c>
      <c r="BJ96" s="343">
        <v>0</v>
      </c>
      <c r="BK96" s="343">
        <v>0</v>
      </c>
      <c r="BL96" s="343">
        <v>0</v>
      </c>
      <c r="BM96" s="343">
        <v>0</v>
      </c>
      <c r="BN96" s="343">
        <v>0</v>
      </c>
      <c r="BO96" s="344">
        <v>1</v>
      </c>
      <c r="BP96" s="343">
        <v>0</v>
      </c>
      <c r="BQ96" s="343">
        <v>0</v>
      </c>
      <c r="BR96" s="343">
        <v>0</v>
      </c>
      <c r="BS96" s="343">
        <v>0</v>
      </c>
      <c r="BT96" s="343">
        <v>0</v>
      </c>
      <c r="BV96" s="344">
        <v>0</v>
      </c>
      <c r="BW96" s="343">
        <v>1</v>
      </c>
      <c r="BX96" s="343">
        <v>0</v>
      </c>
      <c r="BY96" s="343">
        <v>0</v>
      </c>
      <c r="BZ96" s="343">
        <v>0</v>
      </c>
      <c r="CA96" s="343">
        <v>0</v>
      </c>
      <c r="CB96" s="343">
        <v>1</v>
      </c>
      <c r="CC96" s="344">
        <v>1</v>
      </c>
      <c r="CD96" s="343">
        <v>1</v>
      </c>
      <c r="CE96" s="343">
        <v>1</v>
      </c>
      <c r="CF96" s="343">
        <v>0</v>
      </c>
      <c r="CG96" s="343">
        <v>1</v>
      </c>
      <c r="CH96" s="343">
        <v>1</v>
      </c>
      <c r="CI96" s="343">
        <v>1</v>
      </c>
      <c r="CJ96" s="344">
        <v>1</v>
      </c>
      <c r="CK96" s="343">
        <v>1</v>
      </c>
      <c r="CL96" s="343">
        <v>0</v>
      </c>
      <c r="CM96" s="343">
        <v>0</v>
      </c>
      <c r="CN96" s="343">
        <v>1</v>
      </c>
      <c r="CO96" s="343">
        <v>1</v>
      </c>
      <c r="CP96" s="343">
        <v>0</v>
      </c>
      <c r="CQ96" s="344">
        <v>1</v>
      </c>
      <c r="CR96" s="343">
        <v>0</v>
      </c>
      <c r="CS96" s="343">
        <v>0</v>
      </c>
      <c r="CT96" s="343">
        <v>0</v>
      </c>
      <c r="CU96" s="343">
        <v>1</v>
      </c>
      <c r="CV96" s="343">
        <v>0</v>
      </c>
      <c r="CW96" s="343">
        <v>0</v>
      </c>
      <c r="CX96" s="344">
        <v>0</v>
      </c>
      <c r="CY96" s="343">
        <v>0</v>
      </c>
      <c r="CZ96" s="343">
        <v>0</v>
      </c>
      <c r="DA96" s="343">
        <v>0</v>
      </c>
      <c r="DB96" s="343">
        <v>0</v>
      </c>
      <c r="DC96" s="343">
        <v>0</v>
      </c>
      <c r="DD96" s="343">
        <v>0</v>
      </c>
      <c r="DE96" s="344">
        <v>0</v>
      </c>
      <c r="DF96" s="343">
        <v>0</v>
      </c>
      <c r="DG96" s="343">
        <v>0</v>
      </c>
      <c r="DH96" s="343">
        <v>0</v>
      </c>
      <c r="DI96" s="343">
        <v>0</v>
      </c>
      <c r="DJ96" s="343">
        <v>0</v>
      </c>
      <c r="DK96" s="343">
        <v>0</v>
      </c>
      <c r="DL96" s="344">
        <v>0</v>
      </c>
      <c r="DM96" s="343">
        <v>0</v>
      </c>
      <c r="DN96" s="343">
        <v>0</v>
      </c>
      <c r="DO96" s="343">
        <v>0</v>
      </c>
      <c r="DP96" s="343">
        <v>0</v>
      </c>
      <c r="DQ96" s="343">
        <v>0</v>
      </c>
      <c r="DR96" s="343">
        <v>0</v>
      </c>
      <c r="DS96" s="343">
        <v>0</v>
      </c>
      <c r="DT96" s="343">
        <v>0</v>
      </c>
      <c r="DU96" s="343">
        <v>0</v>
      </c>
      <c r="DV96" s="343">
        <v>0</v>
      </c>
      <c r="DW96" s="343">
        <v>0</v>
      </c>
      <c r="DX96" s="343">
        <v>0</v>
      </c>
      <c r="DY96" s="343">
        <v>0</v>
      </c>
      <c r="DZ96" s="343">
        <v>0</v>
      </c>
      <c r="EA96" s="345">
        <v>0</v>
      </c>
      <c r="EB96" s="343">
        <v>0</v>
      </c>
      <c r="EC96" s="343">
        <v>0</v>
      </c>
      <c r="ED96" s="343">
        <v>0</v>
      </c>
      <c r="EE96" s="343">
        <v>0</v>
      </c>
      <c r="EF96" s="343">
        <v>0</v>
      </c>
      <c r="EG96" s="344">
        <v>0</v>
      </c>
    </row>
    <row r="97" spans="1:137" s="353" customFormat="1">
      <c r="A97" s="349">
        <v>-1</v>
      </c>
      <c r="B97" s="350" t="s">
        <v>2356</v>
      </c>
      <c r="C97" s="351">
        <f t="shared" ref="C97" si="24">(SUM(E97:K97))*A97</f>
        <v>-12</v>
      </c>
      <c r="D97" s="352">
        <v>3</v>
      </c>
      <c r="E97" s="353">
        <v>2</v>
      </c>
      <c r="F97" s="353">
        <v>2</v>
      </c>
      <c r="G97" s="353">
        <v>2</v>
      </c>
      <c r="H97" s="353">
        <v>2</v>
      </c>
      <c r="I97" s="353">
        <v>1</v>
      </c>
      <c r="J97" s="353">
        <v>3</v>
      </c>
      <c r="K97" s="354">
        <v>0</v>
      </c>
      <c r="L97" s="353">
        <v>0</v>
      </c>
      <c r="M97" s="353">
        <v>0</v>
      </c>
      <c r="N97" s="353">
        <v>2</v>
      </c>
      <c r="O97" s="353">
        <v>2</v>
      </c>
      <c r="P97" s="353">
        <v>2</v>
      </c>
      <c r="Q97" s="353">
        <v>2</v>
      </c>
      <c r="R97" s="354">
        <v>2</v>
      </c>
      <c r="S97" s="353">
        <v>0</v>
      </c>
      <c r="T97" s="353">
        <v>0</v>
      </c>
      <c r="U97" s="353">
        <v>0</v>
      </c>
      <c r="V97" s="353">
        <v>2</v>
      </c>
      <c r="W97" s="353">
        <v>2</v>
      </c>
      <c r="X97" s="353">
        <v>1</v>
      </c>
      <c r="Y97" s="354">
        <v>1</v>
      </c>
      <c r="Z97" s="353">
        <v>1</v>
      </c>
      <c r="AA97" s="353">
        <v>2</v>
      </c>
      <c r="AB97" s="353">
        <v>1</v>
      </c>
      <c r="AC97" s="353">
        <v>2</v>
      </c>
      <c r="AD97" s="353">
        <v>2</v>
      </c>
      <c r="AE97" s="353">
        <v>2</v>
      </c>
      <c r="AF97" s="354">
        <v>2</v>
      </c>
      <c r="AG97" s="353">
        <v>1</v>
      </c>
      <c r="AH97" s="353">
        <v>0</v>
      </c>
      <c r="AI97" s="353">
        <v>0</v>
      </c>
      <c r="AJ97" s="353">
        <v>1</v>
      </c>
      <c r="AK97" s="353">
        <v>1</v>
      </c>
      <c r="AL97" s="353">
        <v>1</v>
      </c>
      <c r="AM97" s="354">
        <v>2</v>
      </c>
      <c r="AN97" s="353">
        <v>2</v>
      </c>
      <c r="AO97" s="353">
        <v>2</v>
      </c>
      <c r="AP97" s="353">
        <v>1</v>
      </c>
      <c r="AQ97" s="353">
        <v>1</v>
      </c>
      <c r="AR97" s="353">
        <v>1</v>
      </c>
      <c r="AS97" s="353">
        <v>2</v>
      </c>
      <c r="AT97" s="354">
        <v>1</v>
      </c>
      <c r="AU97" s="353">
        <v>0</v>
      </c>
      <c r="AV97" s="353">
        <v>0</v>
      </c>
      <c r="AW97" s="353">
        <v>0</v>
      </c>
      <c r="AX97" s="353">
        <v>0</v>
      </c>
      <c r="AY97" s="353">
        <v>1</v>
      </c>
      <c r="AZ97" s="353">
        <v>1</v>
      </c>
      <c r="BA97" s="354">
        <v>1</v>
      </c>
      <c r="BB97" s="353">
        <v>1</v>
      </c>
      <c r="BC97" s="353">
        <v>1</v>
      </c>
      <c r="BD97" s="353">
        <v>1</v>
      </c>
      <c r="BE97" s="353">
        <v>0</v>
      </c>
      <c r="BF97" s="353">
        <v>1</v>
      </c>
      <c r="BG97" s="353">
        <v>2</v>
      </c>
      <c r="BH97" s="354">
        <v>2</v>
      </c>
      <c r="BI97" s="353">
        <v>0</v>
      </c>
      <c r="BJ97" s="353">
        <v>0</v>
      </c>
      <c r="BK97" s="353">
        <v>1</v>
      </c>
      <c r="BL97" s="353">
        <v>1</v>
      </c>
      <c r="BM97" s="353">
        <v>1</v>
      </c>
      <c r="BN97" s="353">
        <v>1</v>
      </c>
      <c r="BO97" s="354">
        <v>0</v>
      </c>
      <c r="BP97" s="353">
        <v>0</v>
      </c>
      <c r="BQ97" s="353">
        <v>0</v>
      </c>
      <c r="BR97" s="353">
        <v>0</v>
      </c>
      <c r="BS97" s="353">
        <v>0</v>
      </c>
      <c r="BT97" s="353">
        <v>0</v>
      </c>
      <c r="BU97" s="353">
        <v>1</v>
      </c>
      <c r="BV97" s="354">
        <v>1</v>
      </c>
      <c r="BW97" s="353">
        <v>0</v>
      </c>
      <c r="BX97" s="353">
        <v>0</v>
      </c>
      <c r="BY97" s="353">
        <v>0</v>
      </c>
      <c r="BZ97" s="353">
        <v>0</v>
      </c>
      <c r="CA97" s="353">
        <v>0</v>
      </c>
      <c r="CB97" s="353">
        <v>0</v>
      </c>
      <c r="CC97" s="354">
        <v>1</v>
      </c>
      <c r="CD97" s="353">
        <v>1</v>
      </c>
      <c r="CE97" s="353">
        <v>0</v>
      </c>
      <c r="CF97" s="353">
        <v>0</v>
      </c>
      <c r="CG97" s="353">
        <v>0</v>
      </c>
      <c r="CH97" s="353">
        <v>1</v>
      </c>
      <c r="CI97" s="353">
        <v>1</v>
      </c>
      <c r="CJ97" s="354">
        <v>1</v>
      </c>
      <c r="CK97" s="353">
        <v>1</v>
      </c>
      <c r="CL97" s="353">
        <v>1</v>
      </c>
      <c r="CM97" s="353">
        <v>1</v>
      </c>
      <c r="CN97" s="353">
        <v>1</v>
      </c>
      <c r="CO97" s="353">
        <v>1</v>
      </c>
      <c r="CP97" s="353">
        <v>1</v>
      </c>
      <c r="CQ97" s="354">
        <v>1</v>
      </c>
      <c r="CR97" s="353">
        <v>0</v>
      </c>
      <c r="CS97" s="353">
        <v>0</v>
      </c>
      <c r="CT97" s="353">
        <v>0</v>
      </c>
      <c r="CU97" s="353">
        <v>0</v>
      </c>
      <c r="CV97" s="353">
        <v>0</v>
      </c>
      <c r="CW97" s="353">
        <v>0</v>
      </c>
      <c r="CX97" s="354">
        <v>0</v>
      </c>
      <c r="CY97" s="353">
        <v>0</v>
      </c>
      <c r="CZ97" s="353">
        <v>0</v>
      </c>
      <c r="DA97" s="353">
        <v>0</v>
      </c>
      <c r="DB97" s="353">
        <v>0</v>
      </c>
      <c r="DC97" s="353">
        <v>0</v>
      </c>
      <c r="DD97" s="353">
        <v>0</v>
      </c>
      <c r="DE97" s="354">
        <v>0</v>
      </c>
      <c r="DF97" s="353">
        <v>0</v>
      </c>
      <c r="DG97" s="353">
        <v>0</v>
      </c>
      <c r="DH97" s="353">
        <v>0</v>
      </c>
      <c r="DI97" s="353">
        <v>0</v>
      </c>
      <c r="DJ97" s="353">
        <v>0</v>
      </c>
      <c r="DK97" s="353">
        <v>0</v>
      </c>
      <c r="DL97" s="354">
        <v>0</v>
      </c>
      <c r="DM97" s="353">
        <v>0</v>
      </c>
      <c r="DN97" s="353">
        <v>0</v>
      </c>
      <c r="DO97" s="353">
        <v>0</v>
      </c>
      <c r="DP97" s="353">
        <v>0</v>
      </c>
      <c r="DQ97" s="353">
        <v>0</v>
      </c>
      <c r="DR97" s="353">
        <v>0</v>
      </c>
      <c r="DS97" s="353">
        <v>0</v>
      </c>
      <c r="DT97" s="353">
        <v>0</v>
      </c>
      <c r="DU97" s="353">
        <v>0</v>
      </c>
      <c r="DV97" s="353">
        <v>0</v>
      </c>
      <c r="DW97" s="353">
        <v>0</v>
      </c>
      <c r="DX97" s="353">
        <v>0</v>
      </c>
      <c r="DY97" s="353">
        <v>0</v>
      </c>
      <c r="DZ97" s="353">
        <v>0</v>
      </c>
      <c r="EA97" s="355">
        <v>0</v>
      </c>
      <c r="EB97" s="353">
        <v>0</v>
      </c>
      <c r="EC97" s="353">
        <v>0</v>
      </c>
      <c r="ED97" s="353">
        <v>0</v>
      </c>
      <c r="EE97" s="353">
        <v>0</v>
      </c>
      <c r="EF97" s="353">
        <v>0</v>
      </c>
      <c r="EG97" s="354">
        <v>0</v>
      </c>
    </row>
    <row r="98" spans="1:137" s="343" customFormat="1">
      <c r="A98" s="339">
        <v>0.5</v>
      </c>
      <c r="B98" s="347" t="s">
        <v>1046</v>
      </c>
      <c r="C98" s="341">
        <f t="shared" ref="C98:C105" si="25">(SUM(E98:K98))*A98</f>
        <v>4</v>
      </c>
      <c r="D98" s="342">
        <v>2</v>
      </c>
      <c r="E98" s="343">
        <v>1</v>
      </c>
      <c r="F98" s="343">
        <v>1</v>
      </c>
      <c r="G98" s="343">
        <v>1</v>
      </c>
      <c r="H98" s="343">
        <v>1</v>
      </c>
      <c r="I98" s="343">
        <v>2</v>
      </c>
      <c r="J98" s="343">
        <v>2</v>
      </c>
      <c r="K98" s="344">
        <v>0</v>
      </c>
      <c r="L98" s="343">
        <v>0</v>
      </c>
      <c r="M98" s="343">
        <v>0</v>
      </c>
      <c r="N98" s="343">
        <v>1</v>
      </c>
      <c r="O98" s="343">
        <v>2</v>
      </c>
      <c r="P98" s="343">
        <v>2</v>
      </c>
      <c r="Q98" s="343">
        <v>2</v>
      </c>
      <c r="R98" s="344">
        <v>2</v>
      </c>
      <c r="S98" s="343">
        <v>0</v>
      </c>
      <c r="T98" s="343">
        <v>0</v>
      </c>
      <c r="U98" s="343">
        <v>0</v>
      </c>
      <c r="V98" s="343">
        <v>1</v>
      </c>
      <c r="W98" s="343">
        <v>2</v>
      </c>
      <c r="X98" s="343">
        <v>2</v>
      </c>
      <c r="Y98" s="344">
        <v>2</v>
      </c>
      <c r="Z98" s="343">
        <v>1</v>
      </c>
      <c r="AA98" s="343">
        <v>1</v>
      </c>
      <c r="AB98" s="343">
        <v>2</v>
      </c>
      <c r="AC98" s="343">
        <v>1</v>
      </c>
      <c r="AD98" s="343">
        <v>1</v>
      </c>
      <c r="AE98" s="343">
        <v>2</v>
      </c>
      <c r="AF98" s="344">
        <v>2</v>
      </c>
      <c r="AG98" s="343">
        <v>1</v>
      </c>
      <c r="AH98" s="343">
        <v>0</v>
      </c>
      <c r="AI98" s="343">
        <v>0</v>
      </c>
      <c r="AJ98" s="343">
        <v>2</v>
      </c>
      <c r="AK98" s="343">
        <v>2</v>
      </c>
      <c r="AL98" s="343">
        <v>3</v>
      </c>
      <c r="AM98" s="344">
        <v>1</v>
      </c>
      <c r="AN98" s="343">
        <v>1</v>
      </c>
      <c r="AO98" s="343">
        <v>2</v>
      </c>
      <c r="AP98" s="343">
        <v>1</v>
      </c>
      <c r="AQ98" s="343">
        <v>1</v>
      </c>
      <c r="AR98" s="343">
        <v>2</v>
      </c>
      <c r="AS98" s="343">
        <v>2</v>
      </c>
      <c r="AT98" s="344">
        <v>2</v>
      </c>
      <c r="AU98" s="343">
        <v>0</v>
      </c>
      <c r="AV98" s="343">
        <v>0</v>
      </c>
      <c r="AW98" s="343">
        <v>0</v>
      </c>
      <c r="AX98" s="343">
        <v>0</v>
      </c>
      <c r="AY98" s="343">
        <v>2</v>
      </c>
      <c r="AZ98" s="343">
        <v>2</v>
      </c>
      <c r="BA98" s="344">
        <v>2</v>
      </c>
      <c r="BB98" s="343">
        <v>1</v>
      </c>
      <c r="BC98" s="343">
        <v>1</v>
      </c>
      <c r="BD98" s="343">
        <v>1</v>
      </c>
      <c r="BE98" s="343">
        <v>0</v>
      </c>
      <c r="BF98" s="343">
        <v>2</v>
      </c>
      <c r="BG98" s="343">
        <v>2</v>
      </c>
      <c r="BH98" s="344">
        <v>2</v>
      </c>
      <c r="BI98" s="343">
        <v>0</v>
      </c>
      <c r="BJ98" s="343">
        <v>0</v>
      </c>
      <c r="BK98" s="343">
        <v>2</v>
      </c>
      <c r="BL98" s="343">
        <v>2</v>
      </c>
      <c r="BM98" s="343">
        <v>2</v>
      </c>
      <c r="BN98" s="343">
        <v>2</v>
      </c>
      <c r="BO98" s="344">
        <v>2</v>
      </c>
      <c r="BP98" s="343">
        <v>0</v>
      </c>
      <c r="BQ98" s="343">
        <v>0</v>
      </c>
      <c r="BR98" s="343">
        <v>0</v>
      </c>
      <c r="BS98" s="343">
        <v>0</v>
      </c>
      <c r="BT98" s="343">
        <v>0</v>
      </c>
      <c r="BU98" s="343">
        <v>2</v>
      </c>
      <c r="BV98" s="344">
        <v>2</v>
      </c>
      <c r="BW98" s="343">
        <v>0</v>
      </c>
      <c r="BX98" s="343">
        <v>1</v>
      </c>
      <c r="BY98" s="343">
        <v>1</v>
      </c>
      <c r="BZ98" s="343">
        <v>2</v>
      </c>
      <c r="CA98" s="343">
        <v>2</v>
      </c>
      <c r="CB98" s="343">
        <v>2</v>
      </c>
      <c r="CC98" s="344">
        <v>2</v>
      </c>
      <c r="CD98" s="343">
        <v>2</v>
      </c>
      <c r="CE98" s="343">
        <v>1</v>
      </c>
      <c r="CF98" s="343">
        <v>2</v>
      </c>
      <c r="CG98" s="343">
        <v>2</v>
      </c>
      <c r="CH98" s="343">
        <v>2</v>
      </c>
      <c r="CI98" s="343">
        <v>2</v>
      </c>
      <c r="CJ98" s="344">
        <v>2</v>
      </c>
      <c r="CK98" s="343">
        <v>0</v>
      </c>
      <c r="CL98" s="343">
        <v>1</v>
      </c>
      <c r="CM98" s="343">
        <v>2</v>
      </c>
      <c r="CN98" s="343">
        <v>2</v>
      </c>
      <c r="CO98" s="343">
        <v>2</v>
      </c>
      <c r="CP98" s="343">
        <v>2</v>
      </c>
      <c r="CQ98" s="344">
        <v>2</v>
      </c>
      <c r="CR98" s="343">
        <v>0</v>
      </c>
      <c r="CS98" s="343">
        <v>0</v>
      </c>
      <c r="CT98" s="343">
        <v>0</v>
      </c>
      <c r="CU98" s="343">
        <v>2</v>
      </c>
      <c r="CV98" s="343">
        <v>2</v>
      </c>
      <c r="CW98" s="343">
        <v>2</v>
      </c>
      <c r="CX98" s="344">
        <v>2</v>
      </c>
      <c r="CY98" s="343">
        <v>0</v>
      </c>
      <c r="CZ98" s="343">
        <v>0</v>
      </c>
      <c r="DA98" s="343">
        <v>1</v>
      </c>
      <c r="DB98" s="343">
        <v>2</v>
      </c>
      <c r="DC98" s="343">
        <v>1</v>
      </c>
      <c r="DD98" s="343">
        <v>1</v>
      </c>
      <c r="DE98" s="344">
        <v>2</v>
      </c>
      <c r="DF98" s="343">
        <v>1</v>
      </c>
      <c r="DG98" s="343">
        <v>1</v>
      </c>
      <c r="DH98" s="343">
        <v>0</v>
      </c>
      <c r="DI98" s="343">
        <v>2</v>
      </c>
      <c r="DJ98" s="343">
        <v>2</v>
      </c>
      <c r="DK98" s="343">
        <v>2</v>
      </c>
      <c r="DL98" s="344">
        <v>0</v>
      </c>
      <c r="DM98" s="343">
        <v>2</v>
      </c>
      <c r="DN98" s="343">
        <v>1</v>
      </c>
      <c r="DO98" s="343">
        <v>2</v>
      </c>
      <c r="DP98" s="343">
        <v>2</v>
      </c>
      <c r="DQ98" s="343">
        <v>2</v>
      </c>
      <c r="DR98" s="343">
        <v>2</v>
      </c>
      <c r="DS98" s="343">
        <v>2</v>
      </c>
      <c r="DT98" s="343">
        <v>1</v>
      </c>
      <c r="DU98" s="343">
        <v>1</v>
      </c>
      <c r="DV98" s="343">
        <v>1</v>
      </c>
      <c r="DW98" s="343">
        <v>2</v>
      </c>
      <c r="DX98" s="343">
        <v>1</v>
      </c>
      <c r="DY98" s="343">
        <v>1</v>
      </c>
      <c r="DZ98" s="343">
        <v>3</v>
      </c>
      <c r="EA98" s="345">
        <v>1</v>
      </c>
      <c r="EB98" s="343">
        <v>1</v>
      </c>
      <c r="EC98" s="343">
        <v>1</v>
      </c>
      <c r="ED98" s="343">
        <v>3</v>
      </c>
      <c r="EE98" s="343">
        <v>1</v>
      </c>
      <c r="EF98" s="343">
        <v>3</v>
      </c>
      <c r="EG98" s="344">
        <v>3</v>
      </c>
    </row>
    <row r="99" spans="1:137" s="343" customFormat="1">
      <c r="A99" s="339">
        <v>-0.5</v>
      </c>
      <c r="B99" s="340" t="s">
        <v>1968</v>
      </c>
      <c r="C99" s="341">
        <f t="shared" si="25"/>
        <v>-6</v>
      </c>
      <c r="D99" s="342" t="s">
        <v>94</v>
      </c>
      <c r="E99" s="343">
        <v>6</v>
      </c>
      <c r="F99" s="343">
        <v>6</v>
      </c>
      <c r="G99" s="343">
        <v>0</v>
      </c>
      <c r="H99" s="343">
        <v>0</v>
      </c>
      <c r="I99" s="343">
        <v>0</v>
      </c>
      <c r="J99" s="343">
        <v>0</v>
      </c>
      <c r="K99" s="344">
        <v>0</v>
      </c>
      <c r="L99" s="343">
        <v>0</v>
      </c>
      <c r="M99" s="343">
        <v>0</v>
      </c>
      <c r="N99" s="343">
        <v>6</v>
      </c>
      <c r="O99" s="343">
        <v>4</v>
      </c>
      <c r="P99" s="343">
        <v>0</v>
      </c>
      <c r="Q99" s="343">
        <v>0</v>
      </c>
      <c r="R99" s="344">
        <v>0</v>
      </c>
      <c r="S99" s="343">
        <v>0</v>
      </c>
      <c r="T99" s="343">
        <v>0</v>
      </c>
      <c r="U99" s="343">
        <v>0</v>
      </c>
      <c r="V99" s="343">
        <v>6</v>
      </c>
      <c r="W99" s="343">
        <v>6</v>
      </c>
      <c r="X99" s="343">
        <v>3</v>
      </c>
      <c r="Y99" s="344">
        <v>0</v>
      </c>
      <c r="Z99" s="343">
        <v>12</v>
      </c>
      <c r="AA99" s="343">
        <v>6</v>
      </c>
      <c r="AB99" s="343">
        <v>3</v>
      </c>
      <c r="AC99" s="343">
        <v>5</v>
      </c>
      <c r="AD99" s="343">
        <v>5</v>
      </c>
      <c r="AE99" s="343">
        <v>5</v>
      </c>
      <c r="AF99" s="344">
        <v>3</v>
      </c>
      <c r="AG99" s="343">
        <v>6</v>
      </c>
      <c r="AH99" s="343">
        <v>0</v>
      </c>
      <c r="AI99" s="343">
        <v>0</v>
      </c>
      <c r="AJ99" s="343">
        <v>3</v>
      </c>
      <c r="AK99" s="343">
        <v>3</v>
      </c>
      <c r="AL99" s="343">
        <v>3</v>
      </c>
      <c r="AM99" s="344">
        <v>14</v>
      </c>
      <c r="AN99" s="343">
        <v>6</v>
      </c>
      <c r="AO99" s="343">
        <v>3</v>
      </c>
      <c r="AP99" s="343">
        <v>12</v>
      </c>
      <c r="AQ99" s="343">
        <v>12</v>
      </c>
      <c r="AR99" s="343">
        <v>3</v>
      </c>
      <c r="AS99" s="343">
        <v>4</v>
      </c>
      <c r="AT99" s="344">
        <v>3</v>
      </c>
      <c r="AU99" s="343">
        <v>0</v>
      </c>
      <c r="AV99" s="343">
        <v>0</v>
      </c>
      <c r="AW99" s="343">
        <v>0</v>
      </c>
      <c r="AX99" s="343">
        <v>0</v>
      </c>
      <c r="AY99" s="343">
        <v>6</v>
      </c>
      <c r="AZ99" s="343">
        <v>6</v>
      </c>
      <c r="BA99" s="344">
        <v>3</v>
      </c>
      <c r="BB99" s="343">
        <v>5</v>
      </c>
      <c r="BC99" s="343">
        <v>3</v>
      </c>
      <c r="BD99" s="343">
        <v>5</v>
      </c>
      <c r="BE99" s="343">
        <v>0</v>
      </c>
      <c r="BF99" s="343">
        <v>3</v>
      </c>
      <c r="BG99" s="343">
        <v>3</v>
      </c>
      <c r="BH99" s="344">
        <v>3</v>
      </c>
      <c r="BI99" s="343">
        <v>0</v>
      </c>
      <c r="BJ99" s="343">
        <v>0</v>
      </c>
      <c r="BK99" s="343">
        <v>0</v>
      </c>
      <c r="BL99" s="343">
        <v>3</v>
      </c>
      <c r="BM99" s="343">
        <v>0</v>
      </c>
      <c r="BN99" s="343">
        <v>4</v>
      </c>
      <c r="BO99" s="344">
        <v>6</v>
      </c>
      <c r="BP99" s="343">
        <v>0</v>
      </c>
      <c r="BQ99" s="343">
        <v>0</v>
      </c>
      <c r="BR99" s="343">
        <v>0</v>
      </c>
      <c r="BS99" s="343">
        <v>0</v>
      </c>
      <c r="BT99" s="343">
        <v>0</v>
      </c>
      <c r="BU99" s="343">
        <v>4</v>
      </c>
      <c r="BV99" s="344">
        <v>3</v>
      </c>
      <c r="BW99" s="343">
        <v>8</v>
      </c>
      <c r="BX99" s="343">
        <v>5</v>
      </c>
      <c r="BY99" s="343">
        <v>4</v>
      </c>
      <c r="BZ99" s="343">
        <v>3</v>
      </c>
      <c r="CA99" s="343">
        <v>0</v>
      </c>
      <c r="CB99" s="343">
        <v>0</v>
      </c>
      <c r="CC99" s="344">
        <v>3</v>
      </c>
      <c r="CD99" s="343">
        <v>2</v>
      </c>
      <c r="CE99" s="343">
        <v>6</v>
      </c>
      <c r="CF99" s="343">
        <v>4</v>
      </c>
      <c r="CG99" s="343">
        <v>3</v>
      </c>
      <c r="CH99" s="343">
        <v>2</v>
      </c>
      <c r="CI99" s="343">
        <v>0</v>
      </c>
      <c r="CJ99" s="344">
        <v>3</v>
      </c>
      <c r="CK99" s="343">
        <v>12</v>
      </c>
      <c r="CL99" s="343">
        <v>6</v>
      </c>
      <c r="CM99" s="343">
        <v>3</v>
      </c>
      <c r="CN99" s="343">
        <v>9</v>
      </c>
      <c r="CO99" s="343">
        <v>2</v>
      </c>
      <c r="CP99" s="343">
        <v>7</v>
      </c>
      <c r="CQ99" s="344">
        <v>6</v>
      </c>
      <c r="CR99" s="343">
        <v>2</v>
      </c>
      <c r="CS99" s="343">
        <v>0</v>
      </c>
      <c r="CT99" s="343">
        <v>2</v>
      </c>
      <c r="CU99" s="343">
        <v>7</v>
      </c>
      <c r="CV99" s="343">
        <v>6</v>
      </c>
      <c r="CW99" s="343">
        <v>6</v>
      </c>
      <c r="CX99" s="344">
        <v>8</v>
      </c>
      <c r="CY99" s="343">
        <v>3</v>
      </c>
      <c r="CZ99" s="343">
        <v>2</v>
      </c>
      <c r="DA99" s="343">
        <v>10</v>
      </c>
      <c r="DB99" s="343">
        <v>5</v>
      </c>
      <c r="DC99" s="343">
        <v>3</v>
      </c>
      <c r="DD99" s="343">
        <v>6</v>
      </c>
      <c r="DE99" s="344">
        <v>5</v>
      </c>
      <c r="DF99" s="343">
        <v>0</v>
      </c>
      <c r="DG99" s="343">
        <v>19</v>
      </c>
      <c r="DH99" s="343">
        <v>1</v>
      </c>
      <c r="DI99" s="343">
        <v>2</v>
      </c>
      <c r="DJ99" s="343">
        <v>1</v>
      </c>
      <c r="DK99" s="343">
        <v>3</v>
      </c>
      <c r="DL99" s="344">
        <v>0</v>
      </c>
      <c r="DM99" s="343">
        <v>3</v>
      </c>
      <c r="DN99" s="343">
        <v>3</v>
      </c>
      <c r="DO99" s="343">
        <v>2</v>
      </c>
      <c r="DP99" s="343">
        <v>2</v>
      </c>
      <c r="DQ99" s="343">
        <v>1</v>
      </c>
      <c r="DR99" s="343">
        <v>2</v>
      </c>
      <c r="DS99" s="343">
        <v>3</v>
      </c>
      <c r="DT99" s="343">
        <v>2</v>
      </c>
      <c r="DU99" s="343">
        <v>2</v>
      </c>
      <c r="DV99" s="343">
        <v>2</v>
      </c>
      <c r="DW99" s="343">
        <v>1</v>
      </c>
      <c r="DX99" s="343">
        <v>3</v>
      </c>
      <c r="DY99" s="343">
        <v>0</v>
      </c>
      <c r="DZ99" s="343">
        <v>0</v>
      </c>
      <c r="EA99" s="345">
        <v>0</v>
      </c>
      <c r="EB99" s="343">
        <v>0</v>
      </c>
      <c r="EC99" s="343">
        <v>0</v>
      </c>
      <c r="ED99" s="343">
        <v>0</v>
      </c>
      <c r="EE99" s="343">
        <v>0</v>
      </c>
      <c r="EF99" s="343">
        <v>0</v>
      </c>
      <c r="EG99" s="344">
        <v>0</v>
      </c>
    </row>
    <row r="100" spans="1:137" s="343" customFormat="1">
      <c r="A100" s="356">
        <v>0.06</v>
      </c>
      <c r="B100" s="340" t="s">
        <v>481</v>
      </c>
      <c r="C100" s="341">
        <f t="shared" si="25"/>
        <v>26.4</v>
      </c>
      <c r="D100" s="342" t="s">
        <v>94</v>
      </c>
      <c r="E100" s="343">
        <v>0</v>
      </c>
      <c r="F100" s="343">
        <v>0</v>
      </c>
      <c r="G100" s="343">
        <v>120</v>
      </c>
      <c r="H100" s="343">
        <v>60</v>
      </c>
      <c r="I100" s="343">
        <v>60</v>
      </c>
      <c r="J100" s="343">
        <v>200</v>
      </c>
      <c r="K100" s="344">
        <v>0</v>
      </c>
      <c r="L100" s="343">
        <v>0</v>
      </c>
      <c r="M100" s="343">
        <v>0</v>
      </c>
      <c r="N100" s="343">
        <v>0</v>
      </c>
      <c r="O100" s="343">
        <v>0</v>
      </c>
      <c r="P100" s="343">
        <v>120</v>
      </c>
      <c r="Q100" s="343">
        <v>100</v>
      </c>
      <c r="R100" s="344">
        <v>300</v>
      </c>
      <c r="S100" s="343">
        <v>0</v>
      </c>
      <c r="T100" s="343">
        <v>0</v>
      </c>
      <c r="U100" s="343">
        <v>0</v>
      </c>
      <c r="V100" s="343">
        <v>0</v>
      </c>
      <c r="W100" s="343">
        <v>20</v>
      </c>
      <c r="X100" s="343">
        <v>59</v>
      </c>
      <c r="Y100" s="344">
        <v>9</v>
      </c>
      <c r="Z100" s="343">
        <v>0</v>
      </c>
      <c r="AA100" s="343">
        <v>20</v>
      </c>
      <c r="AB100" s="343">
        <v>60</v>
      </c>
      <c r="AC100" s="343">
        <v>6</v>
      </c>
      <c r="AD100" s="343">
        <v>0</v>
      </c>
      <c r="AE100" s="343">
        <v>50</v>
      </c>
      <c r="AF100" s="344">
        <v>20</v>
      </c>
      <c r="AG100" s="343">
        <v>20</v>
      </c>
      <c r="AH100" s="343">
        <v>0</v>
      </c>
      <c r="AI100" s="343">
        <v>0</v>
      </c>
      <c r="AJ100" s="343">
        <v>30</v>
      </c>
      <c r="AK100" s="343">
        <v>30</v>
      </c>
      <c r="AL100" s="343">
        <v>45</v>
      </c>
      <c r="AM100" s="344">
        <v>15</v>
      </c>
      <c r="AN100" s="343">
        <v>0</v>
      </c>
      <c r="AO100" s="343">
        <v>20</v>
      </c>
      <c r="AP100" s="343">
        <v>15</v>
      </c>
      <c r="AQ100" s="343">
        <v>35</v>
      </c>
      <c r="AR100" s="343">
        <v>20</v>
      </c>
      <c r="AS100" s="343">
        <v>20</v>
      </c>
      <c r="AT100" s="344">
        <v>20</v>
      </c>
      <c r="AU100" s="343">
        <v>0</v>
      </c>
      <c r="AV100" s="343">
        <v>0</v>
      </c>
      <c r="AW100" s="343">
        <v>0</v>
      </c>
      <c r="AX100" s="343">
        <v>0</v>
      </c>
      <c r="AY100" s="343">
        <v>60</v>
      </c>
      <c r="AZ100" s="343">
        <v>0</v>
      </c>
      <c r="BA100" s="344">
        <v>0</v>
      </c>
      <c r="BB100" s="343">
        <v>0</v>
      </c>
      <c r="BC100" s="343">
        <v>48</v>
      </c>
      <c r="BD100" s="343">
        <v>29</v>
      </c>
      <c r="BE100" s="343">
        <v>0</v>
      </c>
      <c r="BF100" s="343">
        <v>0</v>
      </c>
      <c r="BG100" s="343">
        <v>20</v>
      </c>
      <c r="BH100" s="344">
        <v>59</v>
      </c>
      <c r="BI100" s="343">
        <v>0</v>
      </c>
      <c r="BJ100" s="343">
        <v>0</v>
      </c>
      <c r="BK100" s="343">
        <v>15</v>
      </c>
      <c r="BL100" s="343">
        <v>0</v>
      </c>
      <c r="BM100" s="343">
        <v>20</v>
      </c>
      <c r="BN100" s="343">
        <v>20</v>
      </c>
      <c r="BO100" s="344">
        <v>20</v>
      </c>
      <c r="BP100" s="343">
        <v>0</v>
      </c>
      <c r="BQ100" s="343">
        <v>0</v>
      </c>
      <c r="BR100" s="343">
        <v>0</v>
      </c>
      <c r="BS100" s="343">
        <v>0</v>
      </c>
      <c r="BT100" s="343">
        <v>0</v>
      </c>
      <c r="BU100" s="343">
        <v>20</v>
      </c>
      <c r="BV100" s="344">
        <v>10</v>
      </c>
      <c r="BW100" s="343">
        <v>0</v>
      </c>
      <c r="BX100" s="343">
        <v>0</v>
      </c>
      <c r="BY100" s="343">
        <v>18</v>
      </c>
      <c r="BZ100" s="343">
        <v>9</v>
      </c>
      <c r="CA100" s="343">
        <v>0</v>
      </c>
      <c r="CB100" s="343">
        <v>44</v>
      </c>
      <c r="CC100" s="344">
        <v>20</v>
      </c>
      <c r="CD100" s="343">
        <v>14</v>
      </c>
      <c r="CE100" s="343">
        <v>0</v>
      </c>
      <c r="CF100" s="343">
        <v>0</v>
      </c>
      <c r="CG100" s="343">
        <v>0</v>
      </c>
      <c r="CH100" s="343">
        <v>15</v>
      </c>
      <c r="CI100" s="343">
        <v>17</v>
      </c>
      <c r="CJ100" s="344">
        <v>84</v>
      </c>
      <c r="CK100" s="343">
        <v>0</v>
      </c>
      <c r="CL100" s="343">
        <v>23</v>
      </c>
      <c r="CM100" s="343">
        <v>75</v>
      </c>
      <c r="CN100" s="343">
        <v>11</v>
      </c>
      <c r="CO100" s="343">
        <v>11</v>
      </c>
      <c r="CP100" s="343">
        <v>0</v>
      </c>
      <c r="CQ100" s="344">
        <v>23</v>
      </c>
      <c r="CR100" s="343">
        <v>0</v>
      </c>
      <c r="CS100" s="343">
        <v>0</v>
      </c>
      <c r="CT100" s="343">
        <v>20</v>
      </c>
      <c r="CU100" s="343">
        <v>31</v>
      </c>
      <c r="CV100" s="343">
        <v>16</v>
      </c>
      <c r="CW100" s="343">
        <v>6</v>
      </c>
      <c r="CX100" s="344">
        <v>8</v>
      </c>
      <c r="CY100" s="343">
        <v>17</v>
      </c>
      <c r="CZ100" s="343">
        <v>13</v>
      </c>
      <c r="DA100" s="343">
        <v>0</v>
      </c>
      <c r="DB100" s="343">
        <v>6</v>
      </c>
      <c r="DC100" s="343">
        <v>9</v>
      </c>
      <c r="DD100" s="343">
        <v>24</v>
      </c>
      <c r="DE100" s="344">
        <v>42</v>
      </c>
      <c r="DF100" s="343">
        <v>2</v>
      </c>
      <c r="DG100" s="343">
        <v>19</v>
      </c>
      <c r="DH100" s="343">
        <v>0</v>
      </c>
      <c r="DI100" s="343">
        <v>17</v>
      </c>
      <c r="DJ100" s="343">
        <v>0</v>
      </c>
      <c r="DK100" s="343">
        <v>36</v>
      </c>
      <c r="DL100" s="344">
        <v>1</v>
      </c>
      <c r="DM100" s="343">
        <v>19</v>
      </c>
      <c r="DN100" s="343">
        <v>2</v>
      </c>
      <c r="DO100" s="343">
        <v>3</v>
      </c>
      <c r="DP100" s="343">
        <v>8</v>
      </c>
      <c r="DQ100" s="343">
        <v>8</v>
      </c>
      <c r="DR100" s="343">
        <v>11</v>
      </c>
      <c r="DS100" s="343">
        <v>0</v>
      </c>
      <c r="DT100" s="343">
        <v>8</v>
      </c>
      <c r="DU100" s="343">
        <v>0</v>
      </c>
      <c r="DV100" s="343">
        <v>20</v>
      </c>
      <c r="DW100" s="343">
        <v>20</v>
      </c>
      <c r="DX100" s="343">
        <v>14</v>
      </c>
      <c r="DY100" s="343">
        <v>29</v>
      </c>
      <c r="DZ100" s="343">
        <v>19</v>
      </c>
      <c r="EA100" s="345">
        <v>2</v>
      </c>
      <c r="EB100" s="343">
        <v>11</v>
      </c>
      <c r="EC100" s="343">
        <v>19</v>
      </c>
      <c r="ED100" s="343">
        <v>3</v>
      </c>
      <c r="EE100" s="343">
        <v>0</v>
      </c>
      <c r="EF100" s="343">
        <v>8</v>
      </c>
      <c r="EG100" s="344">
        <v>26</v>
      </c>
    </row>
    <row r="101" spans="1:137" s="343" customFormat="1">
      <c r="A101" s="346">
        <v>1</v>
      </c>
      <c r="B101" s="340" t="s">
        <v>1284</v>
      </c>
      <c r="C101" s="341">
        <f t="shared" si="25"/>
        <v>6</v>
      </c>
      <c r="D101" s="342">
        <v>1</v>
      </c>
      <c r="E101" s="343">
        <v>1</v>
      </c>
      <c r="F101" s="343">
        <v>1</v>
      </c>
      <c r="G101" s="343">
        <v>1</v>
      </c>
      <c r="H101" s="343">
        <v>1</v>
      </c>
      <c r="I101" s="343">
        <v>1</v>
      </c>
      <c r="J101" s="343">
        <v>1</v>
      </c>
      <c r="K101" s="344">
        <v>0</v>
      </c>
      <c r="L101" s="343">
        <v>0</v>
      </c>
      <c r="M101" s="343">
        <v>0</v>
      </c>
      <c r="N101" s="343">
        <v>0</v>
      </c>
      <c r="O101" s="343">
        <v>0</v>
      </c>
      <c r="P101" s="343">
        <v>1</v>
      </c>
      <c r="Q101" s="343">
        <v>1</v>
      </c>
      <c r="R101" s="344">
        <v>1</v>
      </c>
      <c r="S101" s="343">
        <v>0</v>
      </c>
      <c r="T101" s="343">
        <v>0</v>
      </c>
      <c r="U101" s="343">
        <v>0</v>
      </c>
      <c r="V101" s="343">
        <v>1</v>
      </c>
      <c r="W101" s="343">
        <v>1</v>
      </c>
      <c r="X101" s="343">
        <v>0</v>
      </c>
      <c r="Y101" s="344">
        <v>1</v>
      </c>
      <c r="Z101" s="343">
        <v>0</v>
      </c>
      <c r="AA101" s="343">
        <v>0</v>
      </c>
      <c r="AB101" s="343">
        <v>1</v>
      </c>
      <c r="AC101" s="343">
        <v>1</v>
      </c>
      <c r="AD101" s="343">
        <v>1</v>
      </c>
      <c r="AE101" s="343">
        <v>1</v>
      </c>
      <c r="AF101" s="344">
        <v>1</v>
      </c>
      <c r="AG101" s="343">
        <v>1</v>
      </c>
      <c r="AH101" s="343">
        <v>0</v>
      </c>
      <c r="AI101" s="343">
        <v>0</v>
      </c>
      <c r="AJ101" s="343">
        <v>1</v>
      </c>
      <c r="AK101" s="343">
        <v>1</v>
      </c>
      <c r="AL101" s="343">
        <v>1</v>
      </c>
      <c r="AM101" s="344">
        <v>0</v>
      </c>
      <c r="AN101" s="343">
        <v>1</v>
      </c>
      <c r="AO101" s="343">
        <v>1</v>
      </c>
      <c r="AP101" s="343">
        <v>1</v>
      </c>
      <c r="AQ101" s="343">
        <v>1</v>
      </c>
      <c r="AR101" s="343">
        <v>1</v>
      </c>
      <c r="AS101" s="343">
        <v>1</v>
      </c>
      <c r="AT101" s="344">
        <v>1</v>
      </c>
      <c r="AU101" s="343">
        <v>0</v>
      </c>
      <c r="AV101" s="343">
        <v>0</v>
      </c>
      <c r="AW101" s="343">
        <v>0</v>
      </c>
      <c r="AX101" s="343">
        <v>0</v>
      </c>
      <c r="AY101" s="343">
        <v>1</v>
      </c>
      <c r="AZ101" s="343">
        <v>1</v>
      </c>
      <c r="BA101" s="344">
        <v>1</v>
      </c>
      <c r="BB101" s="343">
        <v>1</v>
      </c>
      <c r="BC101" s="343">
        <v>1</v>
      </c>
      <c r="BD101" s="343">
        <v>1</v>
      </c>
      <c r="BE101" s="343">
        <v>0</v>
      </c>
      <c r="BF101" s="343">
        <v>1</v>
      </c>
      <c r="BG101" s="343">
        <v>1</v>
      </c>
      <c r="BH101" s="344">
        <v>1</v>
      </c>
      <c r="BI101" s="343">
        <v>0</v>
      </c>
      <c r="BJ101" s="343">
        <v>0</v>
      </c>
      <c r="BK101" s="343">
        <v>1</v>
      </c>
      <c r="BL101" s="343">
        <v>1</v>
      </c>
      <c r="BM101" s="343">
        <v>1</v>
      </c>
      <c r="BN101" s="343">
        <v>1</v>
      </c>
      <c r="BO101" s="344">
        <v>1</v>
      </c>
      <c r="BP101" s="343">
        <v>0</v>
      </c>
      <c r="BQ101" s="343">
        <v>0</v>
      </c>
      <c r="BR101" s="343">
        <v>0</v>
      </c>
      <c r="BS101" s="343">
        <v>0</v>
      </c>
      <c r="BT101" s="343">
        <v>0</v>
      </c>
      <c r="BU101" s="343">
        <v>1</v>
      </c>
      <c r="BV101" s="344">
        <v>1</v>
      </c>
      <c r="BW101" s="343">
        <v>0</v>
      </c>
      <c r="BX101" s="343">
        <v>0</v>
      </c>
      <c r="BY101" s="343">
        <v>1</v>
      </c>
      <c r="BZ101" s="343">
        <v>1</v>
      </c>
      <c r="CA101" s="343">
        <v>1</v>
      </c>
      <c r="CB101" s="343">
        <v>1</v>
      </c>
      <c r="CC101" s="344">
        <v>1</v>
      </c>
      <c r="CD101" s="343">
        <v>1</v>
      </c>
      <c r="CE101" s="343">
        <v>0</v>
      </c>
      <c r="CF101" s="343">
        <v>1</v>
      </c>
      <c r="CG101" s="343">
        <v>1</v>
      </c>
      <c r="CH101" s="343">
        <v>1</v>
      </c>
      <c r="CI101" s="343">
        <v>1</v>
      </c>
      <c r="CJ101" s="344">
        <v>1</v>
      </c>
      <c r="CK101" s="343">
        <v>0</v>
      </c>
      <c r="CL101" s="343">
        <v>1</v>
      </c>
      <c r="CM101" s="343">
        <v>1</v>
      </c>
      <c r="CN101" s="343">
        <v>1</v>
      </c>
      <c r="CO101" s="343">
        <v>1</v>
      </c>
      <c r="CP101" s="343">
        <v>1</v>
      </c>
      <c r="CQ101" s="344">
        <v>1</v>
      </c>
      <c r="CR101" s="343">
        <v>0</v>
      </c>
      <c r="CS101" s="343">
        <v>0</v>
      </c>
      <c r="CT101" s="343">
        <v>0</v>
      </c>
      <c r="CU101" s="343">
        <v>1</v>
      </c>
      <c r="CV101" s="343">
        <v>1</v>
      </c>
      <c r="CW101" s="343">
        <v>1</v>
      </c>
      <c r="CX101" s="344">
        <v>1</v>
      </c>
      <c r="CY101" s="343">
        <v>0</v>
      </c>
      <c r="CZ101" s="343">
        <v>0</v>
      </c>
      <c r="DA101" s="343">
        <v>1</v>
      </c>
      <c r="DB101" s="343">
        <v>1</v>
      </c>
      <c r="DC101" s="343">
        <v>1</v>
      </c>
      <c r="DD101" s="343">
        <v>0</v>
      </c>
      <c r="DE101" s="344">
        <v>1</v>
      </c>
      <c r="DF101" s="343">
        <v>1</v>
      </c>
      <c r="DG101" s="343">
        <v>1</v>
      </c>
      <c r="DH101" s="343">
        <v>1</v>
      </c>
      <c r="DI101" s="343">
        <v>1</v>
      </c>
      <c r="DJ101" s="343">
        <v>1</v>
      </c>
      <c r="DK101" s="343">
        <v>1</v>
      </c>
      <c r="DL101" s="344">
        <v>0</v>
      </c>
      <c r="DM101" s="343">
        <v>1</v>
      </c>
      <c r="DN101" s="343">
        <v>1</v>
      </c>
      <c r="DO101" s="343">
        <v>1</v>
      </c>
      <c r="DP101" s="343">
        <v>1</v>
      </c>
      <c r="DQ101" s="343">
        <v>1</v>
      </c>
      <c r="DR101" s="343">
        <v>1</v>
      </c>
      <c r="DS101" s="343">
        <v>1</v>
      </c>
      <c r="DT101" s="343">
        <v>1</v>
      </c>
      <c r="DU101" s="343">
        <v>1</v>
      </c>
      <c r="DV101" s="343">
        <v>1</v>
      </c>
      <c r="DW101" s="343">
        <v>1</v>
      </c>
      <c r="DX101" s="343">
        <v>1</v>
      </c>
      <c r="DY101" s="343">
        <v>3</v>
      </c>
      <c r="DZ101" s="343">
        <v>1</v>
      </c>
      <c r="EA101" s="345">
        <v>1</v>
      </c>
      <c r="EB101" s="343">
        <v>3</v>
      </c>
      <c r="EC101" s="343">
        <v>3</v>
      </c>
      <c r="ED101" s="343">
        <v>1</v>
      </c>
      <c r="EE101" s="343">
        <v>2</v>
      </c>
      <c r="EF101" s="343">
        <v>2</v>
      </c>
      <c r="EG101" s="344">
        <v>2</v>
      </c>
    </row>
    <row r="102" spans="1:137" s="343" customFormat="1">
      <c r="A102" s="346">
        <v>-2</v>
      </c>
      <c r="B102" s="340" t="s">
        <v>78</v>
      </c>
      <c r="C102" s="341">
        <f t="shared" si="25"/>
        <v>0</v>
      </c>
      <c r="D102" s="342" t="s">
        <v>94</v>
      </c>
      <c r="E102" s="343">
        <v>0</v>
      </c>
      <c r="F102" s="343">
        <v>0</v>
      </c>
      <c r="G102" s="343">
        <v>0</v>
      </c>
      <c r="H102" s="343">
        <v>0</v>
      </c>
      <c r="I102" s="343">
        <v>0</v>
      </c>
      <c r="J102" s="343">
        <v>0</v>
      </c>
      <c r="K102" s="344">
        <v>0</v>
      </c>
      <c r="L102" s="343">
        <v>0</v>
      </c>
      <c r="M102" s="343">
        <v>0</v>
      </c>
      <c r="N102" s="343">
        <v>10</v>
      </c>
      <c r="O102" s="343">
        <v>0</v>
      </c>
      <c r="P102" s="343">
        <v>2</v>
      </c>
      <c r="Q102" s="343">
        <v>1</v>
      </c>
      <c r="R102" s="344">
        <v>4</v>
      </c>
      <c r="S102" s="343">
        <v>0</v>
      </c>
      <c r="T102" s="343">
        <v>0</v>
      </c>
      <c r="U102" s="343">
        <v>0</v>
      </c>
      <c r="V102" s="343">
        <v>2</v>
      </c>
      <c r="W102" s="343">
        <v>0</v>
      </c>
      <c r="X102" s="343">
        <v>0</v>
      </c>
      <c r="Y102" s="344">
        <v>0</v>
      </c>
      <c r="Z102" s="343">
        <v>1</v>
      </c>
      <c r="AA102" s="343">
        <v>4</v>
      </c>
      <c r="AB102" s="343">
        <v>0</v>
      </c>
      <c r="AC102" s="343">
        <v>2</v>
      </c>
      <c r="AD102" s="343">
        <v>2</v>
      </c>
      <c r="AE102" s="343">
        <v>0</v>
      </c>
      <c r="AF102" s="344">
        <v>0</v>
      </c>
      <c r="AG102" s="343">
        <v>0</v>
      </c>
      <c r="AH102" s="343">
        <v>0</v>
      </c>
      <c r="AI102" s="343">
        <v>0</v>
      </c>
      <c r="AJ102" s="343">
        <v>0</v>
      </c>
      <c r="AK102" s="343">
        <v>0</v>
      </c>
      <c r="AL102" s="343">
        <v>2</v>
      </c>
      <c r="AM102" s="344">
        <v>0</v>
      </c>
      <c r="AN102" s="343">
        <v>0</v>
      </c>
      <c r="AO102" s="343">
        <v>0</v>
      </c>
      <c r="AP102" s="343">
        <v>0</v>
      </c>
      <c r="AQ102" s="343">
        <v>4</v>
      </c>
      <c r="AR102" s="343">
        <v>1.5</v>
      </c>
      <c r="AS102" s="343">
        <v>0</v>
      </c>
      <c r="AT102" s="344">
        <v>0</v>
      </c>
      <c r="AU102" s="343">
        <v>0</v>
      </c>
      <c r="AV102" s="343">
        <v>0</v>
      </c>
      <c r="AW102" s="343">
        <v>0</v>
      </c>
      <c r="AX102" s="343">
        <v>0</v>
      </c>
      <c r="AY102" s="343">
        <v>4</v>
      </c>
      <c r="AZ102" s="343">
        <v>1</v>
      </c>
      <c r="BA102" s="344">
        <v>0</v>
      </c>
      <c r="BB102" s="343">
        <v>0</v>
      </c>
      <c r="BC102" s="343">
        <v>9</v>
      </c>
      <c r="BD102" s="343">
        <v>0</v>
      </c>
      <c r="BE102" s="343">
        <v>0</v>
      </c>
      <c r="BF102" s="343">
        <v>1</v>
      </c>
      <c r="BG102" s="343">
        <v>0</v>
      </c>
      <c r="BH102" s="344">
        <v>1</v>
      </c>
      <c r="BI102" s="343">
        <v>0</v>
      </c>
      <c r="BJ102" s="343">
        <v>0</v>
      </c>
      <c r="BK102" s="343">
        <v>0</v>
      </c>
      <c r="BL102" s="343">
        <v>2</v>
      </c>
      <c r="BM102" s="343">
        <v>0</v>
      </c>
      <c r="BN102" s="343">
        <v>2</v>
      </c>
      <c r="BO102" s="344">
        <v>0</v>
      </c>
      <c r="BP102" s="343">
        <v>0</v>
      </c>
      <c r="BQ102" s="343">
        <v>0</v>
      </c>
      <c r="BR102" s="343">
        <v>0</v>
      </c>
      <c r="BS102" s="343">
        <v>0</v>
      </c>
      <c r="BT102" s="343">
        <v>0</v>
      </c>
      <c r="BU102" s="343">
        <v>0</v>
      </c>
      <c r="BV102" s="344">
        <v>0</v>
      </c>
      <c r="BW102" s="343">
        <v>3</v>
      </c>
      <c r="BX102" s="343">
        <v>1</v>
      </c>
      <c r="BY102" s="343">
        <v>1</v>
      </c>
      <c r="BZ102" s="343">
        <v>1</v>
      </c>
      <c r="CA102" s="343">
        <v>1</v>
      </c>
      <c r="CB102" s="343">
        <v>0</v>
      </c>
      <c r="CC102" s="344">
        <v>1</v>
      </c>
      <c r="CD102" s="343">
        <v>0</v>
      </c>
      <c r="CE102" s="343">
        <v>2</v>
      </c>
      <c r="CF102" s="343">
        <v>8</v>
      </c>
      <c r="CG102" s="343">
        <v>2</v>
      </c>
      <c r="CH102" s="343">
        <v>0</v>
      </c>
      <c r="CI102" s="343">
        <v>0</v>
      </c>
      <c r="CJ102" s="344">
        <v>0</v>
      </c>
      <c r="CK102" s="343">
        <v>0</v>
      </c>
      <c r="CL102" s="343">
        <v>1</v>
      </c>
      <c r="CM102" s="343">
        <v>0</v>
      </c>
      <c r="CN102" s="343">
        <v>0</v>
      </c>
      <c r="CO102" s="343">
        <v>0</v>
      </c>
      <c r="CP102" s="343">
        <v>0</v>
      </c>
      <c r="CQ102" s="344">
        <v>0</v>
      </c>
      <c r="CR102" s="343">
        <v>4</v>
      </c>
      <c r="CS102" s="343">
        <v>3</v>
      </c>
      <c r="CT102" s="343">
        <v>4</v>
      </c>
      <c r="CU102" s="343">
        <v>0</v>
      </c>
      <c r="CV102" s="343">
        <v>0</v>
      </c>
      <c r="CW102" s="343">
        <v>0</v>
      </c>
      <c r="CX102" s="344">
        <v>0</v>
      </c>
      <c r="CY102" s="343">
        <v>1</v>
      </c>
      <c r="CZ102" s="343">
        <v>8</v>
      </c>
      <c r="DA102" s="343">
        <v>0</v>
      </c>
      <c r="DB102" s="343">
        <v>0</v>
      </c>
      <c r="DC102" s="343">
        <v>0</v>
      </c>
      <c r="DD102" s="343">
        <v>0</v>
      </c>
      <c r="DE102" s="344">
        <v>0</v>
      </c>
      <c r="DF102" s="343">
        <v>0</v>
      </c>
      <c r="DG102" s="343">
        <v>6</v>
      </c>
      <c r="DH102" s="343">
        <v>0</v>
      </c>
      <c r="DI102" s="343">
        <v>25</v>
      </c>
      <c r="DJ102" s="343">
        <v>0</v>
      </c>
      <c r="DK102" s="343">
        <v>0</v>
      </c>
      <c r="DL102" s="344">
        <v>6</v>
      </c>
      <c r="DM102" s="343">
        <v>8</v>
      </c>
      <c r="DN102" s="343">
        <v>0</v>
      </c>
      <c r="DO102" s="343">
        <v>1</v>
      </c>
      <c r="DP102" s="343">
        <v>0</v>
      </c>
      <c r="DQ102" s="343">
        <v>0</v>
      </c>
      <c r="DR102" s="343">
        <v>0</v>
      </c>
      <c r="DS102" s="343">
        <v>0</v>
      </c>
      <c r="DT102" s="343">
        <v>4</v>
      </c>
      <c r="DU102" s="343">
        <v>1</v>
      </c>
      <c r="DV102" s="343">
        <v>1</v>
      </c>
      <c r="DW102" s="343">
        <v>0</v>
      </c>
      <c r="DX102" s="343">
        <v>0</v>
      </c>
      <c r="DY102" s="343">
        <v>0</v>
      </c>
      <c r="DZ102" s="343">
        <v>0</v>
      </c>
      <c r="EA102" s="345">
        <v>0</v>
      </c>
      <c r="EB102" s="343">
        <v>0</v>
      </c>
      <c r="EC102" s="343">
        <v>0</v>
      </c>
      <c r="ED102" s="343">
        <v>0</v>
      </c>
      <c r="EE102" s="343">
        <v>0</v>
      </c>
      <c r="EF102" s="343">
        <v>0</v>
      </c>
      <c r="EG102" s="344">
        <v>0</v>
      </c>
    </row>
    <row r="103" spans="1:137" s="343" customFormat="1">
      <c r="A103" s="346">
        <v>-3</v>
      </c>
      <c r="B103" s="340" t="s">
        <v>1488</v>
      </c>
      <c r="C103" s="341">
        <f t="shared" si="25"/>
        <v>-36</v>
      </c>
      <c r="D103" s="342">
        <v>3</v>
      </c>
      <c r="E103" s="343">
        <v>2</v>
      </c>
      <c r="F103" s="343">
        <v>3</v>
      </c>
      <c r="G103" s="343">
        <v>2</v>
      </c>
      <c r="H103" s="343">
        <v>1</v>
      </c>
      <c r="I103" s="343">
        <v>2</v>
      </c>
      <c r="J103" s="343">
        <v>2</v>
      </c>
      <c r="K103" s="344">
        <v>0</v>
      </c>
      <c r="L103" s="343">
        <v>0</v>
      </c>
      <c r="M103" s="343">
        <v>0</v>
      </c>
      <c r="N103" s="343">
        <v>3</v>
      </c>
      <c r="O103" s="343">
        <v>3</v>
      </c>
      <c r="P103" s="343">
        <v>3</v>
      </c>
      <c r="Q103" s="343">
        <v>0</v>
      </c>
      <c r="R103" s="344">
        <v>0</v>
      </c>
      <c r="S103" s="343">
        <v>0</v>
      </c>
      <c r="T103" s="343">
        <v>0</v>
      </c>
      <c r="U103" s="343">
        <v>0</v>
      </c>
      <c r="V103" s="343">
        <v>3</v>
      </c>
      <c r="W103" s="343">
        <v>2</v>
      </c>
      <c r="X103" s="343">
        <v>2</v>
      </c>
      <c r="Y103" s="344">
        <v>2</v>
      </c>
      <c r="Z103" s="343">
        <v>3</v>
      </c>
      <c r="AA103" s="343">
        <v>2</v>
      </c>
      <c r="AB103" s="343">
        <v>0</v>
      </c>
      <c r="AC103" s="343">
        <v>3</v>
      </c>
      <c r="AD103" s="343">
        <v>3</v>
      </c>
      <c r="AE103" s="343">
        <v>3</v>
      </c>
      <c r="AF103" s="344">
        <v>2</v>
      </c>
      <c r="AG103" s="343">
        <v>3</v>
      </c>
      <c r="AH103" s="343">
        <v>0</v>
      </c>
      <c r="AI103" s="343">
        <v>0</v>
      </c>
      <c r="AJ103" s="343">
        <v>0</v>
      </c>
      <c r="AK103" s="343">
        <v>0</v>
      </c>
      <c r="AL103" s="343">
        <v>0</v>
      </c>
      <c r="AM103" s="344">
        <v>1</v>
      </c>
      <c r="AN103" s="343">
        <v>2</v>
      </c>
      <c r="AO103" s="343">
        <v>3</v>
      </c>
      <c r="AP103" s="343">
        <v>3</v>
      </c>
      <c r="AQ103" s="343">
        <v>3</v>
      </c>
      <c r="AR103" s="343">
        <v>2</v>
      </c>
      <c r="AS103" s="343">
        <v>1</v>
      </c>
      <c r="AT103" s="344">
        <v>0</v>
      </c>
      <c r="AU103" s="343">
        <v>0</v>
      </c>
      <c r="AV103" s="343">
        <v>0</v>
      </c>
      <c r="AW103" s="343">
        <v>0</v>
      </c>
      <c r="AX103" s="343">
        <v>0</v>
      </c>
      <c r="AY103" s="343">
        <v>2</v>
      </c>
      <c r="AZ103" s="343">
        <v>1</v>
      </c>
      <c r="BA103" s="344">
        <v>0</v>
      </c>
      <c r="BB103" s="343">
        <v>1</v>
      </c>
      <c r="BC103" s="343">
        <v>3</v>
      </c>
      <c r="BD103" s="343">
        <v>1</v>
      </c>
      <c r="BE103" s="343">
        <v>0</v>
      </c>
      <c r="BF103" s="343">
        <v>0</v>
      </c>
      <c r="BG103" s="343">
        <v>0</v>
      </c>
      <c r="BH103" s="344">
        <v>1</v>
      </c>
      <c r="BI103" s="343">
        <v>0</v>
      </c>
      <c r="BJ103" s="343">
        <v>0</v>
      </c>
      <c r="BK103" s="343">
        <v>0</v>
      </c>
      <c r="BL103" s="343">
        <v>2</v>
      </c>
      <c r="BM103" s="343">
        <v>1</v>
      </c>
      <c r="BN103" s="343">
        <v>2</v>
      </c>
      <c r="BO103" s="344">
        <v>0</v>
      </c>
      <c r="BP103" s="343">
        <v>0</v>
      </c>
      <c r="BQ103" s="343">
        <v>0</v>
      </c>
      <c r="BR103" s="343">
        <v>0</v>
      </c>
      <c r="BS103" s="343">
        <v>0</v>
      </c>
      <c r="BT103" s="343">
        <v>0</v>
      </c>
      <c r="BU103" s="343">
        <v>0</v>
      </c>
      <c r="BV103" s="344">
        <v>0</v>
      </c>
      <c r="BW103" s="343">
        <v>3</v>
      </c>
      <c r="BX103" s="343">
        <v>3</v>
      </c>
      <c r="BY103" s="343">
        <v>3</v>
      </c>
      <c r="BZ103" s="343">
        <v>0</v>
      </c>
      <c r="CA103" s="343">
        <v>0</v>
      </c>
      <c r="CB103" s="343">
        <v>0</v>
      </c>
      <c r="CC103" s="344">
        <v>0</v>
      </c>
      <c r="CD103" s="343">
        <v>0</v>
      </c>
      <c r="CE103" s="343">
        <v>3</v>
      </c>
      <c r="CF103" s="343">
        <v>3</v>
      </c>
      <c r="CG103" s="343">
        <v>3</v>
      </c>
      <c r="CH103" s="343">
        <v>0</v>
      </c>
      <c r="CI103" s="343">
        <v>0</v>
      </c>
      <c r="CJ103" s="344">
        <v>0</v>
      </c>
      <c r="CK103" s="343">
        <v>1</v>
      </c>
      <c r="CL103" s="343">
        <v>2</v>
      </c>
      <c r="CM103" s="343">
        <v>0</v>
      </c>
      <c r="CN103" s="343">
        <v>0</v>
      </c>
      <c r="CO103" s="343">
        <v>0</v>
      </c>
      <c r="CP103" s="343">
        <v>0</v>
      </c>
      <c r="CQ103" s="344">
        <v>0</v>
      </c>
      <c r="CR103" s="343">
        <v>2</v>
      </c>
      <c r="CS103" s="343">
        <v>1</v>
      </c>
      <c r="CT103" s="343">
        <v>2</v>
      </c>
      <c r="CU103" s="343">
        <v>1</v>
      </c>
      <c r="CV103" s="343">
        <v>0</v>
      </c>
      <c r="CW103" s="343">
        <v>0</v>
      </c>
      <c r="CX103" s="344">
        <v>0</v>
      </c>
      <c r="CY103" s="343">
        <v>3</v>
      </c>
      <c r="CZ103" s="343">
        <v>3</v>
      </c>
      <c r="DA103" s="343">
        <v>2</v>
      </c>
      <c r="DB103" s="343">
        <v>0</v>
      </c>
      <c r="DC103" s="343">
        <v>1</v>
      </c>
      <c r="DD103" s="343">
        <v>1</v>
      </c>
      <c r="DE103" s="344">
        <v>0</v>
      </c>
      <c r="DF103" s="343">
        <v>0</v>
      </c>
      <c r="DG103" s="343">
        <v>3</v>
      </c>
      <c r="DH103" s="343">
        <v>3</v>
      </c>
      <c r="DI103" s="343">
        <v>3</v>
      </c>
      <c r="DJ103" s="343">
        <v>2</v>
      </c>
      <c r="DK103" s="343">
        <v>0</v>
      </c>
      <c r="DL103" s="344">
        <v>2</v>
      </c>
      <c r="DM103" s="343">
        <v>0</v>
      </c>
      <c r="DN103" s="343">
        <v>2</v>
      </c>
      <c r="DO103" s="343">
        <v>4</v>
      </c>
      <c r="DP103" s="343">
        <v>3</v>
      </c>
      <c r="DQ103" s="343">
        <v>2</v>
      </c>
      <c r="DR103" s="343">
        <v>2</v>
      </c>
      <c r="DS103" s="343">
        <v>2</v>
      </c>
      <c r="DT103" s="343">
        <v>3</v>
      </c>
      <c r="DU103" s="343">
        <v>4</v>
      </c>
      <c r="DV103" s="343">
        <v>1</v>
      </c>
      <c r="DW103" s="343">
        <v>0</v>
      </c>
      <c r="DX103" s="343">
        <v>0</v>
      </c>
      <c r="DY103" s="343">
        <v>0</v>
      </c>
      <c r="DZ103" s="343">
        <v>0</v>
      </c>
      <c r="EA103" s="345">
        <v>0</v>
      </c>
      <c r="EB103" s="343">
        <v>0</v>
      </c>
      <c r="EC103" s="343">
        <v>0</v>
      </c>
      <c r="ED103" s="343">
        <v>0</v>
      </c>
      <c r="EE103" s="343">
        <v>0</v>
      </c>
      <c r="EF103" s="343">
        <v>0</v>
      </c>
      <c r="EG103" s="344">
        <v>0</v>
      </c>
    </row>
    <row r="104" spans="1:137" s="343" customFormat="1">
      <c r="A104" s="339">
        <v>-0.5</v>
      </c>
      <c r="B104" s="340" t="s">
        <v>6543</v>
      </c>
      <c r="C104" s="341">
        <f t="shared" si="25"/>
        <v>0</v>
      </c>
      <c r="D104" s="342" t="s">
        <v>94</v>
      </c>
      <c r="E104" s="343">
        <v>0</v>
      </c>
      <c r="F104" s="343">
        <v>0</v>
      </c>
      <c r="G104" s="343">
        <v>0</v>
      </c>
      <c r="H104" s="343">
        <v>0</v>
      </c>
      <c r="I104" s="343">
        <v>0</v>
      </c>
      <c r="J104" s="343">
        <v>0</v>
      </c>
      <c r="K104" s="344">
        <v>0</v>
      </c>
      <c r="L104" s="343">
        <v>0</v>
      </c>
      <c r="M104" s="343">
        <v>0</v>
      </c>
      <c r="N104" s="343">
        <v>0</v>
      </c>
      <c r="O104" s="343">
        <v>0</v>
      </c>
      <c r="P104" s="343">
        <v>0</v>
      </c>
      <c r="Q104" s="343">
        <v>0</v>
      </c>
      <c r="R104" s="344">
        <v>0</v>
      </c>
      <c r="S104" s="343">
        <v>0</v>
      </c>
      <c r="T104" s="343">
        <v>0</v>
      </c>
      <c r="U104" s="343">
        <v>0</v>
      </c>
      <c r="V104" s="343">
        <v>0</v>
      </c>
      <c r="W104" s="343">
        <v>0</v>
      </c>
      <c r="X104" s="343">
        <v>0</v>
      </c>
      <c r="Y104" s="344">
        <v>0</v>
      </c>
      <c r="Z104" s="343">
        <v>0</v>
      </c>
      <c r="AA104" s="343">
        <v>0</v>
      </c>
      <c r="AB104" s="343">
        <v>0</v>
      </c>
      <c r="AC104" s="343">
        <v>0</v>
      </c>
      <c r="AD104" s="343">
        <v>0</v>
      </c>
      <c r="AE104" s="343">
        <v>0</v>
      </c>
      <c r="AF104" s="344">
        <v>0</v>
      </c>
      <c r="AG104" s="343">
        <v>0</v>
      </c>
      <c r="AH104" s="343">
        <v>0</v>
      </c>
      <c r="AI104" s="343">
        <v>0</v>
      </c>
      <c r="AJ104" s="343">
        <v>0</v>
      </c>
      <c r="AK104" s="343">
        <v>0</v>
      </c>
      <c r="AL104" s="343">
        <v>0</v>
      </c>
      <c r="AM104" s="344">
        <v>0</v>
      </c>
      <c r="AN104" s="343">
        <v>0</v>
      </c>
      <c r="AO104" s="343">
        <v>0</v>
      </c>
      <c r="AP104" s="343">
        <v>0</v>
      </c>
      <c r="AQ104" s="343">
        <v>0</v>
      </c>
      <c r="AR104" s="343">
        <v>0</v>
      </c>
      <c r="AS104" s="343">
        <v>0</v>
      </c>
      <c r="AT104" s="344">
        <v>0</v>
      </c>
      <c r="AU104" s="343">
        <v>0</v>
      </c>
      <c r="AV104" s="343">
        <v>0</v>
      </c>
      <c r="AW104" s="343">
        <v>0</v>
      </c>
      <c r="AX104" s="343">
        <v>0</v>
      </c>
      <c r="AY104" s="343">
        <v>0</v>
      </c>
      <c r="AZ104" s="343">
        <v>0</v>
      </c>
      <c r="BA104" s="344">
        <v>0</v>
      </c>
      <c r="BB104" s="343">
        <v>0</v>
      </c>
      <c r="BC104" s="343">
        <v>0</v>
      </c>
      <c r="BD104" s="343">
        <v>0</v>
      </c>
      <c r="BE104" s="343">
        <v>0</v>
      </c>
      <c r="BF104" s="343">
        <v>0</v>
      </c>
      <c r="BG104" s="343">
        <v>0</v>
      </c>
      <c r="BH104" s="344">
        <v>0</v>
      </c>
      <c r="BI104" s="343">
        <v>0</v>
      </c>
      <c r="BJ104" s="343">
        <v>0</v>
      </c>
      <c r="BK104" s="343">
        <v>0</v>
      </c>
      <c r="BL104" s="343">
        <v>0</v>
      </c>
      <c r="BM104" s="343">
        <v>0</v>
      </c>
      <c r="BN104" s="343">
        <v>0</v>
      </c>
      <c r="BO104" s="344">
        <v>0</v>
      </c>
      <c r="BP104" s="343">
        <v>0</v>
      </c>
      <c r="BQ104" s="343">
        <v>0</v>
      </c>
      <c r="BR104" s="343">
        <v>0</v>
      </c>
      <c r="BS104" s="343">
        <v>0</v>
      </c>
      <c r="BT104" s="343">
        <v>0</v>
      </c>
      <c r="BU104" s="343">
        <v>0</v>
      </c>
      <c r="BV104" s="344">
        <v>0</v>
      </c>
      <c r="BW104" s="343">
        <v>0</v>
      </c>
      <c r="BX104" s="343">
        <v>0</v>
      </c>
      <c r="BY104" s="343">
        <v>0</v>
      </c>
      <c r="BZ104" s="343">
        <v>0</v>
      </c>
      <c r="CA104" s="343">
        <v>0</v>
      </c>
      <c r="CB104" s="343">
        <v>0</v>
      </c>
      <c r="CC104" s="344">
        <v>0</v>
      </c>
      <c r="CD104" s="343">
        <v>0</v>
      </c>
      <c r="CE104" s="343">
        <v>0</v>
      </c>
      <c r="CF104" s="343">
        <v>0</v>
      </c>
      <c r="CG104" s="343">
        <v>0</v>
      </c>
      <c r="CH104" s="343">
        <v>0</v>
      </c>
      <c r="CI104" s="343">
        <v>0</v>
      </c>
      <c r="CJ104" s="344">
        <v>0</v>
      </c>
      <c r="CK104" s="343">
        <v>0</v>
      </c>
      <c r="CL104" s="343">
        <v>0</v>
      </c>
      <c r="CM104" s="343">
        <v>0</v>
      </c>
      <c r="CN104" s="343">
        <v>0</v>
      </c>
      <c r="CO104" s="343">
        <v>0</v>
      </c>
      <c r="CP104" s="343">
        <v>0</v>
      </c>
      <c r="CQ104" s="344">
        <v>0</v>
      </c>
      <c r="CR104" s="343">
        <v>0</v>
      </c>
      <c r="CS104" s="343">
        <v>0</v>
      </c>
      <c r="CT104" s="343">
        <v>0</v>
      </c>
      <c r="CU104" s="343">
        <v>0</v>
      </c>
      <c r="CV104" s="343">
        <v>0</v>
      </c>
      <c r="CW104" s="343">
        <v>0</v>
      </c>
      <c r="CX104" s="344">
        <v>0</v>
      </c>
      <c r="CY104" s="343">
        <v>0</v>
      </c>
      <c r="CZ104" s="343">
        <v>0</v>
      </c>
      <c r="DA104" s="343">
        <v>0</v>
      </c>
      <c r="DB104" s="343">
        <v>0</v>
      </c>
      <c r="DC104" s="343">
        <v>0</v>
      </c>
      <c r="DD104" s="343">
        <v>0</v>
      </c>
      <c r="DE104" s="344">
        <v>0</v>
      </c>
      <c r="DF104" s="343">
        <v>0</v>
      </c>
      <c r="DG104" s="343">
        <v>0</v>
      </c>
      <c r="DH104" s="343">
        <v>0</v>
      </c>
      <c r="DI104" s="343">
        <v>0</v>
      </c>
      <c r="DJ104" s="343">
        <v>0</v>
      </c>
      <c r="DK104" s="343">
        <v>0</v>
      </c>
      <c r="DL104" s="344">
        <v>0</v>
      </c>
      <c r="DM104" s="343">
        <v>0</v>
      </c>
      <c r="DN104" s="343">
        <v>0</v>
      </c>
      <c r="DO104" s="343">
        <v>0</v>
      </c>
      <c r="DP104" s="343">
        <v>0</v>
      </c>
      <c r="DQ104" s="343">
        <v>0</v>
      </c>
      <c r="DR104" s="343">
        <v>0</v>
      </c>
      <c r="DS104" s="343">
        <v>0</v>
      </c>
      <c r="DT104" s="343">
        <v>0</v>
      </c>
      <c r="DU104" s="343">
        <v>0</v>
      </c>
      <c r="DV104" s="343">
        <v>0</v>
      </c>
      <c r="DW104" s="343">
        <v>0</v>
      </c>
      <c r="DX104" s="343">
        <v>0</v>
      </c>
      <c r="DY104" s="343">
        <v>0</v>
      </c>
      <c r="DZ104" s="343">
        <v>0</v>
      </c>
      <c r="EA104" s="345">
        <v>0</v>
      </c>
      <c r="EB104" s="343">
        <v>0</v>
      </c>
      <c r="EC104" s="343">
        <v>0</v>
      </c>
      <c r="ED104" s="343">
        <v>0</v>
      </c>
      <c r="EE104" s="343">
        <v>0</v>
      </c>
      <c r="EF104" s="343">
        <v>0</v>
      </c>
      <c r="EG104" s="344">
        <v>0</v>
      </c>
    </row>
    <row r="105" spans="1:137" s="343" customFormat="1" ht="16.5" thickBot="1">
      <c r="A105" s="346">
        <v>-1</v>
      </c>
      <c r="B105" s="340" t="s">
        <v>482</v>
      </c>
      <c r="C105" s="341">
        <f t="shared" si="25"/>
        <v>-172</v>
      </c>
      <c r="D105" s="342" t="s">
        <v>94</v>
      </c>
      <c r="E105" s="343">
        <v>20</v>
      </c>
      <c r="F105" s="343">
        <v>60</v>
      </c>
      <c r="G105" s="343">
        <v>30</v>
      </c>
      <c r="H105" s="343">
        <v>30</v>
      </c>
      <c r="I105" s="343">
        <v>20</v>
      </c>
      <c r="J105" s="343">
        <v>12</v>
      </c>
      <c r="K105" s="344">
        <v>0</v>
      </c>
      <c r="L105" s="343">
        <v>0</v>
      </c>
      <c r="M105" s="343">
        <v>0</v>
      </c>
      <c r="N105" s="343">
        <v>30</v>
      </c>
      <c r="O105" s="343">
        <v>17</v>
      </c>
      <c r="P105" s="343">
        <v>30</v>
      </c>
      <c r="Q105" s="343">
        <v>15</v>
      </c>
      <c r="R105" s="344">
        <v>12</v>
      </c>
      <c r="S105" s="343">
        <v>0</v>
      </c>
      <c r="T105" s="343">
        <v>0</v>
      </c>
      <c r="U105" s="343">
        <v>0</v>
      </c>
      <c r="V105" s="343">
        <v>30</v>
      </c>
      <c r="W105" s="343">
        <v>20</v>
      </c>
      <c r="X105" s="343">
        <v>15</v>
      </c>
      <c r="Y105" s="344">
        <v>19</v>
      </c>
      <c r="Z105" s="343">
        <v>30</v>
      </c>
      <c r="AA105" s="343">
        <v>30</v>
      </c>
      <c r="AB105" s="343">
        <v>14</v>
      </c>
      <c r="AC105" s="343">
        <v>30</v>
      </c>
      <c r="AD105" s="343">
        <v>30</v>
      </c>
      <c r="AE105" s="343">
        <v>30</v>
      </c>
      <c r="AF105" s="344">
        <v>30</v>
      </c>
      <c r="AG105" s="343">
        <v>30</v>
      </c>
      <c r="AH105" s="343">
        <v>0</v>
      </c>
      <c r="AI105" s="343">
        <v>0</v>
      </c>
      <c r="AJ105" s="343">
        <v>12</v>
      </c>
      <c r="AK105" s="343">
        <v>10</v>
      </c>
      <c r="AL105" s="343">
        <v>8</v>
      </c>
      <c r="AM105" s="344">
        <v>12</v>
      </c>
      <c r="AN105" s="343">
        <v>20</v>
      </c>
      <c r="AO105" s="343">
        <v>25</v>
      </c>
      <c r="AP105" s="343">
        <v>30</v>
      </c>
      <c r="AQ105" s="343">
        <v>30</v>
      </c>
      <c r="AR105" s="343">
        <v>32</v>
      </c>
      <c r="AS105" s="343">
        <v>12</v>
      </c>
      <c r="AT105" s="344">
        <v>7</v>
      </c>
      <c r="AU105" s="343">
        <v>0</v>
      </c>
      <c r="AV105" s="343">
        <v>0</v>
      </c>
      <c r="AW105" s="343">
        <v>0</v>
      </c>
      <c r="AX105" s="343">
        <v>0</v>
      </c>
      <c r="AY105" s="343">
        <v>51</v>
      </c>
      <c r="AZ105" s="343">
        <v>30</v>
      </c>
      <c r="BA105" s="344">
        <v>14</v>
      </c>
      <c r="BB105" s="343">
        <v>20</v>
      </c>
      <c r="BC105" s="343">
        <v>40</v>
      </c>
      <c r="BD105" s="343">
        <v>15</v>
      </c>
      <c r="BE105" s="343">
        <v>0</v>
      </c>
      <c r="BF105" s="343">
        <v>10</v>
      </c>
      <c r="BG105" s="343">
        <v>7</v>
      </c>
      <c r="BH105" s="344">
        <v>16</v>
      </c>
      <c r="BI105" s="343">
        <v>0</v>
      </c>
      <c r="BJ105" s="343">
        <v>0</v>
      </c>
      <c r="BK105" s="343">
        <v>20</v>
      </c>
      <c r="BL105" s="343">
        <v>20</v>
      </c>
      <c r="BM105" s="343">
        <v>20</v>
      </c>
      <c r="BN105" s="343">
        <v>34</v>
      </c>
      <c r="BO105" s="344">
        <v>10</v>
      </c>
      <c r="BP105" s="343">
        <v>0</v>
      </c>
      <c r="BQ105" s="343">
        <v>0</v>
      </c>
      <c r="BR105" s="343">
        <v>0</v>
      </c>
      <c r="BS105" s="343">
        <v>0</v>
      </c>
      <c r="BT105" s="343">
        <v>0</v>
      </c>
      <c r="BU105" s="343">
        <v>12</v>
      </c>
      <c r="BV105" s="344">
        <v>20</v>
      </c>
      <c r="BW105" s="343">
        <v>20</v>
      </c>
      <c r="BX105" s="343">
        <v>40</v>
      </c>
      <c r="BY105" s="343">
        <v>35</v>
      </c>
      <c r="BZ105" s="343">
        <v>20</v>
      </c>
      <c r="CA105" s="343">
        <v>14</v>
      </c>
      <c r="CB105" s="343">
        <v>12</v>
      </c>
      <c r="CC105" s="344">
        <v>20</v>
      </c>
      <c r="CD105" s="343">
        <v>25</v>
      </c>
      <c r="CE105" s="343">
        <v>25</v>
      </c>
      <c r="CF105" s="343">
        <v>30</v>
      </c>
      <c r="CG105" s="343">
        <v>32</v>
      </c>
      <c r="CH105" s="343">
        <v>15</v>
      </c>
      <c r="CI105" s="343">
        <v>24</v>
      </c>
      <c r="CJ105" s="344">
        <v>12</v>
      </c>
      <c r="CK105" s="343">
        <v>8</v>
      </c>
      <c r="CL105" s="343">
        <v>42</v>
      </c>
      <c r="CM105" s="343">
        <v>16</v>
      </c>
      <c r="CN105" s="343">
        <v>14</v>
      </c>
      <c r="CO105" s="343">
        <v>0</v>
      </c>
      <c r="CP105" s="343">
        <v>19</v>
      </c>
      <c r="CQ105" s="344">
        <v>7</v>
      </c>
      <c r="CR105" s="343">
        <v>45</v>
      </c>
      <c r="CS105" s="343">
        <v>22</v>
      </c>
      <c r="CT105" s="343">
        <v>14</v>
      </c>
      <c r="CU105" s="343">
        <v>3.5</v>
      </c>
      <c r="CV105" s="343">
        <v>17</v>
      </c>
      <c r="CW105" s="343">
        <v>17</v>
      </c>
      <c r="CX105" s="344">
        <v>7</v>
      </c>
      <c r="CY105" s="343">
        <v>40</v>
      </c>
      <c r="CZ105" s="343">
        <v>32</v>
      </c>
      <c r="DA105" s="343">
        <v>14</v>
      </c>
      <c r="DB105" s="343">
        <v>20</v>
      </c>
      <c r="DC105" s="343">
        <v>15</v>
      </c>
      <c r="DD105" s="343">
        <v>20</v>
      </c>
      <c r="DE105" s="344">
        <v>14</v>
      </c>
      <c r="DF105" s="343">
        <v>12</v>
      </c>
      <c r="DG105" s="343">
        <v>55</v>
      </c>
      <c r="DH105" s="343">
        <v>68</v>
      </c>
      <c r="DI105" s="343">
        <v>65</v>
      </c>
      <c r="DJ105" s="343">
        <v>17</v>
      </c>
      <c r="DK105" s="343">
        <v>15</v>
      </c>
      <c r="DL105" s="344">
        <v>50</v>
      </c>
      <c r="DM105" s="343">
        <v>55</v>
      </c>
      <c r="DN105" s="343">
        <v>21</v>
      </c>
      <c r="DO105" s="343">
        <v>24</v>
      </c>
      <c r="DP105" s="343">
        <v>15</v>
      </c>
      <c r="DQ105" s="343">
        <v>20</v>
      </c>
      <c r="DR105" s="343">
        <v>28.5</v>
      </c>
      <c r="DS105" s="343">
        <v>18</v>
      </c>
      <c r="DT105" s="343">
        <v>30</v>
      </c>
      <c r="DU105" s="343">
        <v>6</v>
      </c>
      <c r="DV105" s="343">
        <v>30</v>
      </c>
      <c r="DW105" s="343">
        <v>20</v>
      </c>
      <c r="DX105" s="343">
        <v>12</v>
      </c>
      <c r="DY105" s="343">
        <v>14</v>
      </c>
      <c r="DZ105" s="343">
        <v>10.5</v>
      </c>
      <c r="EA105" s="345">
        <v>5</v>
      </c>
      <c r="EB105" s="343">
        <v>12</v>
      </c>
      <c r="EC105" s="343">
        <v>20</v>
      </c>
      <c r="ED105" s="343">
        <v>13</v>
      </c>
      <c r="EE105" s="343">
        <v>19</v>
      </c>
      <c r="EF105" s="343">
        <v>17</v>
      </c>
      <c r="EG105" s="344">
        <v>27</v>
      </c>
    </row>
    <row r="106" spans="1:137" s="361" customFormat="1" ht="16.5" thickTop="1">
      <c r="A106" s="357"/>
      <c r="B106" s="358" t="s">
        <v>6279</v>
      </c>
      <c r="C106" s="359"/>
      <c r="D106" s="360"/>
      <c r="K106" s="362"/>
      <c r="R106" s="362"/>
      <c r="Y106" s="362"/>
      <c r="AF106" s="362"/>
      <c r="AM106" s="362"/>
      <c r="AT106" s="362"/>
      <c r="BA106" s="362"/>
      <c r="BH106" s="362"/>
      <c r="BO106" s="362"/>
      <c r="BV106" s="362"/>
      <c r="CC106" s="362"/>
      <c r="CJ106" s="362"/>
      <c r="CQ106" s="362"/>
      <c r="CX106" s="362"/>
      <c r="DE106" s="362"/>
      <c r="DL106" s="362"/>
      <c r="EA106" s="363"/>
      <c r="EG106" s="362"/>
    </row>
    <row r="107" spans="1:137" s="311" customFormat="1">
      <c r="A107" s="101">
        <v>1</v>
      </c>
      <c r="B107" s="308" t="s">
        <v>6324</v>
      </c>
      <c r="C107" s="309">
        <f>(SUM(E107:K107))*A107</f>
        <v>3</v>
      </c>
      <c r="D107" s="310">
        <v>1</v>
      </c>
      <c r="E107" s="311">
        <v>1</v>
      </c>
      <c r="F107" s="311">
        <v>0</v>
      </c>
      <c r="G107" s="311">
        <v>0</v>
      </c>
      <c r="H107" s="311">
        <v>0</v>
      </c>
      <c r="I107" s="311">
        <v>1</v>
      </c>
      <c r="J107" s="311">
        <v>1</v>
      </c>
      <c r="K107" s="312">
        <v>0</v>
      </c>
      <c r="L107" s="311">
        <v>0</v>
      </c>
      <c r="M107" s="311">
        <v>1</v>
      </c>
      <c r="N107" s="311">
        <v>1</v>
      </c>
      <c r="O107" s="311">
        <v>1</v>
      </c>
      <c r="P107" s="311">
        <v>1</v>
      </c>
      <c r="Q107" s="311">
        <v>1</v>
      </c>
      <c r="R107" s="312">
        <v>1</v>
      </c>
      <c r="S107" s="311">
        <v>0</v>
      </c>
      <c r="T107" s="311">
        <v>0</v>
      </c>
      <c r="U107" s="311">
        <v>0</v>
      </c>
      <c r="V107" s="311">
        <v>0</v>
      </c>
      <c r="W107" s="311">
        <v>2</v>
      </c>
      <c r="X107" s="311">
        <v>2</v>
      </c>
      <c r="Y107" s="312">
        <v>2</v>
      </c>
      <c r="Z107" s="311">
        <v>2</v>
      </c>
      <c r="AA107" s="311">
        <v>2</v>
      </c>
      <c r="AB107" s="311">
        <v>2</v>
      </c>
      <c r="AC107" s="311">
        <v>2</v>
      </c>
      <c r="AD107" s="311">
        <v>2</v>
      </c>
      <c r="AE107" s="311">
        <v>2</v>
      </c>
      <c r="AF107" s="312">
        <v>2</v>
      </c>
      <c r="AG107" s="311">
        <v>2</v>
      </c>
      <c r="AH107" s="311">
        <v>0</v>
      </c>
      <c r="AI107" s="311">
        <v>0</v>
      </c>
      <c r="AJ107" s="311">
        <v>2</v>
      </c>
      <c r="AK107" s="311">
        <v>2</v>
      </c>
      <c r="AL107" s="311">
        <v>2</v>
      </c>
      <c r="AM107" s="312">
        <v>0</v>
      </c>
      <c r="AN107" s="311">
        <v>1</v>
      </c>
      <c r="AO107" s="311">
        <v>2</v>
      </c>
      <c r="AP107" s="311">
        <v>0</v>
      </c>
      <c r="AQ107" s="311">
        <v>2</v>
      </c>
      <c r="AR107" s="311">
        <v>2</v>
      </c>
      <c r="AS107" s="311">
        <v>2</v>
      </c>
      <c r="AT107" s="312">
        <v>2</v>
      </c>
      <c r="AU107" s="311">
        <v>0</v>
      </c>
      <c r="AV107" s="311">
        <v>0</v>
      </c>
      <c r="AW107" s="311">
        <v>0</v>
      </c>
      <c r="AX107" s="311">
        <v>1</v>
      </c>
      <c r="AY107" s="311">
        <v>1</v>
      </c>
      <c r="AZ107" s="311">
        <v>1</v>
      </c>
      <c r="BA107" s="312">
        <v>1</v>
      </c>
      <c r="BB107" s="311">
        <v>0</v>
      </c>
      <c r="BC107" s="311">
        <v>1</v>
      </c>
      <c r="BD107" s="311">
        <v>1</v>
      </c>
      <c r="BE107" s="311">
        <v>0</v>
      </c>
      <c r="BF107" s="311">
        <v>1</v>
      </c>
      <c r="BG107" s="311">
        <v>1</v>
      </c>
      <c r="BH107" s="312">
        <v>1</v>
      </c>
      <c r="BI107" s="311">
        <v>0</v>
      </c>
      <c r="BJ107" s="311">
        <v>0</v>
      </c>
      <c r="BK107" s="311">
        <v>1</v>
      </c>
      <c r="BL107" s="311">
        <v>1</v>
      </c>
      <c r="BM107" s="311">
        <v>1</v>
      </c>
      <c r="BN107" s="311">
        <v>1</v>
      </c>
      <c r="BO107" s="312">
        <v>1</v>
      </c>
      <c r="BP107" s="311">
        <v>0</v>
      </c>
      <c r="BQ107" s="311">
        <v>0</v>
      </c>
      <c r="BR107" s="311">
        <v>0</v>
      </c>
      <c r="BS107" s="311">
        <v>0</v>
      </c>
      <c r="BT107" s="311">
        <v>0</v>
      </c>
      <c r="BU107" s="311">
        <v>1</v>
      </c>
      <c r="BV107" s="312">
        <v>1</v>
      </c>
      <c r="BW107" s="311">
        <v>1</v>
      </c>
      <c r="BX107" s="311">
        <v>1</v>
      </c>
      <c r="BY107" s="311">
        <v>1</v>
      </c>
      <c r="BZ107" s="311">
        <v>1</v>
      </c>
      <c r="CA107" s="311">
        <v>1</v>
      </c>
      <c r="CB107" s="311">
        <v>1</v>
      </c>
      <c r="CC107" s="312">
        <v>1</v>
      </c>
      <c r="CD107" s="311">
        <v>1</v>
      </c>
      <c r="CE107" s="311">
        <v>0</v>
      </c>
      <c r="CF107" s="311">
        <v>0</v>
      </c>
      <c r="CG107" s="311">
        <v>1</v>
      </c>
      <c r="CH107" s="311">
        <v>1</v>
      </c>
      <c r="CI107" s="311">
        <v>1</v>
      </c>
      <c r="CJ107" s="312">
        <v>1</v>
      </c>
      <c r="CK107" s="311">
        <v>1</v>
      </c>
      <c r="CL107" s="311">
        <v>1</v>
      </c>
      <c r="CM107" s="311">
        <v>1</v>
      </c>
      <c r="CN107" s="311">
        <v>0</v>
      </c>
      <c r="CO107" s="311">
        <v>1</v>
      </c>
      <c r="CP107" s="311">
        <v>0</v>
      </c>
      <c r="CQ107" s="312">
        <v>0</v>
      </c>
      <c r="CR107" s="311">
        <v>0</v>
      </c>
      <c r="CS107" s="311">
        <v>0</v>
      </c>
      <c r="CT107" s="311">
        <v>0</v>
      </c>
      <c r="CU107" s="311">
        <v>0</v>
      </c>
      <c r="CV107" s="311">
        <v>0</v>
      </c>
      <c r="CW107" s="311">
        <v>0</v>
      </c>
      <c r="CX107" s="312">
        <v>0</v>
      </c>
      <c r="CY107" s="311">
        <v>0</v>
      </c>
      <c r="CZ107" s="311">
        <v>0</v>
      </c>
      <c r="DA107" s="311">
        <v>0</v>
      </c>
      <c r="DB107" s="311">
        <v>0</v>
      </c>
      <c r="DC107" s="311">
        <v>0</v>
      </c>
      <c r="DD107" s="311">
        <v>0</v>
      </c>
      <c r="DE107" s="312">
        <v>0</v>
      </c>
      <c r="DF107" s="311">
        <v>0</v>
      </c>
      <c r="DG107" s="311">
        <v>0</v>
      </c>
      <c r="DH107" s="311">
        <v>0</v>
      </c>
      <c r="DI107" s="311">
        <v>0</v>
      </c>
      <c r="DJ107" s="311">
        <v>0</v>
      </c>
      <c r="DK107" s="311">
        <v>0</v>
      </c>
      <c r="DL107" s="312">
        <v>0</v>
      </c>
      <c r="DM107" s="311">
        <v>0</v>
      </c>
      <c r="DN107" s="311">
        <v>0</v>
      </c>
      <c r="DO107" s="311">
        <v>0</v>
      </c>
      <c r="DP107" s="311">
        <v>0</v>
      </c>
      <c r="DQ107" s="311">
        <v>0</v>
      </c>
      <c r="DR107" s="311">
        <v>0</v>
      </c>
      <c r="DS107" s="311">
        <v>0</v>
      </c>
      <c r="DT107" s="311">
        <v>0</v>
      </c>
      <c r="DU107" s="311">
        <v>0</v>
      </c>
      <c r="DV107" s="311">
        <v>0</v>
      </c>
      <c r="DW107" s="311">
        <v>0</v>
      </c>
      <c r="DX107" s="311">
        <v>0</v>
      </c>
      <c r="DY107" s="311">
        <v>0</v>
      </c>
      <c r="DZ107" s="311">
        <v>0</v>
      </c>
      <c r="EA107" s="313">
        <v>0</v>
      </c>
      <c r="EB107" s="311">
        <v>0</v>
      </c>
      <c r="EC107" s="311">
        <v>0</v>
      </c>
      <c r="ED107" s="311">
        <v>0</v>
      </c>
      <c r="EE107" s="311">
        <v>0</v>
      </c>
      <c r="EF107" s="311">
        <v>0</v>
      </c>
      <c r="EG107" s="312">
        <v>0</v>
      </c>
    </row>
    <row r="108" spans="1:137" s="311" customFormat="1">
      <c r="A108" s="314">
        <v>0.5</v>
      </c>
      <c r="B108" s="308" t="s">
        <v>4662</v>
      </c>
      <c r="C108" s="309">
        <f t="shared" ref="C108" si="26">(SUM(E108:K108))*A108</f>
        <v>3</v>
      </c>
      <c r="D108" s="310">
        <v>3</v>
      </c>
      <c r="E108" s="311">
        <v>1</v>
      </c>
      <c r="F108" s="311">
        <v>0</v>
      </c>
      <c r="G108" s="311">
        <v>0</v>
      </c>
      <c r="H108" s="311">
        <v>0</v>
      </c>
      <c r="I108" s="311">
        <v>3</v>
      </c>
      <c r="J108" s="311">
        <v>2</v>
      </c>
      <c r="K108" s="312">
        <v>0</v>
      </c>
      <c r="L108" s="311">
        <v>0</v>
      </c>
      <c r="M108" s="311">
        <v>1</v>
      </c>
      <c r="N108" s="311">
        <v>0</v>
      </c>
      <c r="O108" s="311">
        <v>3</v>
      </c>
      <c r="P108" s="311">
        <v>0</v>
      </c>
      <c r="Q108" s="311">
        <v>0</v>
      </c>
      <c r="R108" s="312">
        <v>2</v>
      </c>
      <c r="S108" s="311">
        <v>0</v>
      </c>
      <c r="T108" s="311">
        <v>0</v>
      </c>
      <c r="U108" s="311">
        <v>0</v>
      </c>
      <c r="V108" s="311">
        <v>0</v>
      </c>
      <c r="W108" s="311">
        <v>0</v>
      </c>
      <c r="X108" s="311">
        <v>3</v>
      </c>
      <c r="Y108" s="312">
        <v>1</v>
      </c>
      <c r="Z108" s="311">
        <v>0</v>
      </c>
      <c r="AA108" s="311">
        <v>3</v>
      </c>
      <c r="AB108" s="311">
        <v>1</v>
      </c>
      <c r="AC108" s="311">
        <v>0</v>
      </c>
      <c r="AD108" s="311">
        <v>0</v>
      </c>
      <c r="AE108" s="311">
        <v>1</v>
      </c>
      <c r="AF108" s="312">
        <v>0</v>
      </c>
      <c r="AG108" s="311">
        <v>3</v>
      </c>
      <c r="AH108" s="311">
        <v>0</v>
      </c>
      <c r="AI108" s="311">
        <v>0</v>
      </c>
      <c r="AJ108" s="311">
        <v>0</v>
      </c>
      <c r="AK108" s="311">
        <v>2</v>
      </c>
      <c r="AL108" s="311">
        <v>1</v>
      </c>
      <c r="AM108" s="312">
        <v>0</v>
      </c>
      <c r="AN108" s="311">
        <v>0</v>
      </c>
      <c r="AO108" s="311">
        <v>0</v>
      </c>
      <c r="AP108" s="311">
        <v>0</v>
      </c>
      <c r="AQ108" s="311">
        <v>0</v>
      </c>
      <c r="AR108" s="311">
        <v>3</v>
      </c>
      <c r="AS108" s="311">
        <v>0</v>
      </c>
      <c r="AT108" s="312">
        <v>1</v>
      </c>
      <c r="AU108" s="311">
        <v>0</v>
      </c>
      <c r="AV108" s="311">
        <v>0</v>
      </c>
      <c r="AW108" s="311">
        <v>0</v>
      </c>
      <c r="AX108" s="311">
        <v>1</v>
      </c>
      <c r="AY108" s="311">
        <v>1</v>
      </c>
      <c r="AZ108" s="311">
        <v>0</v>
      </c>
      <c r="BA108" s="312">
        <v>0</v>
      </c>
      <c r="BB108" s="311">
        <v>0</v>
      </c>
      <c r="BC108" s="311">
        <v>1</v>
      </c>
      <c r="BD108" s="311">
        <v>1</v>
      </c>
      <c r="BE108" s="311">
        <v>0</v>
      </c>
      <c r="BF108" s="311">
        <v>0</v>
      </c>
      <c r="BG108" s="311">
        <v>1</v>
      </c>
      <c r="BH108" s="312">
        <v>1</v>
      </c>
      <c r="BI108" s="311">
        <v>0</v>
      </c>
      <c r="BJ108" s="311">
        <v>0</v>
      </c>
      <c r="BK108" s="311">
        <v>1</v>
      </c>
      <c r="BL108" s="311">
        <v>0</v>
      </c>
      <c r="BM108" s="311">
        <v>0</v>
      </c>
      <c r="BN108" s="311">
        <v>0</v>
      </c>
      <c r="BO108" s="312">
        <v>2</v>
      </c>
      <c r="BP108" s="311">
        <v>0</v>
      </c>
      <c r="BQ108" s="311">
        <v>0</v>
      </c>
      <c r="BR108" s="311">
        <v>0</v>
      </c>
      <c r="BS108" s="311">
        <v>0</v>
      </c>
      <c r="BT108" s="311">
        <v>0</v>
      </c>
      <c r="BU108" s="311">
        <v>0</v>
      </c>
      <c r="BV108" s="312">
        <v>0</v>
      </c>
      <c r="BW108" s="311">
        <v>0</v>
      </c>
      <c r="BX108" s="311">
        <v>1</v>
      </c>
      <c r="BY108" s="311">
        <v>1</v>
      </c>
      <c r="BZ108" s="311">
        <v>2</v>
      </c>
      <c r="CA108" s="311">
        <v>2</v>
      </c>
      <c r="CB108" s="311">
        <v>2</v>
      </c>
      <c r="CC108" s="312">
        <v>2</v>
      </c>
      <c r="CD108" s="311">
        <v>0</v>
      </c>
      <c r="CE108" s="311">
        <v>0</v>
      </c>
      <c r="CF108" s="311">
        <v>3</v>
      </c>
      <c r="CG108" s="311">
        <v>3</v>
      </c>
      <c r="CH108" s="311">
        <v>3</v>
      </c>
      <c r="CI108" s="311">
        <v>3</v>
      </c>
      <c r="CJ108" s="312">
        <v>3</v>
      </c>
      <c r="CK108" s="311">
        <v>1</v>
      </c>
      <c r="CL108" s="311">
        <v>1</v>
      </c>
      <c r="CM108" s="311">
        <v>1</v>
      </c>
      <c r="CN108" s="311">
        <v>0</v>
      </c>
      <c r="CO108" s="311">
        <v>1</v>
      </c>
      <c r="CP108" s="311">
        <v>1</v>
      </c>
      <c r="CQ108" s="312">
        <v>0</v>
      </c>
      <c r="CR108" s="311">
        <v>1</v>
      </c>
      <c r="CS108" s="311">
        <v>1</v>
      </c>
      <c r="CT108" s="311">
        <v>1</v>
      </c>
      <c r="CU108" s="311">
        <v>1</v>
      </c>
      <c r="CV108" s="311">
        <v>1</v>
      </c>
      <c r="CW108" s="311">
        <v>1</v>
      </c>
      <c r="CX108" s="312">
        <v>1</v>
      </c>
      <c r="CY108" s="311">
        <v>0</v>
      </c>
      <c r="CZ108" s="311">
        <v>0</v>
      </c>
      <c r="DA108" s="311">
        <v>0</v>
      </c>
      <c r="DB108" s="311">
        <v>1</v>
      </c>
      <c r="DC108" s="311">
        <v>1</v>
      </c>
      <c r="DD108" s="311">
        <v>1</v>
      </c>
      <c r="DE108" s="312">
        <v>1</v>
      </c>
      <c r="DF108" s="311">
        <v>1</v>
      </c>
      <c r="DG108" s="311">
        <v>0</v>
      </c>
      <c r="DH108" s="311">
        <v>1</v>
      </c>
      <c r="DI108" s="311">
        <v>1</v>
      </c>
      <c r="DJ108" s="311">
        <v>1</v>
      </c>
      <c r="DK108" s="311">
        <v>1</v>
      </c>
      <c r="DL108" s="312">
        <v>1</v>
      </c>
      <c r="DM108" s="311">
        <v>0</v>
      </c>
      <c r="DN108" s="311">
        <v>1</v>
      </c>
      <c r="DO108" s="311">
        <v>1</v>
      </c>
      <c r="DP108" s="311">
        <v>1</v>
      </c>
      <c r="DQ108" s="311">
        <v>1</v>
      </c>
      <c r="DR108" s="311">
        <v>1</v>
      </c>
      <c r="DS108" s="311">
        <v>1</v>
      </c>
      <c r="DT108" s="311">
        <v>1</v>
      </c>
      <c r="DU108" s="311">
        <v>1</v>
      </c>
      <c r="DV108" s="311">
        <v>1</v>
      </c>
      <c r="DW108" s="311">
        <v>1</v>
      </c>
      <c r="DX108" s="311">
        <v>1</v>
      </c>
      <c r="DY108" s="311">
        <v>1</v>
      </c>
      <c r="DZ108" s="311">
        <v>1</v>
      </c>
      <c r="EA108" s="313">
        <v>1</v>
      </c>
      <c r="EB108" s="311">
        <v>1</v>
      </c>
      <c r="EC108" s="311">
        <v>1</v>
      </c>
      <c r="ED108" s="311">
        <v>1</v>
      </c>
      <c r="EE108" s="311">
        <v>1</v>
      </c>
      <c r="EF108" s="311">
        <v>1</v>
      </c>
      <c r="EG108" s="312">
        <v>1</v>
      </c>
    </row>
    <row r="109" spans="1:137" s="373" customFormat="1">
      <c r="A109" s="429">
        <v>5</v>
      </c>
      <c r="B109" s="430" t="s">
        <v>2128</v>
      </c>
      <c r="C109" s="371">
        <f t="shared" ref="C109:C112" si="27">(SUM(E109:K109))*A109</f>
        <v>10</v>
      </c>
      <c r="D109" s="372" t="s">
        <v>94</v>
      </c>
      <c r="E109" s="373">
        <v>0</v>
      </c>
      <c r="F109" s="373">
        <v>0</v>
      </c>
      <c r="G109" s="373">
        <v>0</v>
      </c>
      <c r="H109" s="373">
        <v>0</v>
      </c>
      <c r="I109" s="373">
        <v>1</v>
      </c>
      <c r="J109" s="373">
        <v>1</v>
      </c>
      <c r="K109" s="374">
        <v>0</v>
      </c>
      <c r="L109" s="373">
        <v>0</v>
      </c>
      <c r="M109" s="373">
        <v>0</v>
      </c>
      <c r="N109" s="373">
        <v>1</v>
      </c>
      <c r="O109" s="373">
        <v>1</v>
      </c>
      <c r="P109" s="373">
        <v>0</v>
      </c>
      <c r="Q109" s="373">
        <v>1</v>
      </c>
      <c r="R109" s="374">
        <v>1</v>
      </c>
      <c r="S109" s="373">
        <v>0</v>
      </c>
      <c r="T109" s="373">
        <v>0</v>
      </c>
      <c r="U109" s="373">
        <v>0</v>
      </c>
      <c r="V109" s="373">
        <v>1</v>
      </c>
      <c r="W109" s="373">
        <v>1</v>
      </c>
      <c r="X109" s="373">
        <v>1</v>
      </c>
      <c r="Y109" s="374">
        <v>0</v>
      </c>
      <c r="Z109" s="373">
        <v>1</v>
      </c>
      <c r="AA109" s="373">
        <v>1</v>
      </c>
      <c r="AB109" s="373">
        <v>0</v>
      </c>
      <c r="AC109" s="373">
        <v>1</v>
      </c>
      <c r="AD109" s="373">
        <v>0</v>
      </c>
      <c r="AE109" s="373">
        <v>2</v>
      </c>
      <c r="AF109" s="374">
        <v>0</v>
      </c>
      <c r="AG109" s="373">
        <v>0</v>
      </c>
      <c r="AH109" s="373">
        <v>0</v>
      </c>
      <c r="AI109" s="373">
        <v>0</v>
      </c>
      <c r="AJ109" s="373">
        <v>0.2</v>
      </c>
      <c r="AK109" s="373">
        <v>0</v>
      </c>
      <c r="AL109" s="373">
        <v>1</v>
      </c>
      <c r="AM109" s="374">
        <v>1</v>
      </c>
      <c r="AN109" s="373">
        <v>0</v>
      </c>
      <c r="AO109" s="373">
        <v>0</v>
      </c>
      <c r="AP109" s="373">
        <v>0</v>
      </c>
      <c r="AQ109" s="373">
        <v>0</v>
      </c>
      <c r="AR109" s="373">
        <v>1</v>
      </c>
      <c r="AS109" s="373">
        <v>1</v>
      </c>
      <c r="AT109" s="374">
        <v>0</v>
      </c>
      <c r="AU109" s="373">
        <v>0</v>
      </c>
      <c r="AV109" s="373">
        <v>0</v>
      </c>
      <c r="AW109" s="373">
        <v>0</v>
      </c>
      <c r="AX109" s="373">
        <v>0</v>
      </c>
      <c r="AY109" s="373">
        <v>0</v>
      </c>
      <c r="AZ109" s="373">
        <v>0</v>
      </c>
      <c r="BA109" s="374">
        <v>2</v>
      </c>
      <c r="BB109" s="373">
        <v>0</v>
      </c>
      <c r="BC109" s="373">
        <v>0</v>
      </c>
      <c r="BD109" s="373">
        <v>0</v>
      </c>
      <c r="BE109" s="373">
        <v>0</v>
      </c>
      <c r="BF109" s="373">
        <v>0</v>
      </c>
      <c r="BG109" s="373">
        <v>0</v>
      </c>
      <c r="BH109" s="374">
        <v>0</v>
      </c>
      <c r="BI109" s="373">
        <v>0</v>
      </c>
      <c r="BJ109" s="373">
        <v>0</v>
      </c>
      <c r="BK109" s="373">
        <v>0</v>
      </c>
      <c r="BL109" s="373">
        <v>5</v>
      </c>
      <c r="BM109" s="373">
        <v>0</v>
      </c>
      <c r="BN109" s="373">
        <v>0</v>
      </c>
      <c r="BO109" s="374">
        <v>4</v>
      </c>
      <c r="BP109" s="373">
        <v>0</v>
      </c>
      <c r="BQ109" s="373">
        <v>0</v>
      </c>
      <c r="BR109" s="373">
        <v>0</v>
      </c>
      <c r="BS109" s="373">
        <v>0</v>
      </c>
      <c r="BT109" s="373">
        <v>0</v>
      </c>
      <c r="BU109" s="373">
        <v>0</v>
      </c>
      <c r="BV109" s="374">
        <v>0</v>
      </c>
      <c r="BW109" s="373">
        <v>1</v>
      </c>
      <c r="BX109" s="373">
        <v>0</v>
      </c>
      <c r="BY109" s="373">
        <v>0</v>
      </c>
      <c r="BZ109" s="373">
        <v>0</v>
      </c>
      <c r="CA109" s="373">
        <v>0</v>
      </c>
      <c r="CB109" s="373">
        <v>0</v>
      </c>
      <c r="CC109" s="374">
        <v>0</v>
      </c>
      <c r="CD109" s="373">
        <v>0</v>
      </c>
      <c r="CE109" s="373">
        <v>0</v>
      </c>
      <c r="CF109" s="373">
        <v>0</v>
      </c>
      <c r="CG109" s="373">
        <v>1</v>
      </c>
      <c r="CH109" s="373">
        <v>1</v>
      </c>
      <c r="CI109" s="373">
        <v>1</v>
      </c>
      <c r="CJ109" s="374">
        <v>1</v>
      </c>
      <c r="CK109" s="373">
        <v>0</v>
      </c>
      <c r="CL109" s="373">
        <v>0</v>
      </c>
      <c r="CM109" s="373">
        <v>1</v>
      </c>
      <c r="CN109" s="373">
        <v>1</v>
      </c>
      <c r="CO109" s="373">
        <v>0</v>
      </c>
      <c r="CP109" s="373">
        <v>1</v>
      </c>
      <c r="CQ109" s="374">
        <v>0</v>
      </c>
      <c r="CR109" s="373">
        <v>0</v>
      </c>
      <c r="CS109" s="373">
        <v>1</v>
      </c>
      <c r="CT109" s="373">
        <v>0</v>
      </c>
      <c r="CU109" s="373">
        <v>0</v>
      </c>
      <c r="CV109" s="373">
        <v>1</v>
      </c>
      <c r="CW109" s="373">
        <v>0</v>
      </c>
      <c r="CX109" s="374">
        <v>0</v>
      </c>
      <c r="CY109" s="373">
        <v>0</v>
      </c>
      <c r="CZ109" s="373">
        <v>0</v>
      </c>
      <c r="DA109" s="373">
        <v>0</v>
      </c>
      <c r="DB109" s="373">
        <v>0</v>
      </c>
      <c r="DC109" s="373">
        <v>0</v>
      </c>
      <c r="DD109" s="373">
        <v>0</v>
      </c>
      <c r="DE109" s="374">
        <v>1</v>
      </c>
      <c r="DF109" s="373">
        <v>0</v>
      </c>
      <c r="DG109" s="373">
        <v>1</v>
      </c>
      <c r="DH109" s="373">
        <v>1</v>
      </c>
      <c r="DI109" s="373">
        <v>1</v>
      </c>
      <c r="DJ109" s="373">
        <v>1</v>
      </c>
      <c r="DK109" s="373">
        <v>0</v>
      </c>
      <c r="DL109" s="374">
        <v>1</v>
      </c>
      <c r="DM109" s="373">
        <v>1</v>
      </c>
      <c r="DN109" s="373">
        <v>0</v>
      </c>
      <c r="DO109" s="373">
        <v>0</v>
      </c>
      <c r="DP109" s="373">
        <v>0</v>
      </c>
      <c r="DQ109" s="373">
        <v>0</v>
      </c>
      <c r="DR109" s="373">
        <v>1</v>
      </c>
      <c r="DS109" s="373">
        <v>0</v>
      </c>
      <c r="DT109" s="373">
        <v>0</v>
      </c>
      <c r="DU109" s="373">
        <v>0</v>
      </c>
      <c r="DV109" s="373">
        <v>1</v>
      </c>
      <c r="DW109" s="373">
        <v>0</v>
      </c>
      <c r="DX109" s="373">
        <v>0</v>
      </c>
      <c r="DY109" s="373">
        <v>1</v>
      </c>
      <c r="DZ109" s="373">
        <v>0</v>
      </c>
      <c r="EA109" s="375">
        <v>0</v>
      </c>
      <c r="EB109" s="373">
        <v>0</v>
      </c>
      <c r="EC109" s="373">
        <v>0</v>
      </c>
      <c r="ED109" s="373">
        <v>0</v>
      </c>
      <c r="EE109" s="373">
        <v>0</v>
      </c>
      <c r="EF109" s="373">
        <v>0</v>
      </c>
      <c r="EG109" s="374">
        <v>0</v>
      </c>
    </row>
    <row r="110" spans="1:137" s="311" customFormat="1">
      <c r="A110" s="307">
        <v>2</v>
      </c>
      <c r="B110" s="308" t="s">
        <v>22</v>
      </c>
      <c r="C110" s="309">
        <f>(SUM(E110:K110))*A110</f>
        <v>4</v>
      </c>
      <c r="D110" s="310">
        <v>1</v>
      </c>
      <c r="E110" s="311">
        <v>0</v>
      </c>
      <c r="F110" s="311">
        <v>0</v>
      </c>
      <c r="G110" s="311">
        <v>0</v>
      </c>
      <c r="H110" s="311">
        <v>0</v>
      </c>
      <c r="I110" s="311">
        <v>1</v>
      </c>
      <c r="J110" s="311">
        <v>1</v>
      </c>
      <c r="K110" s="312">
        <v>0</v>
      </c>
      <c r="L110" s="311">
        <v>1</v>
      </c>
      <c r="M110" s="311">
        <v>1</v>
      </c>
      <c r="N110" s="311">
        <v>1</v>
      </c>
      <c r="O110" s="311">
        <v>1</v>
      </c>
      <c r="P110" s="311">
        <v>1</v>
      </c>
      <c r="Q110" s="311">
        <v>1</v>
      </c>
      <c r="R110" s="312">
        <v>1</v>
      </c>
      <c r="S110" s="311">
        <v>0</v>
      </c>
      <c r="T110" s="311">
        <v>0</v>
      </c>
      <c r="U110" s="311">
        <v>0</v>
      </c>
      <c r="V110" s="311">
        <v>0</v>
      </c>
      <c r="W110" s="311">
        <v>0</v>
      </c>
      <c r="X110" s="311">
        <v>0</v>
      </c>
      <c r="Y110" s="312">
        <v>2</v>
      </c>
      <c r="Z110" s="311">
        <v>0</v>
      </c>
      <c r="AA110" s="311">
        <v>3</v>
      </c>
      <c r="AB110" s="311">
        <v>0</v>
      </c>
      <c r="AC110" s="311">
        <v>0</v>
      </c>
      <c r="AD110" s="311">
        <v>3</v>
      </c>
      <c r="AE110" s="311">
        <v>3</v>
      </c>
      <c r="AF110" s="312">
        <v>3</v>
      </c>
      <c r="AG110" s="311">
        <v>3</v>
      </c>
      <c r="AH110" s="311">
        <v>0</v>
      </c>
      <c r="AI110" s="311">
        <v>0</v>
      </c>
      <c r="AJ110" s="311">
        <v>3</v>
      </c>
      <c r="AK110" s="311">
        <v>3</v>
      </c>
      <c r="AL110" s="311">
        <v>0</v>
      </c>
      <c r="AM110" s="312">
        <v>1</v>
      </c>
      <c r="AN110" s="311">
        <v>3</v>
      </c>
      <c r="AO110" s="311">
        <v>3</v>
      </c>
      <c r="AP110" s="311">
        <v>0</v>
      </c>
      <c r="AQ110" s="311">
        <v>2</v>
      </c>
      <c r="AR110" s="311">
        <v>3</v>
      </c>
      <c r="AS110" s="311">
        <v>2</v>
      </c>
      <c r="AT110" s="312">
        <v>2</v>
      </c>
      <c r="AU110" s="311">
        <v>0</v>
      </c>
      <c r="AV110" s="311">
        <v>0</v>
      </c>
      <c r="AW110" s="311">
        <v>0</v>
      </c>
      <c r="AX110" s="311">
        <v>0</v>
      </c>
      <c r="AY110" s="311">
        <v>3</v>
      </c>
      <c r="AZ110" s="311">
        <v>3</v>
      </c>
      <c r="BA110" s="312">
        <v>3</v>
      </c>
      <c r="BB110" s="311">
        <v>0</v>
      </c>
      <c r="BC110" s="311">
        <v>0</v>
      </c>
      <c r="BD110" s="311">
        <v>3</v>
      </c>
      <c r="BE110" s="311">
        <v>0</v>
      </c>
      <c r="BF110" s="311">
        <v>2</v>
      </c>
      <c r="BG110" s="311">
        <v>2</v>
      </c>
      <c r="BH110" s="312">
        <v>1</v>
      </c>
      <c r="BI110" s="311">
        <v>0</v>
      </c>
      <c r="BJ110" s="311">
        <v>0</v>
      </c>
      <c r="BK110" s="311">
        <v>0</v>
      </c>
      <c r="BL110" s="311">
        <v>0</v>
      </c>
      <c r="BM110" s="311">
        <v>0</v>
      </c>
      <c r="BN110" s="311">
        <v>0</v>
      </c>
      <c r="BO110" s="312">
        <v>3</v>
      </c>
      <c r="BP110" s="311">
        <v>0</v>
      </c>
      <c r="BQ110" s="311">
        <v>0</v>
      </c>
      <c r="BR110" s="311">
        <v>0</v>
      </c>
      <c r="BS110" s="311">
        <v>0</v>
      </c>
      <c r="BT110" s="311">
        <v>0</v>
      </c>
      <c r="BU110" s="311">
        <v>1</v>
      </c>
      <c r="BV110" s="312">
        <v>3</v>
      </c>
      <c r="BW110" s="311">
        <v>0</v>
      </c>
      <c r="BX110" s="311">
        <v>3</v>
      </c>
      <c r="BY110" s="311">
        <v>0</v>
      </c>
      <c r="BZ110" s="311">
        <v>0</v>
      </c>
      <c r="CA110" s="311">
        <v>3</v>
      </c>
      <c r="CB110" s="311">
        <v>3</v>
      </c>
      <c r="CC110" s="312">
        <v>3</v>
      </c>
      <c r="CD110" s="311">
        <v>0</v>
      </c>
      <c r="CE110" s="311">
        <v>0</v>
      </c>
      <c r="CF110" s="311">
        <v>20</v>
      </c>
      <c r="CG110" s="311">
        <v>0</v>
      </c>
      <c r="CH110" s="311">
        <v>0</v>
      </c>
      <c r="CI110" s="311">
        <v>0.5</v>
      </c>
      <c r="CJ110" s="312">
        <v>3</v>
      </c>
      <c r="CK110" s="311">
        <v>0</v>
      </c>
      <c r="CL110" s="311">
        <v>3</v>
      </c>
      <c r="CM110" s="311">
        <v>1</v>
      </c>
      <c r="CN110" s="311">
        <v>0</v>
      </c>
      <c r="CO110" s="311">
        <v>3</v>
      </c>
      <c r="CP110" s="311">
        <v>3</v>
      </c>
      <c r="CQ110" s="312">
        <v>3</v>
      </c>
      <c r="CR110" s="311">
        <v>0</v>
      </c>
      <c r="CS110" s="311">
        <v>3</v>
      </c>
      <c r="CT110" s="311">
        <v>3</v>
      </c>
      <c r="CU110" s="311">
        <v>3</v>
      </c>
      <c r="CV110" s="311">
        <v>3</v>
      </c>
      <c r="CW110" s="311">
        <v>3</v>
      </c>
      <c r="CX110" s="312">
        <v>3</v>
      </c>
      <c r="CY110" s="311">
        <v>0</v>
      </c>
      <c r="CZ110" s="311">
        <v>0</v>
      </c>
      <c r="DA110" s="311">
        <v>0</v>
      </c>
      <c r="DB110" s="311">
        <v>0</v>
      </c>
      <c r="DC110" s="311">
        <v>0</v>
      </c>
      <c r="DD110" s="311">
        <v>0</v>
      </c>
      <c r="DE110" s="312">
        <v>3</v>
      </c>
      <c r="DF110" s="311">
        <v>0</v>
      </c>
      <c r="DG110" s="311">
        <v>0</v>
      </c>
      <c r="DH110" s="311">
        <v>0</v>
      </c>
      <c r="DI110" s="311">
        <v>0</v>
      </c>
      <c r="DJ110" s="311">
        <v>0</v>
      </c>
      <c r="DK110" s="311">
        <v>5</v>
      </c>
      <c r="DL110" s="312">
        <v>0</v>
      </c>
      <c r="DM110" s="311">
        <v>0</v>
      </c>
      <c r="DN110" s="311">
        <v>5</v>
      </c>
      <c r="DO110" s="311">
        <v>1</v>
      </c>
      <c r="DP110" s="311">
        <v>3</v>
      </c>
      <c r="DQ110" s="311">
        <v>3</v>
      </c>
      <c r="DR110" s="311">
        <v>4</v>
      </c>
      <c r="DS110" s="311">
        <v>2</v>
      </c>
      <c r="DT110" s="311">
        <v>0</v>
      </c>
      <c r="DU110" s="311">
        <v>0</v>
      </c>
      <c r="DV110" s="311">
        <v>0</v>
      </c>
      <c r="DW110" s="311">
        <v>1</v>
      </c>
      <c r="DX110" s="311">
        <v>7</v>
      </c>
      <c r="DY110" s="311">
        <v>6</v>
      </c>
      <c r="DZ110" s="311">
        <v>0</v>
      </c>
      <c r="EA110" s="313">
        <v>0</v>
      </c>
      <c r="EB110" s="311">
        <v>11</v>
      </c>
      <c r="EC110" s="311">
        <v>0</v>
      </c>
      <c r="ED110" s="311">
        <v>0</v>
      </c>
      <c r="EE110" s="311">
        <v>0</v>
      </c>
      <c r="EF110" s="311">
        <v>0</v>
      </c>
      <c r="EG110" s="312">
        <v>1</v>
      </c>
    </row>
    <row r="111" spans="1:137" s="311" customFormat="1">
      <c r="A111" s="314">
        <v>0.3</v>
      </c>
      <c r="B111" s="308" t="s">
        <v>2258</v>
      </c>
      <c r="C111" s="309">
        <f>(SUM(E111:K111))*A111</f>
        <v>2.6999999999999997</v>
      </c>
      <c r="D111" s="310">
        <v>3</v>
      </c>
      <c r="E111" s="311">
        <v>3</v>
      </c>
      <c r="F111" s="311">
        <v>0</v>
      </c>
      <c r="G111" s="311">
        <v>0</v>
      </c>
      <c r="H111" s="311">
        <v>0</v>
      </c>
      <c r="I111" s="311">
        <v>3</v>
      </c>
      <c r="J111" s="311">
        <v>3</v>
      </c>
      <c r="K111" s="312">
        <v>0</v>
      </c>
      <c r="L111" s="311">
        <v>0</v>
      </c>
      <c r="M111" s="311">
        <v>0</v>
      </c>
      <c r="N111" s="311">
        <v>3</v>
      </c>
      <c r="O111" s="311">
        <v>3</v>
      </c>
      <c r="P111" s="311">
        <v>0</v>
      </c>
      <c r="Q111" s="311">
        <v>0</v>
      </c>
      <c r="R111" s="312">
        <v>3</v>
      </c>
      <c r="S111" s="311">
        <v>0</v>
      </c>
      <c r="T111" s="311">
        <v>0</v>
      </c>
      <c r="U111" s="311">
        <v>0</v>
      </c>
      <c r="V111" s="311">
        <v>0</v>
      </c>
      <c r="W111" s="311">
        <v>3</v>
      </c>
      <c r="X111" s="311">
        <v>0</v>
      </c>
      <c r="Y111" s="312">
        <v>3</v>
      </c>
      <c r="Z111" s="311">
        <v>0</v>
      </c>
      <c r="AA111" s="311">
        <v>3</v>
      </c>
      <c r="AB111" s="311">
        <v>3</v>
      </c>
      <c r="AC111" s="311">
        <v>0</v>
      </c>
      <c r="AD111" s="311">
        <v>3</v>
      </c>
      <c r="AE111" s="311">
        <v>3</v>
      </c>
      <c r="AF111" s="312">
        <v>3</v>
      </c>
      <c r="AG111" s="311">
        <v>3</v>
      </c>
      <c r="AH111" s="311">
        <v>0</v>
      </c>
      <c r="AI111" s="311">
        <v>0</v>
      </c>
      <c r="AJ111" s="311">
        <v>3</v>
      </c>
      <c r="AK111" s="311">
        <v>3</v>
      </c>
      <c r="AL111" s="311">
        <v>3</v>
      </c>
      <c r="AM111" s="312">
        <v>0</v>
      </c>
      <c r="AN111" s="311">
        <v>3</v>
      </c>
      <c r="AO111" s="311">
        <v>3</v>
      </c>
      <c r="AP111" s="311">
        <v>0</v>
      </c>
      <c r="AQ111" s="311">
        <v>3</v>
      </c>
      <c r="AR111" s="311">
        <v>3</v>
      </c>
      <c r="AS111" s="311">
        <v>3</v>
      </c>
      <c r="AT111" s="312">
        <v>3</v>
      </c>
      <c r="AU111" s="311">
        <v>0</v>
      </c>
      <c r="AV111" s="311">
        <v>0</v>
      </c>
      <c r="AW111" s="311">
        <v>0</v>
      </c>
      <c r="AX111" s="311">
        <v>0</v>
      </c>
      <c r="AY111" s="311">
        <v>3</v>
      </c>
      <c r="AZ111" s="311">
        <v>3</v>
      </c>
      <c r="BA111" s="312">
        <v>3</v>
      </c>
      <c r="BB111" s="311">
        <v>3</v>
      </c>
      <c r="BC111" s="311">
        <v>3</v>
      </c>
      <c r="BD111" s="311">
        <v>3</v>
      </c>
      <c r="BE111" s="311">
        <v>0</v>
      </c>
      <c r="BF111" s="311">
        <v>3</v>
      </c>
      <c r="BG111" s="311">
        <v>3</v>
      </c>
      <c r="BH111" s="312">
        <v>1</v>
      </c>
      <c r="BI111" s="311">
        <v>0</v>
      </c>
      <c r="BJ111" s="311">
        <v>0</v>
      </c>
      <c r="BK111" s="311">
        <v>1</v>
      </c>
      <c r="BL111" s="311">
        <v>3</v>
      </c>
      <c r="BM111" s="311">
        <v>3</v>
      </c>
      <c r="BN111" s="311">
        <v>3</v>
      </c>
      <c r="BO111" s="312">
        <v>3</v>
      </c>
      <c r="BP111" s="311">
        <v>0</v>
      </c>
      <c r="BQ111" s="311">
        <v>0</v>
      </c>
      <c r="BR111" s="311">
        <v>0</v>
      </c>
      <c r="BS111" s="311">
        <v>0</v>
      </c>
      <c r="BT111" s="311">
        <v>0</v>
      </c>
      <c r="BU111" s="311">
        <v>1</v>
      </c>
      <c r="BV111" s="312">
        <v>3</v>
      </c>
      <c r="BW111" s="311">
        <v>0</v>
      </c>
      <c r="BX111" s="311">
        <v>3</v>
      </c>
      <c r="BY111" s="311">
        <v>3</v>
      </c>
      <c r="BZ111" s="311">
        <v>3</v>
      </c>
      <c r="CA111" s="311">
        <v>3</v>
      </c>
      <c r="CB111" s="311">
        <v>2</v>
      </c>
      <c r="CC111" s="312">
        <v>1</v>
      </c>
      <c r="CD111" s="311">
        <v>1</v>
      </c>
      <c r="CE111" s="311">
        <v>0</v>
      </c>
      <c r="CF111" s="311">
        <v>1</v>
      </c>
      <c r="CG111" s="311">
        <v>0</v>
      </c>
      <c r="CH111" s="311">
        <v>0</v>
      </c>
      <c r="CI111" s="311">
        <v>3</v>
      </c>
      <c r="CJ111" s="312">
        <v>1</v>
      </c>
      <c r="CK111" s="311">
        <v>0</v>
      </c>
      <c r="CL111" s="311">
        <v>1</v>
      </c>
      <c r="CM111" s="311">
        <v>1</v>
      </c>
      <c r="CN111" s="311">
        <v>0</v>
      </c>
      <c r="CO111" s="311">
        <v>1</v>
      </c>
      <c r="CP111" s="311">
        <v>1</v>
      </c>
      <c r="CQ111" s="312">
        <v>1</v>
      </c>
      <c r="CR111" s="311">
        <v>1</v>
      </c>
      <c r="CS111" s="311">
        <v>0</v>
      </c>
      <c r="CT111" s="311">
        <v>1</v>
      </c>
      <c r="CU111" s="311">
        <v>1</v>
      </c>
      <c r="CV111" s="311">
        <v>1</v>
      </c>
      <c r="CW111" s="311">
        <v>1</v>
      </c>
      <c r="CX111" s="312">
        <v>1</v>
      </c>
      <c r="CY111" s="311">
        <v>0</v>
      </c>
      <c r="CZ111" s="311">
        <v>0</v>
      </c>
      <c r="DA111" s="311">
        <v>0</v>
      </c>
      <c r="DB111" s="311">
        <v>1</v>
      </c>
      <c r="DC111" s="311">
        <v>1</v>
      </c>
      <c r="DD111" s="311">
        <v>0</v>
      </c>
      <c r="DE111" s="312">
        <v>1</v>
      </c>
      <c r="DF111" s="311">
        <v>0</v>
      </c>
      <c r="DG111" s="311">
        <v>0</v>
      </c>
      <c r="DH111" s="311">
        <v>1</v>
      </c>
      <c r="DI111" s="311">
        <v>0</v>
      </c>
      <c r="DJ111" s="311">
        <v>1</v>
      </c>
      <c r="DK111" s="311">
        <v>1</v>
      </c>
      <c r="DL111" s="312">
        <v>1</v>
      </c>
      <c r="DM111" s="311">
        <v>0</v>
      </c>
      <c r="DN111" s="311">
        <v>1</v>
      </c>
      <c r="DO111" s="311">
        <v>1</v>
      </c>
      <c r="DP111" s="311">
        <v>1</v>
      </c>
      <c r="DQ111" s="311">
        <v>0</v>
      </c>
      <c r="DR111" s="311">
        <v>1</v>
      </c>
      <c r="DS111" s="311">
        <v>1</v>
      </c>
      <c r="DT111" s="311">
        <v>1</v>
      </c>
      <c r="DU111" s="311">
        <v>1</v>
      </c>
      <c r="DV111" s="311">
        <v>0</v>
      </c>
      <c r="DW111" s="311">
        <v>1</v>
      </c>
      <c r="DX111" s="311">
        <v>1</v>
      </c>
      <c r="DY111" s="311">
        <v>1</v>
      </c>
      <c r="DZ111" s="311">
        <v>1</v>
      </c>
      <c r="EA111" s="313">
        <v>1</v>
      </c>
      <c r="EB111" s="311">
        <v>1</v>
      </c>
      <c r="EC111" s="311">
        <v>1</v>
      </c>
      <c r="ED111" s="311">
        <v>1</v>
      </c>
      <c r="EE111" s="311">
        <v>1</v>
      </c>
      <c r="EF111" s="311">
        <v>0</v>
      </c>
      <c r="EG111" s="312">
        <v>1</v>
      </c>
    </row>
    <row r="112" spans="1:137" s="86" customFormat="1">
      <c r="A112" s="101">
        <v>3</v>
      </c>
      <c r="B112" s="364" t="s">
        <v>2136</v>
      </c>
      <c r="C112" s="365">
        <f t="shared" si="27"/>
        <v>3</v>
      </c>
      <c r="D112" s="85">
        <v>1</v>
      </c>
      <c r="E112" s="86">
        <v>0</v>
      </c>
      <c r="F112" s="86">
        <v>0</v>
      </c>
      <c r="G112" s="86">
        <v>0</v>
      </c>
      <c r="H112" s="86">
        <v>0</v>
      </c>
      <c r="I112" s="86">
        <v>1</v>
      </c>
      <c r="J112" s="86">
        <v>0</v>
      </c>
      <c r="K112" s="87">
        <v>0</v>
      </c>
      <c r="L112" s="86">
        <v>0</v>
      </c>
      <c r="M112" s="86">
        <v>0</v>
      </c>
      <c r="N112" s="86">
        <v>0</v>
      </c>
      <c r="O112" s="86">
        <v>1</v>
      </c>
      <c r="P112" s="86">
        <v>0</v>
      </c>
      <c r="Q112" s="86">
        <v>0</v>
      </c>
      <c r="R112" s="87">
        <v>0</v>
      </c>
      <c r="S112" s="86">
        <v>0</v>
      </c>
      <c r="T112" s="86">
        <v>0</v>
      </c>
      <c r="U112" s="86">
        <v>0</v>
      </c>
      <c r="V112" s="86">
        <v>0</v>
      </c>
      <c r="W112" s="86">
        <v>1</v>
      </c>
      <c r="X112" s="86">
        <v>1</v>
      </c>
      <c r="Y112" s="87">
        <v>0</v>
      </c>
      <c r="Z112" s="86">
        <v>1</v>
      </c>
      <c r="AA112" s="86">
        <v>0</v>
      </c>
      <c r="AB112" s="86">
        <v>1</v>
      </c>
      <c r="AC112" s="86">
        <v>0</v>
      </c>
      <c r="AD112" s="86">
        <v>0</v>
      </c>
      <c r="AE112" s="86">
        <v>0</v>
      </c>
      <c r="AF112" s="87">
        <v>0</v>
      </c>
      <c r="AG112" s="86">
        <v>1</v>
      </c>
      <c r="AH112" s="86">
        <v>0</v>
      </c>
      <c r="AI112" s="86">
        <v>0</v>
      </c>
      <c r="AJ112" s="86">
        <v>1</v>
      </c>
      <c r="AK112" s="86">
        <v>0</v>
      </c>
      <c r="AL112" s="86">
        <v>1</v>
      </c>
      <c r="AM112" s="87">
        <v>0</v>
      </c>
      <c r="AN112" s="86">
        <v>0</v>
      </c>
      <c r="AO112" s="86">
        <v>0</v>
      </c>
      <c r="AP112" s="86">
        <v>0</v>
      </c>
      <c r="AQ112" s="86">
        <v>0</v>
      </c>
      <c r="AR112" s="86">
        <v>0</v>
      </c>
      <c r="AS112" s="86">
        <v>0</v>
      </c>
      <c r="AT112" s="87">
        <v>1</v>
      </c>
      <c r="AU112" s="86">
        <v>0</v>
      </c>
      <c r="AV112" s="86">
        <v>0</v>
      </c>
      <c r="AW112" s="86">
        <v>0</v>
      </c>
      <c r="AX112" s="86">
        <v>0</v>
      </c>
      <c r="AY112" s="86">
        <v>0</v>
      </c>
      <c r="AZ112" s="86">
        <v>1</v>
      </c>
      <c r="BA112" s="87">
        <v>0</v>
      </c>
      <c r="BB112" s="86">
        <v>1</v>
      </c>
      <c r="BC112" s="86">
        <v>0</v>
      </c>
      <c r="BD112" s="86">
        <v>0</v>
      </c>
      <c r="BE112" s="86">
        <v>0</v>
      </c>
      <c r="BF112" s="86">
        <v>0</v>
      </c>
      <c r="BG112" s="86">
        <v>0</v>
      </c>
      <c r="BH112" s="87">
        <v>1</v>
      </c>
      <c r="BI112" s="86">
        <v>0</v>
      </c>
      <c r="BJ112" s="86">
        <v>0</v>
      </c>
      <c r="BK112" s="86">
        <v>0</v>
      </c>
      <c r="BL112" s="86">
        <v>1</v>
      </c>
      <c r="BM112" s="86">
        <v>0</v>
      </c>
      <c r="BN112" s="86">
        <v>1</v>
      </c>
      <c r="BO112" s="87">
        <v>1</v>
      </c>
      <c r="BP112" s="86">
        <v>0</v>
      </c>
      <c r="BQ112" s="86">
        <v>0</v>
      </c>
      <c r="BR112" s="86">
        <v>0</v>
      </c>
      <c r="BS112" s="86">
        <v>0</v>
      </c>
      <c r="BT112" s="86">
        <v>0</v>
      </c>
      <c r="BU112" s="86">
        <v>0</v>
      </c>
      <c r="BV112" s="87">
        <v>0</v>
      </c>
      <c r="BW112" s="86">
        <v>0</v>
      </c>
      <c r="BX112" s="86">
        <v>0</v>
      </c>
      <c r="BY112" s="86">
        <v>1</v>
      </c>
      <c r="BZ112" s="86">
        <v>0</v>
      </c>
      <c r="CA112" s="86">
        <v>0</v>
      </c>
      <c r="CB112" s="86">
        <v>1</v>
      </c>
      <c r="CC112" s="87">
        <v>0</v>
      </c>
      <c r="CD112" s="86">
        <v>0</v>
      </c>
      <c r="CE112" s="86">
        <v>0</v>
      </c>
      <c r="CF112" s="86">
        <v>0</v>
      </c>
      <c r="CG112" s="86">
        <v>0</v>
      </c>
      <c r="CH112" s="86">
        <v>0</v>
      </c>
      <c r="CI112" s="86">
        <v>1</v>
      </c>
      <c r="CJ112" s="87">
        <v>0</v>
      </c>
      <c r="CK112" s="86">
        <v>0</v>
      </c>
      <c r="CL112" s="86">
        <v>0</v>
      </c>
      <c r="CM112" s="86">
        <v>0</v>
      </c>
      <c r="CN112" s="86">
        <v>0</v>
      </c>
      <c r="CO112" s="86">
        <v>0</v>
      </c>
      <c r="CP112" s="86">
        <v>0</v>
      </c>
      <c r="CQ112" s="87">
        <v>1</v>
      </c>
      <c r="CR112" s="86">
        <v>0</v>
      </c>
      <c r="CS112" s="86">
        <v>0</v>
      </c>
      <c r="CT112" s="86">
        <v>0</v>
      </c>
      <c r="CU112" s="86">
        <v>0</v>
      </c>
      <c r="CV112" s="86">
        <v>1</v>
      </c>
      <c r="CW112" s="86">
        <v>0</v>
      </c>
      <c r="CX112" s="87">
        <v>0</v>
      </c>
      <c r="CY112" s="86">
        <v>0</v>
      </c>
      <c r="CZ112" s="86">
        <v>0</v>
      </c>
      <c r="DA112" s="86">
        <v>0</v>
      </c>
      <c r="DB112" s="86">
        <v>0</v>
      </c>
      <c r="DC112" s="86">
        <v>1</v>
      </c>
      <c r="DD112" s="86">
        <v>0</v>
      </c>
      <c r="DE112" s="87">
        <v>0</v>
      </c>
      <c r="DF112" s="86">
        <v>0</v>
      </c>
      <c r="DG112" s="86">
        <v>0</v>
      </c>
      <c r="DH112" s="86">
        <v>0</v>
      </c>
      <c r="DI112" s="86">
        <v>0</v>
      </c>
      <c r="DJ112" s="86">
        <v>0</v>
      </c>
      <c r="DK112" s="86">
        <v>1</v>
      </c>
      <c r="DL112" s="87">
        <v>0</v>
      </c>
      <c r="DM112" s="86">
        <v>0</v>
      </c>
      <c r="DN112" s="86">
        <v>0</v>
      </c>
      <c r="DO112" s="86">
        <v>0</v>
      </c>
      <c r="DP112" s="86">
        <v>0</v>
      </c>
      <c r="DQ112" s="86">
        <v>0</v>
      </c>
      <c r="DR112" s="86">
        <v>0</v>
      </c>
      <c r="DS112" s="86">
        <v>1</v>
      </c>
      <c r="DT112" s="86">
        <v>0</v>
      </c>
      <c r="DU112" s="86">
        <v>1</v>
      </c>
      <c r="DV112" s="86">
        <v>0</v>
      </c>
      <c r="DW112" s="86">
        <v>0</v>
      </c>
      <c r="DX112" s="86">
        <v>0</v>
      </c>
      <c r="DY112" s="86">
        <v>1</v>
      </c>
      <c r="DZ112" s="86">
        <v>0</v>
      </c>
      <c r="EA112" s="366">
        <v>0</v>
      </c>
      <c r="EB112" s="86">
        <v>0</v>
      </c>
      <c r="EC112" s="86">
        <v>0</v>
      </c>
      <c r="ED112" s="86">
        <v>0</v>
      </c>
      <c r="EE112" s="86">
        <v>0</v>
      </c>
      <c r="EF112" s="86">
        <v>1</v>
      </c>
      <c r="EG112" s="87">
        <v>0</v>
      </c>
    </row>
    <row r="113" spans="1:137" s="86" customFormat="1">
      <c r="A113" s="101">
        <v>6</v>
      </c>
      <c r="B113" s="367" t="s">
        <v>6345</v>
      </c>
      <c r="C113" s="365">
        <f t="shared" ref="C113:C118" si="28">(SUM(E113:K113))*A113</f>
        <v>225</v>
      </c>
      <c r="D113" s="85" t="s">
        <v>94</v>
      </c>
      <c r="E113" s="86">
        <v>2.5</v>
      </c>
      <c r="F113" s="86">
        <v>3</v>
      </c>
      <c r="G113" s="86">
        <v>14</v>
      </c>
      <c r="H113" s="86">
        <v>7</v>
      </c>
      <c r="I113" s="86">
        <v>5</v>
      </c>
      <c r="J113" s="86">
        <v>6</v>
      </c>
      <c r="K113" s="87">
        <v>0</v>
      </c>
      <c r="L113" s="86">
        <v>0</v>
      </c>
      <c r="M113" s="86">
        <v>0</v>
      </c>
      <c r="N113" s="86">
        <v>0</v>
      </c>
      <c r="O113" s="86">
        <v>3</v>
      </c>
      <c r="P113" s="86">
        <v>6</v>
      </c>
      <c r="Q113" s="86">
        <v>8</v>
      </c>
      <c r="R113" s="87">
        <v>8</v>
      </c>
      <c r="S113" s="86">
        <v>0</v>
      </c>
      <c r="T113" s="86">
        <v>0</v>
      </c>
      <c r="U113" s="86">
        <v>0</v>
      </c>
      <c r="V113" s="86">
        <v>0</v>
      </c>
      <c r="W113" s="86">
        <v>0</v>
      </c>
      <c r="X113" s="86">
        <v>4</v>
      </c>
      <c r="Y113" s="87">
        <v>3</v>
      </c>
      <c r="Z113" s="86">
        <v>0</v>
      </c>
      <c r="AA113" s="86">
        <v>2</v>
      </c>
      <c r="AB113" s="86">
        <v>4</v>
      </c>
      <c r="AC113" s="86">
        <v>44</v>
      </c>
      <c r="AD113" s="86">
        <v>0</v>
      </c>
      <c r="AE113" s="86">
        <v>4</v>
      </c>
      <c r="AF113" s="87">
        <v>4</v>
      </c>
      <c r="AG113" s="86">
        <v>0</v>
      </c>
      <c r="AH113" s="86">
        <v>0</v>
      </c>
      <c r="AI113" s="86">
        <v>0</v>
      </c>
      <c r="AJ113" s="86">
        <v>4</v>
      </c>
      <c r="AK113" s="86">
        <v>11</v>
      </c>
      <c r="AL113" s="86">
        <v>0</v>
      </c>
      <c r="AM113" s="87">
        <v>0</v>
      </c>
      <c r="AN113" s="86">
        <v>0</v>
      </c>
      <c r="AO113" s="86">
        <v>0</v>
      </c>
      <c r="AP113" s="86">
        <v>0</v>
      </c>
      <c r="AQ113" s="86">
        <v>0</v>
      </c>
      <c r="AR113" s="86">
        <v>15</v>
      </c>
      <c r="AS113" s="86">
        <v>0</v>
      </c>
      <c r="AT113" s="87">
        <v>0</v>
      </c>
      <c r="AU113" s="86">
        <v>0</v>
      </c>
      <c r="AV113" s="86">
        <v>0</v>
      </c>
      <c r="AW113" s="86">
        <v>0</v>
      </c>
      <c r="AX113" s="86">
        <v>0</v>
      </c>
      <c r="AY113" s="86">
        <v>0</v>
      </c>
      <c r="AZ113" s="86">
        <v>3</v>
      </c>
      <c r="BA113" s="87">
        <v>0</v>
      </c>
      <c r="BB113" s="86">
        <v>0</v>
      </c>
      <c r="BC113" s="86">
        <v>48</v>
      </c>
      <c r="BD113" s="86">
        <v>0</v>
      </c>
      <c r="BE113" s="86">
        <v>0</v>
      </c>
      <c r="BF113" s="86">
        <v>0</v>
      </c>
      <c r="BG113" s="86">
        <v>0</v>
      </c>
      <c r="BH113" s="87">
        <v>0</v>
      </c>
      <c r="BI113" s="86">
        <v>0</v>
      </c>
      <c r="BJ113" s="86">
        <v>0</v>
      </c>
      <c r="BK113" s="86">
        <v>0</v>
      </c>
      <c r="BL113" s="86">
        <v>0</v>
      </c>
      <c r="BM113" s="86">
        <v>0</v>
      </c>
      <c r="BN113" s="86">
        <v>0</v>
      </c>
      <c r="BO113" s="87">
        <v>0</v>
      </c>
      <c r="BP113" s="86">
        <v>0</v>
      </c>
      <c r="BQ113" s="86">
        <v>0</v>
      </c>
      <c r="BR113" s="86">
        <v>0</v>
      </c>
      <c r="BS113" s="86">
        <v>0</v>
      </c>
      <c r="BT113" s="86">
        <v>0</v>
      </c>
      <c r="BU113" s="86">
        <v>0</v>
      </c>
      <c r="BV113" s="87">
        <v>0</v>
      </c>
      <c r="BW113" s="86">
        <v>0</v>
      </c>
      <c r="BX113" s="86">
        <v>0</v>
      </c>
      <c r="BY113" s="86">
        <v>0</v>
      </c>
      <c r="BZ113" s="86">
        <v>0</v>
      </c>
      <c r="CA113" s="86">
        <v>0</v>
      </c>
      <c r="CB113" s="86">
        <v>0</v>
      </c>
      <c r="CC113" s="87">
        <v>0</v>
      </c>
      <c r="CD113" s="86">
        <v>0</v>
      </c>
      <c r="CE113" s="86">
        <v>0</v>
      </c>
      <c r="CF113" s="86">
        <v>0</v>
      </c>
      <c r="CG113" s="86">
        <v>0</v>
      </c>
      <c r="CH113" s="86">
        <v>0</v>
      </c>
      <c r="CI113" s="86">
        <v>0</v>
      </c>
      <c r="CJ113" s="87">
        <v>0</v>
      </c>
      <c r="CK113" s="86">
        <v>0</v>
      </c>
      <c r="CL113" s="86">
        <v>0</v>
      </c>
      <c r="CM113" s="86">
        <v>0</v>
      </c>
      <c r="CN113" s="86">
        <v>0</v>
      </c>
      <c r="CO113" s="86">
        <v>0</v>
      </c>
      <c r="CP113" s="86">
        <v>0</v>
      </c>
      <c r="CQ113" s="87">
        <v>0</v>
      </c>
      <c r="CR113" s="86">
        <v>0</v>
      </c>
      <c r="CS113" s="86">
        <v>0</v>
      </c>
      <c r="CT113" s="86">
        <v>0</v>
      </c>
      <c r="CU113" s="86">
        <v>0</v>
      </c>
      <c r="CV113" s="86">
        <v>0</v>
      </c>
      <c r="CW113" s="86">
        <v>0</v>
      </c>
      <c r="CX113" s="87">
        <v>0</v>
      </c>
      <c r="CY113" s="86">
        <v>0</v>
      </c>
      <c r="CZ113" s="86">
        <v>0</v>
      </c>
      <c r="DA113" s="86">
        <v>0</v>
      </c>
      <c r="DB113" s="86">
        <v>0</v>
      </c>
      <c r="DC113" s="86">
        <v>0</v>
      </c>
      <c r="DD113" s="86">
        <v>0</v>
      </c>
      <c r="DE113" s="87">
        <v>0</v>
      </c>
      <c r="DF113" s="86">
        <v>0</v>
      </c>
      <c r="DG113" s="86">
        <v>0</v>
      </c>
      <c r="DH113" s="86">
        <v>0</v>
      </c>
      <c r="DI113" s="86">
        <v>0</v>
      </c>
      <c r="DJ113" s="86">
        <v>0</v>
      </c>
      <c r="DK113" s="86">
        <v>0</v>
      </c>
      <c r="DL113" s="87">
        <v>0</v>
      </c>
      <c r="DM113" s="86">
        <v>0</v>
      </c>
      <c r="DN113" s="86">
        <v>0</v>
      </c>
      <c r="DO113" s="86">
        <v>0</v>
      </c>
      <c r="DP113" s="86">
        <v>0</v>
      </c>
      <c r="DQ113" s="86">
        <v>0</v>
      </c>
      <c r="DR113" s="86">
        <v>0</v>
      </c>
      <c r="DS113" s="86">
        <v>0</v>
      </c>
      <c r="DT113" s="86">
        <v>0</v>
      </c>
      <c r="DU113" s="86">
        <v>0</v>
      </c>
      <c r="DV113" s="86">
        <v>0</v>
      </c>
      <c r="DW113" s="86">
        <v>0</v>
      </c>
      <c r="DX113" s="86">
        <v>0</v>
      </c>
      <c r="DY113" s="86">
        <v>0</v>
      </c>
      <c r="DZ113" s="86">
        <v>0</v>
      </c>
      <c r="EA113" s="366">
        <v>0</v>
      </c>
      <c r="EB113" s="86">
        <v>0</v>
      </c>
      <c r="EC113" s="86">
        <v>0</v>
      </c>
      <c r="ED113" s="86">
        <v>0</v>
      </c>
      <c r="EE113" s="86">
        <v>0</v>
      </c>
      <c r="EF113" s="86">
        <v>0</v>
      </c>
      <c r="EG113" s="87">
        <v>0</v>
      </c>
    </row>
    <row r="114" spans="1:137" s="86" customFormat="1">
      <c r="A114" s="101">
        <v>1</v>
      </c>
      <c r="B114" s="367" t="s">
        <v>5705</v>
      </c>
      <c r="C114" s="365">
        <f t="shared" si="28"/>
        <v>0</v>
      </c>
      <c r="D114" s="85">
        <v>4</v>
      </c>
      <c r="E114" s="86">
        <v>0</v>
      </c>
      <c r="F114" s="86">
        <v>0</v>
      </c>
      <c r="G114" s="86">
        <v>0</v>
      </c>
      <c r="H114" s="86">
        <v>0</v>
      </c>
      <c r="I114" s="86">
        <v>0</v>
      </c>
      <c r="J114" s="86">
        <v>0</v>
      </c>
      <c r="K114" s="87">
        <v>0</v>
      </c>
      <c r="L114" s="86">
        <v>0</v>
      </c>
      <c r="M114" s="86">
        <v>0</v>
      </c>
      <c r="N114" s="86">
        <v>0</v>
      </c>
      <c r="O114" s="86">
        <v>1</v>
      </c>
      <c r="P114" s="86">
        <v>0</v>
      </c>
      <c r="Q114" s="86">
        <v>1</v>
      </c>
      <c r="R114" s="87">
        <v>0</v>
      </c>
      <c r="S114" s="86">
        <v>0</v>
      </c>
      <c r="T114" s="86">
        <v>0</v>
      </c>
      <c r="U114" s="86">
        <v>0</v>
      </c>
      <c r="V114" s="86">
        <v>0</v>
      </c>
      <c r="W114" s="86">
        <v>0</v>
      </c>
      <c r="X114" s="86">
        <v>0</v>
      </c>
      <c r="Y114" s="87">
        <v>3</v>
      </c>
      <c r="Z114" s="86">
        <v>0</v>
      </c>
      <c r="AA114" s="86">
        <v>0</v>
      </c>
      <c r="AB114" s="86">
        <v>0</v>
      </c>
      <c r="AC114" s="86">
        <v>4</v>
      </c>
      <c r="AD114" s="86">
        <v>0</v>
      </c>
      <c r="AE114" s="86">
        <v>0</v>
      </c>
      <c r="AF114" s="87">
        <v>4</v>
      </c>
      <c r="AG114" s="86">
        <v>0</v>
      </c>
      <c r="AH114" s="86">
        <v>0</v>
      </c>
      <c r="AI114" s="86">
        <v>0</v>
      </c>
      <c r="AJ114" s="86">
        <v>4</v>
      </c>
      <c r="AK114" s="86">
        <v>0</v>
      </c>
      <c r="AL114" s="86">
        <v>0</v>
      </c>
      <c r="AM114" s="87">
        <v>52</v>
      </c>
      <c r="AN114" s="86">
        <v>1</v>
      </c>
      <c r="AO114" s="86">
        <v>0</v>
      </c>
      <c r="AP114" s="86">
        <v>0</v>
      </c>
      <c r="AQ114" s="86">
        <v>0</v>
      </c>
      <c r="AR114" s="86">
        <v>0</v>
      </c>
      <c r="AS114" s="86">
        <v>6</v>
      </c>
      <c r="AT114" s="87">
        <v>0</v>
      </c>
      <c r="AU114" s="86">
        <v>0</v>
      </c>
      <c r="AV114" s="86">
        <v>0</v>
      </c>
      <c r="AW114" s="86">
        <v>0</v>
      </c>
      <c r="AX114" s="86">
        <v>0</v>
      </c>
      <c r="AY114" s="86">
        <v>4</v>
      </c>
      <c r="AZ114" s="86">
        <v>4</v>
      </c>
      <c r="BA114" s="87">
        <v>0</v>
      </c>
      <c r="BB114" s="86">
        <v>2</v>
      </c>
      <c r="BC114" s="86">
        <v>2</v>
      </c>
      <c r="BD114" s="86">
        <v>2</v>
      </c>
      <c r="BE114" s="86">
        <v>2</v>
      </c>
      <c r="BF114" s="86">
        <v>2</v>
      </c>
      <c r="BG114" s="86">
        <v>0</v>
      </c>
      <c r="BH114" s="87">
        <v>0</v>
      </c>
      <c r="BI114" s="86">
        <v>0</v>
      </c>
      <c r="BJ114" s="86">
        <v>0</v>
      </c>
      <c r="BK114" s="86">
        <v>0</v>
      </c>
      <c r="BL114" s="86">
        <v>0</v>
      </c>
      <c r="BM114" s="86">
        <v>2</v>
      </c>
      <c r="BN114" s="86">
        <v>2</v>
      </c>
      <c r="BO114" s="87">
        <v>0</v>
      </c>
      <c r="BP114" s="86">
        <v>0</v>
      </c>
      <c r="BQ114" s="86">
        <v>0</v>
      </c>
      <c r="BR114" s="86">
        <v>0</v>
      </c>
      <c r="BS114" s="86">
        <v>0</v>
      </c>
      <c r="BT114" s="86">
        <v>0</v>
      </c>
      <c r="BU114" s="86">
        <v>0</v>
      </c>
      <c r="BV114" s="87">
        <v>3</v>
      </c>
      <c r="BW114" s="86">
        <v>0</v>
      </c>
      <c r="BX114" s="86">
        <v>0</v>
      </c>
      <c r="BY114" s="86">
        <v>0</v>
      </c>
      <c r="BZ114" s="86">
        <v>1</v>
      </c>
      <c r="CA114" s="86">
        <v>0</v>
      </c>
      <c r="CB114" s="86">
        <v>0</v>
      </c>
      <c r="CC114" s="87">
        <v>0</v>
      </c>
      <c r="CD114" s="86">
        <v>0</v>
      </c>
      <c r="CE114" s="86">
        <v>0</v>
      </c>
      <c r="CF114" s="86">
        <v>0</v>
      </c>
      <c r="CG114" s="86">
        <v>0</v>
      </c>
      <c r="CH114" s="86">
        <v>10</v>
      </c>
      <c r="CI114" s="86">
        <v>6</v>
      </c>
      <c r="CJ114" s="87">
        <v>0</v>
      </c>
      <c r="CK114" s="86">
        <v>0</v>
      </c>
      <c r="CL114" s="86">
        <v>0</v>
      </c>
      <c r="CM114" s="86">
        <v>0</v>
      </c>
      <c r="CN114" s="86">
        <v>0</v>
      </c>
      <c r="CO114" s="86">
        <v>0</v>
      </c>
      <c r="CQ114" s="87">
        <v>0</v>
      </c>
      <c r="CR114" s="86">
        <v>0</v>
      </c>
      <c r="CS114" s="86">
        <v>0</v>
      </c>
      <c r="CT114" s="86">
        <v>0</v>
      </c>
      <c r="CU114" s="86">
        <v>8</v>
      </c>
      <c r="CV114" s="86">
        <v>3</v>
      </c>
      <c r="CW114" s="86">
        <v>0</v>
      </c>
      <c r="CX114" s="87">
        <v>0</v>
      </c>
      <c r="CY114" s="86">
        <v>8</v>
      </c>
      <c r="CZ114" s="86">
        <v>2</v>
      </c>
      <c r="DA114" s="86">
        <v>0</v>
      </c>
      <c r="DB114" s="86">
        <v>0</v>
      </c>
      <c r="DC114" s="86">
        <v>5</v>
      </c>
      <c r="DD114" s="86">
        <v>12</v>
      </c>
      <c r="DE114" s="87">
        <v>8</v>
      </c>
      <c r="DF114" s="86">
        <v>0</v>
      </c>
      <c r="DG114" s="86">
        <v>0</v>
      </c>
      <c r="DH114" s="86">
        <v>5</v>
      </c>
      <c r="DI114" s="86">
        <v>0</v>
      </c>
      <c r="DJ114" s="86">
        <v>0</v>
      </c>
      <c r="DK114" s="86">
        <v>10</v>
      </c>
      <c r="DL114" s="87">
        <v>0</v>
      </c>
      <c r="DM114" s="86">
        <v>0</v>
      </c>
      <c r="DN114" s="86">
        <v>0</v>
      </c>
      <c r="DO114" s="86">
        <v>0</v>
      </c>
      <c r="DP114" s="86">
        <v>5</v>
      </c>
      <c r="DQ114" s="86">
        <v>5</v>
      </c>
      <c r="DR114" s="86">
        <v>0</v>
      </c>
      <c r="DS114" s="86">
        <v>0</v>
      </c>
      <c r="DT114" s="86">
        <v>0</v>
      </c>
      <c r="DU114" s="86">
        <v>0</v>
      </c>
      <c r="DV114" s="86">
        <v>0</v>
      </c>
      <c r="DW114" s="86">
        <v>4</v>
      </c>
      <c r="DX114" s="86">
        <v>0</v>
      </c>
      <c r="DY114" s="86">
        <v>5</v>
      </c>
      <c r="DZ114" s="86">
        <v>0</v>
      </c>
      <c r="EA114" s="366">
        <v>0</v>
      </c>
      <c r="EB114" s="86">
        <v>0</v>
      </c>
      <c r="EC114" s="86">
        <v>0</v>
      </c>
      <c r="ED114" s="86">
        <v>0</v>
      </c>
      <c r="EE114" s="86">
        <v>1</v>
      </c>
      <c r="EF114" s="86">
        <v>3</v>
      </c>
      <c r="EG114" s="87">
        <v>3</v>
      </c>
    </row>
    <row r="115" spans="1:137" s="86" customFormat="1">
      <c r="A115" s="101">
        <v>1</v>
      </c>
      <c r="B115" s="367" t="s">
        <v>2402</v>
      </c>
      <c r="C115" s="365">
        <f t="shared" si="28"/>
        <v>1</v>
      </c>
      <c r="D115" s="85">
        <v>4</v>
      </c>
      <c r="E115" s="86">
        <v>0</v>
      </c>
      <c r="F115" s="86">
        <v>0</v>
      </c>
      <c r="G115" s="86">
        <v>0</v>
      </c>
      <c r="H115" s="86">
        <v>0</v>
      </c>
      <c r="I115" s="86">
        <v>1</v>
      </c>
      <c r="J115" s="86">
        <v>0</v>
      </c>
      <c r="K115" s="87">
        <v>0</v>
      </c>
      <c r="L115" s="86">
        <v>0</v>
      </c>
      <c r="M115" s="86">
        <v>0</v>
      </c>
      <c r="N115" s="86">
        <v>0</v>
      </c>
      <c r="O115" s="86">
        <v>0</v>
      </c>
      <c r="P115" s="86">
        <v>0</v>
      </c>
      <c r="Q115" s="86">
        <v>1</v>
      </c>
      <c r="R115" s="87">
        <v>0</v>
      </c>
      <c r="S115" s="86">
        <v>0</v>
      </c>
      <c r="T115" s="86">
        <v>1</v>
      </c>
      <c r="U115" s="86">
        <v>0</v>
      </c>
      <c r="V115" s="86">
        <v>0</v>
      </c>
      <c r="W115" s="86">
        <v>5</v>
      </c>
      <c r="X115" s="86">
        <v>0</v>
      </c>
      <c r="Y115" s="87">
        <v>1</v>
      </c>
      <c r="Z115" s="86">
        <v>0</v>
      </c>
      <c r="AA115" s="86">
        <v>5</v>
      </c>
      <c r="AB115" s="86">
        <v>4</v>
      </c>
      <c r="AC115" s="86">
        <v>1</v>
      </c>
      <c r="AD115" s="86">
        <v>2</v>
      </c>
      <c r="AE115" s="86">
        <v>0</v>
      </c>
      <c r="AF115" s="87">
        <v>3</v>
      </c>
      <c r="AG115" s="86">
        <v>0</v>
      </c>
      <c r="AH115" s="86">
        <v>0</v>
      </c>
      <c r="AI115" s="86">
        <v>0</v>
      </c>
      <c r="AJ115" s="86">
        <v>5</v>
      </c>
      <c r="AK115" s="86">
        <v>4</v>
      </c>
      <c r="AL115" s="86">
        <v>0</v>
      </c>
      <c r="AM115" s="87">
        <v>0</v>
      </c>
      <c r="AN115" s="86">
        <v>6</v>
      </c>
      <c r="AO115" s="86">
        <v>0</v>
      </c>
      <c r="AP115" s="86">
        <v>0</v>
      </c>
      <c r="AQ115" s="86">
        <v>0</v>
      </c>
      <c r="AR115" s="86">
        <v>8</v>
      </c>
      <c r="AS115" s="86">
        <v>13</v>
      </c>
      <c r="AT115" s="87">
        <v>2</v>
      </c>
      <c r="AU115" s="86">
        <v>0</v>
      </c>
      <c r="AV115" s="86">
        <v>0</v>
      </c>
      <c r="AW115" s="86">
        <v>0</v>
      </c>
      <c r="AX115" s="86">
        <v>1</v>
      </c>
      <c r="AY115" s="86">
        <v>2</v>
      </c>
      <c r="AZ115" s="86">
        <v>8</v>
      </c>
      <c r="BA115" s="87">
        <v>0</v>
      </c>
      <c r="BB115" s="86">
        <v>0</v>
      </c>
      <c r="BC115" s="86">
        <v>0</v>
      </c>
      <c r="BD115" s="86">
        <v>8</v>
      </c>
      <c r="BE115" s="86">
        <v>0</v>
      </c>
      <c r="BF115" s="86">
        <v>8</v>
      </c>
      <c r="BG115" s="86">
        <v>1</v>
      </c>
      <c r="BH115" s="87">
        <v>3</v>
      </c>
      <c r="BI115" s="86">
        <v>0</v>
      </c>
      <c r="BJ115" s="86">
        <v>0</v>
      </c>
      <c r="BK115" s="86">
        <v>0</v>
      </c>
      <c r="BL115" s="86">
        <v>0</v>
      </c>
      <c r="BM115" s="86">
        <v>8</v>
      </c>
      <c r="BN115" s="86">
        <v>8</v>
      </c>
      <c r="BO115" s="87">
        <v>0</v>
      </c>
      <c r="BP115" s="86">
        <v>0</v>
      </c>
      <c r="BQ115" s="86">
        <v>0</v>
      </c>
      <c r="BR115" s="86">
        <v>0</v>
      </c>
      <c r="BS115" s="86">
        <v>0</v>
      </c>
      <c r="BT115" s="86">
        <v>0</v>
      </c>
      <c r="BU115" s="86">
        <v>2</v>
      </c>
      <c r="BV115" s="87">
        <v>0</v>
      </c>
      <c r="BW115" s="86">
        <v>0</v>
      </c>
      <c r="BX115" s="86">
        <v>0</v>
      </c>
      <c r="BY115" s="86">
        <v>0</v>
      </c>
      <c r="BZ115" s="86">
        <v>10</v>
      </c>
      <c r="CA115" s="86">
        <v>6</v>
      </c>
      <c r="CB115" s="86">
        <v>0</v>
      </c>
      <c r="CC115" s="87">
        <v>0</v>
      </c>
      <c r="CD115" s="86">
        <v>0</v>
      </c>
      <c r="CE115" s="86">
        <v>0</v>
      </c>
      <c r="CF115" s="86">
        <v>0</v>
      </c>
      <c r="CG115" s="86">
        <v>10</v>
      </c>
      <c r="CH115" s="86">
        <v>10</v>
      </c>
      <c r="CI115" s="86">
        <v>4</v>
      </c>
      <c r="CJ115" s="87">
        <v>0</v>
      </c>
      <c r="CK115" s="86">
        <v>3</v>
      </c>
      <c r="CL115" s="86">
        <v>0</v>
      </c>
      <c r="CM115" s="86">
        <v>1</v>
      </c>
      <c r="CN115" s="86">
        <v>23</v>
      </c>
      <c r="CO115" s="86">
        <v>5</v>
      </c>
      <c r="CP115" s="86">
        <v>4</v>
      </c>
      <c r="CQ115" s="87">
        <v>3</v>
      </c>
      <c r="CR115" s="86">
        <v>4</v>
      </c>
      <c r="CS115" s="86">
        <v>0</v>
      </c>
      <c r="CT115" s="86">
        <v>0</v>
      </c>
      <c r="CU115" s="86">
        <v>8</v>
      </c>
      <c r="CV115" s="86">
        <v>10</v>
      </c>
      <c r="CW115" s="86">
        <v>13</v>
      </c>
      <c r="CX115" s="87">
        <v>5</v>
      </c>
      <c r="CY115" s="86">
        <v>0</v>
      </c>
      <c r="CZ115" s="86">
        <v>1</v>
      </c>
      <c r="DA115" s="86">
        <v>2</v>
      </c>
      <c r="DB115" s="86">
        <v>8</v>
      </c>
      <c r="DC115" s="86">
        <v>8</v>
      </c>
      <c r="DD115" s="86">
        <v>8</v>
      </c>
      <c r="DE115" s="87">
        <v>2</v>
      </c>
      <c r="DF115" s="86">
        <v>6</v>
      </c>
      <c r="DG115" s="86">
        <v>0</v>
      </c>
      <c r="DH115" s="86">
        <v>10</v>
      </c>
      <c r="DI115" s="86">
        <v>4</v>
      </c>
      <c r="DJ115" s="86">
        <v>10</v>
      </c>
      <c r="DK115" s="86">
        <v>10</v>
      </c>
      <c r="DL115" s="87">
        <v>10</v>
      </c>
      <c r="DM115" s="86">
        <v>0</v>
      </c>
      <c r="DN115" s="86">
        <v>0</v>
      </c>
      <c r="DO115" s="86">
        <v>10</v>
      </c>
      <c r="DP115" s="86">
        <v>10</v>
      </c>
      <c r="DQ115" s="86">
        <v>10</v>
      </c>
      <c r="DR115" s="86">
        <v>10</v>
      </c>
      <c r="DS115" s="86">
        <v>5</v>
      </c>
      <c r="DT115" s="86">
        <v>0</v>
      </c>
      <c r="DU115" s="86">
        <v>0</v>
      </c>
      <c r="DV115" s="86">
        <v>10</v>
      </c>
      <c r="DW115" s="86">
        <v>8</v>
      </c>
      <c r="DX115" s="86">
        <v>10</v>
      </c>
      <c r="DY115" s="86">
        <v>5</v>
      </c>
      <c r="DZ115" s="86">
        <v>0</v>
      </c>
      <c r="EA115" s="366">
        <v>5</v>
      </c>
      <c r="EB115" s="86">
        <v>7</v>
      </c>
      <c r="EC115" s="86">
        <v>10</v>
      </c>
      <c r="ED115" s="86">
        <v>10</v>
      </c>
      <c r="EE115" s="86">
        <v>3</v>
      </c>
      <c r="EF115" s="86">
        <v>3</v>
      </c>
      <c r="EG115" s="87">
        <v>3</v>
      </c>
    </row>
    <row r="116" spans="1:137" s="86" customFormat="1">
      <c r="A116" s="368">
        <v>1.5</v>
      </c>
      <c r="B116" s="367" t="s">
        <v>5707</v>
      </c>
      <c r="C116" s="365">
        <f t="shared" si="28"/>
        <v>7.5</v>
      </c>
      <c r="D116" s="85">
        <v>1</v>
      </c>
      <c r="E116" s="86">
        <v>1</v>
      </c>
      <c r="F116" s="86">
        <v>1</v>
      </c>
      <c r="G116" s="86">
        <v>1</v>
      </c>
      <c r="H116" s="86">
        <v>1</v>
      </c>
      <c r="I116" s="86">
        <v>1</v>
      </c>
      <c r="J116" s="86">
        <v>0</v>
      </c>
      <c r="K116" s="87">
        <v>0</v>
      </c>
      <c r="L116" s="86">
        <v>0</v>
      </c>
      <c r="M116" s="86">
        <v>0</v>
      </c>
      <c r="N116" s="86">
        <v>0</v>
      </c>
      <c r="O116" s="86">
        <v>0</v>
      </c>
      <c r="P116" s="86">
        <v>1</v>
      </c>
      <c r="Q116" s="86">
        <v>1</v>
      </c>
      <c r="R116" s="87">
        <v>0</v>
      </c>
      <c r="S116" s="86">
        <v>0</v>
      </c>
      <c r="T116" s="86">
        <v>0</v>
      </c>
      <c r="U116" s="86">
        <v>1</v>
      </c>
      <c r="V116" s="86">
        <v>1</v>
      </c>
      <c r="W116" s="86">
        <v>1</v>
      </c>
      <c r="X116" s="86">
        <v>1</v>
      </c>
      <c r="Y116" s="87">
        <v>1</v>
      </c>
      <c r="Z116" s="86">
        <v>0</v>
      </c>
      <c r="AA116" s="86">
        <v>0</v>
      </c>
      <c r="AB116" s="86">
        <v>0</v>
      </c>
      <c r="AC116" s="86">
        <v>0</v>
      </c>
      <c r="AD116" s="86">
        <v>1</v>
      </c>
      <c r="AE116" s="86">
        <v>1</v>
      </c>
      <c r="AF116" s="87">
        <v>1</v>
      </c>
      <c r="AG116" s="86">
        <v>0</v>
      </c>
      <c r="AH116" s="86">
        <v>0</v>
      </c>
      <c r="AI116" s="86">
        <v>0</v>
      </c>
      <c r="AJ116" s="86">
        <v>1</v>
      </c>
      <c r="AK116" s="86">
        <v>1</v>
      </c>
      <c r="AL116" s="86">
        <v>0</v>
      </c>
      <c r="AM116" s="87">
        <v>0</v>
      </c>
      <c r="AN116" s="86">
        <v>1</v>
      </c>
      <c r="AO116" s="86">
        <v>0</v>
      </c>
      <c r="AP116" s="86">
        <v>0</v>
      </c>
      <c r="AQ116" s="86">
        <v>0</v>
      </c>
      <c r="AR116" s="86">
        <v>1</v>
      </c>
      <c r="AS116" s="86">
        <v>1</v>
      </c>
      <c r="AT116" s="87">
        <v>0</v>
      </c>
      <c r="AU116" s="86">
        <v>0</v>
      </c>
      <c r="AV116" s="86">
        <v>0</v>
      </c>
      <c r="AW116" s="86">
        <v>0</v>
      </c>
      <c r="AX116" s="86">
        <v>0</v>
      </c>
      <c r="AY116" s="86">
        <v>0</v>
      </c>
      <c r="AZ116" s="86">
        <v>2</v>
      </c>
      <c r="BA116" s="87">
        <v>0</v>
      </c>
      <c r="BB116" s="86">
        <v>0</v>
      </c>
      <c r="BC116" s="86">
        <v>0</v>
      </c>
      <c r="BD116" s="86">
        <v>3</v>
      </c>
      <c r="BE116" s="86">
        <v>0</v>
      </c>
      <c r="BF116" s="86">
        <v>2</v>
      </c>
      <c r="BG116" s="86">
        <v>0</v>
      </c>
      <c r="BH116" s="87">
        <v>0</v>
      </c>
      <c r="BI116" s="86">
        <v>0</v>
      </c>
      <c r="BJ116" s="86">
        <v>0</v>
      </c>
      <c r="BK116" s="86">
        <v>0</v>
      </c>
      <c r="BL116" s="86">
        <v>0</v>
      </c>
      <c r="BM116" s="86">
        <v>2</v>
      </c>
      <c r="BN116" s="86">
        <v>2</v>
      </c>
      <c r="BO116" s="87">
        <v>0</v>
      </c>
      <c r="BP116" s="86">
        <v>0</v>
      </c>
      <c r="BQ116" s="86">
        <v>0</v>
      </c>
      <c r="BR116" s="86">
        <v>0</v>
      </c>
      <c r="BS116" s="86">
        <v>0</v>
      </c>
      <c r="BT116" s="86">
        <v>0</v>
      </c>
      <c r="BU116" s="86">
        <v>2</v>
      </c>
      <c r="BV116" s="87">
        <v>2</v>
      </c>
      <c r="BW116" s="86">
        <v>0</v>
      </c>
      <c r="BX116" s="86">
        <v>0</v>
      </c>
      <c r="BY116" s="86">
        <v>0</v>
      </c>
      <c r="BZ116" s="86">
        <v>0</v>
      </c>
      <c r="CA116" s="86">
        <v>0</v>
      </c>
      <c r="CB116" s="86">
        <v>0</v>
      </c>
      <c r="CC116" s="87">
        <v>0</v>
      </c>
      <c r="CD116" s="86">
        <v>0</v>
      </c>
      <c r="CE116" s="86">
        <v>0</v>
      </c>
      <c r="CF116" s="86">
        <v>0</v>
      </c>
      <c r="CG116" s="86">
        <v>0</v>
      </c>
      <c r="CH116" s="86">
        <v>0</v>
      </c>
      <c r="CI116" s="86">
        <v>0</v>
      </c>
      <c r="CJ116" s="87">
        <v>0</v>
      </c>
      <c r="CK116" s="86">
        <v>0</v>
      </c>
      <c r="CL116" s="86">
        <v>0</v>
      </c>
      <c r="CM116" s="86">
        <v>0</v>
      </c>
      <c r="CN116" s="86">
        <v>0</v>
      </c>
      <c r="CO116" s="86">
        <v>0</v>
      </c>
      <c r="CP116" s="86">
        <v>0</v>
      </c>
      <c r="CQ116" s="87">
        <v>0</v>
      </c>
      <c r="CR116" s="86">
        <v>0</v>
      </c>
      <c r="CS116" s="86">
        <v>0</v>
      </c>
      <c r="CT116" s="86">
        <v>0</v>
      </c>
      <c r="CU116" s="86">
        <v>0</v>
      </c>
      <c r="CV116" s="86">
        <v>0</v>
      </c>
      <c r="CW116" s="86">
        <v>0</v>
      </c>
      <c r="CX116" s="87">
        <v>0</v>
      </c>
      <c r="CY116" s="86">
        <v>0</v>
      </c>
      <c r="CZ116" s="86">
        <v>0</v>
      </c>
      <c r="DA116" s="86">
        <v>0</v>
      </c>
      <c r="DB116" s="86">
        <v>0</v>
      </c>
      <c r="DC116" s="86">
        <v>0</v>
      </c>
      <c r="DD116" s="86">
        <v>0</v>
      </c>
      <c r="DE116" s="87">
        <v>0</v>
      </c>
      <c r="DF116" s="86">
        <v>0</v>
      </c>
      <c r="DG116" s="86">
        <v>0</v>
      </c>
      <c r="DH116" s="86">
        <v>0</v>
      </c>
      <c r="DI116" s="86">
        <v>0</v>
      </c>
      <c r="DJ116" s="86">
        <v>0</v>
      </c>
      <c r="DK116" s="86">
        <v>0</v>
      </c>
      <c r="DL116" s="87">
        <v>0</v>
      </c>
      <c r="DM116" s="86">
        <v>0</v>
      </c>
      <c r="DN116" s="86">
        <v>0</v>
      </c>
      <c r="DO116" s="86">
        <v>0</v>
      </c>
      <c r="DP116" s="86">
        <v>0</v>
      </c>
      <c r="DQ116" s="86">
        <v>0</v>
      </c>
      <c r="DR116" s="86">
        <v>0</v>
      </c>
      <c r="DS116" s="86">
        <v>0</v>
      </c>
      <c r="DT116" s="86">
        <v>0</v>
      </c>
      <c r="DU116" s="86">
        <v>0</v>
      </c>
      <c r="DV116" s="86">
        <v>0</v>
      </c>
      <c r="DW116" s="86">
        <v>0</v>
      </c>
      <c r="DX116" s="86">
        <v>0</v>
      </c>
      <c r="DY116" s="86">
        <v>0</v>
      </c>
      <c r="DZ116" s="86">
        <v>0</v>
      </c>
      <c r="EA116" s="366">
        <v>0</v>
      </c>
      <c r="EB116" s="86">
        <v>0</v>
      </c>
      <c r="EC116" s="86">
        <v>0</v>
      </c>
      <c r="ED116" s="86">
        <v>0</v>
      </c>
      <c r="EE116" s="86">
        <v>0</v>
      </c>
      <c r="EF116" s="86">
        <v>0</v>
      </c>
      <c r="EG116" s="87">
        <v>0</v>
      </c>
    </row>
    <row r="117" spans="1:137" s="86" customFormat="1">
      <c r="A117" s="368">
        <v>1.5</v>
      </c>
      <c r="B117" s="367" t="s">
        <v>4642</v>
      </c>
      <c r="C117" s="365">
        <f t="shared" si="28"/>
        <v>1.5</v>
      </c>
      <c r="D117" s="85">
        <v>1</v>
      </c>
      <c r="E117" s="86">
        <v>0</v>
      </c>
      <c r="F117" s="86">
        <v>0</v>
      </c>
      <c r="G117" s="86">
        <v>0</v>
      </c>
      <c r="H117" s="86">
        <v>0</v>
      </c>
      <c r="I117" s="86">
        <v>1</v>
      </c>
      <c r="J117" s="86">
        <v>0</v>
      </c>
      <c r="K117" s="87">
        <v>0</v>
      </c>
      <c r="L117" s="86">
        <v>0</v>
      </c>
      <c r="M117" s="86">
        <v>0</v>
      </c>
      <c r="N117" s="86">
        <v>0</v>
      </c>
      <c r="O117" s="86">
        <v>0</v>
      </c>
      <c r="P117" s="86">
        <v>0</v>
      </c>
      <c r="Q117" s="86">
        <v>0</v>
      </c>
      <c r="R117" s="87">
        <v>0</v>
      </c>
      <c r="S117" s="86">
        <v>0</v>
      </c>
      <c r="T117" s="86">
        <v>0</v>
      </c>
      <c r="U117" s="86">
        <v>0</v>
      </c>
      <c r="V117" s="86">
        <v>0</v>
      </c>
      <c r="W117" s="86">
        <v>0</v>
      </c>
      <c r="X117" s="86">
        <v>0</v>
      </c>
      <c r="Y117" s="87">
        <v>1</v>
      </c>
      <c r="Z117" s="86">
        <v>0</v>
      </c>
      <c r="AA117" s="86">
        <v>0</v>
      </c>
      <c r="AB117" s="86">
        <v>1</v>
      </c>
      <c r="AC117" s="86">
        <v>0</v>
      </c>
      <c r="AD117" s="86">
        <v>1</v>
      </c>
      <c r="AE117" s="86">
        <v>1</v>
      </c>
      <c r="AF117" s="87">
        <v>1</v>
      </c>
      <c r="AG117" s="86">
        <v>0</v>
      </c>
      <c r="AH117" s="86">
        <v>0</v>
      </c>
      <c r="AI117" s="86">
        <v>0</v>
      </c>
      <c r="AJ117" s="86">
        <v>1</v>
      </c>
      <c r="AK117" s="86">
        <v>1</v>
      </c>
      <c r="AL117" s="86">
        <v>0</v>
      </c>
      <c r="AM117" s="87">
        <v>0</v>
      </c>
      <c r="AN117" s="86">
        <v>1</v>
      </c>
      <c r="AO117" s="86">
        <v>0</v>
      </c>
      <c r="AP117" s="86">
        <v>0</v>
      </c>
      <c r="AQ117" s="86">
        <v>0</v>
      </c>
      <c r="AR117" s="86">
        <v>4</v>
      </c>
      <c r="AS117" s="86">
        <v>0</v>
      </c>
      <c r="AT117" s="87">
        <v>0</v>
      </c>
      <c r="AU117" s="86">
        <v>0</v>
      </c>
      <c r="AV117" s="86">
        <v>0</v>
      </c>
      <c r="AW117" s="86">
        <v>0</v>
      </c>
      <c r="AX117" s="86">
        <v>0</v>
      </c>
      <c r="AY117" s="86">
        <v>0</v>
      </c>
      <c r="AZ117" s="86">
        <v>0</v>
      </c>
      <c r="BA117" s="87">
        <v>0</v>
      </c>
      <c r="BB117" s="86">
        <v>0</v>
      </c>
      <c r="BC117" s="86">
        <v>0</v>
      </c>
      <c r="BD117" s="86">
        <v>0</v>
      </c>
      <c r="BE117" s="86">
        <v>0</v>
      </c>
      <c r="BF117" s="86">
        <v>0</v>
      </c>
      <c r="BG117" s="86">
        <v>0</v>
      </c>
      <c r="BH117" s="87">
        <v>0</v>
      </c>
      <c r="BI117" s="86">
        <v>0</v>
      </c>
      <c r="BJ117" s="86">
        <v>0</v>
      </c>
      <c r="BK117" s="86">
        <v>0</v>
      </c>
      <c r="BL117" s="86">
        <v>0</v>
      </c>
      <c r="BM117" s="86">
        <v>0</v>
      </c>
      <c r="BN117" s="86">
        <v>0</v>
      </c>
      <c r="BO117" s="87">
        <v>0</v>
      </c>
      <c r="BP117" s="86">
        <v>0</v>
      </c>
      <c r="BQ117" s="86">
        <v>0</v>
      </c>
      <c r="BR117" s="86">
        <v>0</v>
      </c>
      <c r="BS117" s="86">
        <v>0</v>
      </c>
      <c r="BT117" s="86">
        <v>0</v>
      </c>
      <c r="BU117" s="86">
        <v>0</v>
      </c>
      <c r="BV117" s="87">
        <v>0</v>
      </c>
      <c r="BW117" s="86">
        <v>0</v>
      </c>
      <c r="BX117" s="86">
        <v>0</v>
      </c>
      <c r="BY117" s="86">
        <v>0</v>
      </c>
      <c r="BZ117" s="86">
        <v>0</v>
      </c>
      <c r="CA117" s="86">
        <v>0</v>
      </c>
      <c r="CB117" s="86">
        <v>0</v>
      </c>
      <c r="CC117" s="87">
        <v>0</v>
      </c>
      <c r="CD117" s="86">
        <v>0</v>
      </c>
      <c r="CE117" s="86">
        <v>0</v>
      </c>
      <c r="CF117" s="86">
        <v>0</v>
      </c>
      <c r="CG117" s="86">
        <v>0</v>
      </c>
      <c r="CH117" s="86">
        <v>0</v>
      </c>
      <c r="CI117" s="86">
        <v>0</v>
      </c>
      <c r="CJ117" s="87">
        <v>0</v>
      </c>
      <c r="CK117" s="86">
        <v>0</v>
      </c>
      <c r="CL117" s="86">
        <v>0</v>
      </c>
      <c r="CM117" s="86">
        <v>0</v>
      </c>
      <c r="CN117" s="86">
        <v>0</v>
      </c>
      <c r="CO117" s="86">
        <v>0</v>
      </c>
      <c r="CP117" s="86">
        <v>0</v>
      </c>
      <c r="CQ117" s="87">
        <v>0</v>
      </c>
      <c r="CR117" s="86">
        <v>0</v>
      </c>
      <c r="CS117" s="86">
        <v>0</v>
      </c>
      <c r="CT117" s="86">
        <v>0</v>
      </c>
      <c r="CU117" s="86">
        <v>0</v>
      </c>
      <c r="CV117" s="86">
        <v>0</v>
      </c>
      <c r="CW117" s="86">
        <v>0</v>
      </c>
      <c r="CX117" s="87">
        <v>0</v>
      </c>
      <c r="CY117" s="86">
        <v>0</v>
      </c>
      <c r="CZ117" s="86">
        <v>0</v>
      </c>
      <c r="DA117" s="86">
        <v>0</v>
      </c>
      <c r="DB117" s="86">
        <v>0</v>
      </c>
      <c r="DC117" s="86">
        <v>0</v>
      </c>
      <c r="DD117" s="86">
        <v>0</v>
      </c>
      <c r="DE117" s="87">
        <v>0</v>
      </c>
      <c r="DF117" s="86">
        <v>0</v>
      </c>
      <c r="DG117" s="86">
        <v>0</v>
      </c>
      <c r="DH117" s="86">
        <v>0</v>
      </c>
      <c r="DI117" s="86">
        <v>0</v>
      </c>
      <c r="DJ117" s="86">
        <v>0</v>
      </c>
      <c r="DK117" s="86">
        <v>0</v>
      </c>
      <c r="DL117" s="87">
        <v>0</v>
      </c>
      <c r="DM117" s="86">
        <v>0</v>
      </c>
      <c r="DN117" s="86">
        <v>0</v>
      </c>
      <c r="DO117" s="86">
        <v>0</v>
      </c>
      <c r="DP117" s="86">
        <v>0</v>
      </c>
      <c r="DQ117" s="86">
        <v>0</v>
      </c>
      <c r="DR117" s="86">
        <v>0</v>
      </c>
      <c r="DS117" s="86">
        <v>0</v>
      </c>
      <c r="DT117" s="86">
        <v>0</v>
      </c>
      <c r="DU117" s="86">
        <v>0</v>
      </c>
      <c r="DV117" s="86">
        <v>0</v>
      </c>
      <c r="DW117" s="86">
        <v>0</v>
      </c>
      <c r="DX117" s="86">
        <v>0</v>
      </c>
      <c r="DY117" s="86">
        <v>0</v>
      </c>
      <c r="DZ117" s="86">
        <v>0</v>
      </c>
      <c r="EA117" s="366">
        <v>0</v>
      </c>
      <c r="EB117" s="86">
        <v>0</v>
      </c>
      <c r="EC117" s="86">
        <v>0</v>
      </c>
      <c r="ED117" s="86">
        <v>0</v>
      </c>
      <c r="EE117" s="86">
        <v>0</v>
      </c>
      <c r="EF117" s="86">
        <v>0</v>
      </c>
      <c r="EG117" s="87">
        <v>0</v>
      </c>
    </row>
    <row r="118" spans="1:137" s="86" customFormat="1">
      <c r="A118" s="101">
        <v>1</v>
      </c>
      <c r="B118" s="367" t="s">
        <v>5706</v>
      </c>
      <c r="C118" s="365">
        <f t="shared" si="28"/>
        <v>1</v>
      </c>
      <c r="D118" s="85">
        <v>4</v>
      </c>
      <c r="E118" s="86">
        <v>0</v>
      </c>
      <c r="F118" s="86">
        <v>0</v>
      </c>
      <c r="G118" s="86">
        <v>0</v>
      </c>
      <c r="H118" s="86">
        <v>0</v>
      </c>
      <c r="I118" s="86">
        <v>1</v>
      </c>
      <c r="J118" s="86">
        <v>0</v>
      </c>
      <c r="K118" s="87">
        <v>0</v>
      </c>
      <c r="L118" s="86">
        <v>0</v>
      </c>
      <c r="M118" s="86">
        <v>0</v>
      </c>
      <c r="N118" s="86">
        <v>0</v>
      </c>
      <c r="O118" s="86">
        <v>0</v>
      </c>
      <c r="P118" s="86">
        <v>0</v>
      </c>
      <c r="Q118" s="86">
        <v>1</v>
      </c>
      <c r="R118" s="87">
        <v>0</v>
      </c>
      <c r="S118" s="86">
        <v>0</v>
      </c>
      <c r="T118" s="86">
        <v>0</v>
      </c>
      <c r="U118" s="86">
        <v>0</v>
      </c>
      <c r="V118" s="86">
        <v>0</v>
      </c>
      <c r="W118" s="86">
        <v>1</v>
      </c>
      <c r="X118" s="86">
        <v>0</v>
      </c>
      <c r="Y118" s="87">
        <v>4</v>
      </c>
      <c r="Z118" s="86">
        <v>0</v>
      </c>
      <c r="AA118" s="86">
        <v>0</v>
      </c>
      <c r="AB118" s="86">
        <v>4</v>
      </c>
      <c r="AC118" s="86">
        <v>0</v>
      </c>
      <c r="AD118" s="86">
        <v>4</v>
      </c>
      <c r="AE118" s="86">
        <v>1</v>
      </c>
      <c r="AF118" s="87">
        <v>4</v>
      </c>
      <c r="AG118" s="86">
        <v>0</v>
      </c>
      <c r="AH118" s="86">
        <v>0</v>
      </c>
      <c r="AI118" s="86">
        <v>0</v>
      </c>
      <c r="AJ118" s="86">
        <v>1</v>
      </c>
      <c r="AK118" s="86">
        <v>4</v>
      </c>
      <c r="AL118" s="86">
        <v>18</v>
      </c>
      <c r="AM118" s="87">
        <v>0</v>
      </c>
      <c r="AN118" s="86">
        <v>4</v>
      </c>
      <c r="AO118" s="86">
        <v>0</v>
      </c>
      <c r="AP118" s="86">
        <v>0</v>
      </c>
      <c r="AQ118" s="86">
        <v>0</v>
      </c>
      <c r="AR118" s="86">
        <v>5</v>
      </c>
      <c r="AS118" s="86">
        <v>11</v>
      </c>
      <c r="AT118" s="87">
        <v>0</v>
      </c>
      <c r="AU118" s="86">
        <v>0</v>
      </c>
      <c r="AV118" s="86">
        <v>0</v>
      </c>
      <c r="AW118" s="86">
        <v>0</v>
      </c>
      <c r="AX118" s="86">
        <v>0</v>
      </c>
      <c r="AY118" s="86">
        <v>0</v>
      </c>
      <c r="AZ118" s="86">
        <v>8</v>
      </c>
      <c r="BA118" s="87">
        <v>2</v>
      </c>
      <c r="BB118" s="86">
        <v>0</v>
      </c>
      <c r="BC118" s="86">
        <v>0</v>
      </c>
      <c r="BD118" s="86">
        <v>6</v>
      </c>
      <c r="BE118" s="86">
        <v>0</v>
      </c>
      <c r="BF118" s="86">
        <v>1</v>
      </c>
      <c r="BG118" s="86">
        <v>0</v>
      </c>
      <c r="BH118" s="87">
        <v>0</v>
      </c>
      <c r="BI118" s="86">
        <v>0</v>
      </c>
      <c r="BJ118" s="86">
        <v>0</v>
      </c>
      <c r="BK118" s="86">
        <v>0</v>
      </c>
      <c r="BL118" s="86">
        <v>8</v>
      </c>
      <c r="BM118" s="86">
        <v>2</v>
      </c>
      <c r="BN118" s="86">
        <v>8</v>
      </c>
      <c r="BO118" s="87">
        <v>1</v>
      </c>
      <c r="BP118" s="86">
        <v>0</v>
      </c>
      <c r="BQ118" s="86">
        <v>0</v>
      </c>
      <c r="BR118" s="86">
        <v>0</v>
      </c>
      <c r="BS118" s="86">
        <v>0</v>
      </c>
      <c r="BT118" s="86">
        <v>0</v>
      </c>
      <c r="BU118" s="86">
        <v>2</v>
      </c>
      <c r="BV118" s="87">
        <v>0</v>
      </c>
      <c r="BW118" s="86">
        <v>0</v>
      </c>
      <c r="BX118" s="86">
        <v>0</v>
      </c>
      <c r="BY118" s="86">
        <v>0</v>
      </c>
      <c r="BZ118" s="86">
        <v>4</v>
      </c>
      <c r="CA118" s="86">
        <v>10</v>
      </c>
      <c r="CB118" s="86">
        <v>0</v>
      </c>
      <c r="CC118" s="87">
        <v>0</v>
      </c>
      <c r="CD118" s="86">
        <v>0</v>
      </c>
      <c r="CE118" s="86">
        <v>0</v>
      </c>
      <c r="CF118" s="86">
        <v>0</v>
      </c>
      <c r="CG118" s="86">
        <v>18</v>
      </c>
      <c r="CH118" s="86">
        <v>10</v>
      </c>
      <c r="CI118" s="86">
        <v>7</v>
      </c>
      <c r="CJ118" s="87">
        <v>0</v>
      </c>
      <c r="CK118" s="86">
        <v>0</v>
      </c>
      <c r="CL118" s="86">
        <v>6</v>
      </c>
      <c r="CM118" s="86">
        <v>6</v>
      </c>
      <c r="CN118" s="86">
        <v>9</v>
      </c>
      <c r="CO118" s="86">
        <v>2</v>
      </c>
      <c r="CP118" s="86">
        <v>6</v>
      </c>
      <c r="CQ118" s="87">
        <v>2</v>
      </c>
      <c r="CR118" s="86">
        <v>0</v>
      </c>
      <c r="CS118" s="86">
        <v>0</v>
      </c>
      <c r="CT118" s="86">
        <v>0</v>
      </c>
      <c r="CU118" s="86">
        <v>13</v>
      </c>
      <c r="CV118" s="86">
        <v>5</v>
      </c>
      <c r="CW118" s="86">
        <v>8</v>
      </c>
      <c r="CX118" s="87">
        <v>10</v>
      </c>
      <c r="CY118" s="86">
        <v>0</v>
      </c>
      <c r="CZ118" s="86">
        <v>0</v>
      </c>
      <c r="DA118" s="86">
        <v>3</v>
      </c>
      <c r="DB118" s="86">
        <v>8</v>
      </c>
      <c r="DC118" s="86">
        <v>10</v>
      </c>
      <c r="DD118" s="86">
        <v>8</v>
      </c>
      <c r="DE118" s="87">
        <v>2</v>
      </c>
      <c r="DF118" s="86">
        <v>10</v>
      </c>
      <c r="DG118" s="86">
        <v>0</v>
      </c>
      <c r="DH118" s="86">
        <v>10</v>
      </c>
      <c r="DI118" s="86">
        <v>0</v>
      </c>
      <c r="DJ118" s="86">
        <v>10</v>
      </c>
      <c r="DK118" s="86">
        <v>7</v>
      </c>
      <c r="DL118" s="87">
        <v>0</v>
      </c>
      <c r="DM118" s="86">
        <v>0</v>
      </c>
      <c r="DN118" s="86">
        <v>0</v>
      </c>
      <c r="DO118" s="86">
        <v>10</v>
      </c>
      <c r="DP118" s="86">
        <v>10</v>
      </c>
      <c r="DQ118" s="86">
        <v>10</v>
      </c>
      <c r="DR118" s="86">
        <v>0</v>
      </c>
      <c r="DS118" s="86">
        <v>0</v>
      </c>
      <c r="DT118" s="86">
        <v>0</v>
      </c>
      <c r="DU118" s="86">
        <v>0</v>
      </c>
      <c r="DV118" s="86">
        <v>4</v>
      </c>
      <c r="DW118" s="86">
        <v>7</v>
      </c>
      <c r="DX118" s="86">
        <v>0</v>
      </c>
      <c r="DY118" s="86">
        <v>8</v>
      </c>
      <c r="DZ118" s="86">
        <v>0</v>
      </c>
      <c r="EA118" s="366">
        <v>0</v>
      </c>
      <c r="EB118" s="86">
        <v>0</v>
      </c>
      <c r="EC118" s="86">
        <v>0</v>
      </c>
      <c r="ED118" s="86">
        <v>0</v>
      </c>
      <c r="EE118" s="86">
        <v>3</v>
      </c>
      <c r="EF118" s="86">
        <v>3</v>
      </c>
      <c r="EG118" s="87">
        <v>3</v>
      </c>
    </row>
    <row r="119" spans="1:137" s="86" customFormat="1">
      <c r="A119" s="101">
        <v>6</v>
      </c>
      <c r="B119" s="367" t="s">
        <v>5716</v>
      </c>
      <c r="C119" s="365">
        <f t="shared" ref="C119" si="29">(SUM(E119:K119))*A119</f>
        <v>6</v>
      </c>
      <c r="D119" s="85" t="s">
        <v>94</v>
      </c>
      <c r="E119" s="86">
        <v>0</v>
      </c>
      <c r="F119" s="86">
        <v>0</v>
      </c>
      <c r="G119" s="86">
        <v>0</v>
      </c>
      <c r="H119" s="86">
        <v>0</v>
      </c>
      <c r="I119" s="86">
        <v>1</v>
      </c>
      <c r="J119" s="86">
        <v>0</v>
      </c>
      <c r="K119" s="87">
        <v>0</v>
      </c>
      <c r="L119" s="86">
        <v>0</v>
      </c>
      <c r="M119" s="86">
        <v>0</v>
      </c>
      <c r="N119" s="86">
        <v>0</v>
      </c>
      <c r="O119" s="86">
        <v>2</v>
      </c>
      <c r="P119" s="86">
        <v>3</v>
      </c>
      <c r="Q119" s="86">
        <v>1</v>
      </c>
      <c r="R119" s="87">
        <v>7</v>
      </c>
      <c r="S119" s="86">
        <v>0</v>
      </c>
      <c r="T119" s="86">
        <v>0</v>
      </c>
      <c r="U119" s="86">
        <v>0</v>
      </c>
      <c r="V119" s="86">
        <v>0</v>
      </c>
      <c r="W119" s="86">
        <v>0.5</v>
      </c>
      <c r="X119" s="86">
        <v>0</v>
      </c>
      <c r="Y119" s="87">
        <v>0</v>
      </c>
      <c r="Z119" s="86">
        <v>0</v>
      </c>
      <c r="AA119" s="86">
        <v>0</v>
      </c>
      <c r="AB119" s="86">
        <v>0</v>
      </c>
      <c r="AC119" s="86">
        <v>0</v>
      </c>
      <c r="AD119" s="86">
        <v>0</v>
      </c>
      <c r="AE119" s="86">
        <v>0</v>
      </c>
      <c r="AF119" s="87">
        <v>0</v>
      </c>
      <c r="AG119" s="86">
        <v>0</v>
      </c>
      <c r="AH119" s="86">
        <v>0</v>
      </c>
      <c r="AI119" s="86">
        <v>0</v>
      </c>
      <c r="AJ119" s="86">
        <v>0</v>
      </c>
      <c r="AK119" s="86">
        <v>0</v>
      </c>
      <c r="AL119" s="86">
        <v>0</v>
      </c>
      <c r="AM119" s="87">
        <v>0</v>
      </c>
      <c r="AN119" s="86">
        <v>0</v>
      </c>
      <c r="AO119" s="86">
        <v>0</v>
      </c>
      <c r="AP119" s="86">
        <v>0</v>
      </c>
      <c r="AQ119" s="86">
        <v>0</v>
      </c>
      <c r="AR119" s="86">
        <v>0</v>
      </c>
      <c r="AS119" s="86">
        <v>0</v>
      </c>
      <c r="AT119" s="87">
        <v>0</v>
      </c>
      <c r="AU119" s="86">
        <v>0</v>
      </c>
      <c r="AV119" s="86">
        <v>0</v>
      </c>
      <c r="AW119" s="86">
        <v>0</v>
      </c>
      <c r="AX119" s="86">
        <v>0</v>
      </c>
      <c r="AY119" s="86">
        <v>0</v>
      </c>
      <c r="AZ119" s="86">
        <v>0</v>
      </c>
      <c r="BA119" s="87">
        <v>0</v>
      </c>
      <c r="BB119" s="86">
        <v>0</v>
      </c>
      <c r="BC119" s="86">
        <v>0</v>
      </c>
      <c r="BD119" s="86">
        <v>0</v>
      </c>
      <c r="BE119" s="86">
        <v>0</v>
      </c>
      <c r="BF119" s="86">
        <v>0</v>
      </c>
      <c r="BG119" s="86">
        <v>0</v>
      </c>
      <c r="BH119" s="87">
        <v>0</v>
      </c>
      <c r="BI119" s="86">
        <v>0</v>
      </c>
      <c r="BJ119" s="86">
        <v>0</v>
      </c>
      <c r="BK119" s="86">
        <v>0</v>
      </c>
      <c r="BL119" s="86">
        <v>0</v>
      </c>
      <c r="BM119" s="86">
        <v>0</v>
      </c>
      <c r="BN119" s="86">
        <v>0</v>
      </c>
      <c r="BO119" s="87">
        <v>0</v>
      </c>
      <c r="BP119" s="86">
        <v>0</v>
      </c>
      <c r="BQ119" s="86">
        <v>0</v>
      </c>
      <c r="BR119" s="86">
        <v>0</v>
      </c>
      <c r="BS119" s="86">
        <v>0</v>
      </c>
      <c r="BT119" s="86">
        <v>0</v>
      </c>
      <c r="BU119" s="86">
        <v>0</v>
      </c>
      <c r="BV119" s="87">
        <v>0</v>
      </c>
      <c r="BW119" s="86">
        <v>0</v>
      </c>
      <c r="BX119" s="86">
        <v>0</v>
      </c>
      <c r="BY119" s="86">
        <v>0</v>
      </c>
      <c r="BZ119" s="86">
        <v>0</v>
      </c>
      <c r="CA119" s="86">
        <v>0</v>
      </c>
      <c r="CB119" s="86">
        <v>0</v>
      </c>
      <c r="CC119" s="87">
        <v>0</v>
      </c>
      <c r="CD119" s="86">
        <v>0</v>
      </c>
      <c r="CE119" s="86">
        <v>0</v>
      </c>
      <c r="CF119" s="86">
        <v>0</v>
      </c>
      <c r="CG119" s="86">
        <v>0</v>
      </c>
      <c r="CH119" s="86">
        <v>0</v>
      </c>
      <c r="CI119" s="86">
        <v>0</v>
      </c>
      <c r="CJ119" s="87">
        <v>0</v>
      </c>
      <c r="CK119" s="86">
        <v>0</v>
      </c>
      <c r="CL119" s="86">
        <v>0</v>
      </c>
      <c r="CM119" s="86">
        <v>0</v>
      </c>
      <c r="CN119" s="86">
        <v>0</v>
      </c>
      <c r="CO119" s="86">
        <v>0</v>
      </c>
      <c r="CP119" s="86">
        <v>0</v>
      </c>
      <c r="CQ119" s="87">
        <v>0</v>
      </c>
      <c r="CR119" s="86">
        <v>0</v>
      </c>
      <c r="CS119" s="86">
        <v>0</v>
      </c>
      <c r="CT119" s="86">
        <v>0</v>
      </c>
      <c r="CU119" s="86">
        <v>0</v>
      </c>
      <c r="CV119" s="86">
        <v>0</v>
      </c>
      <c r="CW119" s="86">
        <v>0</v>
      </c>
      <c r="CX119" s="87">
        <v>0</v>
      </c>
      <c r="CY119" s="86">
        <v>0</v>
      </c>
      <c r="CZ119" s="86">
        <v>0</v>
      </c>
      <c r="DA119" s="86">
        <v>0</v>
      </c>
      <c r="DB119" s="86">
        <v>0</v>
      </c>
      <c r="DC119" s="86">
        <v>0</v>
      </c>
      <c r="DD119" s="86">
        <v>0</v>
      </c>
      <c r="DE119" s="87">
        <v>0</v>
      </c>
      <c r="DF119" s="86">
        <v>0</v>
      </c>
      <c r="DG119" s="86">
        <v>0</v>
      </c>
      <c r="DH119" s="86">
        <v>0</v>
      </c>
      <c r="DI119" s="86">
        <v>0</v>
      </c>
      <c r="DJ119" s="86">
        <v>0</v>
      </c>
      <c r="DK119" s="86">
        <v>0</v>
      </c>
      <c r="DL119" s="87">
        <v>0</v>
      </c>
      <c r="DM119" s="86">
        <v>0</v>
      </c>
      <c r="DN119" s="86">
        <v>0</v>
      </c>
      <c r="DO119" s="86">
        <v>0</v>
      </c>
      <c r="DP119" s="86">
        <v>0</v>
      </c>
      <c r="DQ119" s="86">
        <v>0</v>
      </c>
      <c r="DR119" s="86">
        <v>0</v>
      </c>
      <c r="DS119" s="86">
        <v>0</v>
      </c>
      <c r="DT119" s="86">
        <v>0</v>
      </c>
      <c r="DU119" s="86">
        <v>0</v>
      </c>
      <c r="DV119" s="86">
        <v>0</v>
      </c>
      <c r="DW119" s="86">
        <v>0</v>
      </c>
      <c r="DX119" s="86">
        <v>0</v>
      </c>
      <c r="DY119" s="86">
        <v>0</v>
      </c>
      <c r="DZ119" s="86">
        <v>0</v>
      </c>
      <c r="EA119" s="366">
        <v>0</v>
      </c>
      <c r="EB119" s="86">
        <v>0</v>
      </c>
      <c r="EC119" s="86">
        <v>0</v>
      </c>
      <c r="ED119" s="86">
        <v>0</v>
      </c>
      <c r="EE119" s="86">
        <v>0</v>
      </c>
      <c r="EF119" s="86">
        <v>0</v>
      </c>
      <c r="EG119" s="87">
        <v>0</v>
      </c>
    </row>
    <row r="120" spans="1:137" s="373" customFormat="1">
      <c r="A120" s="369">
        <v>0.12</v>
      </c>
      <c r="B120" s="370" t="s">
        <v>1521</v>
      </c>
      <c r="C120" s="371">
        <f t="shared" ref="C120" si="30">(SUM(E120:K120))*A120</f>
        <v>1.7999999999999998</v>
      </c>
      <c r="D120" s="372" t="s">
        <v>94</v>
      </c>
      <c r="E120" s="373">
        <v>0</v>
      </c>
      <c r="F120" s="373">
        <v>0</v>
      </c>
      <c r="G120" s="373">
        <v>0</v>
      </c>
      <c r="H120" s="373">
        <v>0</v>
      </c>
      <c r="I120" s="373">
        <v>0</v>
      </c>
      <c r="J120" s="373">
        <v>15</v>
      </c>
      <c r="K120" s="374">
        <v>0</v>
      </c>
      <c r="L120" s="373">
        <v>0</v>
      </c>
      <c r="M120" s="373">
        <v>0</v>
      </c>
      <c r="N120" s="373">
        <v>0</v>
      </c>
      <c r="O120" s="373">
        <v>30</v>
      </c>
      <c r="P120" s="373">
        <v>30</v>
      </c>
      <c r="Q120" s="373">
        <v>30</v>
      </c>
      <c r="R120" s="374">
        <v>80</v>
      </c>
      <c r="S120" s="373">
        <v>0</v>
      </c>
      <c r="T120" s="373">
        <v>0</v>
      </c>
      <c r="U120" s="373">
        <v>0</v>
      </c>
      <c r="V120" s="373">
        <v>0</v>
      </c>
      <c r="W120" s="373">
        <v>0</v>
      </c>
      <c r="X120" s="373">
        <v>190</v>
      </c>
      <c r="Y120" s="374">
        <v>0</v>
      </c>
      <c r="Z120" s="373">
        <v>0</v>
      </c>
      <c r="AA120" s="373">
        <v>30</v>
      </c>
      <c r="AB120" s="373">
        <v>0</v>
      </c>
      <c r="AC120" s="373">
        <v>0</v>
      </c>
      <c r="AD120" s="373">
        <v>0</v>
      </c>
      <c r="AE120" s="373">
        <v>0</v>
      </c>
      <c r="AF120" s="374">
        <v>21</v>
      </c>
      <c r="AG120" s="373">
        <v>0</v>
      </c>
      <c r="AH120" s="373">
        <v>0</v>
      </c>
      <c r="AI120" s="373">
        <v>0</v>
      </c>
      <c r="AJ120" s="373">
        <v>0</v>
      </c>
      <c r="AK120" s="373">
        <v>20</v>
      </c>
      <c r="AL120" s="373">
        <v>97</v>
      </c>
      <c r="AM120" s="374">
        <v>0</v>
      </c>
      <c r="AN120" s="373">
        <v>0</v>
      </c>
      <c r="AO120" s="373">
        <v>30</v>
      </c>
      <c r="AP120" s="373">
        <v>0</v>
      </c>
      <c r="AQ120" s="373">
        <v>0</v>
      </c>
      <c r="AR120" s="373">
        <v>0</v>
      </c>
      <c r="AS120" s="373">
        <v>0</v>
      </c>
      <c r="AT120" s="374">
        <v>46</v>
      </c>
      <c r="AU120" s="373">
        <v>0</v>
      </c>
      <c r="AV120" s="373">
        <v>0</v>
      </c>
      <c r="AW120" s="373">
        <v>0</v>
      </c>
      <c r="AX120" s="373">
        <v>0</v>
      </c>
      <c r="AY120" s="373">
        <v>0</v>
      </c>
      <c r="AZ120" s="373">
        <v>15</v>
      </c>
      <c r="BA120" s="374">
        <v>0</v>
      </c>
      <c r="BB120" s="373">
        <v>0</v>
      </c>
      <c r="BC120" s="373">
        <v>0</v>
      </c>
      <c r="BD120" s="373">
        <v>15</v>
      </c>
      <c r="BE120" s="373">
        <v>45</v>
      </c>
      <c r="BF120" s="373">
        <v>0</v>
      </c>
      <c r="BG120" s="373">
        <v>0</v>
      </c>
      <c r="BH120" s="374">
        <v>120</v>
      </c>
      <c r="BI120" s="373">
        <v>0</v>
      </c>
      <c r="BJ120" s="373">
        <v>0</v>
      </c>
      <c r="BK120" s="373">
        <v>62</v>
      </c>
      <c r="BL120" s="373">
        <v>0</v>
      </c>
      <c r="BM120" s="373">
        <v>0</v>
      </c>
      <c r="BN120" s="373">
        <v>0</v>
      </c>
      <c r="BO120" s="374">
        <v>0</v>
      </c>
      <c r="BP120" s="373">
        <v>0</v>
      </c>
      <c r="BQ120" s="373">
        <v>0</v>
      </c>
      <c r="BR120" s="373">
        <v>0</v>
      </c>
      <c r="BS120" s="373">
        <v>0</v>
      </c>
      <c r="BT120" s="373">
        <v>0</v>
      </c>
      <c r="BU120" s="373">
        <v>0</v>
      </c>
      <c r="BV120" s="374">
        <v>0</v>
      </c>
      <c r="BW120" s="373">
        <v>0</v>
      </c>
      <c r="BX120" s="373">
        <v>0</v>
      </c>
      <c r="BY120" s="373">
        <v>0</v>
      </c>
      <c r="BZ120" s="373">
        <v>0</v>
      </c>
      <c r="CA120" s="373">
        <v>39</v>
      </c>
      <c r="CB120" s="373">
        <v>87</v>
      </c>
      <c r="CC120" s="374">
        <v>0</v>
      </c>
      <c r="CD120" s="373">
        <v>0</v>
      </c>
      <c r="CE120" s="373">
        <v>0</v>
      </c>
      <c r="CF120" s="373">
        <v>0</v>
      </c>
      <c r="CG120" s="373">
        <v>62</v>
      </c>
      <c r="CH120" s="373">
        <v>0</v>
      </c>
      <c r="CI120" s="373">
        <v>50</v>
      </c>
      <c r="CJ120" s="374">
        <v>103</v>
      </c>
      <c r="CK120" s="373">
        <v>0</v>
      </c>
      <c r="CL120" s="373">
        <v>40</v>
      </c>
      <c r="CM120" s="373">
        <v>156</v>
      </c>
      <c r="CN120" s="373">
        <v>0</v>
      </c>
      <c r="CO120" s="373">
        <v>0</v>
      </c>
      <c r="CP120" s="373">
        <v>35</v>
      </c>
      <c r="CQ120" s="374">
        <v>25</v>
      </c>
      <c r="CR120" s="373">
        <v>0</v>
      </c>
      <c r="CS120" s="373">
        <v>0</v>
      </c>
      <c r="CT120" s="373">
        <v>0</v>
      </c>
      <c r="CU120" s="373">
        <v>55</v>
      </c>
      <c r="CV120" s="373">
        <v>0</v>
      </c>
      <c r="CW120" s="373">
        <v>12</v>
      </c>
      <c r="CX120" s="374">
        <v>0</v>
      </c>
      <c r="CY120" s="373">
        <v>0</v>
      </c>
      <c r="CZ120" s="373">
        <v>0</v>
      </c>
      <c r="DA120" s="373">
        <v>160</v>
      </c>
      <c r="DB120" s="373">
        <v>89</v>
      </c>
      <c r="DC120" s="373">
        <v>0</v>
      </c>
      <c r="DD120" s="373">
        <v>50</v>
      </c>
      <c r="DE120" s="374">
        <v>46</v>
      </c>
      <c r="DF120" s="373">
        <v>0</v>
      </c>
      <c r="DG120" s="373">
        <v>0</v>
      </c>
      <c r="DH120" s="373">
        <v>0</v>
      </c>
      <c r="DI120" s="373">
        <v>0</v>
      </c>
      <c r="DJ120" s="373">
        <v>0</v>
      </c>
      <c r="DK120" s="373">
        <v>0</v>
      </c>
      <c r="DL120" s="374">
        <v>0</v>
      </c>
      <c r="DM120" s="373">
        <v>0</v>
      </c>
      <c r="DN120" s="373">
        <v>4</v>
      </c>
      <c r="DO120" s="373">
        <v>0</v>
      </c>
      <c r="DP120" s="373">
        <v>0</v>
      </c>
      <c r="DQ120" s="373">
        <v>0</v>
      </c>
      <c r="DR120" s="373">
        <v>0</v>
      </c>
      <c r="DS120" s="373">
        <v>0</v>
      </c>
      <c r="DT120" s="373">
        <v>0</v>
      </c>
      <c r="DU120" s="373">
        <v>0</v>
      </c>
      <c r="DV120" s="373">
        <v>3</v>
      </c>
      <c r="DW120" s="373">
        <v>0</v>
      </c>
      <c r="DX120" s="373">
        <v>0</v>
      </c>
      <c r="DY120" s="373">
        <v>0.5</v>
      </c>
      <c r="DZ120" s="373">
        <v>2</v>
      </c>
      <c r="EA120" s="375">
        <v>0</v>
      </c>
      <c r="EB120" s="373">
        <v>0</v>
      </c>
      <c r="EC120" s="373">
        <v>3</v>
      </c>
      <c r="ED120" s="373">
        <v>0</v>
      </c>
      <c r="EE120" s="373">
        <v>0</v>
      </c>
      <c r="EF120" s="373">
        <v>0</v>
      </c>
      <c r="EG120" s="374">
        <v>0</v>
      </c>
    </row>
    <row r="121" spans="1:137" s="86" customFormat="1">
      <c r="A121" s="101">
        <v>4</v>
      </c>
      <c r="B121" s="364" t="s">
        <v>2398</v>
      </c>
      <c r="C121" s="365">
        <f>(SUM(E121:K121))*A121</f>
        <v>0</v>
      </c>
      <c r="D121" s="85">
        <v>10</v>
      </c>
      <c r="E121" s="86">
        <v>0</v>
      </c>
      <c r="F121" s="86">
        <v>0</v>
      </c>
      <c r="G121" s="86">
        <v>0</v>
      </c>
      <c r="H121" s="86">
        <v>0</v>
      </c>
      <c r="I121" s="86">
        <v>0</v>
      </c>
      <c r="J121" s="86">
        <v>0</v>
      </c>
      <c r="K121" s="87">
        <v>0</v>
      </c>
      <c r="L121" s="86">
        <v>0</v>
      </c>
      <c r="M121" s="86">
        <v>5</v>
      </c>
      <c r="N121" s="86">
        <v>6.5</v>
      </c>
      <c r="O121" s="86">
        <v>0</v>
      </c>
      <c r="P121" s="86">
        <v>0</v>
      </c>
      <c r="Q121" s="86">
        <v>0</v>
      </c>
      <c r="R121" s="87">
        <v>0</v>
      </c>
      <c r="S121" s="86">
        <v>0</v>
      </c>
      <c r="T121" s="86">
        <v>0</v>
      </c>
      <c r="U121" s="86">
        <v>6</v>
      </c>
      <c r="V121" s="86">
        <v>8</v>
      </c>
      <c r="W121" s="86">
        <v>0</v>
      </c>
      <c r="X121" s="86">
        <v>0</v>
      </c>
      <c r="Y121" s="87">
        <v>0</v>
      </c>
      <c r="Z121" s="86">
        <v>5</v>
      </c>
      <c r="AA121" s="86">
        <v>4</v>
      </c>
      <c r="AB121" s="86">
        <v>0</v>
      </c>
      <c r="AC121" s="86">
        <v>6.7</v>
      </c>
      <c r="AD121" s="86">
        <v>0</v>
      </c>
      <c r="AE121" s="86">
        <v>0</v>
      </c>
      <c r="AF121" s="87">
        <v>0</v>
      </c>
      <c r="AG121" s="86">
        <v>0</v>
      </c>
      <c r="AH121" s="86">
        <v>6</v>
      </c>
      <c r="AI121" s="86">
        <v>4.3</v>
      </c>
      <c r="AJ121" s="86">
        <v>0</v>
      </c>
      <c r="AK121" s="86">
        <v>0</v>
      </c>
      <c r="AL121" s="86">
        <v>0</v>
      </c>
      <c r="AM121" s="87">
        <v>0</v>
      </c>
      <c r="AN121" s="86">
        <v>0</v>
      </c>
      <c r="AO121" s="86">
        <v>0</v>
      </c>
      <c r="AP121" s="86">
        <v>67</v>
      </c>
      <c r="AQ121" s="86">
        <v>69</v>
      </c>
      <c r="AR121" s="86">
        <v>0</v>
      </c>
      <c r="AS121" s="86">
        <v>0</v>
      </c>
      <c r="AT121" s="87">
        <v>0</v>
      </c>
      <c r="AU121" s="86">
        <v>0</v>
      </c>
      <c r="AV121" s="86">
        <v>0</v>
      </c>
      <c r="AW121" s="86">
        <v>0</v>
      </c>
      <c r="AX121" s="86">
        <v>47</v>
      </c>
      <c r="AY121" s="86">
        <v>0</v>
      </c>
      <c r="AZ121" s="86">
        <v>0</v>
      </c>
      <c r="BA121" s="87">
        <v>0</v>
      </c>
      <c r="BB121" s="86">
        <v>0</v>
      </c>
      <c r="BC121" s="86">
        <v>0</v>
      </c>
      <c r="BD121" s="86">
        <v>0</v>
      </c>
      <c r="BE121" s="86">
        <v>67</v>
      </c>
      <c r="BF121" s="86">
        <v>0</v>
      </c>
      <c r="BG121" s="86">
        <v>0</v>
      </c>
      <c r="BH121" s="87">
        <v>0</v>
      </c>
      <c r="BI121" s="86">
        <v>0</v>
      </c>
      <c r="BJ121" s="86">
        <v>0</v>
      </c>
      <c r="BK121" s="86">
        <v>0</v>
      </c>
      <c r="BL121" s="86">
        <v>0</v>
      </c>
      <c r="BM121" s="86">
        <v>0</v>
      </c>
      <c r="BN121" s="86">
        <v>0</v>
      </c>
      <c r="BO121" s="87">
        <v>0</v>
      </c>
      <c r="BP121" s="86">
        <v>0</v>
      </c>
      <c r="BQ121" s="86">
        <v>0</v>
      </c>
      <c r="BR121" s="86">
        <v>0</v>
      </c>
      <c r="BS121" s="86">
        <v>0</v>
      </c>
      <c r="BT121" s="86">
        <v>0</v>
      </c>
      <c r="BU121" s="86">
        <v>0</v>
      </c>
      <c r="BV121" s="87">
        <v>0</v>
      </c>
      <c r="BW121" s="86">
        <v>0</v>
      </c>
      <c r="BX121" s="86">
        <v>0</v>
      </c>
      <c r="BY121" s="86">
        <v>0</v>
      </c>
      <c r="BZ121" s="86">
        <v>0</v>
      </c>
      <c r="CA121" s="86">
        <v>0</v>
      </c>
      <c r="CB121" s="86">
        <v>0</v>
      </c>
      <c r="CC121" s="87">
        <v>0</v>
      </c>
      <c r="CD121" s="86">
        <v>0</v>
      </c>
      <c r="CE121" s="86">
        <v>64</v>
      </c>
      <c r="CF121" s="86">
        <v>66</v>
      </c>
      <c r="CG121" s="86">
        <v>0</v>
      </c>
      <c r="CH121" s="86">
        <v>0</v>
      </c>
      <c r="CI121" s="86">
        <v>0</v>
      </c>
      <c r="CJ121" s="87">
        <v>0</v>
      </c>
      <c r="CK121" s="86">
        <v>0</v>
      </c>
      <c r="CL121" s="86">
        <v>0</v>
      </c>
      <c r="CM121" s="86">
        <v>0</v>
      </c>
      <c r="CN121" s="86">
        <v>0</v>
      </c>
      <c r="CO121" s="86">
        <v>0</v>
      </c>
      <c r="CP121" s="86">
        <v>0</v>
      </c>
      <c r="CQ121" s="87">
        <v>0</v>
      </c>
      <c r="CR121" s="86">
        <v>55</v>
      </c>
      <c r="CS121" s="86">
        <v>0</v>
      </c>
      <c r="CT121" s="86">
        <v>58</v>
      </c>
      <c r="CU121" s="86">
        <v>0</v>
      </c>
      <c r="CV121" s="86">
        <v>0</v>
      </c>
      <c r="CW121" s="86">
        <v>0</v>
      </c>
      <c r="CX121" s="87">
        <v>0</v>
      </c>
      <c r="CY121" s="86">
        <v>0</v>
      </c>
      <c r="CZ121" s="86">
        <v>60</v>
      </c>
      <c r="DA121" s="86">
        <v>0</v>
      </c>
      <c r="DB121" s="86">
        <v>0</v>
      </c>
      <c r="DC121" s="86">
        <v>0</v>
      </c>
      <c r="DD121" s="86">
        <v>0</v>
      </c>
      <c r="DE121" s="87">
        <v>0</v>
      </c>
      <c r="DF121" s="86">
        <v>0</v>
      </c>
      <c r="DG121" s="86">
        <v>53</v>
      </c>
      <c r="DH121" s="86">
        <v>0</v>
      </c>
      <c r="DI121" s="86">
        <v>72</v>
      </c>
      <c r="DJ121" s="86">
        <v>0</v>
      </c>
      <c r="DK121" s="86">
        <v>0</v>
      </c>
      <c r="DL121" s="87">
        <v>14</v>
      </c>
      <c r="DM121" s="86">
        <v>74</v>
      </c>
      <c r="DN121" s="86">
        <v>0</v>
      </c>
      <c r="DO121" s="86">
        <v>0</v>
      </c>
      <c r="DP121" s="86">
        <v>0</v>
      </c>
      <c r="DQ121" s="86">
        <v>0</v>
      </c>
      <c r="DR121" s="86">
        <v>0</v>
      </c>
      <c r="DS121" s="86">
        <v>0</v>
      </c>
      <c r="DT121" s="86">
        <v>0</v>
      </c>
      <c r="DU121" s="86">
        <v>0</v>
      </c>
      <c r="DV121" s="86">
        <v>0</v>
      </c>
      <c r="DW121" s="86">
        <v>0</v>
      </c>
      <c r="DX121" s="86">
        <v>0</v>
      </c>
      <c r="DY121" s="86">
        <v>0</v>
      </c>
      <c r="DZ121" s="86">
        <v>0</v>
      </c>
      <c r="EA121" s="366">
        <v>8</v>
      </c>
      <c r="EB121" s="86">
        <v>0</v>
      </c>
      <c r="EC121" s="86">
        <v>0</v>
      </c>
      <c r="ED121" s="86">
        <v>0</v>
      </c>
      <c r="EE121" s="86">
        <v>0</v>
      </c>
      <c r="EF121" s="86">
        <v>0</v>
      </c>
      <c r="EG121" s="87">
        <v>0</v>
      </c>
    </row>
    <row r="122" spans="1:137" s="86" customFormat="1">
      <c r="A122" s="101">
        <v>2</v>
      </c>
      <c r="B122" s="364" t="s">
        <v>5018</v>
      </c>
      <c r="C122" s="365">
        <f t="shared" ref="C122" si="31">(SUM(E122:K122))*A122</f>
        <v>0</v>
      </c>
      <c r="D122" s="85">
        <v>1</v>
      </c>
      <c r="E122" s="86">
        <v>0</v>
      </c>
      <c r="F122" s="86">
        <v>0</v>
      </c>
      <c r="G122" s="86">
        <v>0</v>
      </c>
      <c r="H122" s="86">
        <v>0</v>
      </c>
      <c r="I122" s="86">
        <v>0</v>
      </c>
      <c r="J122" s="86">
        <v>0</v>
      </c>
      <c r="K122" s="87">
        <v>0</v>
      </c>
      <c r="L122" s="86">
        <v>0</v>
      </c>
      <c r="M122" s="86">
        <v>0</v>
      </c>
      <c r="N122" s="86">
        <v>0</v>
      </c>
      <c r="O122" s="86">
        <v>0</v>
      </c>
      <c r="P122" s="86">
        <v>0</v>
      </c>
      <c r="Q122" s="86">
        <v>0</v>
      </c>
      <c r="R122" s="87">
        <v>0</v>
      </c>
      <c r="S122" s="86">
        <v>0</v>
      </c>
      <c r="T122" s="86">
        <v>0</v>
      </c>
      <c r="U122" s="86">
        <v>0</v>
      </c>
      <c r="V122" s="86">
        <v>0</v>
      </c>
      <c r="W122" s="86">
        <v>0</v>
      </c>
      <c r="X122" s="86">
        <v>1</v>
      </c>
      <c r="Y122" s="87">
        <v>0</v>
      </c>
      <c r="Z122" s="86">
        <v>0</v>
      </c>
      <c r="AA122" s="86">
        <v>0</v>
      </c>
      <c r="AB122" s="86">
        <v>0</v>
      </c>
      <c r="AC122" s="86">
        <v>0</v>
      </c>
      <c r="AD122" s="86">
        <v>0</v>
      </c>
      <c r="AE122" s="86">
        <v>0</v>
      </c>
      <c r="AF122" s="87">
        <v>0</v>
      </c>
      <c r="AG122" s="86">
        <v>0</v>
      </c>
      <c r="AH122" s="86">
        <v>0</v>
      </c>
      <c r="AI122" s="86">
        <v>0</v>
      </c>
      <c r="AJ122" s="86">
        <v>0</v>
      </c>
      <c r="AK122" s="86">
        <v>0</v>
      </c>
      <c r="AL122" s="86">
        <v>0</v>
      </c>
      <c r="AM122" s="87">
        <v>0</v>
      </c>
      <c r="AN122" s="86">
        <v>0</v>
      </c>
      <c r="AO122" s="86">
        <v>0</v>
      </c>
      <c r="AP122" s="86">
        <v>0</v>
      </c>
      <c r="AQ122" s="86">
        <v>0</v>
      </c>
      <c r="AR122" s="86">
        <v>0</v>
      </c>
      <c r="AS122" s="86">
        <v>0</v>
      </c>
      <c r="AT122" s="87">
        <v>0</v>
      </c>
      <c r="AU122" s="86">
        <v>0</v>
      </c>
      <c r="AV122" s="86">
        <v>0</v>
      </c>
      <c r="AW122" s="86">
        <v>0</v>
      </c>
      <c r="AX122" s="86">
        <v>0</v>
      </c>
      <c r="AY122" s="86">
        <v>0</v>
      </c>
      <c r="AZ122" s="86">
        <v>0</v>
      </c>
      <c r="BA122" s="87">
        <v>0</v>
      </c>
      <c r="BB122" s="86">
        <v>0</v>
      </c>
      <c r="BC122" s="86">
        <v>0</v>
      </c>
      <c r="BD122" s="86">
        <v>0</v>
      </c>
      <c r="BE122" s="86">
        <v>0</v>
      </c>
      <c r="BF122" s="86">
        <v>0</v>
      </c>
      <c r="BG122" s="86">
        <v>0</v>
      </c>
      <c r="BH122" s="87">
        <v>0</v>
      </c>
      <c r="BI122" s="86">
        <v>0</v>
      </c>
      <c r="BJ122" s="86">
        <v>0</v>
      </c>
      <c r="BK122" s="86">
        <v>0</v>
      </c>
      <c r="BL122" s="86">
        <v>0</v>
      </c>
      <c r="BM122" s="86">
        <v>0</v>
      </c>
      <c r="BN122" s="86">
        <v>0</v>
      </c>
      <c r="BO122" s="87">
        <v>0</v>
      </c>
      <c r="BP122" s="86">
        <v>0</v>
      </c>
      <c r="BQ122" s="86">
        <v>0</v>
      </c>
      <c r="BR122" s="86">
        <v>0</v>
      </c>
      <c r="BS122" s="86">
        <v>0</v>
      </c>
      <c r="BT122" s="86">
        <v>0</v>
      </c>
      <c r="BU122" s="86">
        <v>0</v>
      </c>
      <c r="BV122" s="87">
        <v>0</v>
      </c>
      <c r="BW122" s="86">
        <v>0</v>
      </c>
      <c r="BX122" s="86">
        <v>0</v>
      </c>
      <c r="BY122" s="86">
        <v>0</v>
      </c>
      <c r="BZ122" s="86">
        <v>0</v>
      </c>
      <c r="CA122" s="86">
        <v>0</v>
      </c>
      <c r="CB122" s="86">
        <v>0</v>
      </c>
      <c r="CC122" s="87">
        <v>0</v>
      </c>
      <c r="CD122" s="86">
        <v>0</v>
      </c>
      <c r="CE122" s="86">
        <v>0</v>
      </c>
      <c r="CF122" s="86">
        <v>0</v>
      </c>
      <c r="CG122" s="86">
        <v>0</v>
      </c>
      <c r="CH122" s="86">
        <v>0</v>
      </c>
      <c r="CI122" s="86">
        <v>0</v>
      </c>
      <c r="CJ122" s="87">
        <v>0</v>
      </c>
      <c r="CK122" s="86">
        <v>0</v>
      </c>
      <c r="CL122" s="86">
        <v>0</v>
      </c>
      <c r="CM122" s="86">
        <v>0</v>
      </c>
      <c r="CN122" s="86">
        <v>0</v>
      </c>
      <c r="CO122" s="86">
        <v>0</v>
      </c>
      <c r="CP122" s="86">
        <v>0</v>
      </c>
      <c r="CQ122" s="87">
        <v>0</v>
      </c>
      <c r="CR122" s="86">
        <v>0</v>
      </c>
      <c r="CS122" s="86">
        <v>0</v>
      </c>
      <c r="CT122" s="86">
        <v>0</v>
      </c>
      <c r="CU122" s="86">
        <v>0</v>
      </c>
      <c r="CV122" s="86">
        <v>0</v>
      </c>
      <c r="CW122" s="86">
        <v>0</v>
      </c>
      <c r="CX122" s="87">
        <v>0</v>
      </c>
      <c r="CY122" s="86">
        <v>0</v>
      </c>
      <c r="CZ122" s="86">
        <v>0</v>
      </c>
      <c r="DA122" s="86">
        <v>0</v>
      </c>
      <c r="DB122" s="86">
        <v>0</v>
      </c>
      <c r="DC122" s="86">
        <v>0</v>
      </c>
      <c r="DD122" s="86">
        <v>0</v>
      </c>
      <c r="DE122" s="87">
        <v>0</v>
      </c>
      <c r="DF122" s="86">
        <v>0</v>
      </c>
      <c r="DG122" s="86">
        <v>0</v>
      </c>
      <c r="DH122" s="86">
        <v>0</v>
      </c>
      <c r="DI122" s="86">
        <v>0</v>
      </c>
      <c r="DJ122" s="86">
        <v>0</v>
      </c>
      <c r="DK122" s="86">
        <v>0</v>
      </c>
      <c r="DL122" s="87">
        <v>0</v>
      </c>
      <c r="DM122" s="86">
        <v>0</v>
      </c>
      <c r="DN122" s="86">
        <v>0</v>
      </c>
      <c r="DO122" s="86">
        <v>0</v>
      </c>
      <c r="DP122" s="86">
        <v>0</v>
      </c>
      <c r="DQ122" s="86">
        <v>0</v>
      </c>
      <c r="DR122" s="86">
        <v>0</v>
      </c>
      <c r="DS122" s="86">
        <v>0</v>
      </c>
      <c r="DT122" s="86">
        <v>0</v>
      </c>
      <c r="DU122" s="86">
        <v>0</v>
      </c>
      <c r="DV122" s="86">
        <v>0</v>
      </c>
      <c r="DW122" s="86">
        <v>0</v>
      </c>
      <c r="DX122" s="86">
        <v>0</v>
      </c>
      <c r="DY122" s="86">
        <v>0</v>
      </c>
      <c r="DZ122" s="86">
        <v>0</v>
      </c>
      <c r="EA122" s="366">
        <v>0</v>
      </c>
      <c r="EB122" s="86">
        <v>0</v>
      </c>
      <c r="EC122" s="86">
        <v>0</v>
      </c>
      <c r="ED122" s="86">
        <v>0</v>
      </c>
      <c r="EE122" s="86">
        <v>0</v>
      </c>
      <c r="EF122" s="86">
        <v>0</v>
      </c>
      <c r="EG122" s="87">
        <v>0</v>
      </c>
    </row>
    <row r="123" spans="1:137" s="86" customFormat="1">
      <c r="A123" s="101">
        <v>1</v>
      </c>
      <c r="B123" s="364" t="s">
        <v>2461</v>
      </c>
      <c r="C123" s="365">
        <f t="shared" ref="C123:C125" si="32">(SUM(E123:K123))*A123</f>
        <v>0</v>
      </c>
      <c r="D123" s="85">
        <v>1</v>
      </c>
      <c r="E123" s="86">
        <v>0</v>
      </c>
      <c r="F123" s="86">
        <v>0</v>
      </c>
      <c r="G123" s="86">
        <v>0</v>
      </c>
      <c r="H123" s="86">
        <v>0</v>
      </c>
      <c r="I123" s="86">
        <v>0</v>
      </c>
      <c r="J123" s="86">
        <v>0</v>
      </c>
      <c r="K123" s="87">
        <v>0</v>
      </c>
      <c r="L123" s="86">
        <v>0</v>
      </c>
      <c r="M123" s="86">
        <v>0</v>
      </c>
      <c r="N123" s="86">
        <v>0</v>
      </c>
      <c r="O123" s="86">
        <v>0</v>
      </c>
      <c r="P123" s="86">
        <v>0</v>
      </c>
      <c r="Q123" s="86">
        <v>0</v>
      </c>
      <c r="R123" s="87">
        <v>0</v>
      </c>
      <c r="S123" s="86">
        <v>0</v>
      </c>
      <c r="T123" s="86">
        <v>0</v>
      </c>
      <c r="U123" s="86">
        <v>0</v>
      </c>
      <c r="V123" s="86">
        <v>0</v>
      </c>
      <c r="W123" s="86">
        <v>0</v>
      </c>
      <c r="X123" s="86">
        <v>0</v>
      </c>
      <c r="Y123" s="87">
        <v>0</v>
      </c>
      <c r="Z123" s="86">
        <v>0</v>
      </c>
      <c r="AA123" s="86">
        <v>0</v>
      </c>
      <c r="AB123" s="86">
        <v>0</v>
      </c>
      <c r="AC123" s="86">
        <v>0</v>
      </c>
      <c r="AD123" s="86">
        <v>0</v>
      </c>
      <c r="AE123" s="86">
        <v>0</v>
      </c>
      <c r="AF123" s="87">
        <v>0</v>
      </c>
      <c r="AG123" s="86">
        <v>0</v>
      </c>
      <c r="AH123" s="86">
        <v>0</v>
      </c>
      <c r="AI123" s="86">
        <v>0</v>
      </c>
      <c r="AJ123" s="86">
        <v>0</v>
      </c>
      <c r="AK123" s="86">
        <v>0</v>
      </c>
      <c r="AL123" s="86">
        <v>0</v>
      </c>
      <c r="AM123" s="87">
        <v>0</v>
      </c>
      <c r="AN123" s="86">
        <v>0</v>
      </c>
      <c r="AO123" s="86">
        <v>0</v>
      </c>
      <c r="AP123" s="86">
        <v>0</v>
      </c>
      <c r="AQ123" s="86">
        <v>0</v>
      </c>
      <c r="AR123" s="86">
        <v>0</v>
      </c>
      <c r="AS123" s="86">
        <v>0</v>
      </c>
      <c r="AT123" s="87">
        <v>1</v>
      </c>
      <c r="AU123" s="86">
        <v>0</v>
      </c>
      <c r="AV123" s="86">
        <v>0</v>
      </c>
      <c r="AW123" s="86">
        <v>0</v>
      </c>
      <c r="AX123" s="86">
        <v>0</v>
      </c>
      <c r="AY123" s="86">
        <v>0</v>
      </c>
      <c r="AZ123" s="86">
        <v>0</v>
      </c>
      <c r="BA123" s="87">
        <v>0</v>
      </c>
      <c r="BB123" s="86">
        <v>0</v>
      </c>
      <c r="BC123" s="86">
        <v>0</v>
      </c>
      <c r="BD123" s="86">
        <v>0</v>
      </c>
      <c r="BE123" s="86">
        <v>0</v>
      </c>
      <c r="BF123" s="86">
        <v>0</v>
      </c>
      <c r="BG123" s="86">
        <v>0</v>
      </c>
      <c r="BH123" s="87">
        <v>0</v>
      </c>
      <c r="BI123" s="86">
        <v>0</v>
      </c>
      <c r="BJ123" s="86">
        <v>0</v>
      </c>
      <c r="BK123" s="86">
        <v>0</v>
      </c>
      <c r="BL123" s="86">
        <v>0</v>
      </c>
      <c r="BM123" s="86">
        <v>0</v>
      </c>
      <c r="BN123" s="86">
        <v>0</v>
      </c>
      <c r="BO123" s="87">
        <v>0</v>
      </c>
      <c r="BP123" s="86">
        <v>0</v>
      </c>
      <c r="BQ123" s="86">
        <v>0</v>
      </c>
      <c r="BR123" s="86">
        <v>0</v>
      </c>
      <c r="BS123" s="86">
        <v>0</v>
      </c>
      <c r="BT123" s="86">
        <v>0</v>
      </c>
      <c r="BU123" s="86">
        <v>0</v>
      </c>
      <c r="BV123" s="87">
        <v>0</v>
      </c>
      <c r="BW123" s="86">
        <v>0</v>
      </c>
      <c r="BX123" s="86">
        <v>0</v>
      </c>
      <c r="BY123" s="86">
        <v>0</v>
      </c>
      <c r="BZ123" s="86">
        <v>0</v>
      </c>
      <c r="CA123" s="86">
        <v>0</v>
      </c>
      <c r="CB123" s="86">
        <v>0</v>
      </c>
      <c r="CC123" s="87">
        <v>0</v>
      </c>
      <c r="CD123" s="86">
        <v>0</v>
      </c>
      <c r="CE123" s="86">
        <v>0</v>
      </c>
      <c r="CF123" s="86">
        <v>0</v>
      </c>
      <c r="CG123" s="86">
        <v>0</v>
      </c>
      <c r="CH123" s="86">
        <v>0</v>
      </c>
      <c r="CI123" s="86">
        <v>0</v>
      </c>
      <c r="CJ123" s="87">
        <v>0</v>
      </c>
      <c r="CK123" s="86">
        <v>0</v>
      </c>
      <c r="CL123" s="86">
        <v>0</v>
      </c>
      <c r="CM123" s="86">
        <v>0</v>
      </c>
      <c r="CN123" s="86">
        <v>0</v>
      </c>
      <c r="CO123" s="86">
        <v>0</v>
      </c>
      <c r="CP123" s="86">
        <v>0</v>
      </c>
      <c r="CQ123" s="87">
        <v>0</v>
      </c>
      <c r="CR123" s="86">
        <v>0</v>
      </c>
      <c r="CS123" s="86">
        <v>0</v>
      </c>
      <c r="CT123" s="86">
        <v>0</v>
      </c>
      <c r="CU123" s="86">
        <v>0</v>
      </c>
      <c r="CV123" s="86">
        <v>0</v>
      </c>
      <c r="CW123" s="86">
        <v>0</v>
      </c>
      <c r="CX123" s="87">
        <v>0</v>
      </c>
      <c r="CY123" s="86">
        <v>0</v>
      </c>
      <c r="CZ123" s="86">
        <v>0</v>
      </c>
      <c r="DA123" s="86">
        <v>0</v>
      </c>
      <c r="DB123" s="86">
        <v>0</v>
      </c>
      <c r="DC123" s="86">
        <v>0</v>
      </c>
      <c r="DD123" s="86">
        <v>0</v>
      </c>
      <c r="DE123" s="87">
        <v>0</v>
      </c>
      <c r="DF123" s="86">
        <v>0</v>
      </c>
      <c r="DG123" s="86">
        <v>0</v>
      </c>
      <c r="DH123" s="86">
        <v>0</v>
      </c>
      <c r="DI123" s="86">
        <v>0</v>
      </c>
      <c r="DJ123" s="86">
        <v>0</v>
      </c>
      <c r="DK123" s="86">
        <v>0</v>
      </c>
      <c r="DL123" s="87">
        <v>0</v>
      </c>
      <c r="DM123" s="86">
        <v>0</v>
      </c>
      <c r="DN123" s="86">
        <v>0</v>
      </c>
      <c r="DO123" s="86">
        <v>0</v>
      </c>
      <c r="DP123" s="86">
        <v>0</v>
      </c>
      <c r="DQ123" s="86">
        <v>0</v>
      </c>
      <c r="DR123" s="86">
        <v>0</v>
      </c>
      <c r="DS123" s="86">
        <v>0</v>
      </c>
      <c r="DT123" s="86">
        <v>0</v>
      </c>
      <c r="DU123" s="86">
        <v>0</v>
      </c>
      <c r="DV123" s="86">
        <v>0</v>
      </c>
      <c r="DW123" s="86">
        <v>0</v>
      </c>
      <c r="DX123" s="86">
        <v>0</v>
      </c>
      <c r="DY123" s="86">
        <v>0</v>
      </c>
      <c r="DZ123" s="86">
        <v>0</v>
      </c>
      <c r="EA123" s="366">
        <v>0</v>
      </c>
      <c r="EB123" s="86">
        <v>0</v>
      </c>
      <c r="EC123" s="86">
        <v>0</v>
      </c>
      <c r="ED123" s="86">
        <v>0</v>
      </c>
      <c r="EE123" s="86">
        <v>0</v>
      </c>
      <c r="EF123" s="86">
        <v>0</v>
      </c>
      <c r="EG123" s="87">
        <v>0</v>
      </c>
    </row>
    <row r="124" spans="1:137" s="86" customFormat="1">
      <c r="A124" s="376">
        <f>1/50</f>
        <v>0.02</v>
      </c>
      <c r="B124" s="364" t="s">
        <v>2058</v>
      </c>
      <c r="C124" s="365">
        <f t="shared" si="32"/>
        <v>0</v>
      </c>
      <c r="D124" s="85" t="s">
        <v>94</v>
      </c>
      <c r="E124" s="86">
        <v>0</v>
      </c>
      <c r="F124" s="86">
        <v>0</v>
      </c>
      <c r="G124" s="86">
        <v>0</v>
      </c>
      <c r="H124" s="86">
        <v>0</v>
      </c>
      <c r="I124" s="86">
        <v>0</v>
      </c>
      <c r="J124" s="86">
        <v>0</v>
      </c>
      <c r="K124" s="87">
        <v>0</v>
      </c>
      <c r="L124" s="86">
        <v>0</v>
      </c>
      <c r="M124" s="86">
        <v>0</v>
      </c>
      <c r="N124" s="86">
        <v>0</v>
      </c>
      <c r="O124" s="86">
        <v>0</v>
      </c>
      <c r="P124" s="86">
        <v>0</v>
      </c>
      <c r="Q124" s="86">
        <v>0</v>
      </c>
      <c r="R124" s="87">
        <v>0</v>
      </c>
      <c r="S124" s="86">
        <v>0</v>
      </c>
      <c r="T124" s="86">
        <v>0</v>
      </c>
      <c r="U124" s="86">
        <v>0</v>
      </c>
      <c r="V124" s="86">
        <v>0</v>
      </c>
      <c r="W124" s="86">
        <v>0</v>
      </c>
      <c r="X124" s="86">
        <v>0</v>
      </c>
      <c r="Y124" s="87">
        <v>0</v>
      </c>
      <c r="Z124" s="86">
        <v>0</v>
      </c>
      <c r="AA124" s="86">
        <v>0</v>
      </c>
      <c r="AB124" s="86">
        <v>30</v>
      </c>
      <c r="AC124" s="86">
        <v>0</v>
      </c>
      <c r="AD124" s="86">
        <v>0</v>
      </c>
      <c r="AE124" s="86">
        <v>0</v>
      </c>
      <c r="AF124" s="87">
        <v>0</v>
      </c>
      <c r="AG124" s="86">
        <v>0</v>
      </c>
      <c r="AH124" s="86">
        <v>0</v>
      </c>
      <c r="AI124" s="86">
        <v>0</v>
      </c>
      <c r="AJ124" s="86">
        <v>0</v>
      </c>
      <c r="AK124" s="86">
        <v>0</v>
      </c>
      <c r="AL124" s="86">
        <v>0</v>
      </c>
      <c r="AM124" s="87">
        <v>0</v>
      </c>
      <c r="AN124" s="86">
        <v>0</v>
      </c>
      <c r="AO124" s="86">
        <v>0</v>
      </c>
      <c r="AP124" s="86">
        <v>0</v>
      </c>
      <c r="AQ124" s="86">
        <v>0</v>
      </c>
      <c r="AR124" s="86">
        <v>0</v>
      </c>
      <c r="AS124" s="86">
        <v>0</v>
      </c>
      <c r="AT124" s="87">
        <v>0</v>
      </c>
      <c r="AU124" s="86">
        <v>0</v>
      </c>
      <c r="AV124" s="86">
        <v>0</v>
      </c>
      <c r="AW124" s="86">
        <v>0</v>
      </c>
      <c r="AX124" s="86">
        <v>0</v>
      </c>
      <c r="AY124" s="86">
        <v>0</v>
      </c>
      <c r="AZ124" s="86">
        <v>25</v>
      </c>
      <c r="BA124" s="87">
        <v>0</v>
      </c>
      <c r="BB124" s="86">
        <v>0</v>
      </c>
      <c r="BC124" s="86">
        <v>0</v>
      </c>
      <c r="BD124" s="86">
        <v>0</v>
      </c>
      <c r="BE124" s="86">
        <v>0</v>
      </c>
      <c r="BF124" s="86">
        <v>0</v>
      </c>
      <c r="BG124" s="86">
        <v>0</v>
      </c>
      <c r="BH124" s="87">
        <v>0</v>
      </c>
      <c r="BI124" s="86">
        <v>0</v>
      </c>
      <c r="BJ124" s="86">
        <v>0</v>
      </c>
      <c r="BK124" s="86">
        <v>0</v>
      </c>
      <c r="BL124" s="86">
        <v>0</v>
      </c>
      <c r="BM124" s="86">
        <v>0</v>
      </c>
      <c r="BN124" s="86">
        <v>0</v>
      </c>
      <c r="BO124" s="87">
        <v>0</v>
      </c>
      <c r="BP124" s="86">
        <v>0</v>
      </c>
      <c r="BQ124" s="86">
        <v>0</v>
      </c>
      <c r="BR124" s="86">
        <v>0</v>
      </c>
      <c r="BS124" s="86">
        <v>0</v>
      </c>
      <c r="BT124" s="86">
        <v>0</v>
      </c>
      <c r="BU124" s="86">
        <v>0</v>
      </c>
      <c r="BV124" s="87">
        <v>20</v>
      </c>
      <c r="BW124" s="86">
        <v>0</v>
      </c>
      <c r="BX124" s="86">
        <v>0</v>
      </c>
      <c r="BY124" s="86">
        <v>0</v>
      </c>
      <c r="BZ124" s="86">
        <v>0</v>
      </c>
      <c r="CA124" s="86">
        <v>0</v>
      </c>
      <c r="CB124" s="86">
        <v>0</v>
      </c>
      <c r="CC124" s="87">
        <v>0</v>
      </c>
      <c r="CD124" s="86">
        <v>0</v>
      </c>
      <c r="CE124" s="86">
        <v>0</v>
      </c>
      <c r="CF124" s="86">
        <v>0</v>
      </c>
      <c r="CG124" s="86">
        <v>0</v>
      </c>
      <c r="CH124" s="86">
        <v>0</v>
      </c>
      <c r="CI124" s="86">
        <v>0</v>
      </c>
      <c r="CJ124" s="87">
        <v>0</v>
      </c>
      <c r="CK124" s="86">
        <v>0</v>
      </c>
      <c r="CL124" s="86">
        <v>0</v>
      </c>
      <c r="CM124" s="86">
        <v>0</v>
      </c>
      <c r="CN124" s="86">
        <v>0</v>
      </c>
      <c r="CO124" s="86">
        <v>0</v>
      </c>
      <c r="CP124" s="86">
        <v>0</v>
      </c>
      <c r="CQ124" s="87">
        <v>0</v>
      </c>
      <c r="CR124" s="86">
        <v>0</v>
      </c>
      <c r="CS124" s="86">
        <v>0</v>
      </c>
      <c r="CT124" s="86">
        <v>0</v>
      </c>
      <c r="CU124" s="86">
        <v>0</v>
      </c>
      <c r="CV124" s="86">
        <v>0</v>
      </c>
      <c r="CW124" s="86">
        <v>0</v>
      </c>
      <c r="CX124" s="87">
        <v>0</v>
      </c>
      <c r="CY124" s="86">
        <v>0</v>
      </c>
      <c r="CZ124" s="86">
        <v>0</v>
      </c>
      <c r="DA124" s="86">
        <v>0</v>
      </c>
      <c r="DB124" s="86">
        <v>0</v>
      </c>
      <c r="DC124" s="86">
        <v>0</v>
      </c>
      <c r="DD124" s="86">
        <v>0</v>
      </c>
      <c r="DE124" s="87">
        <v>0</v>
      </c>
      <c r="DF124" s="86">
        <v>0</v>
      </c>
      <c r="DG124" s="86">
        <v>0</v>
      </c>
      <c r="DH124" s="86">
        <v>0</v>
      </c>
      <c r="DI124" s="86">
        <v>0</v>
      </c>
      <c r="DJ124" s="86">
        <v>0</v>
      </c>
      <c r="DK124" s="86">
        <v>0</v>
      </c>
      <c r="DL124" s="87">
        <v>0</v>
      </c>
      <c r="DM124" s="86">
        <v>0</v>
      </c>
      <c r="DN124" s="86">
        <v>0</v>
      </c>
      <c r="DO124" s="86">
        <v>0</v>
      </c>
      <c r="DP124" s="86">
        <v>0</v>
      </c>
      <c r="DQ124" s="86">
        <v>0</v>
      </c>
      <c r="DR124" s="86">
        <v>0</v>
      </c>
      <c r="DS124" s="86">
        <v>0</v>
      </c>
      <c r="DT124" s="86">
        <v>0</v>
      </c>
      <c r="DU124" s="86">
        <v>0</v>
      </c>
      <c r="DV124" s="86">
        <v>0</v>
      </c>
      <c r="DW124" s="86">
        <v>0</v>
      </c>
      <c r="DX124" s="86">
        <v>0</v>
      </c>
      <c r="DY124" s="86">
        <v>0</v>
      </c>
      <c r="DZ124" s="86">
        <v>0</v>
      </c>
      <c r="EA124" s="366">
        <v>0</v>
      </c>
      <c r="EB124" s="86">
        <v>0</v>
      </c>
      <c r="EC124" s="86">
        <v>0</v>
      </c>
      <c r="ED124" s="86">
        <v>0</v>
      </c>
      <c r="EE124" s="86">
        <v>0</v>
      </c>
      <c r="EF124" s="86">
        <v>0</v>
      </c>
      <c r="EG124" s="87">
        <v>0</v>
      </c>
    </row>
    <row r="125" spans="1:137" s="86" customFormat="1" ht="16.5" thickBot="1">
      <c r="A125" s="101">
        <v>1</v>
      </c>
      <c r="B125" s="367" t="s">
        <v>6268</v>
      </c>
      <c r="C125" s="365">
        <f t="shared" si="32"/>
        <v>4</v>
      </c>
      <c r="D125" s="85">
        <v>6</v>
      </c>
      <c r="E125" s="86">
        <v>1</v>
      </c>
      <c r="F125" s="86">
        <v>0</v>
      </c>
      <c r="G125" s="86">
        <v>0</v>
      </c>
      <c r="H125" s="86">
        <v>0</v>
      </c>
      <c r="I125" s="86">
        <v>1</v>
      </c>
      <c r="J125" s="86">
        <v>2</v>
      </c>
      <c r="K125" s="87">
        <v>0</v>
      </c>
      <c r="L125" s="86">
        <v>0</v>
      </c>
      <c r="M125" s="86">
        <v>0</v>
      </c>
      <c r="N125" s="86">
        <v>0</v>
      </c>
      <c r="O125" s="86">
        <v>0</v>
      </c>
      <c r="P125" s="86">
        <v>0</v>
      </c>
      <c r="Q125" s="86">
        <v>0</v>
      </c>
      <c r="R125" s="87">
        <v>1</v>
      </c>
      <c r="S125" s="86">
        <v>0</v>
      </c>
      <c r="T125" s="86">
        <v>0</v>
      </c>
      <c r="U125" s="86">
        <v>0</v>
      </c>
      <c r="V125" s="86">
        <v>0</v>
      </c>
      <c r="W125" s="86">
        <v>0</v>
      </c>
      <c r="X125" s="86">
        <v>1</v>
      </c>
      <c r="Y125" s="87">
        <v>0</v>
      </c>
      <c r="Z125" s="86">
        <v>0</v>
      </c>
      <c r="AA125" s="86">
        <v>0</v>
      </c>
      <c r="AB125" s="86">
        <v>4</v>
      </c>
      <c r="AC125" s="86">
        <v>0</v>
      </c>
      <c r="AD125" s="86">
        <v>0</v>
      </c>
      <c r="AE125" s="86">
        <v>0</v>
      </c>
      <c r="AF125" s="87">
        <v>2</v>
      </c>
      <c r="AG125" s="86">
        <v>0</v>
      </c>
      <c r="AH125" s="86">
        <v>0</v>
      </c>
      <c r="AI125" s="86">
        <v>0</v>
      </c>
      <c r="AJ125" s="86">
        <v>0</v>
      </c>
      <c r="AK125" s="86">
        <v>3</v>
      </c>
      <c r="AL125" s="86">
        <v>0</v>
      </c>
      <c r="AM125" s="87">
        <v>0</v>
      </c>
      <c r="AN125" s="86">
        <v>0</v>
      </c>
      <c r="AO125" s="86">
        <v>0</v>
      </c>
      <c r="AP125" s="86">
        <v>0</v>
      </c>
      <c r="AQ125" s="86">
        <v>0</v>
      </c>
      <c r="AR125" s="86">
        <v>0</v>
      </c>
      <c r="AS125" s="86">
        <v>0</v>
      </c>
      <c r="AT125" s="87">
        <v>0</v>
      </c>
      <c r="AU125" s="86">
        <v>0</v>
      </c>
      <c r="AV125" s="86">
        <v>0</v>
      </c>
      <c r="AW125" s="86">
        <v>0</v>
      </c>
      <c r="AX125" s="86">
        <v>0</v>
      </c>
      <c r="AY125" s="86">
        <v>0</v>
      </c>
      <c r="AZ125" s="86">
        <v>1</v>
      </c>
      <c r="BA125" s="87">
        <v>0</v>
      </c>
      <c r="BB125" s="86">
        <v>0</v>
      </c>
      <c r="BC125" s="86">
        <v>0</v>
      </c>
      <c r="BD125" s="86">
        <v>0</v>
      </c>
      <c r="BE125" s="86">
        <v>0</v>
      </c>
      <c r="BF125" s="86">
        <v>0</v>
      </c>
      <c r="BG125" s="86">
        <v>0</v>
      </c>
      <c r="BH125" s="87">
        <v>0</v>
      </c>
      <c r="BI125" s="86">
        <v>0</v>
      </c>
      <c r="BJ125" s="86">
        <v>0</v>
      </c>
      <c r="BK125" s="86">
        <v>0</v>
      </c>
      <c r="BL125" s="86">
        <v>0</v>
      </c>
      <c r="BM125" s="86">
        <v>0</v>
      </c>
      <c r="BN125" s="86">
        <v>0</v>
      </c>
      <c r="BO125" s="87">
        <v>0</v>
      </c>
      <c r="BP125" s="86">
        <v>0</v>
      </c>
      <c r="BQ125" s="86">
        <v>0</v>
      </c>
      <c r="BR125" s="86">
        <v>0</v>
      </c>
      <c r="BS125" s="86">
        <v>0</v>
      </c>
      <c r="BT125" s="86">
        <v>0</v>
      </c>
      <c r="BU125" s="86">
        <v>0</v>
      </c>
      <c r="BV125" s="87">
        <v>0</v>
      </c>
      <c r="BW125" s="86">
        <v>0</v>
      </c>
      <c r="BX125" s="86">
        <v>0</v>
      </c>
      <c r="BY125" s="86">
        <v>0</v>
      </c>
      <c r="BZ125" s="86">
        <v>0</v>
      </c>
      <c r="CA125" s="86">
        <v>0</v>
      </c>
      <c r="CB125" s="86">
        <v>2</v>
      </c>
      <c r="CC125" s="87">
        <v>0</v>
      </c>
      <c r="CD125" s="86">
        <v>0</v>
      </c>
      <c r="CE125" s="86">
        <v>0</v>
      </c>
      <c r="CF125" s="86">
        <v>0</v>
      </c>
      <c r="CG125" s="86">
        <v>0</v>
      </c>
      <c r="CH125" s="86">
        <v>0</v>
      </c>
      <c r="CI125" s="86">
        <v>0</v>
      </c>
      <c r="CJ125" s="87">
        <v>0</v>
      </c>
      <c r="CK125" s="86">
        <v>0</v>
      </c>
      <c r="CL125" s="86">
        <v>0</v>
      </c>
      <c r="CM125" s="86">
        <v>2</v>
      </c>
      <c r="CN125" s="86">
        <v>0</v>
      </c>
      <c r="CO125" s="86">
        <v>0</v>
      </c>
      <c r="CP125" s="86">
        <v>0</v>
      </c>
      <c r="CQ125" s="87">
        <v>0</v>
      </c>
      <c r="CR125" s="86">
        <v>0</v>
      </c>
      <c r="CS125" s="86">
        <v>0</v>
      </c>
      <c r="CT125" s="86">
        <v>0</v>
      </c>
      <c r="CU125" s="86">
        <v>0</v>
      </c>
      <c r="CV125" s="86">
        <v>0</v>
      </c>
      <c r="CW125" s="86">
        <v>0</v>
      </c>
      <c r="CX125" s="87">
        <v>0</v>
      </c>
      <c r="CY125" s="86">
        <v>0</v>
      </c>
      <c r="CZ125" s="86">
        <v>0</v>
      </c>
      <c r="DA125" s="86">
        <v>0</v>
      </c>
      <c r="DB125" s="86">
        <v>0</v>
      </c>
      <c r="DC125" s="86">
        <v>0</v>
      </c>
      <c r="DD125" s="86">
        <v>0</v>
      </c>
      <c r="DE125" s="87">
        <v>0</v>
      </c>
      <c r="DF125" s="86">
        <v>0</v>
      </c>
      <c r="DG125" s="86">
        <v>0</v>
      </c>
      <c r="DH125" s="86">
        <v>0</v>
      </c>
      <c r="DI125" s="86">
        <v>0</v>
      </c>
      <c r="DJ125" s="86">
        <v>0</v>
      </c>
      <c r="DK125" s="86">
        <v>0</v>
      </c>
      <c r="DL125" s="87">
        <v>0</v>
      </c>
      <c r="DM125" s="86">
        <v>0</v>
      </c>
      <c r="DN125" s="86">
        <v>0</v>
      </c>
      <c r="DO125" s="86">
        <v>0</v>
      </c>
      <c r="DP125" s="86">
        <v>0</v>
      </c>
      <c r="DQ125" s="86">
        <v>0</v>
      </c>
      <c r="DR125" s="86">
        <v>0</v>
      </c>
      <c r="DS125" s="86">
        <v>0</v>
      </c>
      <c r="DT125" s="86">
        <v>0</v>
      </c>
      <c r="DU125" s="86">
        <v>0</v>
      </c>
      <c r="DV125" s="86">
        <v>0</v>
      </c>
      <c r="DW125" s="86">
        <v>0</v>
      </c>
      <c r="DX125" s="86">
        <v>0</v>
      </c>
      <c r="DY125" s="86">
        <v>0</v>
      </c>
      <c r="DZ125" s="86">
        <v>0</v>
      </c>
      <c r="EA125" s="366">
        <v>0</v>
      </c>
      <c r="EB125" s="86">
        <v>0</v>
      </c>
      <c r="EC125" s="86">
        <v>0</v>
      </c>
      <c r="ED125" s="86">
        <v>0</v>
      </c>
      <c r="EE125" s="86">
        <v>0</v>
      </c>
      <c r="EF125" s="86">
        <v>0</v>
      </c>
      <c r="EG125" s="87">
        <v>0</v>
      </c>
    </row>
    <row r="126" spans="1:137" s="381" customFormat="1" ht="16.5" thickTop="1">
      <c r="A126" s="377"/>
      <c r="B126" s="378" t="s">
        <v>6280</v>
      </c>
      <c r="C126" s="379"/>
      <c r="D126" s="380"/>
      <c r="K126" s="382"/>
      <c r="R126" s="382"/>
      <c r="Y126" s="382"/>
      <c r="AF126" s="382"/>
      <c r="AM126" s="382"/>
      <c r="AT126" s="382"/>
      <c r="BA126" s="382"/>
      <c r="BH126" s="382"/>
      <c r="BO126" s="382"/>
      <c r="BV126" s="382"/>
      <c r="CC126" s="382"/>
      <c r="CJ126" s="382"/>
      <c r="CQ126" s="382"/>
      <c r="CX126" s="382"/>
      <c r="DE126" s="382"/>
      <c r="DL126" s="382"/>
      <c r="EA126" s="383"/>
      <c r="EG126" s="382"/>
    </row>
    <row r="127" spans="1:137" s="388" customFormat="1">
      <c r="A127" s="384">
        <v>1</v>
      </c>
      <c r="B127" s="385" t="s">
        <v>6270</v>
      </c>
      <c r="C127" s="386">
        <f t="shared" ref="C127:C137" si="33">(SUM(E127:K127))*A127</f>
        <v>3</v>
      </c>
      <c r="D127" s="387">
        <v>1</v>
      </c>
      <c r="E127" s="388">
        <v>0</v>
      </c>
      <c r="F127" s="388">
        <v>0</v>
      </c>
      <c r="G127" s="388">
        <v>0</v>
      </c>
      <c r="H127" s="388">
        <v>1</v>
      </c>
      <c r="I127" s="388">
        <v>1</v>
      </c>
      <c r="J127" s="388">
        <v>1</v>
      </c>
      <c r="K127" s="389">
        <v>0</v>
      </c>
      <c r="L127" s="388">
        <v>0</v>
      </c>
      <c r="M127" s="388">
        <v>1</v>
      </c>
      <c r="N127" s="388">
        <v>0</v>
      </c>
      <c r="O127" s="388">
        <v>1</v>
      </c>
      <c r="P127" s="388">
        <v>1</v>
      </c>
      <c r="Q127" s="388">
        <v>1</v>
      </c>
      <c r="R127" s="389">
        <v>1</v>
      </c>
      <c r="S127" s="388">
        <v>0</v>
      </c>
      <c r="T127" s="388">
        <v>0</v>
      </c>
      <c r="U127" s="388">
        <v>1</v>
      </c>
      <c r="V127" s="388">
        <v>1</v>
      </c>
      <c r="W127" s="388">
        <v>1</v>
      </c>
      <c r="X127" s="388">
        <v>1</v>
      </c>
      <c r="Y127" s="389">
        <v>1</v>
      </c>
      <c r="Z127" s="388">
        <v>2</v>
      </c>
      <c r="AA127" s="388">
        <v>2</v>
      </c>
      <c r="AB127" s="388">
        <v>2</v>
      </c>
      <c r="AC127" s="388">
        <v>1</v>
      </c>
      <c r="AD127" s="388">
        <v>2</v>
      </c>
      <c r="AE127" s="388">
        <v>2</v>
      </c>
      <c r="AF127" s="389">
        <v>2</v>
      </c>
      <c r="AG127" s="388">
        <v>2</v>
      </c>
      <c r="AH127" s="388">
        <v>0</v>
      </c>
      <c r="AI127" s="388">
        <v>1</v>
      </c>
      <c r="AJ127" s="388">
        <v>2</v>
      </c>
      <c r="AK127" s="388">
        <v>2</v>
      </c>
      <c r="AL127" s="388">
        <v>2</v>
      </c>
      <c r="AM127" s="389">
        <v>2</v>
      </c>
      <c r="AN127" s="388">
        <v>2</v>
      </c>
      <c r="AO127" s="388">
        <v>2</v>
      </c>
      <c r="AP127" s="388">
        <v>0</v>
      </c>
      <c r="AQ127" s="388">
        <v>2</v>
      </c>
      <c r="AR127" s="388">
        <v>2</v>
      </c>
      <c r="AS127" s="388">
        <v>2</v>
      </c>
      <c r="AT127" s="389">
        <v>2</v>
      </c>
      <c r="AU127" s="388">
        <v>0</v>
      </c>
      <c r="AV127" s="388">
        <v>0</v>
      </c>
      <c r="AW127" s="388">
        <v>2</v>
      </c>
      <c r="AX127" s="388">
        <v>2</v>
      </c>
      <c r="AY127" s="388">
        <v>2</v>
      </c>
      <c r="AZ127" s="388">
        <v>2</v>
      </c>
      <c r="BA127" s="389">
        <v>2</v>
      </c>
      <c r="BB127" s="388">
        <v>0</v>
      </c>
      <c r="BC127" s="388">
        <v>2</v>
      </c>
      <c r="BD127" s="388">
        <v>2</v>
      </c>
      <c r="BE127" s="388">
        <v>2</v>
      </c>
      <c r="BF127" s="388">
        <v>2</v>
      </c>
      <c r="BG127" s="388">
        <v>2</v>
      </c>
      <c r="BH127" s="389">
        <v>2</v>
      </c>
      <c r="BI127" s="388">
        <v>0</v>
      </c>
      <c r="BJ127" s="388">
        <v>0</v>
      </c>
      <c r="BK127" s="388">
        <v>2</v>
      </c>
      <c r="BL127" s="388">
        <v>2</v>
      </c>
      <c r="BM127" s="388">
        <v>2</v>
      </c>
      <c r="BN127" s="388">
        <v>2</v>
      </c>
      <c r="BO127" s="389">
        <v>2</v>
      </c>
      <c r="BP127" s="388">
        <v>0</v>
      </c>
      <c r="BQ127" s="388">
        <v>0</v>
      </c>
      <c r="BR127" s="388">
        <v>0</v>
      </c>
      <c r="BS127" s="388">
        <v>0</v>
      </c>
      <c r="BT127" s="388">
        <v>0</v>
      </c>
      <c r="BU127" s="388">
        <v>2</v>
      </c>
      <c r="BV127" s="389">
        <v>2</v>
      </c>
      <c r="BW127" s="388">
        <v>0</v>
      </c>
      <c r="BX127" s="388">
        <v>0</v>
      </c>
      <c r="BY127" s="388">
        <v>2</v>
      </c>
      <c r="BZ127" s="388">
        <v>2</v>
      </c>
      <c r="CA127" s="388">
        <v>2</v>
      </c>
      <c r="CB127" s="388">
        <v>2</v>
      </c>
      <c r="CC127" s="389">
        <v>2</v>
      </c>
      <c r="CD127" s="388">
        <v>0</v>
      </c>
      <c r="CE127" s="388">
        <v>0</v>
      </c>
      <c r="CF127" s="388">
        <v>1</v>
      </c>
      <c r="CG127" s="388">
        <v>1</v>
      </c>
      <c r="CH127" s="388">
        <v>1</v>
      </c>
      <c r="CI127" s="388">
        <v>1</v>
      </c>
      <c r="CJ127" s="389">
        <v>1</v>
      </c>
      <c r="CK127" s="388">
        <v>1</v>
      </c>
      <c r="CL127" s="388">
        <v>1</v>
      </c>
      <c r="CM127" s="388">
        <v>1</v>
      </c>
      <c r="CN127" s="388">
        <v>1</v>
      </c>
      <c r="CO127" s="388">
        <v>1</v>
      </c>
      <c r="CP127" s="388">
        <v>1</v>
      </c>
      <c r="CQ127" s="389">
        <v>1</v>
      </c>
      <c r="CR127" s="388">
        <v>1</v>
      </c>
      <c r="CS127" s="388">
        <v>1</v>
      </c>
      <c r="CT127" s="388">
        <v>1</v>
      </c>
      <c r="CU127" s="388">
        <v>1</v>
      </c>
      <c r="CV127" s="388">
        <v>1</v>
      </c>
      <c r="CW127" s="388">
        <v>1</v>
      </c>
      <c r="CX127" s="389">
        <v>1</v>
      </c>
      <c r="CY127" s="388">
        <v>0</v>
      </c>
      <c r="CZ127" s="388">
        <v>0</v>
      </c>
      <c r="DA127" s="388">
        <v>0</v>
      </c>
      <c r="DB127" s="388">
        <v>1</v>
      </c>
      <c r="DC127" s="388">
        <v>1</v>
      </c>
      <c r="DD127" s="388">
        <v>1</v>
      </c>
      <c r="DE127" s="389">
        <v>1</v>
      </c>
      <c r="DF127" s="388">
        <v>1</v>
      </c>
      <c r="DG127" s="388">
        <v>0</v>
      </c>
      <c r="DH127" s="388">
        <v>1</v>
      </c>
      <c r="DI127" s="388">
        <v>1</v>
      </c>
      <c r="DJ127" s="388">
        <v>1</v>
      </c>
      <c r="DK127" s="388">
        <v>1</v>
      </c>
      <c r="DL127" s="389">
        <v>1</v>
      </c>
      <c r="DM127" s="388">
        <v>0</v>
      </c>
      <c r="DN127" s="388">
        <v>0</v>
      </c>
      <c r="DO127" s="388">
        <v>1</v>
      </c>
      <c r="DP127" s="388">
        <v>1</v>
      </c>
      <c r="DQ127" s="388">
        <v>1</v>
      </c>
      <c r="DR127" s="388">
        <v>1</v>
      </c>
      <c r="DS127" s="388">
        <v>1</v>
      </c>
      <c r="DT127" s="388">
        <v>0</v>
      </c>
      <c r="DU127" s="388">
        <v>0</v>
      </c>
      <c r="DV127" s="388">
        <v>1</v>
      </c>
      <c r="DW127" s="388">
        <v>0</v>
      </c>
      <c r="DX127" s="388">
        <v>1</v>
      </c>
      <c r="DY127" s="388">
        <v>1</v>
      </c>
      <c r="DZ127" s="388">
        <v>1</v>
      </c>
      <c r="EA127" s="390">
        <v>0</v>
      </c>
      <c r="EB127" s="388">
        <v>0</v>
      </c>
      <c r="EC127" s="388">
        <v>1</v>
      </c>
      <c r="ED127" s="388">
        <v>1</v>
      </c>
      <c r="EE127" s="388">
        <v>1</v>
      </c>
      <c r="EF127" s="388">
        <v>1</v>
      </c>
      <c r="EG127" s="389">
        <v>1</v>
      </c>
    </row>
    <row r="128" spans="1:137" s="388" customFormat="1">
      <c r="A128" s="391">
        <f>1/5</f>
        <v>0.2</v>
      </c>
      <c r="B128" s="385" t="s">
        <v>6429</v>
      </c>
      <c r="C128" s="386">
        <f t="shared" si="33"/>
        <v>11</v>
      </c>
      <c r="D128" s="387">
        <v>20</v>
      </c>
      <c r="E128" s="388">
        <v>0</v>
      </c>
      <c r="F128" s="388">
        <v>0</v>
      </c>
      <c r="G128" s="388">
        <v>0</v>
      </c>
      <c r="H128" s="388">
        <v>20</v>
      </c>
      <c r="I128" s="388">
        <v>15</v>
      </c>
      <c r="J128" s="388">
        <v>20</v>
      </c>
      <c r="K128" s="389">
        <v>0</v>
      </c>
      <c r="L128" s="388">
        <v>0</v>
      </c>
      <c r="M128" s="388">
        <v>0</v>
      </c>
      <c r="N128" s="388">
        <v>0</v>
      </c>
      <c r="O128" s="388">
        <v>10</v>
      </c>
      <c r="P128" s="388">
        <v>12</v>
      </c>
      <c r="Q128" s="388">
        <v>11</v>
      </c>
      <c r="R128" s="389">
        <v>9</v>
      </c>
      <c r="S128" s="388">
        <v>0</v>
      </c>
      <c r="T128" s="388">
        <v>0</v>
      </c>
      <c r="U128" s="388">
        <v>0</v>
      </c>
      <c r="V128" s="388">
        <v>0</v>
      </c>
      <c r="W128" s="388">
        <v>14</v>
      </c>
      <c r="X128" s="388">
        <v>0</v>
      </c>
      <c r="Y128" s="389">
        <v>20</v>
      </c>
      <c r="Z128" s="388">
        <v>10</v>
      </c>
      <c r="AA128" s="388">
        <v>10</v>
      </c>
      <c r="AB128" s="388">
        <v>0</v>
      </c>
      <c r="AC128" s="388">
        <v>0</v>
      </c>
      <c r="AD128" s="388">
        <v>10</v>
      </c>
      <c r="AE128" s="388">
        <v>9</v>
      </c>
      <c r="AF128" s="389">
        <v>8</v>
      </c>
      <c r="AG128" s="388">
        <v>0</v>
      </c>
      <c r="AH128" s="388">
        <v>0</v>
      </c>
      <c r="AI128" s="388">
        <v>0</v>
      </c>
      <c r="AJ128" s="388">
        <v>9</v>
      </c>
      <c r="AK128" s="388">
        <v>8</v>
      </c>
      <c r="AL128" s="388">
        <v>8</v>
      </c>
      <c r="AM128" s="389">
        <v>0</v>
      </c>
      <c r="AN128" s="388">
        <v>0</v>
      </c>
      <c r="AO128" s="388">
        <v>10</v>
      </c>
      <c r="AP128" s="388">
        <v>0</v>
      </c>
      <c r="AQ128" s="388">
        <v>0</v>
      </c>
      <c r="AR128" s="388">
        <v>10</v>
      </c>
      <c r="AS128" s="388">
        <v>9</v>
      </c>
      <c r="AT128" s="389">
        <v>8</v>
      </c>
      <c r="AU128" s="388">
        <v>0</v>
      </c>
      <c r="AV128" s="388">
        <v>0</v>
      </c>
      <c r="AW128" s="388">
        <v>0</v>
      </c>
      <c r="AX128" s="388">
        <v>6</v>
      </c>
      <c r="AY128" s="388">
        <v>4</v>
      </c>
      <c r="AZ128" s="388">
        <v>0</v>
      </c>
      <c r="BA128" s="389">
        <v>6</v>
      </c>
      <c r="BB128" s="388">
        <v>0</v>
      </c>
      <c r="BC128" s="388">
        <v>0</v>
      </c>
      <c r="BD128" s="388">
        <v>10</v>
      </c>
      <c r="BE128" s="388">
        <v>0</v>
      </c>
      <c r="BF128" s="388">
        <v>10</v>
      </c>
      <c r="BG128" s="388">
        <v>7</v>
      </c>
      <c r="BH128" s="389">
        <v>8</v>
      </c>
      <c r="BI128" s="388">
        <v>0</v>
      </c>
      <c r="BJ128" s="388">
        <v>0</v>
      </c>
      <c r="BK128" s="388">
        <v>10</v>
      </c>
      <c r="BL128" s="388">
        <v>10</v>
      </c>
      <c r="BM128" s="388">
        <v>6</v>
      </c>
      <c r="BN128" s="388">
        <v>8</v>
      </c>
      <c r="BO128" s="389">
        <v>10</v>
      </c>
      <c r="BP128" s="388">
        <v>0</v>
      </c>
      <c r="BQ128" s="388">
        <v>0</v>
      </c>
      <c r="BR128" s="388">
        <v>0</v>
      </c>
      <c r="BS128" s="388">
        <v>0</v>
      </c>
      <c r="BT128" s="388">
        <v>0</v>
      </c>
      <c r="BU128" s="388">
        <v>6</v>
      </c>
      <c r="BV128" s="389">
        <v>8</v>
      </c>
      <c r="BW128" s="388">
        <v>0</v>
      </c>
      <c r="BX128" s="388">
        <v>0</v>
      </c>
      <c r="BY128" s="388">
        <v>6</v>
      </c>
      <c r="BZ128" s="388">
        <v>9</v>
      </c>
      <c r="CA128" s="388">
        <v>9</v>
      </c>
      <c r="CB128" s="388">
        <v>10</v>
      </c>
      <c r="CC128" s="389">
        <v>8</v>
      </c>
      <c r="CD128" s="388">
        <v>0</v>
      </c>
      <c r="CE128" s="388">
        <v>0</v>
      </c>
      <c r="CF128" s="388">
        <v>0</v>
      </c>
      <c r="CG128" s="388">
        <v>74</v>
      </c>
      <c r="CH128" s="388">
        <v>80</v>
      </c>
      <c r="CI128" s="388">
        <v>75</v>
      </c>
      <c r="CJ128" s="389">
        <v>77</v>
      </c>
      <c r="CK128" s="388">
        <v>75</v>
      </c>
      <c r="CL128" s="388">
        <v>0</v>
      </c>
      <c r="CM128" s="388">
        <v>81</v>
      </c>
      <c r="CN128" s="388">
        <v>72</v>
      </c>
      <c r="CO128" s="388">
        <v>0</v>
      </c>
      <c r="CP128" s="388">
        <v>77</v>
      </c>
      <c r="CQ128" s="389">
        <v>41</v>
      </c>
      <c r="CR128" s="388">
        <v>0</v>
      </c>
      <c r="CS128" s="388">
        <v>81</v>
      </c>
      <c r="CT128" s="388">
        <v>79</v>
      </c>
      <c r="CU128" s="388">
        <v>75</v>
      </c>
      <c r="CV128" s="388">
        <v>88</v>
      </c>
      <c r="CW128" s="388">
        <v>60</v>
      </c>
      <c r="CX128" s="389">
        <v>80</v>
      </c>
      <c r="CY128" s="388">
        <v>0</v>
      </c>
      <c r="CZ128" s="388">
        <v>0</v>
      </c>
      <c r="DA128" s="388">
        <v>75</v>
      </c>
      <c r="DB128" s="388">
        <v>0</v>
      </c>
      <c r="DC128" s="388">
        <v>87</v>
      </c>
      <c r="DD128" s="388">
        <v>62</v>
      </c>
      <c r="DE128" s="389">
        <v>85</v>
      </c>
      <c r="DF128" s="388">
        <v>0</v>
      </c>
      <c r="DG128" s="388">
        <v>0</v>
      </c>
      <c r="DH128" s="388">
        <v>74</v>
      </c>
      <c r="DI128" s="388">
        <v>68</v>
      </c>
      <c r="DJ128" s="388">
        <v>0</v>
      </c>
      <c r="DK128" s="388">
        <v>78</v>
      </c>
      <c r="DL128" s="389">
        <v>0</v>
      </c>
      <c r="DM128" s="388">
        <v>0</v>
      </c>
      <c r="DN128" s="388">
        <v>0</v>
      </c>
      <c r="DO128" s="388">
        <v>75</v>
      </c>
      <c r="DP128" s="388">
        <v>68</v>
      </c>
      <c r="DQ128" s="388">
        <v>68</v>
      </c>
      <c r="DR128" s="388">
        <v>86</v>
      </c>
      <c r="DS128" s="388">
        <v>69</v>
      </c>
      <c r="DT128" s="388">
        <v>74</v>
      </c>
      <c r="DU128" s="388">
        <v>0</v>
      </c>
      <c r="DV128" s="388">
        <v>77</v>
      </c>
      <c r="DW128" s="388">
        <v>77</v>
      </c>
      <c r="DX128" s="388">
        <v>88</v>
      </c>
      <c r="DY128" s="388">
        <v>74</v>
      </c>
      <c r="DZ128" s="388">
        <v>73</v>
      </c>
      <c r="EA128" s="390">
        <v>0</v>
      </c>
      <c r="EB128" s="388">
        <v>0</v>
      </c>
      <c r="EC128" s="388">
        <v>0</v>
      </c>
      <c r="ED128" s="388">
        <v>82</v>
      </c>
      <c r="EE128" s="388">
        <v>60</v>
      </c>
      <c r="EF128" s="388">
        <v>91</v>
      </c>
      <c r="EG128" s="389">
        <v>79</v>
      </c>
    </row>
    <row r="129" spans="1:137" s="388" customFormat="1">
      <c r="A129" s="391">
        <v>0.5</v>
      </c>
      <c r="B129" s="385" t="s">
        <v>6430</v>
      </c>
      <c r="C129" s="386">
        <f t="shared" si="33"/>
        <v>6.5</v>
      </c>
      <c r="D129" s="387">
        <v>4</v>
      </c>
      <c r="E129" s="388">
        <v>0</v>
      </c>
      <c r="F129" s="388">
        <v>0</v>
      </c>
      <c r="G129" s="388">
        <v>0</v>
      </c>
      <c r="H129" s="388">
        <v>4</v>
      </c>
      <c r="I129" s="388">
        <v>5</v>
      </c>
      <c r="J129" s="388">
        <v>4</v>
      </c>
      <c r="K129" s="389">
        <v>0</v>
      </c>
      <c r="L129" s="388">
        <v>0</v>
      </c>
      <c r="M129" s="388">
        <v>2</v>
      </c>
      <c r="N129" s="388">
        <v>0</v>
      </c>
      <c r="O129" s="388">
        <v>0</v>
      </c>
      <c r="P129" s="388">
        <v>0</v>
      </c>
      <c r="Q129" s="388">
        <v>0</v>
      </c>
      <c r="R129" s="389">
        <v>0</v>
      </c>
      <c r="S129" s="388">
        <v>0</v>
      </c>
      <c r="T129" s="388">
        <v>0</v>
      </c>
      <c r="U129" s="388">
        <v>0</v>
      </c>
      <c r="V129" s="388">
        <v>0</v>
      </c>
      <c r="W129" s="388">
        <v>2</v>
      </c>
      <c r="X129" s="388">
        <v>0</v>
      </c>
      <c r="Y129" s="389">
        <v>6</v>
      </c>
      <c r="Z129" s="388">
        <v>0</v>
      </c>
      <c r="AA129" s="388">
        <v>3</v>
      </c>
      <c r="AB129" s="388">
        <v>0</v>
      </c>
      <c r="AC129" s="388">
        <v>0</v>
      </c>
      <c r="AD129" s="388">
        <v>1</v>
      </c>
      <c r="AE129" s="388">
        <v>3</v>
      </c>
      <c r="AF129" s="389">
        <v>3</v>
      </c>
      <c r="AG129" s="388">
        <v>0</v>
      </c>
      <c r="AH129" s="388">
        <v>0</v>
      </c>
      <c r="AI129" s="388">
        <v>0</v>
      </c>
      <c r="AJ129" s="388">
        <v>3</v>
      </c>
      <c r="AK129" s="388">
        <v>2</v>
      </c>
      <c r="AL129" s="388">
        <v>5</v>
      </c>
      <c r="AM129" s="389">
        <v>0</v>
      </c>
      <c r="AN129" s="388">
        <v>0</v>
      </c>
      <c r="AO129" s="388">
        <v>3</v>
      </c>
      <c r="AP129" s="388">
        <v>0</v>
      </c>
      <c r="AQ129" s="388">
        <v>0</v>
      </c>
      <c r="AR129" s="388">
        <v>3</v>
      </c>
      <c r="AS129" s="388">
        <v>1</v>
      </c>
      <c r="AT129" s="389">
        <v>9</v>
      </c>
      <c r="AU129" s="388">
        <v>0</v>
      </c>
      <c r="AV129" s="388">
        <v>0</v>
      </c>
      <c r="AW129" s="388">
        <v>0</v>
      </c>
      <c r="AX129" s="388">
        <v>1</v>
      </c>
      <c r="AY129" s="388">
        <v>0</v>
      </c>
      <c r="AZ129" s="388">
        <v>0</v>
      </c>
      <c r="BA129" s="389">
        <v>2</v>
      </c>
      <c r="BB129" s="388">
        <v>0</v>
      </c>
      <c r="BC129" s="388">
        <v>0</v>
      </c>
      <c r="BD129" s="388">
        <v>0</v>
      </c>
      <c r="BE129" s="388">
        <v>0</v>
      </c>
      <c r="BF129" s="388">
        <v>3</v>
      </c>
      <c r="BG129" s="388">
        <v>1</v>
      </c>
      <c r="BH129" s="389">
        <v>4</v>
      </c>
      <c r="BI129" s="388">
        <v>0</v>
      </c>
      <c r="BJ129" s="388">
        <v>0</v>
      </c>
      <c r="BK129" s="388">
        <v>1</v>
      </c>
      <c r="BL129" s="388">
        <v>1</v>
      </c>
      <c r="BM129" s="388">
        <v>1</v>
      </c>
      <c r="BN129" s="388">
        <v>3</v>
      </c>
      <c r="BO129" s="389">
        <v>6</v>
      </c>
      <c r="BP129" s="388">
        <v>0</v>
      </c>
      <c r="BQ129" s="388">
        <v>0</v>
      </c>
      <c r="BR129" s="388">
        <v>0</v>
      </c>
      <c r="BS129" s="388">
        <v>0</v>
      </c>
      <c r="BT129" s="388">
        <v>0</v>
      </c>
      <c r="BU129" s="388">
        <v>6</v>
      </c>
      <c r="BV129" s="389">
        <v>7</v>
      </c>
      <c r="BW129" s="388">
        <v>0</v>
      </c>
      <c r="BX129" s="388">
        <v>0</v>
      </c>
      <c r="BY129" s="388">
        <v>1</v>
      </c>
      <c r="BZ129" s="388">
        <v>6</v>
      </c>
      <c r="CA129" s="388">
        <v>5</v>
      </c>
      <c r="CB129" s="388">
        <v>5</v>
      </c>
      <c r="CC129" s="389">
        <v>6</v>
      </c>
      <c r="CD129" s="388">
        <v>0</v>
      </c>
      <c r="CE129" s="388">
        <v>0</v>
      </c>
      <c r="CF129" s="388">
        <v>0</v>
      </c>
      <c r="CG129" s="388">
        <v>3</v>
      </c>
      <c r="CH129" s="388">
        <v>6</v>
      </c>
      <c r="CI129" s="388">
        <v>1</v>
      </c>
      <c r="CJ129" s="389">
        <v>2</v>
      </c>
      <c r="CK129" s="388">
        <v>1</v>
      </c>
      <c r="CL129" s="388">
        <v>0</v>
      </c>
      <c r="CM129" s="388">
        <v>1</v>
      </c>
      <c r="CN129" s="388">
        <v>1</v>
      </c>
      <c r="CO129" s="388">
        <v>0</v>
      </c>
      <c r="CP129" s="388">
        <v>1</v>
      </c>
      <c r="CQ129" s="389">
        <v>1</v>
      </c>
      <c r="CR129" s="388">
        <v>0</v>
      </c>
      <c r="CS129" s="388">
        <v>1</v>
      </c>
      <c r="CT129" s="388">
        <v>1</v>
      </c>
      <c r="CU129" s="388">
        <v>1</v>
      </c>
      <c r="CV129" s="388">
        <v>1</v>
      </c>
      <c r="CW129" s="388">
        <v>1</v>
      </c>
      <c r="CX129" s="389">
        <v>0</v>
      </c>
      <c r="CY129" s="388">
        <v>0</v>
      </c>
      <c r="CZ129" s="388">
        <v>0</v>
      </c>
      <c r="DA129" s="388">
        <v>0</v>
      </c>
      <c r="DB129" s="388">
        <v>0</v>
      </c>
      <c r="DC129" s="388">
        <v>0</v>
      </c>
      <c r="DD129" s="388">
        <v>0</v>
      </c>
      <c r="DE129" s="389">
        <v>0</v>
      </c>
      <c r="DF129" s="388">
        <v>0</v>
      </c>
      <c r="DG129" s="388">
        <v>0</v>
      </c>
      <c r="DH129" s="388">
        <v>0</v>
      </c>
      <c r="DI129" s="388">
        <v>0</v>
      </c>
      <c r="DJ129" s="388">
        <v>0</v>
      </c>
      <c r="DK129" s="388">
        <v>0</v>
      </c>
      <c r="DL129" s="389">
        <v>0</v>
      </c>
      <c r="DM129" s="388">
        <v>0</v>
      </c>
      <c r="DN129" s="388">
        <v>0</v>
      </c>
      <c r="DO129" s="388">
        <v>0</v>
      </c>
      <c r="DP129" s="388">
        <v>0</v>
      </c>
      <c r="DQ129" s="388">
        <v>0</v>
      </c>
      <c r="DR129" s="388">
        <v>0</v>
      </c>
      <c r="DS129" s="388">
        <v>0</v>
      </c>
      <c r="DT129" s="388">
        <v>0</v>
      </c>
      <c r="DU129" s="388">
        <v>0</v>
      </c>
      <c r="DV129" s="388">
        <v>0</v>
      </c>
      <c r="DW129" s="388">
        <v>0</v>
      </c>
      <c r="DX129" s="388">
        <v>0</v>
      </c>
      <c r="DY129" s="388">
        <v>0</v>
      </c>
      <c r="DZ129" s="388">
        <v>0</v>
      </c>
      <c r="EA129" s="390">
        <v>0</v>
      </c>
      <c r="EB129" s="388">
        <v>0</v>
      </c>
      <c r="EC129" s="388">
        <v>0</v>
      </c>
      <c r="ED129" s="388">
        <v>0</v>
      </c>
      <c r="EE129" s="388">
        <v>0</v>
      </c>
      <c r="EF129" s="388">
        <v>0</v>
      </c>
      <c r="EG129" s="389">
        <v>0</v>
      </c>
    </row>
    <row r="130" spans="1:137" s="388" customFormat="1">
      <c r="A130" s="391">
        <f>1/5</f>
        <v>0.2</v>
      </c>
      <c r="B130" s="392" t="s">
        <v>6269</v>
      </c>
      <c r="C130" s="386">
        <f t="shared" si="33"/>
        <v>4.8000000000000007</v>
      </c>
      <c r="D130" s="387">
        <v>20</v>
      </c>
      <c r="E130" s="388">
        <v>0</v>
      </c>
      <c r="F130" s="388">
        <v>0</v>
      </c>
      <c r="G130" s="388">
        <v>0</v>
      </c>
      <c r="H130" s="388">
        <v>0</v>
      </c>
      <c r="I130" s="388">
        <v>11</v>
      </c>
      <c r="J130" s="388">
        <v>13</v>
      </c>
      <c r="K130" s="389">
        <v>0</v>
      </c>
      <c r="L130" s="388">
        <v>0</v>
      </c>
      <c r="M130" s="388">
        <v>6</v>
      </c>
      <c r="N130" s="388">
        <v>0</v>
      </c>
      <c r="O130" s="388">
        <v>12</v>
      </c>
      <c r="P130" s="388">
        <v>9</v>
      </c>
      <c r="Q130" s="388">
        <v>5</v>
      </c>
      <c r="R130" s="389">
        <v>0</v>
      </c>
      <c r="S130" s="388">
        <v>0</v>
      </c>
      <c r="T130" s="388">
        <v>0</v>
      </c>
      <c r="U130" s="388">
        <v>0</v>
      </c>
      <c r="V130" s="388">
        <v>0</v>
      </c>
      <c r="W130" s="388">
        <v>10</v>
      </c>
      <c r="X130" s="388">
        <v>6</v>
      </c>
      <c r="Y130" s="389">
        <v>10</v>
      </c>
      <c r="Z130" s="388">
        <v>0</v>
      </c>
      <c r="AA130" s="388">
        <v>10</v>
      </c>
      <c r="AB130" s="388">
        <v>0</v>
      </c>
      <c r="AC130" s="388">
        <v>0</v>
      </c>
      <c r="AD130" s="388">
        <v>8</v>
      </c>
      <c r="AE130" s="388">
        <v>8</v>
      </c>
      <c r="AF130" s="389">
        <v>9</v>
      </c>
      <c r="AG130" s="388">
        <v>8</v>
      </c>
      <c r="AH130" s="388">
        <v>0</v>
      </c>
      <c r="AI130" s="388">
        <v>0</v>
      </c>
      <c r="AJ130" s="388">
        <v>10</v>
      </c>
      <c r="AK130" s="388">
        <v>8</v>
      </c>
      <c r="AL130" s="388">
        <v>10</v>
      </c>
      <c r="AM130" s="389">
        <v>0</v>
      </c>
      <c r="AN130" s="388">
        <v>8</v>
      </c>
      <c r="AO130" s="388">
        <v>8</v>
      </c>
      <c r="AP130" s="388">
        <v>0</v>
      </c>
      <c r="AQ130" s="388">
        <v>10</v>
      </c>
      <c r="AR130" s="388">
        <v>6</v>
      </c>
      <c r="AS130" s="388">
        <v>9</v>
      </c>
      <c r="AT130" s="389">
        <v>7</v>
      </c>
      <c r="AU130" s="388">
        <v>0</v>
      </c>
      <c r="AV130" s="388">
        <v>0</v>
      </c>
      <c r="AW130" s="388">
        <v>0</v>
      </c>
      <c r="AX130" s="388">
        <v>4</v>
      </c>
      <c r="AY130" s="388">
        <v>10</v>
      </c>
      <c r="AZ130" s="388">
        <v>8</v>
      </c>
      <c r="BA130" s="389">
        <v>8</v>
      </c>
      <c r="BB130" s="388">
        <v>0</v>
      </c>
      <c r="BC130" s="388">
        <v>0</v>
      </c>
      <c r="BD130" s="388">
        <v>6</v>
      </c>
      <c r="BE130" s="388">
        <v>10</v>
      </c>
      <c r="BF130" s="388">
        <v>8</v>
      </c>
      <c r="BG130" s="388">
        <v>10</v>
      </c>
      <c r="BH130" s="389">
        <v>8</v>
      </c>
      <c r="BI130" s="388">
        <v>0</v>
      </c>
      <c r="BJ130" s="388">
        <v>0</v>
      </c>
      <c r="BK130" s="388">
        <v>10</v>
      </c>
      <c r="BL130" s="388">
        <v>8</v>
      </c>
      <c r="BM130" s="388">
        <v>10</v>
      </c>
      <c r="BN130" s="388">
        <v>10</v>
      </c>
      <c r="BO130" s="389">
        <v>10</v>
      </c>
      <c r="BP130" s="388">
        <v>0</v>
      </c>
      <c r="BQ130" s="388">
        <v>0</v>
      </c>
      <c r="BR130" s="388">
        <v>0</v>
      </c>
      <c r="BS130" s="388">
        <v>0</v>
      </c>
      <c r="BT130" s="388">
        <v>0</v>
      </c>
      <c r="BU130" s="388">
        <v>6</v>
      </c>
      <c r="BV130" s="389">
        <v>8</v>
      </c>
      <c r="BW130" s="388">
        <v>0</v>
      </c>
      <c r="BX130" s="388">
        <v>8</v>
      </c>
      <c r="BY130" s="388">
        <v>7</v>
      </c>
      <c r="BZ130" s="388">
        <v>7</v>
      </c>
      <c r="CA130" s="388">
        <v>5</v>
      </c>
      <c r="CB130" s="388">
        <v>5</v>
      </c>
      <c r="CC130" s="389">
        <v>6</v>
      </c>
      <c r="CD130" s="388">
        <v>0</v>
      </c>
      <c r="CE130" s="388">
        <v>0</v>
      </c>
      <c r="CF130" s="388">
        <v>0</v>
      </c>
      <c r="CG130" s="388">
        <v>7</v>
      </c>
      <c r="CH130" s="388">
        <v>7</v>
      </c>
      <c r="CI130" s="388">
        <v>7</v>
      </c>
      <c r="CJ130" s="389">
        <v>10</v>
      </c>
      <c r="CK130" s="388">
        <v>4</v>
      </c>
      <c r="CL130" s="388">
        <v>10</v>
      </c>
      <c r="CM130" s="388">
        <v>10</v>
      </c>
      <c r="CN130" s="388">
        <v>6</v>
      </c>
      <c r="CO130" s="388">
        <v>10</v>
      </c>
      <c r="CP130" s="388">
        <v>6</v>
      </c>
      <c r="CQ130" s="389">
        <v>10</v>
      </c>
      <c r="CR130" s="388">
        <v>7</v>
      </c>
      <c r="CS130" s="388">
        <v>0</v>
      </c>
      <c r="CT130" s="388">
        <v>9</v>
      </c>
      <c r="CU130" s="388">
        <v>7</v>
      </c>
      <c r="CV130" s="388">
        <v>9</v>
      </c>
      <c r="CW130" s="388">
        <v>8</v>
      </c>
      <c r="CX130" s="389">
        <v>7</v>
      </c>
      <c r="CY130" s="388">
        <v>0</v>
      </c>
      <c r="CZ130" s="388">
        <v>0</v>
      </c>
      <c r="DA130" s="388">
        <v>0</v>
      </c>
      <c r="DB130" s="388">
        <v>78</v>
      </c>
      <c r="DC130" s="388">
        <v>90</v>
      </c>
      <c r="DD130" s="388">
        <v>0</v>
      </c>
      <c r="DE130" s="389">
        <v>0</v>
      </c>
      <c r="DF130" s="388">
        <v>0</v>
      </c>
      <c r="DG130" s="388">
        <v>0</v>
      </c>
      <c r="DH130" s="388">
        <v>0</v>
      </c>
      <c r="DI130" s="388">
        <v>0</v>
      </c>
      <c r="DJ130" s="388">
        <v>0</v>
      </c>
      <c r="DK130" s="388">
        <v>0</v>
      </c>
      <c r="DL130" s="389">
        <v>0</v>
      </c>
      <c r="DM130" s="388">
        <v>0</v>
      </c>
      <c r="DN130" s="388">
        <v>0</v>
      </c>
      <c r="DO130" s="388">
        <v>0</v>
      </c>
      <c r="DP130" s="388">
        <v>0</v>
      </c>
      <c r="DQ130" s="388">
        <v>0</v>
      </c>
      <c r="DR130" s="388">
        <v>0</v>
      </c>
      <c r="DS130" s="388">
        <v>0</v>
      </c>
      <c r="DT130" s="388">
        <v>0</v>
      </c>
      <c r="DU130" s="388">
        <v>0</v>
      </c>
      <c r="DV130" s="388">
        <v>0</v>
      </c>
      <c r="DW130" s="388">
        <v>0</v>
      </c>
      <c r="DX130" s="388">
        <v>0</v>
      </c>
      <c r="DY130" s="388">
        <v>0</v>
      </c>
      <c r="DZ130" s="388">
        <v>0</v>
      </c>
      <c r="EA130" s="390">
        <v>0</v>
      </c>
      <c r="EB130" s="388">
        <v>0</v>
      </c>
      <c r="EC130" s="388">
        <v>0</v>
      </c>
      <c r="ED130" s="388">
        <v>0</v>
      </c>
      <c r="EE130" s="388">
        <v>0</v>
      </c>
      <c r="EF130" s="388">
        <v>0</v>
      </c>
      <c r="EG130" s="389">
        <v>0</v>
      </c>
    </row>
    <row r="131" spans="1:137" s="388" customFormat="1">
      <c r="A131" s="391">
        <f>1/5</f>
        <v>0.2</v>
      </c>
      <c r="B131" s="392" t="s">
        <v>6361</v>
      </c>
      <c r="C131" s="386">
        <f>(SUM(E131:K131))*A131</f>
        <v>0.4</v>
      </c>
      <c r="D131" s="387">
        <v>4</v>
      </c>
      <c r="E131" s="388">
        <v>0</v>
      </c>
      <c r="F131" s="388">
        <v>0</v>
      </c>
      <c r="G131" s="388">
        <v>0</v>
      </c>
      <c r="H131" s="388">
        <v>0</v>
      </c>
      <c r="I131" s="388">
        <v>2</v>
      </c>
      <c r="J131" s="388">
        <v>0</v>
      </c>
      <c r="K131" s="389">
        <v>0</v>
      </c>
      <c r="L131" s="388">
        <v>0</v>
      </c>
      <c r="M131" s="388">
        <v>0</v>
      </c>
      <c r="N131" s="388">
        <v>0</v>
      </c>
      <c r="O131" s="388">
        <v>0</v>
      </c>
      <c r="P131" s="388">
        <v>0</v>
      </c>
      <c r="Q131" s="388">
        <v>0</v>
      </c>
      <c r="R131" s="389">
        <v>0</v>
      </c>
      <c r="S131" s="388">
        <v>0</v>
      </c>
      <c r="T131" s="388">
        <v>0</v>
      </c>
      <c r="U131" s="388">
        <v>0</v>
      </c>
      <c r="V131" s="388">
        <v>0</v>
      </c>
      <c r="W131" s="388">
        <v>0</v>
      </c>
      <c r="X131" s="388">
        <v>10</v>
      </c>
      <c r="Y131" s="389">
        <v>7</v>
      </c>
      <c r="Z131" s="388">
        <v>0</v>
      </c>
      <c r="AA131" s="388">
        <v>0</v>
      </c>
      <c r="AB131" s="388">
        <v>0</v>
      </c>
      <c r="AC131" s="388">
        <v>10</v>
      </c>
      <c r="AD131" s="388">
        <v>0</v>
      </c>
      <c r="AE131" s="388">
        <v>0</v>
      </c>
      <c r="AF131" s="389">
        <v>0</v>
      </c>
      <c r="AG131" s="388">
        <v>0</v>
      </c>
      <c r="AH131" s="388">
        <v>0</v>
      </c>
      <c r="AI131" s="388">
        <v>0</v>
      </c>
      <c r="AJ131" s="388">
        <v>8</v>
      </c>
      <c r="AK131" s="388">
        <v>5</v>
      </c>
      <c r="AL131" s="388">
        <v>0</v>
      </c>
      <c r="AM131" s="389">
        <v>0</v>
      </c>
      <c r="AN131" s="388">
        <v>0</v>
      </c>
      <c r="AO131" s="388">
        <v>6</v>
      </c>
      <c r="AP131" s="388">
        <v>0</v>
      </c>
      <c r="AQ131" s="388">
        <v>0</v>
      </c>
      <c r="AR131" s="388">
        <v>0</v>
      </c>
      <c r="AS131" s="388">
        <v>5</v>
      </c>
      <c r="AT131" s="389">
        <v>9</v>
      </c>
      <c r="AU131" s="388">
        <v>0</v>
      </c>
      <c r="AV131" s="388">
        <v>0</v>
      </c>
      <c r="AW131" s="388">
        <v>0</v>
      </c>
      <c r="AX131" s="388">
        <v>0</v>
      </c>
      <c r="AY131" s="388">
        <v>6</v>
      </c>
      <c r="AZ131" s="388">
        <v>7</v>
      </c>
      <c r="BA131" s="389">
        <v>0</v>
      </c>
      <c r="BB131" s="388">
        <v>8</v>
      </c>
      <c r="BC131" s="388">
        <v>8</v>
      </c>
      <c r="BD131" s="388">
        <v>8</v>
      </c>
      <c r="BE131" s="388">
        <v>0</v>
      </c>
      <c r="BF131" s="388">
        <v>8</v>
      </c>
      <c r="BG131" s="388">
        <v>4</v>
      </c>
      <c r="BH131" s="389">
        <v>8</v>
      </c>
      <c r="BI131" s="388">
        <v>0</v>
      </c>
      <c r="BJ131" s="388">
        <v>0</v>
      </c>
      <c r="BK131" s="388">
        <v>0</v>
      </c>
      <c r="BL131" s="388">
        <v>4</v>
      </c>
      <c r="BM131" s="388">
        <v>6</v>
      </c>
      <c r="BN131" s="388">
        <v>10</v>
      </c>
      <c r="BO131" s="389">
        <v>0</v>
      </c>
      <c r="BP131" s="388">
        <v>0</v>
      </c>
      <c r="BQ131" s="388">
        <v>0</v>
      </c>
      <c r="BR131" s="388">
        <v>0</v>
      </c>
      <c r="BS131" s="388">
        <v>0</v>
      </c>
      <c r="BT131" s="388">
        <v>0</v>
      </c>
      <c r="BU131" s="388">
        <v>8</v>
      </c>
      <c r="BV131" s="389">
        <v>3</v>
      </c>
      <c r="BW131" s="388">
        <v>0</v>
      </c>
      <c r="BX131" s="388">
        <v>0</v>
      </c>
      <c r="BY131" s="388">
        <v>6</v>
      </c>
      <c r="BZ131" s="388">
        <v>5</v>
      </c>
      <c r="CA131" s="388">
        <v>5</v>
      </c>
      <c r="CB131" s="388">
        <v>3</v>
      </c>
      <c r="CC131" s="389">
        <v>6</v>
      </c>
      <c r="CD131" s="388">
        <v>0</v>
      </c>
      <c r="CE131" s="388">
        <v>0</v>
      </c>
      <c r="CF131" s="388">
        <v>0</v>
      </c>
      <c r="CG131" s="388">
        <v>0</v>
      </c>
      <c r="CH131" s="388">
        <v>0</v>
      </c>
      <c r="CI131" s="388">
        <v>0</v>
      </c>
      <c r="CJ131" s="389">
        <v>10</v>
      </c>
      <c r="CK131" s="388">
        <v>0</v>
      </c>
      <c r="CL131" s="388">
        <v>0</v>
      </c>
      <c r="CM131" s="388">
        <v>0</v>
      </c>
      <c r="CN131" s="388">
        <v>0</v>
      </c>
      <c r="CO131" s="388">
        <v>6</v>
      </c>
      <c r="CP131" s="388">
        <v>6</v>
      </c>
      <c r="CQ131" s="389">
        <v>8</v>
      </c>
      <c r="CR131" s="388">
        <v>0</v>
      </c>
      <c r="CS131" s="388">
        <v>0</v>
      </c>
      <c r="CT131" s="388">
        <v>0</v>
      </c>
      <c r="CU131" s="388">
        <v>8</v>
      </c>
      <c r="CV131" s="388">
        <v>0</v>
      </c>
      <c r="CW131" s="388">
        <v>0</v>
      </c>
      <c r="CX131" s="389">
        <v>0</v>
      </c>
      <c r="CY131" s="388">
        <v>0</v>
      </c>
      <c r="CZ131" s="388">
        <v>0</v>
      </c>
      <c r="DA131" s="388">
        <v>0</v>
      </c>
      <c r="DB131" s="388">
        <v>0</v>
      </c>
      <c r="DC131" s="388">
        <v>0</v>
      </c>
      <c r="DD131" s="388">
        <v>0</v>
      </c>
      <c r="DE131" s="389">
        <v>0</v>
      </c>
      <c r="DF131" s="388">
        <v>0</v>
      </c>
      <c r="DG131" s="388">
        <v>0</v>
      </c>
      <c r="DH131" s="388">
        <v>0</v>
      </c>
      <c r="DI131" s="388">
        <v>0</v>
      </c>
      <c r="DJ131" s="388">
        <v>0</v>
      </c>
      <c r="DK131" s="388">
        <v>0</v>
      </c>
      <c r="DL131" s="389">
        <v>0</v>
      </c>
      <c r="DM131" s="388">
        <v>0</v>
      </c>
      <c r="DN131" s="388">
        <v>0</v>
      </c>
      <c r="DO131" s="388">
        <v>0</v>
      </c>
      <c r="DP131" s="388">
        <v>0</v>
      </c>
      <c r="DQ131" s="388">
        <v>0</v>
      </c>
      <c r="DR131" s="388">
        <v>0</v>
      </c>
      <c r="DS131" s="388">
        <v>0</v>
      </c>
      <c r="DT131" s="388">
        <v>0</v>
      </c>
      <c r="DU131" s="388">
        <v>0</v>
      </c>
      <c r="DV131" s="388">
        <v>0</v>
      </c>
      <c r="DW131" s="388">
        <v>0</v>
      </c>
      <c r="DX131" s="388">
        <v>0</v>
      </c>
      <c r="DY131" s="388">
        <v>0</v>
      </c>
      <c r="DZ131" s="388">
        <v>0</v>
      </c>
      <c r="EA131" s="390">
        <v>0</v>
      </c>
      <c r="EB131" s="388">
        <v>0</v>
      </c>
      <c r="EC131" s="388">
        <v>0</v>
      </c>
      <c r="ED131" s="388">
        <v>0</v>
      </c>
      <c r="EE131" s="388">
        <v>0</v>
      </c>
      <c r="EF131" s="388">
        <v>0</v>
      </c>
      <c r="EG131" s="389">
        <v>0</v>
      </c>
    </row>
    <row r="132" spans="1:137" s="388" customFormat="1">
      <c r="A132" s="391">
        <f>1/5</f>
        <v>0.2</v>
      </c>
      <c r="B132" s="392" t="s">
        <v>6271</v>
      </c>
      <c r="C132" s="386">
        <f t="shared" si="33"/>
        <v>4.6000000000000005</v>
      </c>
      <c r="D132" s="387">
        <v>20</v>
      </c>
      <c r="E132" s="388">
        <v>0</v>
      </c>
      <c r="F132" s="388">
        <v>0</v>
      </c>
      <c r="G132" s="388">
        <v>0</v>
      </c>
      <c r="H132" s="388">
        <v>3</v>
      </c>
      <c r="I132" s="388">
        <v>12</v>
      </c>
      <c r="J132" s="388">
        <v>8</v>
      </c>
      <c r="K132" s="389">
        <v>0</v>
      </c>
      <c r="L132" s="388">
        <v>0</v>
      </c>
      <c r="M132" s="388">
        <v>0</v>
      </c>
      <c r="N132" s="388">
        <v>0</v>
      </c>
      <c r="O132" s="388">
        <v>10</v>
      </c>
      <c r="P132" s="388">
        <v>4</v>
      </c>
      <c r="Q132" s="388">
        <v>4</v>
      </c>
      <c r="R132" s="389">
        <v>3</v>
      </c>
      <c r="S132" s="388">
        <v>0</v>
      </c>
      <c r="T132" s="388">
        <v>0</v>
      </c>
      <c r="U132" s="388">
        <v>0</v>
      </c>
      <c r="V132" s="388">
        <v>0</v>
      </c>
      <c r="W132" s="388">
        <v>8</v>
      </c>
      <c r="X132" s="388">
        <v>10</v>
      </c>
      <c r="Y132" s="389">
        <v>14</v>
      </c>
      <c r="Z132" s="388">
        <v>0</v>
      </c>
      <c r="AA132" s="388">
        <v>7</v>
      </c>
      <c r="AB132" s="388">
        <v>0</v>
      </c>
      <c r="AC132" s="388">
        <v>0</v>
      </c>
      <c r="AD132" s="388">
        <v>6</v>
      </c>
      <c r="AE132" s="388">
        <v>0</v>
      </c>
      <c r="AF132" s="389">
        <v>6</v>
      </c>
      <c r="AG132" s="388">
        <v>0</v>
      </c>
      <c r="AH132" s="388">
        <v>0</v>
      </c>
      <c r="AI132" s="388">
        <v>0</v>
      </c>
      <c r="AJ132" s="388">
        <v>9</v>
      </c>
      <c r="AK132" s="388">
        <v>5</v>
      </c>
      <c r="AL132" s="388">
        <v>5</v>
      </c>
      <c r="AM132" s="389">
        <v>0</v>
      </c>
      <c r="AN132" s="388">
        <v>3</v>
      </c>
      <c r="AO132" s="388">
        <v>6</v>
      </c>
      <c r="AP132" s="388">
        <v>0</v>
      </c>
      <c r="AQ132" s="388">
        <v>0</v>
      </c>
      <c r="AR132" s="388">
        <v>0</v>
      </c>
      <c r="AS132" s="388">
        <v>0</v>
      </c>
      <c r="AT132" s="389">
        <v>0</v>
      </c>
      <c r="AU132" s="388">
        <v>0</v>
      </c>
      <c r="AV132" s="388">
        <v>0</v>
      </c>
      <c r="AW132" s="388">
        <v>0</v>
      </c>
      <c r="AX132" s="388">
        <v>5</v>
      </c>
      <c r="AY132" s="388">
        <v>5</v>
      </c>
      <c r="AZ132" s="388">
        <v>4</v>
      </c>
      <c r="BA132" s="389">
        <v>6</v>
      </c>
      <c r="BB132" s="388">
        <v>0</v>
      </c>
      <c r="BC132" s="388">
        <v>6</v>
      </c>
      <c r="BD132" s="388">
        <v>8</v>
      </c>
      <c r="BE132" s="388">
        <v>0</v>
      </c>
      <c r="BF132" s="388">
        <v>4</v>
      </c>
      <c r="BG132" s="388">
        <v>5</v>
      </c>
      <c r="BH132" s="389">
        <v>8</v>
      </c>
      <c r="BI132" s="388">
        <v>0</v>
      </c>
      <c r="BJ132" s="388">
        <v>0</v>
      </c>
      <c r="BK132" s="388">
        <v>0</v>
      </c>
      <c r="BL132" s="388">
        <v>6</v>
      </c>
      <c r="BM132" s="388">
        <v>8</v>
      </c>
      <c r="BN132" s="388">
        <v>8</v>
      </c>
      <c r="BO132" s="389">
        <v>7</v>
      </c>
      <c r="BP132" s="388">
        <v>0</v>
      </c>
      <c r="BQ132" s="388">
        <v>0</v>
      </c>
      <c r="BR132" s="388">
        <v>0</v>
      </c>
      <c r="BS132" s="388">
        <v>0</v>
      </c>
      <c r="BT132" s="388">
        <v>0</v>
      </c>
      <c r="BU132" s="388">
        <v>0</v>
      </c>
      <c r="BV132" s="389">
        <v>4</v>
      </c>
      <c r="BW132" s="388">
        <v>0</v>
      </c>
      <c r="BX132" s="388">
        <v>8</v>
      </c>
      <c r="BY132" s="388">
        <v>10</v>
      </c>
      <c r="BZ132" s="388">
        <v>7</v>
      </c>
      <c r="CA132" s="388">
        <v>6</v>
      </c>
      <c r="CB132" s="388">
        <v>6</v>
      </c>
      <c r="CC132" s="389">
        <v>3</v>
      </c>
      <c r="CD132" s="388">
        <v>0</v>
      </c>
      <c r="CE132" s="388">
        <v>0</v>
      </c>
      <c r="CF132" s="388">
        <v>0</v>
      </c>
      <c r="CG132" s="388">
        <v>0</v>
      </c>
      <c r="CH132" s="388">
        <v>0</v>
      </c>
      <c r="CI132" s="388">
        <v>0</v>
      </c>
      <c r="CJ132" s="389">
        <v>7</v>
      </c>
      <c r="CK132" s="388">
        <v>8</v>
      </c>
      <c r="CL132" s="388">
        <v>2</v>
      </c>
      <c r="CM132" s="388">
        <v>0</v>
      </c>
      <c r="CN132" s="388">
        <v>0</v>
      </c>
      <c r="CO132" s="388">
        <v>0</v>
      </c>
      <c r="CP132" s="388">
        <v>4</v>
      </c>
      <c r="CQ132" s="389">
        <v>0</v>
      </c>
      <c r="CR132" s="388">
        <v>0</v>
      </c>
      <c r="CS132" s="388">
        <v>0</v>
      </c>
      <c r="CT132" s="388">
        <v>0</v>
      </c>
      <c r="CU132" s="388">
        <v>3</v>
      </c>
      <c r="CV132" s="388">
        <v>0</v>
      </c>
      <c r="CW132" s="388">
        <v>7</v>
      </c>
      <c r="CX132" s="389">
        <v>0</v>
      </c>
      <c r="CY132" s="388">
        <v>0</v>
      </c>
      <c r="CZ132" s="388">
        <v>0</v>
      </c>
      <c r="DA132" s="388">
        <v>0</v>
      </c>
      <c r="DB132" s="388">
        <v>0</v>
      </c>
      <c r="DC132" s="388">
        <v>0</v>
      </c>
      <c r="DD132" s="388">
        <v>0</v>
      </c>
      <c r="DE132" s="389">
        <v>0</v>
      </c>
      <c r="DF132" s="388">
        <v>0</v>
      </c>
      <c r="DG132" s="388">
        <v>0</v>
      </c>
      <c r="DH132" s="388">
        <v>0</v>
      </c>
      <c r="DI132" s="388">
        <v>0</v>
      </c>
      <c r="DJ132" s="388">
        <v>0</v>
      </c>
      <c r="DK132" s="388">
        <v>0</v>
      </c>
      <c r="DL132" s="389">
        <v>0</v>
      </c>
      <c r="DM132" s="388">
        <v>0</v>
      </c>
      <c r="DN132" s="388">
        <v>0</v>
      </c>
      <c r="DO132" s="388">
        <v>0</v>
      </c>
      <c r="DP132" s="388">
        <v>0</v>
      </c>
      <c r="DQ132" s="388">
        <v>0</v>
      </c>
      <c r="DR132" s="388">
        <v>0</v>
      </c>
      <c r="DS132" s="388">
        <v>0</v>
      </c>
      <c r="DT132" s="388">
        <v>0</v>
      </c>
      <c r="DU132" s="388">
        <v>0</v>
      </c>
      <c r="DV132" s="388">
        <v>0</v>
      </c>
      <c r="DW132" s="388">
        <v>0</v>
      </c>
      <c r="DX132" s="388">
        <v>0</v>
      </c>
      <c r="DY132" s="388">
        <v>0</v>
      </c>
      <c r="DZ132" s="388">
        <v>0</v>
      </c>
      <c r="EA132" s="390">
        <v>0</v>
      </c>
      <c r="EB132" s="388">
        <v>0</v>
      </c>
      <c r="EC132" s="388">
        <v>0</v>
      </c>
      <c r="ED132" s="388">
        <v>0</v>
      </c>
      <c r="EE132" s="388">
        <v>0</v>
      </c>
      <c r="EF132" s="388">
        <v>0</v>
      </c>
      <c r="EG132" s="389">
        <v>0</v>
      </c>
    </row>
    <row r="133" spans="1:137" s="397" customFormat="1">
      <c r="A133" s="393">
        <v>0.5</v>
      </c>
      <c r="B133" s="394" t="s">
        <v>5002</v>
      </c>
      <c r="C133" s="395">
        <f>(SUM(E133:K133))*A133</f>
        <v>3</v>
      </c>
      <c r="D133" s="396">
        <v>2</v>
      </c>
      <c r="E133" s="397">
        <v>1</v>
      </c>
      <c r="F133" s="397">
        <v>1</v>
      </c>
      <c r="G133" s="397">
        <v>1</v>
      </c>
      <c r="H133" s="397">
        <v>1</v>
      </c>
      <c r="I133" s="397">
        <v>1</v>
      </c>
      <c r="J133" s="397">
        <v>1</v>
      </c>
      <c r="K133" s="398">
        <v>0</v>
      </c>
      <c r="L133" s="397">
        <v>0</v>
      </c>
      <c r="M133" s="397">
        <v>0</v>
      </c>
      <c r="N133" s="397">
        <v>0</v>
      </c>
      <c r="O133" s="397">
        <v>1</v>
      </c>
      <c r="P133" s="397">
        <v>0</v>
      </c>
      <c r="Q133" s="397">
        <v>0</v>
      </c>
      <c r="R133" s="398">
        <v>0</v>
      </c>
      <c r="S133" s="397">
        <v>0</v>
      </c>
      <c r="T133" s="397">
        <v>0</v>
      </c>
      <c r="U133" s="397">
        <v>0</v>
      </c>
      <c r="V133" s="397">
        <v>0</v>
      </c>
      <c r="W133" s="397">
        <v>0</v>
      </c>
      <c r="X133" s="397">
        <v>0</v>
      </c>
      <c r="Y133" s="398">
        <v>2</v>
      </c>
      <c r="Z133" s="397">
        <v>0</v>
      </c>
      <c r="AA133" s="397">
        <v>1</v>
      </c>
      <c r="AB133" s="397">
        <v>1</v>
      </c>
      <c r="AC133" s="397">
        <v>0</v>
      </c>
      <c r="AD133" s="397">
        <v>0</v>
      </c>
      <c r="AE133" s="397">
        <v>1</v>
      </c>
      <c r="AF133" s="398">
        <v>1</v>
      </c>
      <c r="AG133" s="397">
        <v>0</v>
      </c>
      <c r="AH133" s="397">
        <v>0</v>
      </c>
      <c r="AI133" s="397">
        <v>0</v>
      </c>
      <c r="AJ133" s="397">
        <v>2</v>
      </c>
      <c r="AK133" s="397">
        <v>2</v>
      </c>
      <c r="AL133" s="397">
        <v>0</v>
      </c>
      <c r="AM133" s="398">
        <v>1</v>
      </c>
      <c r="AN133" s="397">
        <v>1</v>
      </c>
      <c r="AO133" s="397">
        <v>0</v>
      </c>
      <c r="AP133" s="397">
        <v>0</v>
      </c>
      <c r="AQ133" s="397">
        <v>0</v>
      </c>
      <c r="AR133" s="397">
        <v>0</v>
      </c>
      <c r="AS133" s="397">
        <v>0</v>
      </c>
      <c r="AT133" s="398">
        <v>1</v>
      </c>
      <c r="AU133" s="397">
        <v>0</v>
      </c>
      <c r="AV133" s="397">
        <v>0</v>
      </c>
      <c r="AW133" s="397">
        <v>0</v>
      </c>
      <c r="AX133" s="397">
        <v>0</v>
      </c>
      <c r="AY133" s="397">
        <v>1</v>
      </c>
      <c r="AZ133" s="397">
        <v>1</v>
      </c>
      <c r="BA133" s="398">
        <v>0</v>
      </c>
      <c r="BB133" s="397">
        <v>0</v>
      </c>
      <c r="BC133" s="397">
        <v>0</v>
      </c>
      <c r="BD133" s="397">
        <v>0</v>
      </c>
      <c r="BE133" s="397">
        <v>0</v>
      </c>
      <c r="BF133" s="397">
        <v>1</v>
      </c>
      <c r="BG133" s="397">
        <v>0</v>
      </c>
      <c r="BH133" s="398">
        <v>0</v>
      </c>
      <c r="BI133" s="397">
        <v>0</v>
      </c>
      <c r="BJ133" s="397">
        <v>0</v>
      </c>
      <c r="BK133" s="397">
        <v>0</v>
      </c>
      <c r="BL133" s="397">
        <v>0</v>
      </c>
      <c r="BM133" s="397">
        <v>0</v>
      </c>
      <c r="BN133" s="397">
        <v>0</v>
      </c>
      <c r="BO133" s="398">
        <v>0</v>
      </c>
      <c r="BP133" s="397">
        <v>0</v>
      </c>
      <c r="BQ133" s="397">
        <v>0</v>
      </c>
      <c r="BR133" s="397">
        <v>0</v>
      </c>
      <c r="BS133" s="397">
        <v>0</v>
      </c>
      <c r="BT133" s="397">
        <v>0</v>
      </c>
      <c r="BU133" s="397">
        <v>0</v>
      </c>
      <c r="BV133" s="398">
        <v>0</v>
      </c>
      <c r="BW133" s="397">
        <v>0</v>
      </c>
      <c r="BX133" s="397">
        <v>0</v>
      </c>
      <c r="BY133" s="397">
        <v>0</v>
      </c>
      <c r="BZ133" s="397">
        <v>0</v>
      </c>
      <c r="CA133" s="397">
        <v>0.25</v>
      </c>
      <c r="CB133" s="397">
        <v>0</v>
      </c>
      <c r="CC133" s="398">
        <v>0</v>
      </c>
      <c r="CD133" s="397">
        <v>0</v>
      </c>
      <c r="CE133" s="397">
        <v>0</v>
      </c>
      <c r="CF133" s="397">
        <v>0</v>
      </c>
      <c r="CG133" s="397">
        <v>0</v>
      </c>
      <c r="CH133" s="397">
        <v>0</v>
      </c>
      <c r="CI133" s="397">
        <v>0</v>
      </c>
      <c r="CJ133" s="398">
        <v>0</v>
      </c>
      <c r="CK133" s="397">
        <v>0</v>
      </c>
      <c r="CL133" s="397">
        <v>0</v>
      </c>
      <c r="CM133" s="397">
        <v>0</v>
      </c>
      <c r="CN133" s="397">
        <v>0</v>
      </c>
      <c r="CO133" s="397">
        <v>0</v>
      </c>
      <c r="CP133" s="397">
        <v>1</v>
      </c>
      <c r="CQ133" s="398">
        <v>0</v>
      </c>
      <c r="CR133" s="397">
        <v>0</v>
      </c>
      <c r="CS133" s="397">
        <v>0</v>
      </c>
      <c r="CT133" s="397">
        <v>0</v>
      </c>
      <c r="CU133" s="397">
        <v>0</v>
      </c>
      <c r="CV133" s="397">
        <v>0</v>
      </c>
      <c r="CW133" s="397">
        <v>0</v>
      </c>
      <c r="CX133" s="398">
        <v>0</v>
      </c>
      <c r="CY133" s="397">
        <v>0</v>
      </c>
      <c r="CZ133" s="397">
        <v>0</v>
      </c>
      <c r="DA133" s="397">
        <v>0</v>
      </c>
      <c r="DB133" s="397">
        <v>0</v>
      </c>
      <c r="DC133" s="397">
        <v>0</v>
      </c>
      <c r="DD133" s="397">
        <v>0</v>
      </c>
      <c r="DE133" s="398">
        <v>1</v>
      </c>
      <c r="DF133" s="397">
        <v>0</v>
      </c>
      <c r="DG133" s="397">
        <v>0</v>
      </c>
      <c r="DH133" s="397">
        <v>0</v>
      </c>
      <c r="DI133" s="397">
        <v>0</v>
      </c>
      <c r="DJ133" s="397">
        <v>0</v>
      </c>
      <c r="DK133" s="397">
        <v>0</v>
      </c>
      <c r="DL133" s="398">
        <v>0</v>
      </c>
      <c r="DM133" s="397">
        <v>0</v>
      </c>
      <c r="DN133" s="397">
        <v>1</v>
      </c>
      <c r="DO133" s="397">
        <v>0</v>
      </c>
      <c r="DP133" s="397">
        <v>0</v>
      </c>
      <c r="DQ133" s="397">
        <v>0</v>
      </c>
      <c r="DR133" s="397">
        <v>0</v>
      </c>
      <c r="DS133" s="397">
        <v>0</v>
      </c>
      <c r="DT133" s="397">
        <v>0</v>
      </c>
      <c r="DU133" s="397">
        <v>0</v>
      </c>
      <c r="DV133" s="397">
        <v>0</v>
      </c>
      <c r="DW133" s="397">
        <v>1</v>
      </c>
      <c r="DX133" s="397">
        <v>0</v>
      </c>
      <c r="DY133" s="397">
        <v>0</v>
      </c>
      <c r="DZ133" s="397">
        <v>0</v>
      </c>
      <c r="EA133" s="399">
        <v>0</v>
      </c>
      <c r="EB133" s="397">
        <v>0</v>
      </c>
      <c r="EC133" s="397">
        <v>0</v>
      </c>
      <c r="ED133" s="397">
        <v>0</v>
      </c>
      <c r="EE133" s="397">
        <v>0</v>
      </c>
      <c r="EF133" s="397">
        <v>0</v>
      </c>
      <c r="EG133" s="398">
        <v>0</v>
      </c>
    </row>
    <row r="134" spans="1:137" s="388" customFormat="1">
      <c r="A134" s="391">
        <v>0.5</v>
      </c>
      <c r="B134" s="385" t="s">
        <v>1416</v>
      </c>
      <c r="C134" s="386">
        <f>(SUM(E134:K134))*A134</f>
        <v>5</v>
      </c>
      <c r="D134" s="387">
        <v>1</v>
      </c>
      <c r="E134" s="388">
        <v>2</v>
      </c>
      <c r="F134" s="388">
        <v>2</v>
      </c>
      <c r="G134" s="388">
        <v>2</v>
      </c>
      <c r="H134" s="388">
        <v>2</v>
      </c>
      <c r="I134" s="388">
        <v>1</v>
      </c>
      <c r="J134" s="388">
        <v>1</v>
      </c>
      <c r="K134" s="389">
        <v>0</v>
      </c>
      <c r="L134" s="388">
        <v>0</v>
      </c>
      <c r="M134" s="388">
        <v>0</v>
      </c>
      <c r="N134" s="388">
        <v>0</v>
      </c>
      <c r="O134" s="388">
        <v>0</v>
      </c>
      <c r="P134" s="388">
        <v>0</v>
      </c>
      <c r="Q134" s="388">
        <v>0</v>
      </c>
      <c r="R134" s="389">
        <v>0</v>
      </c>
      <c r="S134" s="388">
        <v>0</v>
      </c>
      <c r="T134" s="388">
        <v>0</v>
      </c>
      <c r="U134" s="388">
        <v>0</v>
      </c>
      <c r="V134" s="388">
        <v>0</v>
      </c>
      <c r="W134" s="388">
        <v>1</v>
      </c>
      <c r="X134" s="388">
        <v>0</v>
      </c>
      <c r="Y134" s="389">
        <v>0</v>
      </c>
      <c r="Z134" s="388">
        <v>0</v>
      </c>
      <c r="AA134" s="388">
        <v>0</v>
      </c>
      <c r="AB134" s="388">
        <v>0</v>
      </c>
      <c r="AC134" s="388">
        <v>0</v>
      </c>
      <c r="AD134" s="388">
        <v>0</v>
      </c>
      <c r="AE134" s="388">
        <v>0</v>
      </c>
      <c r="AF134" s="389">
        <v>0</v>
      </c>
      <c r="AG134" s="388">
        <v>0</v>
      </c>
      <c r="AH134" s="388">
        <v>0</v>
      </c>
      <c r="AI134" s="388">
        <v>0</v>
      </c>
      <c r="AJ134" s="388">
        <v>0</v>
      </c>
      <c r="AK134" s="388">
        <v>0</v>
      </c>
      <c r="AL134" s="388">
        <v>0</v>
      </c>
      <c r="AM134" s="389">
        <v>0</v>
      </c>
      <c r="AN134" s="388">
        <v>0</v>
      </c>
      <c r="AO134" s="388">
        <v>0</v>
      </c>
      <c r="AP134" s="388">
        <v>0</v>
      </c>
      <c r="AQ134" s="388">
        <v>0</v>
      </c>
      <c r="AR134" s="388">
        <v>0</v>
      </c>
      <c r="AS134" s="388">
        <v>0</v>
      </c>
      <c r="AT134" s="389">
        <v>0</v>
      </c>
      <c r="AU134" s="388">
        <v>0</v>
      </c>
      <c r="AV134" s="388">
        <v>0</v>
      </c>
      <c r="AW134" s="388">
        <v>0</v>
      </c>
      <c r="AX134" s="388">
        <v>0</v>
      </c>
      <c r="AY134" s="388">
        <v>0</v>
      </c>
      <c r="AZ134" s="388">
        <v>0</v>
      </c>
      <c r="BA134" s="389">
        <v>0</v>
      </c>
      <c r="BB134" s="388">
        <v>0</v>
      </c>
      <c r="BC134" s="388">
        <v>0</v>
      </c>
      <c r="BD134" s="388">
        <v>0</v>
      </c>
      <c r="BE134" s="388">
        <v>0</v>
      </c>
      <c r="BF134" s="388">
        <v>0</v>
      </c>
      <c r="BG134" s="388">
        <v>0</v>
      </c>
      <c r="BH134" s="389">
        <v>0</v>
      </c>
      <c r="BI134" s="388">
        <v>0</v>
      </c>
      <c r="BJ134" s="388">
        <v>0</v>
      </c>
      <c r="BK134" s="388">
        <v>0</v>
      </c>
      <c r="BL134" s="388">
        <v>0</v>
      </c>
      <c r="BM134" s="388">
        <v>0</v>
      </c>
      <c r="BN134" s="388">
        <v>0</v>
      </c>
      <c r="BO134" s="389">
        <v>0</v>
      </c>
      <c r="BP134" s="388">
        <v>0</v>
      </c>
      <c r="BQ134" s="388">
        <v>0</v>
      </c>
      <c r="BR134" s="388">
        <v>0</v>
      </c>
      <c r="BS134" s="388">
        <v>0</v>
      </c>
      <c r="BT134" s="388">
        <v>0</v>
      </c>
      <c r="BU134" s="388">
        <v>0</v>
      </c>
      <c r="BV134" s="389">
        <v>0</v>
      </c>
      <c r="BW134" s="388">
        <v>0</v>
      </c>
      <c r="BX134" s="388">
        <v>0.5</v>
      </c>
      <c r="BY134" s="388">
        <v>0</v>
      </c>
      <c r="BZ134" s="388">
        <v>0</v>
      </c>
      <c r="CA134" s="388">
        <v>0</v>
      </c>
      <c r="CB134" s="388">
        <v>0</v>
      </c>
      <c r="CC134" s="389">
        <v>0</v>
      </c>
      <c r="CD134" s="388">
        <v>0</v>
      </c>
      <c r="CE134" s="388">
        <v>0</v>
      </c>
      <c r="CF134" s="388">
        <v>0</v>
      </c>
      <c r="CG134" s="388">
        <v>0</v>
      </c>
      <c r="CH134" s="388">
        <v>0</v>
      </c>
      <c r="CI134" s="388">
        <v>0</v>
      </c>
      <c r="CJ134" s="389">
        <v>0</v>
      </c>
      <c r="CK134" s="388">
        <v>0</v>
      </c>
      <c r="CL134" s="388">
        <v>0</v>
      </c>
      <c r="CM134" s="388">
        <v>0</v>
      </c>
      <c r="CN134" s="388">
        <v>0</v>
      </c>
      <c r="CO134" s="388">
        <v>0</v>
      </c>
      <c r="CP134" s="388">
        <v>0</v>
      </c>
      <c r="CQ134" s="389">
        <v>0</v>
      </c>
      <c r="CR134" s="388">
        <v>0</v>
      </c>
      <c r="CS134" s="388">
        <v>0</v>
      </c>
      <c r="CT134" s="388">
        <v>0</v>
      </c>
      <c r="CU134" s="388">
        <v>0</v>
      </c>
      <c r="CV134" s="388">
        <v>0</v>
      </c>
      <c r="CW134" s="388">
        <v>0</v>
      </c>
      <c r="CX134" s="389">
        <v>0</v>
      </c>
      <c r="CY134" s="388">
        <v>0</v>
      </c>
      <c r="CZ134" s="388">
        <v>0</v>
      </c>
      <c r="DA134" s="388">
        <v>0</v>
      </c>
      <c r="DB134" s="388">
        <v>0</v>
      </c>
      <c r="DC134" s="388">
        <v>0</v>
      </c>
      <c r="DD134" s="388">
        <v>0</v>
      </c>
      <c r="DE134" s="389">
        <v>0</v>
      </c>
      <c r="DF134" s="388">
        <v>0</v>
      </c>
      <c r="DG134" s="388">
        <v>0</v>
      </c>
      <c r="DH134" s="388">
        <v>0</v>
      </c>
      <c r="DI134" s="388">
        <v>0</v>
      </c>
      <c r="DJ134" s="388">
        <v>0</v>
      </c>
      <c r="DK134" s="388">
        <v>0</v>
      </c>
      <c r="DL134" s="389">
        <v>0</v>
      </c>
      <c r="DM134" s="388">
        <v>0</v>
      </c>
      <c r="DN134" s="388">
        <v>1</v>
      </c>
      <c r="DO134" s="388">
        <v>0</v>
      </c>
      <c r="DP134" s="388">
        <v>0</v>
      </c>
      <c r="DQ134" s="388">
        <v>0</v>
      </c>
      <c r="DR134" s="388">
        <v>0</v>
      </c>
      <c r="DS134" s="388">
        <v>0</v>
      </c>
      <c r="DT134" s="388">
        <v>0</v>
      </c>
      <c r="DU134" s="388">
        <v>0</v>
      </c>
      <c r="DV134" s="388">
        <v>0</v>
      </c>
      <c r="DW134" s="388">
        <v>0</v>
      </c>
      <c r="DX134" s="388">
        <v>0</v>
      </c>
      <c r="DY134" s="388">
        <v>0</v>
      </c>
      <c r="DZ134" s="388">
        <v>0</v>
      </c>
      <c r="EA134" s="390">
        <v>0</v>
      </c>
      <c r="EB134" s="388">
        <v>0</v>
      </c>
      <c r="EC134" s="388">
        <v>0</v>
      </c>
      <c r="ED134" s="388">
        <v>0</v>
      </c>
      <c r="EE134" s="388">
        <v>0</v>
      </c>
      <c r="EF134" s="388">
        <v>0</v>
      </c>
      <c r="EG134" s="389">
        <v>0</v>
      </c>
    </row>
    <row r="135" spans="1:137" s="388" customFormat="1">
      <c r="A135" s="391">
        <v>0.5</v>
      </c>
      <c r="B135" s="385" t="s">
        <v>2186</v>
      </c>
      <c r="C135" s="386">
        <f>(SUM(E135:K135))*A135</f>
        <v>8.5</v>
      </c>
      <c r="D135" s="387">
        <v>3</v>
      </c>
      <c r="E135" s="388">
        <v>3</v>
      </c>
      <c r="F135" s="388">
        <v>3</v>
      </c>
      <c r="G135" s="388">
        <v>3</v>
      </c>
      <c r="H135" s="388">
        <v>3</v>
      </c>
      <c r="I135" s="388">
        <v>2</v>
      </c>
      <c r="J135" s="388">
        <v>3</v>
      </c>
      <c r="K135" s="389">
        <v>0</v>
      </c>
      <c r="L135" s="388">
        <v>0</v>
      </c>
      <c r="M135" s="388">
        <v>0</v>
      </c>
      <c r="N135" s="388">
        <v>0</v>
      </c>
      <c r="O135" s="388">
        <v>3</v>
      </c>
      <c r="P135" s="388">
        <v>3</v>
      </c>
      <c r="Q135" s="388">
        <v>3</v>
      </c>
      <c r="R135" s="389">
        <v>3</v>
      </c>
      <c r="S135" s="388">
        <v>0</v>
      </c>
      <c r="T135" s="388">
        <v>0</v>
      </c>
      <c r="U135" s="388">
        <v>0</v>
      </c>
      <c r="V135" s="388">
        <v>0</v>
      </c>
      <c r="W135" s="388">
        <v>0</v>
      </c>
      <c r="X135" s="388">
        <v>0</v>
      </c>
      <c r="Y135" s="389">
        <v>3</v>
      </c>
      <c r="Z135" s="388">
        <v>0</v>
      </c>
      <c r="AA135" s="388">
        <v>3</v>
      </c>
      <c r="AB135" s="388">
        <v>3</v>
      </c>
      <c r="AC135" s="388">
        <v>3</v>
      </c>
      <c r="AD135" s="388">
        <v>3</v>
      </c>
      <c r="AE135" s="388">
        <v>3</v>
      </c>
      <c r="AF135" s="389">
        <v>3</v>
      </c>
      <c r="AG135" s="388">
        <v>3</v>
      </c>
      <c r="AH135" s="388">
        <v>0</v>
      </c>
      <c r="AI135" s="388">
        <v>3</v>
      </c>
      <c r="AJ135" s="388">
        <v>3</v>
      </c>
      <c r="AK135" s="388">
        <v>3</v>
      </c>
      <c r="AL135" s="388">
        <v>3</v>
      </c>
      <c r="AM135" s="389">
        <v>0</v>
      </c>
      <c r="AN135" s="388">
        <v>3</v>
      </c>
      <c r="AO135" s="388">
        <v>3</v>
      </c>
      <c r="AP135" s="388">
        <v>0</v>
      </c>
      <c r="AQ135" s="388">
        <v>3</v>
      </c>
      <c r="AR135" s="388">
        <v>3</v>
      </c>
      <c r="AS135" s="388">
        <v>3</v>
      </c>
      <c r="AT135" s="389">
        <v>3</v>
      </c>
      <c r="AU135" s="388">
        <v>0</v>
      </c>
      <c r="AV135" s="388">
        <v>0</v>
      </c>
      <c r="AW135" s="388">
        <v>0</v>
      </c>
      <c r="AX135" s="388">
        <v>3</v>
      </c>
      <c r="AY135" s="388">
        <v>3</v>
      </c>
      <c r="AZ135" s="388">
        <v>3</v>
      </c>
      <c r="BA135" s="389">
        <v>3</v>
      </c>
      <c r="BB135" s="388">
        <v>0</v>
      </c>
      <c r="BC135" s="388">
        <v>0</v>
      </c>
      <c r="BD135" s="388">
        <v>3</v>
      </c>
      <c r="BE135" s="388">
        <v>0</v>
      </c>
      <c r="BF135" s="388">
        <v>3</v>
      </c>
      <c r="BG135" s="388">
        <v>3</v>
      </c>
      <c r="BH135" s="389">
        <v>3</v>
      </c>
      <c r="BI135" s="388">
        <v>0</v>
      </c>
      <c r="BJ135" s="388">
        <v>0</v>
      </c>
      <c r="BK135" s="388">
        <v>3</v>
      </c>
      <c r="BL135" s="388">
        <v>3</v>
      </c>
      <c r="BM135" s="388">
        <v>3</v>
      </c>
      <c r="BN135" s="388">
        <v>3</v>
      </c>
      <c r="BO135" s="389">
        <v>3</v>
      </c>
      <c r="BP135" s="388">
        <v>0</v>
      </c>
      <c r="BQ135" s="388">
        <v>0</v>
      </c>
      <c r="BR135" s="388">
        <v>0</v>
      </c>
      <c r="BS135" s="388">
        <v>0</v>
      </c>
      <c r="BT135" s="388">
        <v>0</v>
      </c>
      <c r="BU135" s="388">
        <v>3</v>
      </c>
      <c r="BV135" s="389">
        <v>3</v>
      </c>
      <c r="BW135" s="388">
        <v>0</v>
      </c>
      <c r="BX135" s="388">
        <v>3</v>
      </c>
      <c r="BY135" s="388">
        <v>3</v>
      </c>
      <c r="BZ135" s="388">
        <v>3</v>
      </c>
      <c r="CA135" s="388">
        <v>3</v>
      </c>
      <c r="CB135" s="388">
        <v>3</v>
      </c>
      <c r="CC135" s="389">
        <v>3</v>
      </c>
      <c r="CD135" s="388">
        <v>2</v>
      </c>
      <c r="CE135" s="388">
        <v>2</v>
      </c>
      <c r="CF135" s="388">
        <v>2</v>
      </c>
      <c r="CG135" s="388">
        <v>2</v>
      </c>
      <c r="CH135" s="388">
        <v>2</v>
      </c>
      <c r="CI135" s="388">
        <v>2</v>
      </c>
      <c r="CJ135" s="389">
        <v>2</v>
      </c>
      <c r="CK135" s="388">
        <v>2</v>
      </c>
      <c r="CL135" s="388">
        <v>2</v>
      </c>
      <c r="CM135" s="388">
        <v>2</v>
      </c>
      <c r="CN135" s="388">
        <v>2</v>
      </c>
      <c r="CO135" s="388">
        <v>2</v>
      </c>
      <c r="CP135" s="388">
        <v>2</v>
      </c>
      <c r="CQ135" s="389">
        <v>1</v>
      </c>
      <c r="CR135" s="388">
        <v>1</v>
      </c>
      <c r="CS135" s="388">
        <v>1</v>
      </c>
      <c r="CT135" s="388">
        <v>1</v>
      </c>
      <c r="CU135" s="388">
        <v>2</v>
      </c>
      <c r="CV135" s="388">
        <v>2</v>
      </c>
      <c r="CW135" s="388">
        <v>2</v>
      </c>
      <c r="CX135" s="389">
        <v>2</v>
      </c>
      <c r="CY135" s="388">
        <v>0</v>
      </c>
      <c r="CZ135" s="388">
        <v>1</v>
      </c>
      <c r="DA135" s="388">
        <v>1</v>
      </c>
      <c r="DB135" s="388">
        <v>1</v>
      </c>
      <c r="DC135" s="388">
        <v>1</v>
      </c>
      <c r="DD135" s="388">
        <v>1</v>
      </c>
      <c r="DE135" s="389">
        <v>1</v>
      </c>
      <c r="DF135" s="388">
        <v>1</v>
      </c>
      <c r="DG135" s="388">
        <v>1</v>
      </c>
      <c r="DH135" s="388">
        <v>1</v>
      </c>
      <c r="DI135" s="388">
        <v>1</v>
      </c>
      <c r="DJ135" s="388">
        <v>1</v>
      </c>
      <c r="DK135" s="388">
        <v>1</v>
      </c>
      <c r="DL135" s="389">
        <v>0</v>
      </c>
      <c r="DM135" s="388">
        <v>1</v>
      </c>
      <c r="DN135" s="388">
        <v>1</v>
      </c>
      <c r="DO135" s="388">
        <v>1</v>
      </c>
      <c r="DP135" s="388">
        <v>1</v>
      </c>
      <c r="DQ135" s="388">
        <v>1</v>
      </c>
      <c r="DR135" s="388">
        <v>1</v>
      </c>
      <c r="DS135" s="388">
        <v>1</v>
      </c>
      <c r="DT135" s="388">
        <v>1</v>
      </c>
      <c r="DU135" s="388">
        <v>1</v>
      </c>
      <c r="DV135" s="388">
        <v>1</v>
      </c>
      <c r="DW135" s="388">
        <v>1</v>
      </c>
      <c r="DX135" s="388">
        <v>1</v>
      </c>
      <c r="DY135" s="388">
        <v>1</v>
      </c>
      <c r="DZ135" s="388">
        <v>1</v>
      </c>
      <c r="EA135" s="390">
        <v>1</v>
      </c>
      <c r="EB135" s="388">
        <v>1</v>
      </c>
      <c r="EC135" s="388">
        <v>1</v>
      </c>
      <c r="ED135" s="388">
        <v>1</v>
      </c>
      <c r="EE135" s="388">
        <v>1</v>
      </c>
      <c r="EF135" s="388">
        <v>1</v>
      </c>
      <c r="EG135" s="389">
        <v>1</v>
      </c>
    </row>
    <row r="136" spans="1:137" s="388" customFormat="1">
      <c r="A136" s="391">
        <v>0.5</v>
      </c>
      <c r="B136" s="385" t="s">
        <v>2131</v>
      </c>
      <c r="C136" s="386">
        <f>(SUM(E136:K136))*A136</f>
        <v>3</v>
      </c>
      <c r="D136" s="387">
        <v>1</v>
      </c>
      <c r="E136" s="388">
        <v>1</v>
      </c>
      <c r="F136" s="388">
        <v>1</v>
      </c>
      <c r="G136" s="388">
        <v>1</v>
      </c>
      <c r="H136" s="388">
        <v>1</v>
      </c>
      <c r="I136" s="388">
        <v>1</v>
      </c>
      <c r="J136" s="388">
        <v>1</v>
      </c>
      <c r="K136" s="389">
        <v>0</v>
      </c>
      <c r="L136" s="388">
        <v>1</v>
      </c>
      <c r="M136" s="388">
        <v>1</v>
      </c>
      <c r="N136" s="388">
        <v>1</v>
      </c>
      <c r="O136" s="388">
        <v>1</v>
      </c>
      <c r="P136" s="388">
        <v>1</v>
      </c>
      <c r="Q136" s="388">
        <v>1</v>
      </c>
      <c r="R136" s="389">
        <v>1</v>
      </c>
      <c r="S136" s="388">
        <v>0</v>
      </c>
      <c r="T136" s="388">
        <v>0</v>
      </c>
      <c r="U136" s="388">
        <v>0</v>
      </c>
      <c r="V136" s="388">
        <v>0</v>
      </c>
      <c r="W136" s="388">
        <v>0</v>
      </c>
      <c r="X136" s="388">
        <v>0</v>
      </c>
      <c r="Y136" s="389">
        <v>1</v>
      </c>
      <c r="Z136" s="388">
        <v>0</v>
      </c>
      <c r="AA136" s="388">
        <v>1</v>
      </c>
      <c r="AB136" s="388">
        <v>1</v>
      </c>
      <c r="AC136" s="388">
        <v>1</v>
      </c>
      <c r="AD136" s="388">
        <v>1</v>
      </c>
      <c r="AE136" s="388">
        <v>1</v>
      </c>
      <c r="AF136" s="389">
        <v>1</v>
      </c>
      <c r="AG136" s="388">
        <v>1</v>
      </c>
      <c r="AH136" s="388">
        <v>0</v>
      </c>
      <c r="AI136" s="388">
        <v>0</v>
      </c>
      <c r="AJ136" s="388">
        <v>1</v>
      </c>
      <c r="AK136" s="388">
        <v>1</v>
      </c>
      <c r="AL136" s="388">
        <v>1</v>
      </c>
      <c r="AM136" s="389">
        <v>0</v>
      </c>
      <c r="AN136" s="388">
        <v>1</v>
      </c>
      <c r="AO136" s="388">
        <v>1</v>
      </c>
      <c r="AP136" s="388">
        <v>0</v>
      </c>
      <c r="AQ136" s="388">
        <v>1</v>
      </c>
      <c r="AR136" s="388">
        <v>1</v>
      </c>
      <c r="AS136" s="388">
        <v>1</v>
      </c>
      <c r="AT136" s="389">
        <v>1</v>
      </c>
      <c r="AU136" s="388">
        <v>0</v>
      </c>
      <c r="AV136" s="388">
        <v>0</v>
      </c>
      <c r="AW136" s="388">
        <v>0</v>
      </c>
      <c r="AX136" s="388">
        <v>1</v>
      </c>
      <c r="AY136" s="388">
        <v>2</v>
      </c>
      <c r="AZ136" s="388">
        <v>1</v>
      </c>
      <c r="BA136" s="389">
        <v>1</v>
      </c>
      <c r="BB136" s="388">
        <v>0</v>
      </c>
      <c r="BC136" s="388">
        <v>0</v>
      </c>
      <c r="BD136" s="388">
        <v>1</v>
      </c>
      <c r="BE136" s="388">
        <v>0</v>
      </c>
      <c r="BF136" s="388">
        <v>1</v>
      </c>
      <c r="BG136" s="388">
        <v>1</v>
      </c>
      <c r="BH136" s="389">
        <v>1</v>
      </c>
      <c r="BI136" s="388">
        <v>0</v>
      </c>
      <c r="BJ136" s="388">
        <v>0</v>
      </c>
      <c r="BK136" s="388">
        <v>1</v>
      </c>
      <c r="BL136" s="388">
        <v>1</v>
      </c>
      <c r="BM136" s="388">
        <v>1</v>
      </c>
      <c r="BN136" s="388">
        <v>1</v>
      </c>
      <c r="BO136" s="389">
        <v>1</v>
      </c>
      <c r="BP136" s="388">
        <v>0</v>
      </c>
      <c r="BQ136" s="388">
        <v>0</v>
      </c>
      <c r="BR136" s="388">
        <v>0</v>
      </c>
      <c r="BS136" s="388">
        <v>0</v>
      </c>
      <c r="BT136" s="388">
        <v>0</v>
      </c>
      <c r="BU136" s="388">
        <v>1</v>
      </c>
      <c r="BV136" s="389">
        <v>1</v>
      </c>
      <c r="BW136" s="388">
        <v>0</v>
      </c>
      <c r="BX136" s="388">
        <v>1</v>
      </c>
      <c r="BY136" s="388">
        <v>1</v>
      </c>
      <c r="BZ136" s="388">
        <v>1</v>
      </c>
      <c r="CA136" s="388">
        <v>1</v>
      </c>
      <c r="CB136" s="388">
        <v>1</v>
      </c>
      <c r="CC136" s="389">
        <v>1</v>
      </c>
      <c r="CD136" s="388">
        <v>0</v>
      </c>
      <c r="CE136" s="388">
        <v>0</v>
      </c>
      <c r="CF136" s="388">
        <v>1</v>
      </c>
      <c r="CG136" s="388">
        <v>1</v>
      </c>
      <c r="CH136" s="388">
        <v>1</v>
      </c>
      <c r="CI136" s="388">
        <v>1</v>
      </c>
      <c r="CJ136" s="389">
        <v>1</v>
      </c>
      <c r="CK136" s="388">
        <v>1</v>
      </c>
      <c r="CL136" s="388">
        <v>1</v>
      </c>
      <c r="CM136" s="388">
        <v>1</v>
      </c>
      <c r="CN136" s="388">
        <v>1</v>
      </c>
      <c r="CO136" s="388">
        <v>1</v>
      </c>
      <c r="CP136" s="388">
        <v>1</v>
      </c>
      <c r="CQ136" s="389">
        <v>1</v>
      </c>
      <c r="CR136" s="388">
        <v>1</v>
      </c>
      <c r="CS136" s="388">
        <v>0</v>
      </c>
      <c r="CT136" s="388">
        <v>0</v>
      </c>
      <c r="CU136" s="388">
        <v>1</v>
      </c>
      <c r="CV136" s="388">
        <v>1</v>
      </c>
      <c r="CW136" s="388">
        <v>1</v>
      </c>
      <c r="CX136" s="389">
        <v>1</v>
      </c>
      <c r="CY136" s="388">
        <v>0</v>
      </c>
      <c r="CZ136" s="388">
        <v>0</v>
      </c>
      <c r="DA136" s="388">
        <v>1</v>
      </c>
      <c r="DB136" s="388">
        <v>1</v>
      </c>
      <c r="DC136" s="388">
        <v>1</v>
      </c>
      <c r="DD136" s="388">
        <v>1</v>
      </c>
      <c r="DE136" s="389">
        <v>0</v>
      </c>
      <c r="DF136" s="388">
        <v>0</v>
      </c>
      <c r="DG136" s="388">
        <v>0</v>
      </c>
      <c r="DH136" s="388">
        <v>0</v>
      </c>
      <c r="DI136" s="388">
        <v>0</v>
      </c>
      <c r="DJ136" s="388">
        <v>0</v>
      </c>
      <c r="DK136" s="388">
        <v>1</v>
      </c>
      <c r="DL136" s="389">
        <v>0</v>
      </c>
      <c r="DM136" s="388">
        <v>0</v>
      </c>
      <c r="DN136" s="388">
        <v>0</v>
      </c>
      <c r="DO136" s="388">
        <v>1</v>
      </c>
      <c r="DP136" s="388">
        <v>1</v>
      </c>
      <c r="DQ136" s="388">
        <v>1</v>
      </c>
      <c r="DR136" s="388">
        <v>1</v>
      </c>
      <c r="DS136" s="388">
        <v>0</v>
      </c>
      <c r="DT136" s="388">
        <v>0</v>
      </c>
      <c r="DU136" s="388">
        <v>0</v>
      </c>
      <c r="DV136" s="388">
        <v>0</v>
      </c>
      <c r="DW136" s="388">
        <v>0</v>
      </c>
      <c r="DX136" s="388">
        <v>0</v>
      </c>
      <c r="DY136" s="388">
        <v>0</v>
      </c>
      <c r="DZ136" s="388">
        <v>1</v>
      </c>
      <c r="EA136" s="390">
        <v>0</v>
      </c>
      <c r="EB136" s="388">
        <v>0</v>
      </c>
      <c r="EC136" s="388">
        <v>0</v>
      </c>
      <c r="ED136" s="388">
        <v>0</v>
      </c>
      <c r="EE136" s="388">
        <v>0</v>
      </c>
      <c r="EF136" s="388">
        <v>0</v>
      </c>
      <c r="EG136" s="389">
        <v>1</v>
      </c>
    </row>
    <row r="137" spans="1:137" s="388" customFormat="1">
      <c r="A137" s="391">
        <f t="shared" ref="A137:A149" si="34">1/5</f>
        <v>0.2</v>
      </c>
      <c r="B137" s="385" t="s">
        <v>789</v>
      </c>
      <c r="C137" s="386">
        <f t="shared" si="33"/>
        <v>2.9600000000000004</v>
      </c>
      <c r="D137" s="387">
        <v>10</v>
      </c>
      <c r="E137" s="388">
        <v>0</v>
      </c>
      <c r="F137" s="388">
        <v>0</v>
      </c>
      <c r="G137" s="388">
        <v>0</v>
      </c>
      <c r="H137" s="388">
        <v>0</v>
      </c>
      <c r="I137" s="388">
        <v>7.2</v>
      </c>
      <c r="J137" s="388">
        <v>7.6</v>
      </c>
      <c r="K137" s="389">
        <v>0</v>
      </c>
      <c r="L137" s="388">
        <v>0</v>
      </c>
      <c r="M137" s="388">
        <v>0</v>
      </c>
      <c r="N137" s="388">
        <v>0</v>
      </c>
      <c r="O137" s="388">
        <v>0</v>
      </c>
      <c r="P137" s="388">
        <v>0</v>
      </c>
      <c r="Q137" s="388">
        <v>0</v>
      </c>
      <c r="R137" s="389">
        <v>0</v>
      </c>
      <c r="S137" s="388">
        <v>0</v>
      </c>
      <c r="T137" s="388">
        <v>0</v>
      </c>
      <c r="U137" s="388">
        <v>0</v>
      </c>
      <c r="V137" s="388">
        <v>0</v>
      </c>
      <c r="W137" s="388">
        <v>0</v>
      </c>
      <c r="X137" s="388">
        <v>0</v>
      </c>
      <c r="Y137" s="389">
        <v>0</v>
      </c>
      <c r="Z137" s="388">
        <v>0</v>
      </c>
      <c r="AA137" s="388">
        <v>0</v>
      </c>
      <c r="AB137" s="388">
        <v>0</v>
      </c>
      <c r="AC137" s="388">
        <v>0</v>
      </c>
      <c r="AD137" s="388">
        <v>0</v>
      </c>
      <c r="AE137" s="388">
        <v>0</v>
      </c>
      <c r="AF137" s="389">
        <v>0</v>
      </c>
      <c r="AG137" s="388">
        <v>0</v>
      </c>
      <c r="AH137" s="388">
        <v>0</v>
      </c>
      <c r="AI137" s="388">
        <v>0</v>
      </c>
      <c r="AJ137" s="388">
        <v>0</v>
      </c>
      <c r="AK137" s="388">
        <v>0</v>
      </c>
      <c r="AL137" s="388">
        <v>7.1</v>
      </c>
      <c r="AM137" s="389">
        <v>0</v>
      </c>
      <c r="AN137" s="388">
        <v>0</v>
      </c>
      <c r="AO137" s="388">
        <v>0</v>
      </c>
      <c r="AP137" s="388">
        <v>0</v>
      </c>
      <c r="AQ137" s="388">
        <v>0</v>
      </c>
      <c r="AR137" s="388">
        <v>7.5</v>
      </c>
      <c r="AS137" s="388">
        <v>0</v>
      </c>
      <c r="AT137" s="389">
        <v>0</v>
      </c>
      <c r="AU137" s="388">
        <v>0</v>
      </c>
      <c r="AV137" s="388">
        <v>0</v>
      </c>
      <c r="AW137" s="388">
        <v>0</v>
      </c>
      <c r="AX137" s="388">
        <v>0</v>
      </c>
      <c r="AY137" s="388">
        <v>157</v>
      </c>
      <c r="AZ137" s="388">
        <v>74</v>
      </c>
      <c r="BA137" s="389">
        <v>74</v>
      </c>
      <c r="BB137" s="388">
        <v>0</v>
      </c>
      <c r="BC137" s="388">
        <v>150</v>
      </c>
      <c r="BD137" s="388">
        <v>0</v>
      </c>
      <c r="BE137" s="388">
        <v>0</v>
      </c>
      <c r="BF137" s="388">
        <v>0</v>
      </c>
      <c r="BG137" s="388">
        <v>0</v>
      </c>
      <c r="BH137" s="389">
        <v>0</v>
      </c>
      <c r="BI137" s="388">
        <v>0</v>
      </c>
      <c r="BJ137" s="388">
        <v>0</v>
      </c>
      <c r="BK137" s="388">
        <v>0</v>
      </c>
      <c r="BL137" s="388">
        <v>0</v>
      </c>
      <c r="BM137" s="388">
        <v>0</v>
      </c>
      <c r="BN137" s="388">
        <v>76</v>
      </c>
      <c r="BO137" s="389">
        <v>0</v>
      </c>
      <c r="BP137" s="388">
        <v>0</v>
      </c>
      <c r="BQ137" s="388">
        <v>0</v>
      </c>
      <c r="BR137" s="388">
        <v>0</v>
      </c>
      <c r="BS137" s="388">
        <v>0</v>
      </c>
      <c r="BT137" s="388">
        <v>0</v>
      </c>
      <c r="BU137" s="388">
        <v>0</v>
      </c>
      <c r="BV137" s="389">
        <v>0</v>
      </c>
      <c r="BW137" s="388">
        <v>0</v>
      </c>
      <c r="BX137" s="388">
        <v>0</v>
      </c>
      <c r="BY137" s="388">
        <v>0</v>
      </c>
      <c r="BZ137" s="388">
        <v>0</v>
      </c>
      <c r="CA137" s="388">
        <v>0</v>
      </c>
      <c r="CB137" s="388">
        <v>0</v>
      </c>
      <c r="CC137" s="389">
        <v>0</v>
      </c>
      <c r="CD137" s="388">
        <v>0</v>
      </c>
      <c r="CE137" s="388">
        <v>0</v>
      </c>
      <c r="CF137" s="388">
        <v>0</v>
      </c>
      <c r="CG137" s="388">
        <v>0</v>
      </c>
      <c r="CH137" s="388">
        <v>0</v>
      </c>
      <c r="CI137" s="388">
        <v>0</v>
      </c>
      <c r="CJ137" s="389">
        <v>0</v>
      </c>
      <c r="CK137" s="388">
        <v>0</v>
      </c>
      <c r="CL137" s="388">
        <v>0</v>
      </c>
      <c r="CM137" s="388">
        <v>0</v>
      </c>
      <c r="CN137" s="388">
        <v>0</v>
      </c>
      <c r="CO137" s="388">
        <v>0</v>
      </c>
      <c r="CP137" s="388">
        <v>0</v>
      </c>
      <c r="CQ137" s="389">
        <v>0</v>
      </c>
      <c r="CR137" s="388">
        <v>0</v>
      </c>
      <c r="CS137" s="388">
        <v>0</v>
      </c>
      <c r="CT137" s="388">
        <v>0</v>
      </c>
      <c r="CU137" s="388">
        <v>0</v>
      </c>
      <c r="CV137" s="388">
        <v>0</v>
      </c>
      <c r="CW137" s="388">
        <v>0</v>
      </c>
      <c r="CX137" s="389">
        <v>0</v>
      </c>
      <c r="CY137" s="388">
        <v>0</v>
      </c>
      <c r="CZ137" s="388">
        <v>0</v>
      </c>
      <c r="DA137" s="388">
        <v>0</v>
      </c>
      <c r="DB137" s="388">
        <v>0</v>
      </c>
      <c r="DC137" s="388">
        <v>0</v>
      </c>
      <c r="DD137" s="388">
        <v>0</v>
      </c>
      <c r="DE137" s="389">
        <v>0</v>
      </c>
      <c r="DF137" s="388">
        <v>0</v>
      </c>
      <c r="DG137" s="388">
        <v>0</v>
      </c>
      <c r="DH137" s="388">
        <v>0</v>
      </c>
      <c r="DI137" s="388">
        <v>83</v>
      </c>
      <c r="DJ137" s="388">
        <v>0</v>
      </c>
      <c r="DK137" s="388">
        <v>0</v>
      </c>
      <c r="DL137" s="389">
        <v>0</v>
      </c>
      <c r="DM137" s="388">
        <v>0</v>
      </c>
      <c r="DN137" s="388">
        <v>74</v>
      </c>
      <c r="DO137" s="388">
        <v>0</v>
      </c>
      <c r="DP137" s="388">
        <v>0</v>
      </c>
      <c r="DQ137" s="388">
        <v>0</v>
      </c>
      <c r="DR137" s="388">
        <v>0</v>
      </c>
      <c r="DS137" s="388">
        <v>0</v>
      </c>
      <c r="DT137" s="388">
        <v>68</v>
      </c>
      <c r="DU137" s="388">
        <v>0</v>
      </c>
      <c r="DV137" s="388">
        <v>0</v>
      </c>
      <c r="DW137" s="388">
        <v>0</v>
      </c>
      <c r="DX137" s="388">
        <v>0</v>
      </c>
      <c r="DY137" s="388">
        <v>0</v>
      </c>
      <c r="DZ137" s="388">
        <v>0</v>
      </c>
      <c r="EA137" s="390">
        <v>0</v>
      </c>
      <c r="EB137" s="388">
        <v>79</v>
      </c>
      <c r="EC137" s="388">
        <v>0</v>
      </c>
      <c r="ED137" s="388">
        <v>0</v>
      </c>
      <c r="EE137" s="388">
        <v>0</v>
      </c>
      <c r="EF137" s="388">
        <v>0</v>
      </c>
      <c r="EG137" s="389">
        <v>0</v>
      </c>
    </row>
    <row r="138" spans="1:137" s="397" customFormat="1">
      <c r="A138" s="393">
        <v>0.5</v>
      </c>
      <c r="B138" s="394" t="s">
        <v>2026</v>
      </c>
      <c r="C138" s="395">
        <f t="shared" ref="C138:C144" si="35">(SUM(E138:K138))*A138</f>
        <v>1.5</v>
      </c>
      <c r="D138" s="396">
        <v>1</v>
      </c>
      <c r="E138" s="397">
        <v>1</v>
      </c>
      <c r="F138" s="397">
        <v>0</v>
      </c>
      <c r="G138" s="397">
        <v>0</v>
      </c>
      <c r="H138" s="397">
        <v>0</v>
      </c>
      <c r="I138" s="397">
        <v>1</v>
      </c>
      <c r="J138" s="397">
        <v>1</v>
      </c>
      <c r="K138" s="398">
        <v>0</v>
      </c>
      <c r="L138" s="397">
        <v>0</v>
      </c>
      <c r="M138" s="397">
        <v>0</v>
      </c>
      <c r="N138" s="397">
        <v>0</v>
      </c>
      <c r="O138" s="397">
        <v>1</v>
      </c>
      <c r="P138" s="397">
        <v>0</v>
      </c>
      <c r="Q138" s="397">
        <v>0</v>
      </c>
      <c r="R138" s="398">
        <v>0</v>
      </c>
      <c r="S138" s="397">
        <v>0</v>
      </c>
      <c r="T138" s="397">
        <v>0</v>
      </c>
      <c r="U138" s="397">
        <v>0</v>
      </c>
      <c r="V138" s="397">
        <v>0</v>
      </c>
      <c r="W138" s="397">
        <v>1</v>
      </c>
      <c r="X138" s="397">
        <v>1</v>
      </c>
      <c r="Y138" s="398">
        <v>1</v>
      </c>
      <c r="Z138" s="397">
        <v>0</v>
      </c>
      <c r="AA138" s="397">
        <v>0</v>
      </c>
      <c r="AB138" s="397">
        <v>1</v>
      </c>
      <c r="AC138" s="397">
        <v>1</v>
      </c>
      <c r="AD138" s="397">
        <v>1</v>
      </c>
      <c r="AE138" s="397">
        <v>1</v>
      </c>
      <c r="AF138" s="398">
        <v>1</v>
      </c>
      <c r="AG138" s="397">
        <v>1</v>
      </c>
      <c r="AH138" s="397">
        <v>0</v>
      </c>
      <c r="AI138" s="397">
        <v>0</v>
      </c>
      <c r="AJ138" s="397">
        <v>1</v>
      </c>
      <c r="AK138" s="397">
        <v>1</v>
      </c>
      <c r="AL138" s="397">
        <v>1</v>
      </c>
      <c r="AM138" s="398">
        <v>1</v>
      </c>
      <c r="AN138" s="397">
        <v>1</v>
      </c>
      <c r="AO138" s="397">
        <v>1</v>
      </c>
      <c r="AP138" s="397">
        <v>0</v>
      </c>
      <c r="AQ138" s="397">
        <v>0</v>
      </c>
      <c r="AR138" s="397">
        <v>0</v>
      </c>
      <c r="AS138" s="397">
        <v>1</v>
      </c>
      <c r="AT138" s="398">
        <v>1</v>
      </c>
      <c r="AU138" s="397">
        <v>0</v>
      </c>
      <c r="AV138" s="397">
        <v>0</v>
      </c>
      <c r="AW138" s="397">
        <v>0</v>
      </c>
      <c r="AX138" s="397">
        <v>0</v>
      </c>
      <c r="AY138" s="397">
        <v>1</v>
      </c>
      <c r="AZ138" s="397">
        <v>1</v>
      </c>
      <c r="BA138" s="398">
        <v>1</v>
      </c>
      <c r="BB138" s="397">
        <v>0</v>
      </c>
      <c r="BC138" s="397">
        <v>1</v>
      </c>
      <c r="BD138" s="397">
        <v>0</v>
      </c>
      <c r="BE138" s="397">
        <v>0</v>
      </c>
      <c r="BF138" s="397">
        <v>0</v>
      </c>
      <c r="BG138" s="397">
        <v>1</v>
      </c>
      <c r="BH138" s="398">
        <v>1</v>
      </c>
      <c r="BI138" s="397">
        <v>0</v>
      </c>
      <c r="BJ138" s="397">
        <v>0</v>
      </c>
      <c r="BK138" s="397">
        <v>0</v>
      </c>
      <c r="BL138" s="397">
        <v>0</v>
      </c>
      <c r="BM138" s="397">
        <v>1</v>
      </c>
      <c r="BN138" s="397">
        <v>0</v>
      </c>
      <c r="BO138" s="398">
        <v>0</v>
      </c>
      <c r="BP138" s="397">
        <v>0</v>
      </c>
      <c r="BQ138" s="397">
        <v>0</v>
      </c>
      <c r="BR138" s="397">
        <v>0</v>
      </c>
      <c r="BS138" s="397">
        <v>0</v>
      </c>
      <c r="BT138" s="397">
        <v>0</v>
      </c>
      <c r="BU138" s="397">
        <v>1</v>
      </c>
      <c r="BV138" s="398">
        <v>1</v>
      </c>
      <c r="BW138" s="397">
        <v>1</v>
      </c>
      <c r="BX138" s="397">
        <v>1</v>
      </c>
      <c r="BY138" s="397">
        <v>1</v>
      </c>
      <c r="BZ138" s="397">
        <v>1</v>
      </c>
      <c r="CA138" s="397">
        <v>1</v>
      </c>
      <c r="CB138" s="397">
        <v>1</v>
      </c>
      <c r="CC138" s="398">
        <v>1</v>
      </c>
      <c r="CD138" s="397">
        <v>2</v>
      </c>
      <c r="CE138" s="397">
        <v>0</v>
      </c>
      <c r="CF138" s="397">
        <v>0</v>
      </c>
      <c r="CG138" s="397">
        <v>1</v>
      </c>
      <c r="CH138" s="397">
        <v>1</v>
      </c>
      <c r="CI138" s="397">
        <v>1</v>
      </c>
      <c r="CJ138" s="398">
        <v>1</v>
      </c>
      <c r="CK138" s="397">
        <v>1</v>
      </c>
      <c r="CL138" s="397">
        <v>1</v>
      </c>
      <c r="CM138" s="397">
        <v>1</v>
      </c>
      <c r="CN138" s="397">
        <v>1</v>
      </c>
      <c r="CO138" s="397">
        <v>1</v>
      </c>
      <c r="CP138" s="397">
        <v>1</v>
      </c>
      <c r="CQ138" s="398">
        <v>1</v>
      </c>
      <c r="CR138" s="397">
        <v>0</v>
      </c>
      <c r="CS138" s="397">
        <v>0</v>
      </c>
      <c r="CT138" s="397">
        <v>0</v>
      </c>
      <c r="CU138" s="397">
        <v>0</v>
      </c>
      <c r="CV138" s="397">
        <v>0</v>
      </c>
      <c r="CW138" s="397">
        <v>0</v>
      </c>
      <c r="CX138" s="398">
        <v>0</v>
      </c>
      <c r="CY138" s="397">
        <v>0</v>
      </c>
      <c r="CZ138" s="397">
        <v>0</v>
      </c>
      <c r="DA138" s="397">
        <v>0</v>
      </c>
      <c r="DB138" s="397">
        <v>0</v>
      </c>
      <c r="DC138" s="397">
        <v>0</v>
      </c>
      <c r="DD138" s="397">
        <v>0</v>
      </c>
      <c r="DE138" s="398">
        <v>0</v>
      </c>
      <c r="DF138" s="397">
        <v>0</v>
      </c>
      <c r="DG138" s="397">
        <v>0</v>
      </c>
      <c r="DH138" s="397">
        <v>0</v>
      </c>
      <c r="DI138" s="397">
        <v>0</v>
      </c>
      <c r="DJ138" s="397">
        <v>0</v>
      </c>
      <c r="DK138" s="397">
        <v>0</v>
      </c>
      <c r="DL138" s="398">
        <v>0</v>
      </c>
      <c r="DM138" s="397">
        <v>0</v>
      </c>
      <c r="DN138" s="397">
        <v>0</v>
      </c>
      <c r="DO138" s="397">
        <v>0</v>
      </c>
      <c r="DP138" s="397">
        <v>0</v>
      </c>
      <c r="DQ138" s="397">
        <v>0</v>
      </c>
      <c r="DR138" s="397">
        <v>0</v>
      </c>
      <c r="DS138" s="397">
        <v>0</v>
      </c>
      <c r="DT138" s="397">
        <v>0</v>
      </c>
      <c r="DU138" s="397">
        <v>0</v>
      </c>
      <c r="DV138" s="397">
        <v>0</v>
      </c>
      <c r="DW138" s="397">
        <v>0</v>
      </c>
      <c r="DX138" s="397">
        <v>0</v>
      </c>
      <c r="DY138" s="397">
        <v>0</v>
      </c>
      <c r="DZ138" s="397">
        <v>0</v>
      </c>
      <c r="EA138" s="399">
        <v>0</v>
      </c>
      <c r="EB138" s="397">
        <v>0</v>
      </c>
      <c r="EC138" s="397">
        <v>0</v>
      </c>
      <c r="ED138" s="397">
        <v>0</v>
      </c>
      <c r="EE138" s="397">
        <v>0</v>
      </c>
      <c r="EF138" s="397">
        <v>0</v>
      </c>
      <c r="EG138" s="398">
        <v>0</v>
      </c>
    </row>
    <row r="139" spans="1:137" s="388" customFormat="1">
      <c r="A139" s="391">
        <f>1/5</f>
        <v>0.2</v>
      </c>
      <c r="B139" s="385" t="s">
        <v>2638</v>
      </c>
      <c r="C139" s="386">
        <f>(SUM(E139:K139))*A139</f>
        <v>4</v>
      </c>
      <c r="D139" s="387">
        <v>10</v>
      </c>
      <c r="E139" s="388">
        <v>5</v>
      </c>
      <c r="F139" s="388">
        <v>0</v>
      </c>
      <c r="G139" s="388">
        <v>0</v>
      </c>
      <c r="H139" s="388">
        <v>0</v>
      </c>
      <c r="I139" s="388">
        <v>7.5</v>
      </c>
      <c r="J139" s="388">
        <v>7.5</v>
      </c>
      <c r="K139" s="389">
        <v>0</v>
      </c>
      <c r="L139" s="388">
        <v>0</v>
      </c>
      <c r="M139" s="388">
        <v>0</v>
      </c>
      <c r="N139" s="388">
        <v>0</v>
      </c>
      <c r="O139" s="388">
        <v>0</v>
      </c>
      <c r="P139" s="388">
        <v>0</v>
      </c>
      <c r="Q139" s="388">
        <v>0</v>
      </c>
      <c r="R139" s="389">
        <v>0</v>
      </c>
      <c r="S139" s="388">
        <v>0</v>
      </c>
      <c r="T139" s="388">
        <v>0</v>
      </c>
      <c r="U139" s="388">
        <v>0</v>
      </c>
      <c r="V139" s="388">
        <v>0</v>
      </c>
      <c r="W139" s="388">
        <v>8</v>
      </c>
      <c r="X139" s="388">
        <v>10</v>
      </c>
      <c r="Y139" s="389">
        <v>6</v>
      </c>
      <c r="Z139" s="388">
        <v>0</v>
      </c>
      <c r="AA139" s="388">
        <v>0</v>
      </c>
      <c r="AB139" s="388">
        <v>8</v>
      </c>
      <c r="AC139" s="388">
        <v>7</v>
      </c>
      <c r="AD139" s="388">
        <v>7.3</v>
      </c>
      <c r="AE139" s="388">
        <v>0</v>
      </c>
      <c r="AF139" s="389">
        <v>5.5</v>
      </c>
      <c r="AG139" s="388">
        <v>0</v>
      </c>
      <c r="AH139" s="388">
        <v>0</v>
      </c>
      <c r="AI139" s="388">
        <v>0</v>
      </c>
      <c r="AJ139" s="388">
        <v>7</v>
      </c>
      <c r="AK139" s="388">
        <v>8</v>
      </c>
      <c r="AL139" s="388">
        <v>4</v>
      </c>
      <c r="AM139" s="389">
        <v>0</v>
      </c>
      <c r="AN139" s="388">
        <v>5</v>
      </c>
      <c r="AO139" s="388">
        <v>7</v>
      </c>
      <c r="AP139" s="388">
        <v>0</v>
      </c>
      <c r="AQ139" s="388">
        <v>0</v>
      </c>
      <c r="AR139" s="388">
        <v>0</v>
      </c>
      <c r="AS139" s="388">
        <v>0</v>
      </c>
      <c r="AT139" s="389">
        <v>0</v>
      </c>
      <c r="AU139" s="388">
        <v>0</v>
      </c>
      <c r="AV139" s="388">
        <v>0</v>
      </c>
      <c r="AW139" s="388">
        <v>0</v>
      </c>
      <c r="AX139" s="388">
        <v>0</v>
      </c>
      <c r="AY139" s="388">
        <v>50</v>
      </c>
      <c r="AZ139" s="388">
        <v>4</v>
      </c>
      <c r="BA139" s="389">
        <v>50</v>
      </c>
      <c r="BB139" s="388">
        <v>100</v>
      </c>
      <c r="BC139" s="388">
        <v>100</v>
      </c>
      <c r="BD139" s="388">
        <v>0</v>
      </c>
      <c r="BE139" s="388">
        <v>0</v>
      </c>
      <c r="BF139" s="388">
        <v>0</v>
      </c>
      <c r="BG139" s="388">
        <v>100</v>
      </c>
      <c r="BH139" s="389">
        <v>100</v>
      </c>
      <c r="BI139" s="388">
        <v>0</v>
      </c>
      <c r="BJ139" s="388">
        <v>0</v>
      </c>
      <c r="BK139" s="388">
        <v>0</v>
      </c>
      <c r="BL139" s="388">
        <v>0</v>
      </c>
      <c r="BM139" s="388">
        <v>0</v>
      </c>
      <c r="BN139" s="388">
        <v>0</v>
      </c>
      <c r="BO139" s="389">
        <v>0</v>
      </c>
      <c r="BP139" s="388">
        <v>0</v>
      </c>
      <c r="BQ139" s="388">
        <v>0</v>
      </c>
      <c r="BR139" s="388">
        <v>0</v>
      </c>
      <c r="BS139" s="388">
        <v>0</v>
      </c>
      <c r="BT139" s="388">
        <v>0</v>
      </c>
      <c r="BU139" s="388">
        <v>50</v>
      </c>
      <c r="BV139" s="389">
        <v>70</v>
      </c>
      <c r="BW139" s="388">
        <v>83</v>
      </c>
      <c r="BX139" s="388">
        <v>79</v>
      </c>
      <c r="BY139" s="388">
        <v>0</v>
      </c>
      <c r="BZ139" s="388">
        <v>0</v>
      </c>
      <c r="CA139" s="388">
        <v>82</v>
      </c>
      <c r="CB139" s="388">
        <v>86</v>
      </c>
      <c r="CC139" s="389">
        <v>80</v>
      </c>
      <c r="CD139" s="388">
        <v>246</v>
      </c>
      <c r="CE139" s="388">
        <v>0</v>
      </c>
      <c r="CF139" s="388">
        <v>0</v>
      </c>
      <c r="CG139" s="388">
        <v>0</v>
      </c>
      <c r="CH139" s="388">
        <v>0</v>
      </c>
      <c r="CI139" s="388">
        <v>0</v>
      </c>
      <c r="CJ139" s="389">
        <v>80</v>
      </c>
      <c r="CK139" s="388">
        <v>0</v>
      </c>
      <c r="CL139" s="388">
        <v>85</v>
      </c>
      <c r="CM139" s="388">
        <v>60</v>
      </c>
      <c r="CN139" s="388">
        <v>50</v>
      </c>
      <c r="CO139" s="388">
        <v>0</v>
      </c>
      <c r="CP139" s="388">
        <v>30</v>
      </c>
      <c r="CQ139" s="389">
        <v>79</v>
      </c>
      <c r="CR139" s="388">
        <v>0</v>
      </c>
      <c r="CS139" s="388">
        <v>80</v>
      </c>
      <c r="CT139" s="388">
        <v>0</v>
      </c>
      <c r="CU139" s="388">
        <v>38</v>
      </c>
      <c r="CV139" s="388">
        <v>35</v>
      </c>
      <c r="CW139" s="388">
        <v>70</v>
      </c>
      <c r="CX139" s="389">
        <v>90</v>
      </c>
      <c r="CY139" s="388">
        <v>0</v>
      </c>
      <c r="CZ139" s="388">
        <v>0</v>
      </c>
      <c r="DA139" s="388">
        <v>0</v>
      </c>
      <c r="DB139" s="388">
        <v>90</v>
      </c>
      <c r="DC139" s="388">
        <v>30</v>
      </c>
      <c r="DD139" s="388">
        <v>100</v>
      </c>
      <c r="DE139" s="389">
        <v>40</v>
      </c>
      <c r="DF139" s="388">
        <v>60</v>
      </c>
      <c r="DG139" s="388">
        <v>65</v>
      </c>
      <c r="DH139" s="388">
        <v>45</v>
      </c>
      <c r="DI139" s="388">
        <v>60</v>
      </c>
      <c r="DJ139" s="388">
        <v>80</v>
      </c>
      <c r="DK139" s="388">
        <v>47</v>
      </c>
      <c r="DL139" s="389">
        <v>32</v>
      </c>
      <c r="DM139" s="388">
        <v>66</v>
      </c>
      <c r="DN139" s="388">
        <v>69</v>
      </c>
      <c r="DO139" s="388">
        <v>84</v>
      </c>
      <c r="DP139" s="388">
        <v>77</v>
      </c>
      <c r="DQ139" s="388">
        <v>40</v>
      </c>
      <c r="DR139" s="388">
        <v>90</v>
      </c>
      <c r="DS139" s="388">
        <v>20</v>
      </c>
      <c r="DT139" s="388">
        <v>0</v>
      </c>
      <c r="DU139" s="388">
        <v>0</v>
      </c>
      <c r="DV139" s="388">
        <v>65</v>
      </c>
      <c r="DW139" s="388">
        <v>73</v>
      </c>
      <c r="DX139" s="388">
        <v>90</v>
      </c>
      <c r="DY139" s="388">
        <v>52</v>
      </c>
      <c r="DZ139" s="388">
        <v>90</v>
      </c>
      <c r="EA139" s="390">
        <v>84</v>
      </c>
      <c r="EB139" s="388">
        <v>79</v>
      </c>
      <c r="EC139" s="388">
        <v>2</v>
      </c>
      <c r="ED139" s="388">
        <v>2</v>
      </c>
      <c r="EE139" s="388">
        <v>1</v>
      </c>
      <c r="EF139" s="388">
        <v>1</v>
      </c>
      <c r="EG139" s="389">
        <v>1</v>
      </c>
    </row>
    <row r="140" spans="1:137" s="388" customFormat="1">
      <c r="A140" s="391">
        <v>0.5</v>
      </c>
      <c r="B140" s="385" t="s">
        <v>5077</v>
      </c>
      <c r="C140" s="386">
        <f>(SUM(E140:K140))*A140</f>
        <v>1</v>
      </c>
      <c r="D140" s="387">
        <v>3</v>
      </c>
      <c r="E140" s="388">
        <v>0</v>
      </c>
      <c r="F140" s="388">
        <v>0</v>
      </c>
      <c r="G140" s="388">
        <v>0</v>
      </c>
      <c r="H140" s="388">
        <v>0</v>
      </c>
      <c r="I140" s="388">
        <v>1</v>
      </c>
      <c r="J140" s="388">
        <v>1</v>
      </c>
      <c r="K140" s="389">
        <v>0</v>
      </c>
      <c r="L140" s="388">
        <v>0</v>
      </c>
      <c r="M140" s="388">
        <v>0</v>
      </c>
      <c r="N140" s="388">
        <v>0</v>
      </c>
      <c r="O140" s="388">
        <v>0</v>
      </c>
      <c r="P140" s="388">
        <v>0</v>
      </c>
      <c r="Q140" s="388">
        <v>0</v>
      </c>
      <c r="R140" s="389">
        <v>0</v>
      </c>
      <c r="S140" s="388">
        <v>0</v>
      </c>
      <c r="T140" s="388">
        <v>0</v>
      </c>
      <c r="U140" s="388">
        <v>0</v>
      </c>
      <c r="V140" s="388">
        <v>0</v>
      </c>
      <c r="W140" s="388">
        <v>0</v>
      </c>
      <c r="X140" s="388">
        <v>2</v>
      </c>
      <c r="Y140" s="389">
        <v>3</v>
      </c>
      <c r="Z140" s="388">
        <v>0</v>
      </c>
      <c r="AA140" s="388">
        <v>0</v>
      </c>
      <c r="AB140" s="388">
        <v>2</v>
      </c>
      <c r="AC140" s="388">
        <v>3</v>
      </c>
      <c r="AD140" s="388">
        <v>3</v>
      </c>
      <c r="AE140" s="388">
        <v>0</v>
      </c>
      <c r="AF140" s="389">
        <v>3</v>
      </c>
      <c r="AG140" s="388">
        <v>0</v>
      </c>
      <c r="AH140" s="388">
        <v>0</v>
      </c>
      <c r="AI140" s="388">
        <v>0</v>
      </c>
      <c r="AJ140" s="388">
        <v>3</v>
      </c>
      <c r="AK140" s="388">
        <v>1</v>
      </c>
      <c r="AL140" s="388">
        <v>1</v>
      </c>
      <c r="AM140" s="389">
        <v>0</v>
      </c>
      <c r="AN140" s="388">
        <v>1</v>
      </c>
      <c r="AO140" s="388">
        <v>0</v>
      </c>
      <c r="AP140" s="388">
        <v>0</v>
      </c>
      <c r="AQ140" s="388">
        <v>0</v>
      </c>
      <c r="AR140" s="388">
        <v>0</v>
      </c>
      <c r="AS140" s="388">
        <v>0</v>
      </c>
      <c r="AT140" s="389">
        <v>0</v>
      </c>
      <c r="AU140" s="388">
        <v>0</v>
      </c>
      <c r="AV140" s="388">
        <v>0</v>
      </c>
      <c r="AW140" s="388">
        <v>0</v>
      </c>
      <c r="AX140" s="388">
        <v>0</v>
      </c>
      <c r="AY140" s="388">
        <v>0</v>
      </c>
      <c r="AZ140" s="388">
        <v>0</v>
      </c>
      <c r="BA140" s="389">
        <v>1</v>
      </c>
      <c r="BB140" s="388">
        <v>0</v>
      </c>
      <c r="BC140" s="388">
        <v>0</v>
      </c>
      <c r="BD140" s="388">
        <v>0</v>
      </c>
      <c r="BE140" s="388">
        <v>0</v>
      </c>
      <c r="BF140" s="388">
        <v>0</v>
      </c>
      <c r="BG140" s="388">
        <v>1</v>
      </c>
      <c r="BH140" s="389">
        <v>2</v>
      </c>
      <c r="BI140" s="388">
        <v>0</v>
      </c>
      <c r="BJ140" s="388">
        <v>0</v>
      </c>
      <c r="BK140" s="388">
        <v>0</v>
      </c>
      <c r="BL140" s="388">
        <v>0</v>
      </c>
      <c r="BM140" s="388">
        <v>0</v>
      </c>
      <c r="BN140" s="388">
        <v>0</v>
      </c>
      <c r="BO140" s="389">
        <v>0</v>
      </c>
      <c r="BP140" s="388">
        <v>0</v>
      </c>
      <c r="BQ140" s="388">
        <v>0</v>
      </c>
      <c r="BR140" s="388">
        <v>0</v>
      </c>
      <c r="BS140" s="388">
        <v>0</v>
      </c>
      <c r="BT140" s="388">
        <v>0</v>
      </c>
      <c r="BU140" s="388">
        <v>1</v>
      </c>
      <c r="BV140" s="389">
        <v>1</v>
      </c>
      <c r="BW140" s="388">
        <v>1</v>
      </c>
      <c r="BX140" s="388">
        <v>1</v>
      </c>
      <c r="BY140" s="388">
        <v>0</v>
      </c>
      <c r="BZ140" s="388">
        <v>0</v>
      </c>
      <c r="CA140" s="388">
        <v>1</v>
      </c>
      <c r="CB140" s="388">
        <v>1</v>
      </c>
      <c r="CC140" s="389">
        <v>1</v>
      </c>
      <c r="CD140" s="388">
        <v>3</v>
      </c>
      <c r="CF140" s="388">
        <v>0</v>
      </c>
      <c r="CG140" s="388">
        <v>0</v>
      </c>
      <c r="CH140" s="388">
        <v>0</v>
      </c>
      <c r="CI140" s="388">
        <v>0</v>
      </c>
      <c r="CJ140" s="389">
        <v>1</v>
      </c>
      <c r="CK140" s="388">
        <v>0</v>
      </c>
      <c r="CL140" s="388">
        <v>1</v>
      </c>
      <c r="CM140" s="388">
        <v>1</v>
      </c>
      <c r="CN140" s="388">
        <v>1</v>
      </c>
      <c r="CO140" s="388">
        <v>0</v>
      </c>
      <c r="CP140" s="388">
        <v>1</v>
      </c>
      <c r="CQ140" s="389">
        <v>1</v>
      </c>
      <c r="CR140" s="388">
        <v>0</v>
      </c>
      <c r="CS140" s="388">
        <v>0</v>
      </c>
      <c r="CT140" s="388">
        <v>0</v>
      </c>
      <c r="CU140" s="388">
        <v>1</v>
      </c>
      <c r="CV140" s="388">
        <v>1</v>
      </c>
      <c r="CW140" s="388">
        <v>1</v>
      </c>
      <c r="CX140" s="389">
        <v>0</v>
      </c>
      <c r="CY140" s="388">
        <v>0</v>
      </c>
      <c r="CZ140" s="388">
        <v>0</v>
      </c>
      <c r="DA140" s="388">
        <v>0</v>
      </c>
      <c r="DB140" s="388">
        <v>0</v>
      </c>
      <c r="DC140" s="388">
        <v>0</v>
      </c>
      <c r="DD140" s="388">
        <v>0</v>
      </c>
      <c r="DE140" s="389">
        <v>0</v>
      </c>
      <c r="DF140" s="388">
        <v>0</v>
      </c>
      <c r="DG140" s="388">
        <v>0</v>
      </c>
      <c r="DH140" s="388">
        <v>0</v>
      </c>
      <c r="DI140" s="388">
        <v>0</v>
      </c>
      <c r="DJ140" s="388">
        <v>0</v>
      </c>
      <c r="DK140" s="388">
        <v>0</v>
      </c>
      <c r="DL140" s="389">
        <v>0</v>
      </c>
      <c r="DM140" s="388">
        <v>0</v>
      </c>
      <c r="DN140" s="388">
        <v>0</v>
      </c>
      <c r="DO140" s="388">
        <v>0</v>
      </c>
      <c r="DP140" s="388">
        <v>0</v>
      </c>
      <c r="DQ140" s="388">
        <v>0</v>
      </c>
      <c r="DR140" s="388">
        <v>0</v>
      </c>
      <c r="DS140" s="388">
        <v>0</v>
      </c>
      <c r="DT140" s="388">
        <v>0</v>
      </c>
      <c r="DU140" s="388">
        <v>0</v>
      </c>
      <c r="DV140" s="388">
        <v>0</v>
      </c>
      <c r="DW140" s="388">
        <v>0</v>
      </c>
      <c r="DX140" s="388">
        <v>0</v>
      </c>
      <c r="DY140" s="388">
        <v>0</v>
      </c>
      <c r="DZ140" s="388">
        <v>0</v>
      </c>
      <c r="EA140" s="390">
        <v>0</v>
      </c>
      <c r="EB140" s="388">
        <v>0</v>
      </c>
      <c r="EC140" s="388">
        <v>0</v>
      </c>
      <c r="ED140" s="388">
        <v>0</v>
      </c>
      <c r="EE140" s="388">
        <v>0</v>
      </c>
      <c r="EF140" s="388">
        <v>0</v>
      </c>
      <c r="EG140" s="389">
        <v>0</v>
      </c>
    </row>
    <row r="141" spans="1:137" s="388" customFormat="1">
      <c r="A141" s="384">
        <v>1</v>
      </c>
      <c r="B141" s="385" t="s">
        <v>4728</v>
      </c>
      <c r="C141" s="386">
        <f>(SUM(E141:K141))*A141</f>
        <v>7</v>
      </c>
      <c r="D141" s="387">
        <v>2</v>
      </c>
      <c r="E141" s="388">
        <v>1</v>
      </c>
      <c r="F141" s="388">
        <v>1</v>
      </c>
      <c r="G141" s="388">
        <v>1</v>
      </c>
      <c r="H141" s="388">
        <v>1</v>
      </c>
      <c r="I141" s="388">
        <v>1</v>
      </c>
      <c r="J141" s="388">
        <v>1</v>
      </c>
      <c r="K141" s="389">
        <v>1</v>
      </c>
      <c r="L141" s="388">
        <v>0</v>
      </c>
      <c r="M141" s="388">
        <v>0</v>
      </c>
      <c r="N141" s="388">
        <v>0</v>
      </c>
      <c r="O141" s="388">
        <v>1</v>
      </c>
      <c r="P141" s="388">
        <v>1</v>
      </c>
      <c r="Q141" s="388">
        <v>0</v>
      </c>
      <c r="R141" s="389">
        <v>0</v>
      </c>
      <c r="S141" s="388">
        <v>0</v>
      </c>
      <c r="T141" s="388">
        <v>0</v>
      </c>
      <c r="U141" s="388">
        <v>0</v>
      </c>
      <c r="V141" s="388">
        <v>0</v>
      </c>
      <c r="W141" s="388">
        <v>1</v>
      </c>
      <c r="X141" s="388">
        <v>1</v>
      </c>
      <c r="Y141" s="389">
        <v>1</v>
      </c>
      <c r="Z141" s="388">
        <v>0</v>
      </c>
      <c r="AA141" s="388">
        <v>0</v>
      </c>
      <c r="AB141" s="388">
        <v>1</v>
      </c>
      <c r="AC141" s="388">
        <v>0</v>
      </c>
      <c r="AD141" s="388">
        <v>1</v>
      </c>
      <c r="AE141" s="388">
        <v>1</v>
      </c>
      <c r="AF141" s="389">
        <v>2</v>
      </c>
      <c r="AG141" s="388">
        <v>2</v>
      </c>
      <c r="AH141" s="388">
        <v>0</v>
      </c>
      <c r="AI141" s="388">
        <v>0</v>
      </c>
      <c r="AJ141" s="388">
        <v>1</v>
      </c>
      <c r="AK141" s="388">
        <v>1</v>
      </c>
      <c r="AL141" s="388">
        <v>1</v>
      </c>
      <c r="AM141" s="389">
        <v>0</v>
      </c>
      <c r="AN141" s="388">
        <v>1</v>
      </c>
      <c r="AO141" s="388">
        <v>2</v>
      </c>
      <c r="AP141" s="388">
        <v>0</v>
      </c>
      <c r="AQ141" s="388">
        <v>0</v>
      </c>
      <c r="AR141" s="388">
        <v>0</v>
      </c>
      <c r="AS141" s="388">
        <v>0</v>
      </c>
      <c r="AT141" s="389">
        <v>1</v>
      </c>
      <c r="AU141" s="388">
        <v>0</v>
      </c>
      <c r="AV141" s="388">
        <v>0</v>
      </c>
      <c r="AW141" s="388">
        <v>0</v>
      </c>
      <c r="AX141" s="388">
        <v>0</v>
      </c>
      <c r="AY141" s="388">
        <v>8</v>
      </c>
      <c r="AZ141" s="388">
        <v>0</v>
      </c>
      <c r="BA141" s="389">
        <v>80</v>
      </c>
      <c r="BB141" s="388">
        <v>0</v>
      </c>
      <c r="BC141" s="388">
        <v>0</v>
      </c>
      <c r="BD141" s="388">
        <v>0</v>
      </c>
      <c r="BE141" s="388">
        <v>0</v>
      </c>
      <c r="BF141" s="388">
        <v>0</v>
      </c>
      <c r="BG141" s="388">
        <v>6</v>
      </c>
      <c r="BH141" s="389">
        <v>75</v>
      </c>
      <c r="BI141" s="388">
        <v>0</v>
      </c>
      <c r="BJ141" s="388">
        <v>0</v>
      </c>
      <c r="BK141" s="388">
        <v>0</v>
      </c>
      <c r="BL141" s="388">
        <v>0</v>
      </c>
      <c r="BM141" s="388">
        <v>68</v>
      </c>
      <c r="BN141" s="388">
        <v>0</v>
      </c>
      <c r="BO141" s="389">
        <v>2</v>
      </c>
      <c r="BP141" s="388">
        <v>0</v>
      </c>
      <c r="BQ141" s="388">
        <v>0</v>
      </c>
      <c r="BR141" s="388">
        <v>0</v>
      </c>
      <c r="BS141" s="388">
        <v>0</v>
      </c>
      <c r="BT141" s="388">
        <v>0</v>
      </c>
      <c r="BU141" s="388">
        <v>0</v>
      </c>
      <c r="BV141" s="389">
        <v>1</v>
      </c>
      <c r="BW141" s="388">
        <v>0</v>
      </c>
      <c r="BX141" s="388">
        <v>8</v>
      </c>
      <c r="BY141" s="388">
        <v>0</v>
      </c>
      <c r="BZ141" s="388">
        <v>0</v>
      </c>
      <c r="CA141" s="388">
        <v>0</v>
      </c>
      <c r="CB141" s="388">
        <v>0</v>
      </c>
      <c r="CC141" s="389">
        <v>0</v>
      </c>
      <c r="CD141" s="388">
        <v>8</v>
      </c>
      <c r="CE141" s="388">
        <v>0</v>
      </c>
      <c r="CF141" s="388">
        <v>0</v>
      </c>
      <c r="CG141" s="388">
        <v>0</v>
      </c>
      <c r="CH141" s="388">
        <v>0</v>
      </c>
      <c r="CI141" s="388">
        <v>0</v>
      </c>
      <c r="CJ141" s="389">
        <v>2</v>
      </c>
      <c r="CK141" s="388">
        <v>0</v>
      </c>
      <c r="CL141" s="388">
        <v>0</v>
      </c>
      <c r="CM141" s="388">
        <v>9</v>
      </c>
      <c r="CN141" s="388">
        <v>7</v>
      </c>
      <c r="CO141" s="388">
        <v>0</v>
      </c>
      <c r="CP141" s="388">
        <v>0</v>
      </c>
      <c r="CQ141" s="389">
        <v>0</v>
      </c>
      <c r="CR141" s="388">
        <v>0</v>
      </c>
      <c r="CS141" s="388">
        <v>0</v>
      </c>
      <c r="CT141" s="388">
        <v>9</v>
      </c>
      <c r="CU141" s="388">
        <v>7</v>
      </c>
      <c r="CV141" s="388">
        <v>8</v>
      </c>
      <c r="CW141" s="388">
        <v>3</v>
      </c>
      <c r="CX141" s="389">
        <v>6</v>
      </c>
      <c r="CY141" s="388">
        <v>0</v>
      </c>
      <c r="CZ141" s="388">
        <v>0</v>
      </c>
      <c r="DA141" s="388">
        <v>0</v>
      </c>
      <c r="DB141" s="388">
        <v>0</v>
      </c>
      <c r="DC141" s="388">
        <v>0</v>
      </c>
      <c r="DD141" s="388">
        <v>0</v>
      </c>
      <c r="DE141" s="389">
        <v>0</v>
      </c>
      <c r="DF141" s="388">
        <v>0</v>
      </c>
      <c r="DG141" s="388">
        <v>0</v>
      </c>
      <c r="DH141" s="388">
        <v>0</v>
      </c>
      <c r="DI141" s="388">
        <v>0</v>
      </c>
      <c r="DJ141" s="388">
        <v>0</v>
      </c>
      <c r="DK141" s="388">
        <v>0</v>
      </c>
      <c r="DL141" s="389">
        <v>0</v>
      </c>
      <c r="DM141" s="388">
        <v>0</v>
      </c>
      <c r="DN141" s="388">
        <v>0</v>
      </c>
      <c r="DO141" s="388">
        <v>0</v>
      </c>
      <c r="DP141" s="388">
        <v>0</v>
      </c>
      <c r="DQ141" s="388">
        <v>0</v>
      </c>
      <c r="DR141" s="388">
        <v>0</v>
      </c>
      <c r="DS141" s="388">
        <v>0</v>
      </c>
      <c r="DT141" s="388">
        <v>0</v>
      </c>
      <c r="DU141" s="388">
        <v>0</v>
      </c>
      <c r="DV141" s="388">
        <v>0</v>
      </c>
      <c r="DW141" s="388">
        <v>0</v>
      </c>
      <c r="DX141" s="388">
        <v>0</v>
      </c>
      <c r="DY141" s="388">
        <v>0</v>
      </c>
      <c r="DZ141" s="388">
        <v>0</v>
      </c>
      <c r="EA141" s="390">
        <v>0</v>
      </c>
      <c r="EB141" s="388">
        <v>0</v>
      </c>
      <c r="EC141" s="388">
        <v>0</v>
      </c>
      <c r="ED141" s="388">
        <v>0</v>
      </c>
      <c r="EE141" s="388">
        <v>0</v>
      </c>
      <c r="EF141" s="388">
        <v>0</v>
      </c>
      <c r="EG141" s="389">
        <v>0</v>
      </c>
    </row>
    <row r="142" spans="1:137" s="388" customFormat="1">
      <c r="A142" s="391">
        <f>1/5</f>
        <v>0.2</v>
      </c>
      <c r="B142" s="385" t="s">
        <v>2127</v>
      </c>
      <c r="C142" s="386">
        <f t="shared" ref="C142:C143" si="36">(SUM(E142:K142))*A142</f>
        <v>5</v>
      </c>
      <c r="D142" s="387">
        <v>10</v>
      </c>
      <c r="E142" s="388">
        <v>8</v>
      </c>
      <c r="F142" s="388">
        <v>0</v>
      </c>
      <c r="G142" s="388">
        <v>0</v>
      </c>
      <c r="H142" s="388">
        <v>0</v>
      </c>
      <c r="I142" s="388">
        <v>10</v>
      </c>
      <c r="J142" s="388">
        <v>7</v>
      </c>
      <c r="K142" s="389">
        <v>0</v>
      </c>
      <c r="L142" s="388">
        <v>0</v>
      </c>
      <c r="M142" s="388">
        <v>0</v>
      </c>
      <c r="N142" s="388">
        <v>0</v>
      </c>
      <c r="O142" s="388">
        <v>0</v>
      </c>
      <c r="P142" s="388">
        <v>0</v>
      </c>
      <c r="Q142" s="388">
        <v>0</v>
      </c>
      <c r="R142" s="389">
        <v>0</v>
      </c>
      <c r="S142" s="388">
        <v>0</v>
      </c>
      <c r="T142" s="388">
        <v>0</v>
      </c>
      <c r="U142" s="388">
        <v>0</v>
      </c>
      <c r="V142" s="388">
        <v>0</v>
      </c>
      <c r="W142" s="388">
        <v>0</v>
      </c>
      <c r="X142" s="388">
        <v>0</v>
      </c>
      <c r="Y142" s="389">
        <v>8</v>
      </c>
      <c r="Z142" s="388">
        <v>0</v>
      </c>
      <c r="AA142" s="388">
        <v>0</v>
      </c>
      <c r="AB142" s="388">
        <v>4</v>
      </c>
      <c r="AC142" s="388">
        <v>0</v>
      </c>
      <c r="AD142" s="388">
        <v>7</v>
      </c>
      <c r="AE142" s="388">
        <v>6</v>
      </c>
      <c r="AF142" s="389">
        <v>8</v>
      </c>
      <c r="AG142" s="388">
        <v>6</v>
      </c>
      <c r="AH142" s="388">
        <v>0</v>
      </c>
      <c r="AI142" s="388">
        <v>0</v>
      </c>
      <c r="AJ142" s="388">
        <v>7</v>
      </c>
      <c r="AK142" s="388">
        <v>4</v>
      </c>
      <c r="AL142" s="388">
        <v>6</v>
      </c>
      <c r="AM142" s="389">
        <v>0</v>
      </c>
      <c r="AN142" s="388">
        <v>6</v>
      </c>
      <c r="AO142" s="388">
        <v>3</v>
      </c>
      <c r="AP142" s="388">
        <v>0</v>
      </c>
      <c r="AQ142" s="388">
        <v>0</v>
      </c>
      <c r="AR142" s="388">
        <v>0</v>
      </c>
      <c r="AS142" s="388">
        <v>0</v>
      </c>
      <c r="AT142" s="389">
        <v>6</v>
      </c>
      <c r="AU142" s="388">
        <v>0</v>
      </c>
      <c r="AV142" s="388">
        <v>0</v>
      </c>
      <c r="AW142" s="388">
        <v>0</v>
      </c>
      <c r="AX142" s="388">
        <v>0</v>
      </c>
      <c r="AY142" s="388">
        <v>5</v>
      </c>
      <c r="AZ142" s="388">
        <v>0</v>
      </c>
      <c r="BA142" s="389">
        <v>6</v>
      </c>
      <c r="BB142" s="388">
        <v>0</v>
      </c>
      <c r="BC142" s="388">
        <v>0</v>
      </c>
      <c r="BD142" s="388">
        <v>0</v>
      </c>
      <c r="BE142" s="388">
        <v>0</v>
      </c>
      <c r="BF142" s="388">
        <v>0</v>
      </c>
      <c r="BG142" s="388">
        <v>4</v>
      </c>
      <c r="BH142" s="389">
        <v>8</v>
      </c>
      <c r="BI142" s="388">
        <v>0</v>
      </c>
      <c r="BJ142" s="388">
        <v>0</v>
      </c>
      <c r="BK142" s="388">
        <v>0</v>
      </c>
      <c r="BL142" s="388">
        <v>10</v>
      </c>
      <c r="BM142" s="388">
        <v>8</v>
      </c>
      <c r="BN142" s="388">
        <v>7</v>
      </c>
      <c r="BO142" s="389">
        <v>0</v>
      </c>
      <c r="BP142" s="388">
        <v>0</v>
      </c>
      <c r="BQ142" s="388">
        <v>0</v>
      </c>
      <c r="BR142" s="388">
        <v>0</v>
      </c>
      <c r="BS142" s="388">
        <v>0</v>
      </c>
      <c r="BT142" s="388">
        <v>0</v>
      </c>
      <c r="BU142" s="388">
        <v>10</v>
      </c>
      <c r="BV142" s="389">
        <v>10</v>
      </c>
      <c r="BW142" s="388">
        <v>0</v>
      </c>
      <c r="BX142" s="388">
        <v>0</v>
      </c>
      <c r="BY142" s="388">
        <v>10</v>
      </c>
      <c r="BZ142" s="388">
        <v>8</v>
      </c>
      <c r="CA142" s="388">
        <v>7</v>
      </c>
      <c r="CB142" s="388">
        <v>2</v>
      </c>
      <c r="CC142" s="389">
        <v>6</v>
      </c>
      <c r="CD142" s="388">
        <v>0</v>
      </c>
      <c r="CE142" s="388">
        <v>0</v>
      </c>
      <c r="CF142" s="388">
        <v>0</v>
      </c>
      <c r="CG142" s="388">
        <v>0</v>
      </c>
      <c r="CH142" s="388">
        <v>0</v>
      </c>
      <c r="CI142" s="388">
        <v>0</v>
      </c>
      <c r="CJ142" s="389">
        <v>0</v>
      </c>
      <c r="CK142" s="388">
        <v>0</v>
      </c>
      <c r="CL142" s="388">
        <v>100</v>
      </c>
      <c r="CM142" s="388">
        <v>4</v>
      </c>
      <c r="CN142" s="388">
        <v>80</v>
      </c>
      <c r="CO142" s="388">
        <v>60</v>
      </c>
      <c r="CP142" s="388">
        <v>100</v>
      </c>
      <c r="CQ142" s="389">
        <v>0</v>
      </c>
      <c r="CR142" s="388">
        <v>70</v>
      </c>
      <c r="CS142" s="388">
        <v>70</v>
      </c>
      <c r="CT142" s="388">
        <v>70</v>
      </c>
      <c r="CU142" s="388">
        <v>77</v>
      </c>
      <c r="CV142" s="388">
        <v>70</v>
      </c>
      <c r="CW142" s="388">
        <v>80</v>
      </c>
      <c r="CX142" s="389">
        <v>79</v>
      </c>
      <c r="CY142" s="388">
        <v>0</v>
      </c>
      <c r="CZ142" s="388">
        <v>90</v>
      </c>
      <c r="DA142" s="388">
        <v>0</v>
      </c>
      <c r="DB142" s="388">
        <v>80</v>
      </c>
      <c r="DC142" s="388">
        <v>85</v>
      </c>
      <c r="DD142" s="388">
        <v>70</v>
      </c>
      <c r="DE142" s="389">
        <v>80</v>
      </c>
      <c r="DF142" s="388">
        <v>0</v>
      </c>
      <c r="DG142" s="388">
        <v>50</v>
      </c>
      <c r="DH142" s="388">
        <v>70</v>
      </c>
      <c r="DI142" s="388">
        <v>70</v>
      </c>
      <c r="DJ142" s="388">
        <v>60</v>
      </c>
      <c r="DK142" s="388">
        <v>100</v>
      </c>
      <c r="DL142" s="389">
        <v>60</v>
      </c>
      <c r="DM142" s="388">
        <v>0</v>
      </c>
      <c r="DN142" s="388">
        <v>59</v>
      </c>
      <c r="DO142" s="388">
        <v>85</v>
      </c>
      <c r="DP142" s="388">
        <v>80</v>
      </c>
      <c r="DQ142" s="388">
        <v>65</v>
      </c>
      <c r="DR142" s="388">
        <v>70</v>
      </c>
      <c r="DS142" s="388">
        <v>66</v>
      </c>
      <c r="DT142" s="388">
        <v>65</v>
      </c>
      <c r="DU142" s="388">
        <v>0</v>
      </c>
      <c r="DV142" s="388">
        <v>0</v>
      </c>
      <c r="DW142" s="388">
        <v>0</v>
      </c>
      <c r="DX142" s="388">
        <v>64</v>
      </c>
      <c r="DY142" s="388">
        <v>0</v>
      </c>
      <c r="DZ142" s="388">
        <v>0</v>
      </c>
      <c r="EA142" s="390">
        <v>80</v>
      </c>
      <c r="EB142" s="388">
        <v>0</v>
      </c>
      <c r="EC142" s="388">
        <v>0</v>
      </c>
      <c r="ED142" s="388">
        <v>0</v>
      </c>
      <c r="EE142" s="388">
        <v>0</v>
      </c>
      <c r="EF142" s="388">
        <v>79</v>
      </c>
      <c r="EG142" s="389">
        <v>69</v>
      </c>
    </row>
    <row r="143" spans="1:137" s="388" customFormat="1">
      <c r="A143" s="391">
        <v>0.5</v>
      </c>
      <c r="B143" s="385" t="s">
        <v>5076</v>
      </c>
      <c r="C143" s="386">
        <f t="shared" si="36"/>
        <v>2.5</v>
      </c>
      <c r="D143" s="387">
        <v>3</v>
      </c>
      <c r="E143" s="388">
        <v>1</v>
      </c>
      <c r="F143" s="388">
        <v>0</v>
      </c>
      <c r="G143" s="388">
        <v>0</v>
      </c>
      <c r="H143" s="388">
        <v>0</v>
      </c>
      <c r="I143" s="388">
        <v>3</v>
      </c>
      <c r="J143" s="388">
        <v>1</v>
      </c>
      <c r="K143" s="389">
        <v>0</v>
      </c>
      <c r="L143" s="388">
        <v>0</v>
      </c>
      <c r="M143" s="388">
        <v>0</v>
      </c>
      <c r="N143" s="388">
        <v>0</v>
      </c>
      <c r="O143" s="388">
        <v>0</v>
      </c>
      <c r="P143" s="388">
        <v>0</v>
      </c>
      <c r="Q143" s="388">
        <v>0</v>
      </c>
      <c r="R143" s="389">
        <v>0</v>
      </c>
      <c r="S143" s="388">
        <v>0</v>
      </c>
      <c r="T143" s="388">
        <v>0</v>
      </c>
      <c r="U143" s="388">
        <v>0</v>
      </c>
      <c r="V143" s="388">
        <v>0</v>
      </c>
      <c r="W143" s="388">
        <v>0</v>
      </c>
      <c r="X143" s="388">
        <v>0</v>
      </c>
      <c r="Y143" s="389">
        <v>3</v>
      </c>
      <c r="Z143" s="388">
        <v>0</v>
      </c>
      <c r="AA143" s="388">
        <v>0</v>
      </c>
      <c r="AB143" s="388">
        <v>3</v>
      </c>
      <c r="AC143" s="388">
        <v>0</v>
      </c>
      <c r="AD143" s="388">
        <v>1</v>
      </c>
      <c r="AE143" s="388">
        <v>2</v>
      </c>
      <c r="AF143" s="389">
        <v>3</v>
      </c>
      <c r="AG143" s="388">
        <v>1</v>
      </c>
      <c r="AH143" s="388">
        <v>0</v>
      </c>
      <c r="AI143" s="388">
        <v>0</v>
      </c>
      <c r="AJ143" s="388">
        <v>3</v>
      </c>
      <c r="AK143" s="388">
        <v>1</v>
      </c>
      <c r="AL143" s="388">
        <v>1</v>
      </c>
      <c r="AM143" s="389">
        <v>0</v>
      </c>
      <c r="AN143" s="388">
        <v>1</v>
      </c>
      <c r="AO143" s="388">
        <v>0</v>
      </c>
      <c r="AP143" s="388">
        <v>0</v>
      </c>
      <c r="AQ143" s="388">
        <v>0</v>
      </c>
      <c r="AR143" s="388">
        <v>0</v>
      </c>
      <c r="AS143" s="388">
        <v>0</v>
      </c>
      <c r="AT143" s="389">
        <v>1</v>
      </c>
      <c r="AU143" s="388">
        <v>0</v>
      </c>
      <c r="AV143" s="388">
        <v>0</v>
      </c>
      <c r="AW143" s="388">
        <v>0</v>
      </c>
      <c r="AX143" s="388">
        <v>0</v>
      </c>
      <c r="AY143" s="388">
        <v>1</v>
      </c>
      <c r="AZ143" s="388">
        <v>0</v>
      </c>
      <c r="BA143" s="389">
        <v>1</v>
      </c>
      <c r="BB143" s="388">
        <v>0</v>
      </c>
      <c r="BC143" s="388">
        <v>0</v>
      </c>
      <c r="BD143" s="388">
        <v>0</v>
      </c>
      <c r="BE143" s="388">
        <v>0</v>
      </c>
      <c r="BF143" s="388">
        <v>0</v>
      </c>
      <c r="BG143" s="388">
        <v>1</v>
      </c>
      <c r="BH143" s="389">
        <v>1</v>
      </c>
      <c r="BI143" s="388">
        <v>0</v>
      </c>
      <c r="BJ143" s="388">
        <v>0</v>
      </c>
      <c r="BK143" s="388">
        <v>0</v>
      </c>
      <c r="BL143" s="388">
        <v>2</v>
      </c>
      <c r="BM143" s="388">
        <v>1</v>
      </c>
      <c r="BN143" s="388">
        <v>1</v>
      </c>
      <c r="BO143" s="389">
        <v>0</v>
      </c>
      <c r="BP143" s="388">
        <v>0</v>
      </c>
      <c r="BQ143" s="388">
        <v>0</v>
      </c>
      <c r="BR143" s="388">
        <v>0</v>
      </c>
      <c r="BS143" s="388">
        <v>0</v>
      </c>
      <c r="BT143" s="388">
        <v>0</v>
      </c>
      <c r="BU143" s="388">
        <v>1</v>
      </c>
      <c r="BV143" s="389">
        <v>1</v>
      </c>
      <c r="BW143" s="388">
        <v>0</v>
      </c>
      <c r="BX143" s="388">
        <v>0</v>
      </c>
      <c r="BY143" s="388">
        <v>1</v>
      </c>
      <c r="BZ143" s="388">
        <v>1</v>
      </c>
      <c r="CA143" s="388">
        <v>1</v>
      </c>
      <c r="CB143" s="388">
        <v>1</v>
      </c>
      <c r="CC143" s="389">
        <v>1</v>
      </c>
      <c r="CD143" s="388">
        <v>0</v>
      </c>
      <c r="CE143" s="388">
        <v>0</v>
      </c>
      <c r="CF143" s="388">
        <v>0</v>
      </c>
      <c r="CG143" s="388">
        <v>0</v>
      </c>
      <c r="CH143" s="388">
        <v>0</v>
      </c>
      <c r="CI143" s="388">
        <v>0</v>
      </c>
      <c r="CJ143" s="389">
        <v>0</v>
      </c>
      <c r="CK143" s="388">
        <v>0</v>
      </c>
      <c r="CL143" s="388">
        <v>1</v>
      </c>
      <c r="CM143" s="388">
        <v>1</v>
      </c>
      <c r="CN143" s="388">
        <v>1</v>
      </c>
      <c r="CO143" s="388">
        <v>1</v>
      </c>
      <c r="CP143" s="388">
        <v>2</v>
      </c>
      <c r="CQ143" s="389">
        <v>0</v>
      </c>
      <c r="CR143" s="388">
        <v>1</v>
      </c>
      <c r="CS143" s="388">
        <v>1</v>
      </c>
      <c r="CT143" s="388">
        <v>1</v>
      </c>
      <c r="CU143" s="388">
        <v>1</v>
      </c>
      <c r="CV143" s="388">
        <v>1</v>
      </c>
      <c r="CW143" s="388">
        <v>1</v>
      </c>
      <c r="CX143" s="389">
        <v>0</v>
      </c>
      <c r="CY143" s="388">
        <v>0</v>
      </c>
      <c r="CZ143" s="388">
        <v>0</v>
      </c>
      <c r="DA143" s="388">
        <v>0</v>
      </c>
      <c r="DB143" s="388">
        <v>0</v>
      </c>
      <c r="DC143" s="388">
        <v>0</v>
      </c>
      <c r="DD143" s="388">
        <v>0</v>
      </c>
      <c r="DE143" s="389">
        <v>0</v>
      </c>
      <c r="DF143" s="388">
        <v>0</v>
      </c>
      <c r="DG143" s="388">
        <v>0</v>
      </c>
      <c r="DH143" s="388">
        <v>0</v>
      </c>
      <c r="DI143" s="388">
        <v>0</v>
      </c>
      <c r="DJ143" s="388">
        <v>0</v>
      </c>
      <c r="DK143" s="388">
        <v>0</v>
      </c>
      <c r="DL143" s="389">
        <v>0</v>
      </c>
      <c r="DM143" s="388">
        <v>0</v>
      </c>
      <c r="DN143" s="388">
        <v>0</v>
      </c>
      <c r="DO143" s="388">
        <v>0</v>
      </c>
      <c r="DP143" s="388">
        <v>0</v>
      </c>
      <c r="DQ143" s="388">
        <v>0</v>
      </c>
      <c r="DR143" s="388">
        <v>0</v>
      </c>
      <c r="DS143" s="388">
        <v>0</v>
      </c>
      <c r="DT143" s="388">
        <v>0</v>
      </c>
      <c r="DU143" s="388">
        <v>0</v>
      </c>
      <c r="DV143" s="388">
        <v>0</v>
      </c>
      <c r="DW143" s="388">
        <v>0</v>
      </c>
      <c r="DX143" s="388">
        <v>0</v>
      </c>
      <c r="DY143" s="388">
        <v>0</v>
      </c>
      <c r="DZ143" s="388">
        <v>0</v>
      </c>
      <c r="EA143" s="390">
        <v>0</v>
      </c>
      <c r="EB143" s="388">
        <v>0</v>
      </c>
      <c r="EC143" s="388">
        <v>0</v>
      </c>
      <c r="ED143" s="388">
        <v>0</v>
      </c>
      <c r="EE143" s="388">
        <v>0</v>
      </c>
      <c r="EF143" s="388">
        <v>0</v>
      </c>
      <c r="EG143" s="389">
        <v>0</v>
      </c>
    </row>
    <row r="144" spans="1:137" s="388" customFormat="1">
      <c r="A144" s="391">
        <v>0.5</v>
      </c>
      <c r="B144" s="385" t="s">
        <v>5272</v>
      </c>
      <c r="C144" s="386">
        <f t="shared" si="35"/>
        <v>0.5</v>
      </c>
      <c r="D144" s="387">
        <v>1</v>
      </c>
      <c r="E144" s="388">
        <v>1</v>
      </c>
      <c r="F144" s="388">
        <v>0</v>
      </c>
      <c r="G144" s="388">
        <v>0</v>
      </c>
      <c r="H144" s="388">
        <v>0</v>
      </c>
      <c r="I144" s="388">
        <v>0</v>
      </c>
      <c r="J144" s="388">
        <v>0</v>
      </c>
      <c r="K144" s="389">
        <v>0</v>
      </c>
      <c r="L144" s="388">
        <v>0</v>
      </c>
      <c r="M144" s="388">
        <v>0</v>
      </c>
      <c r="N144" s="388">
        <v>0</v>
      </c>
      <c r="O144" s="388">
        <v>0</v>
      </c>
      <c r="P144" s="388">
        <v>0</v>
      </c>
      <c r="Q144" s="388">
        <v>0</v>
      </c>
      <c r="R144" s="389">
        <v>0</v>
      </c>
      <c r="S144" s="388">
        <v>0</v>
      </c>
      <c r="T144" s="388">
        <v>0</v>
      </c>
      <c r="U144" s="388">
        <v>0</v>
      </c>
      <c r="V144" s="388">
        <v>0</v>
      </c>
      <c r="W144" s="388">
        <v>0</v>
      </c>
      <c r="X144" s="388">
        <v>0</v>
      </c>
      <c r="Y144" s="389">
        <v>0</v>
      </c>
      <c r="Z144" s="388">
        <v>0</v>
      </c>
      <c r="AA144" s="388">
        <v>0</v>
      </c>
      <c r="AB144" s="388">
        <v>1</v>
      </c>
      <c r="AC144" s="388">
        <v>0</v>
      </c>
      <c r="AD144" s="388">
        <v>0</v>
      </c>
      <c r="AE144" s="388">
        <v>0</v>
      </c>
      <c r="AF144" s="389">
        <v>0</v>
      </c>
      <c r="AG144" s="388">
        <v>0</v>
      </c>
      <c r="AH144" s="388">
        <v>0</v>
      </c>
      <c r="AI144" s="388">
        <v>0</v>
      </c>
      <c r="AJ144" s="388">
        <v>0</v>
      </c>
      <c r="AK144" s="388">
        <v>0</v>
      </c>
      <c r="AL144" s="388">
        <v>0</v>
      </c>
      <c r="AM144" s="389">
        <v>0</v>
      </c>
      <c r="AN144" s="388">
        <v>0</v>
      </c>
      <c r="AO144" s="388">
        <v>0</v>
      </c>
      <c r="AP144" s="388">
        <v>0</v>
      </c>
      <c r="AQ144" s="388">
        <v>0</v>
      </c>
      <c r="AR144" s="388">
        <v>0</v>
      </c>
      <c r="AS144" s="388">
        <v>0</v>
      </c>
      <c r="AT144" s="389">
        <v>0</v>
      </c>
      <c r="AU144" s="388">
        <v>0</v>
      </c>
      <c r="AV144" s="388">
        <v>0</v>
      </c>
      <c r="AW144" s="388">
        <v>0</v>
      </c>
      <c r="AX144" s="388">
        <v>0</v>
      </c>
      <c r="AY144" s="388">
        <v>0</v>
      </c>
      <c r="AZ144" s="388">
        <v>0</v>
      </c>
      <c r="BA144" s="389">
        <v>0</v>
      </c>
      <c r="BB144" s="388">
        <v>0</v>
      </c>
      <c r="BC144" s="388">
        <v>0</v>
      </c>
      <c r="BD144" s="388">
        <v>0</v>
      </c>
      <c r="BE144" s="388">
        <v>0</v>
      </c>
      <c r="BF144" s="388">
        <v>0</v>
      </c>
      <c r="BG144" s="388">
        <v>0</v>
      </c>
      <c r="BH144" s="389">
        <v>0</v>
      </c>
      <c r="BI144" s="388">
        <v>0</v>
      </c>
      <c r="BJ144" s="388">
        <v>0</v>
      </c>
      <c r="BK144" s="388">
        <v>0</v>
      </c>
      <c r="BL144" s="388">
        <v>0</v>
      </c>
      <c r="BM144" s="388">
        <v>0</v>
      </c>
      <c r="BN144" s="388">
        <v>0</v>
      </c>
      <c r="BO144" s="389">
        <v>0</v>
      </c>
      <c r="BP144" s="388">
        <v>0</v>
      </c>
      <c r="BQ144" s="388">
        <v>0</v>
      </c>
      <c r="BR144" s="388">
        <v>0</v>
      </c>
      <c r="BS144" s="388">
        <v>0</v>
      </c>
      <c r="BT144" s="388">
        <v>0</v>
      </c>
      <c r="BU144" s="388">
        <v>0</v>
      </c>
      <c r="BV144" s="389">
        <v>0</v>
      </c>
      <c r="BW144" s="388">
        <v>0</v>
      </c>
      <c r="BX144" s="388">
        <v>0</v>
      </c>
      <c r="BY144" s="388">
        <v>0</v>
      </c>
      <c r="BZ144" s="388">
        <v>0</v>
      </c>
      <c r="CA144" s="388">
        <v>0</v>
      </c>
      <c r="CB144" s="388">
        <v>0</v>
      </c>
      <c r="CC144" s="389">
        <v>0</v>
      </c>
      <c r="CD144" s="388">
        <v>0</v>
      </c>
      <c r="CE144" s="388">
        <v>0</v>
      </c>
      <c r="CF144" s="388">
        <v>0</v>
      </c>
      <c r="CG144" s="388">
        <v>0</v>
      </c>
      <c r="CH144" s="388">
        <v>0</v>
      </c>
      <c r="CI144" s="388">
        <v>0</v>
      </c>
      <c r="CJ144" s="389">
        <v>0</v>
      </c>
      <c r="CK144" s="388">
        <v>0</v>
      </c>
      <c r="CL144" s="388">
        <v>0</v>
      </c>
      <c r="CM144" s="388">
        <v>0</v>
      </c>
      <c r="CN144" s="388">
        <v>0</v>
      </c>
      <c r="CO144" s="388">
        <v>0</v>
      </c>
      <c r="CP144" s="388">
        <v>0</v>
      </c>
      <c r="CQ144" s="389">
        <v>0</v>
      </c>
      <c r="CR144" s="388">
        <v>0</v>
      </c>
      <c r="CS144" s="388">
        <v>0</v>
      </c>
      <c r="CT144" s="388">
        <v>0</v>
      </c>
      <c r="CU144" s="388">
        <v>0</v>
      </c>
      <c r="CV144" s="388">
        <v>0</v>
      </c>
      <c r="CW144" s="388">
        <v>0</v>
      </c>
      <c r="CX144" s="389">
        <v>0</v>
      </c>
      <c r="CY144" s="388">
        <v>0</v>
      </c>
      <c r="CZ144" s="388">
        <v>0</v>
      </c>
      <c r="DA144" s="388">
        <v>0</v>
      </c>
      <c r="DB144" s="388">
        <v>0</v>
      </c>
      <c r="DC144" s="388">
        <v>0</v>
      </c>
      <c r="DD144" s="388">
        <v>0</v>
      </c>
      <c r="DE144" s="389">
        <v>0</v>
      </c>
      <c r="DF144" s="388">
        <v>0</v>
      </c>
      <c r="DG144" s="388">
        <v>0</v>
      </c>
      <c r="DH144" s="388">
        <v>0</v>
      </c>
      <c r="DI144" s="388">
        <v>0</v>
      </c>
      <c r="DJ144" s="388">
        <v>0</v>
      </c>
      <c r="DK144" s="388">
        <v>0</v>
      </c>
      <c r="DL144" s="389">
        <v>0</v>
      </c>
      <c r="DM144" s="388">
        <v>0</v>
      </c>
      <c r="DN144" s="388">
        <v>0</v>
      </c>
      <c r="DO144" s="388">
        <v>0</v>
      </c>
      <c r="DP144" s="388">
        <v>0</v>
      </c>
      <c r="DQ144" s="388">
        <v>0</v>
      </c>
      <c r="DR144" s="388">
        <v>0</v>
      </c>
      <c r="DS144" s="388">
        <v>0</v>
      </c>
      <c r="DT144" s="388">
        <v>0</v>
      </c>
      <c r="DU144" s="388">
        <v>0</v>
      </c>
      <c r="DV144" s="388">
        <v>0</v>
      </c>
      <c r="DW144" s="388">
        <v>0</v>
      </c>
      <c r="DX144" s="388">
        <v>0</v>
      </c>
      <c r="DY144" s="388">
        <v>0</v>
      </c>
      <c r="DZ144" s="388">
        <v>0</v>
      </c>
      <c r="EA144" s="390">
        <v>0</v>
      </c>
      <c r="EB144" s="388">
        <v>0</v>
      </c>
      <c r="EC144" s="388">
        <v>0</v>
      </c>
      <c r="ED144" s="388">
        <v>0</v>
      </c>
      <c r="EE144" s="388">
        <v>0</v>
      </c>
      <c r="EF144" s="388">
        <v>0</v>
      </c>
      <c r="EG144" s="389">
        <v>0</v>
      </c>
    </row>
    <row r="145" spans="1:137" s="388" customFormat="1">
      <c r="A145" s="391">
        <f t="shared" si="34"/>
        <v>0.2</v>
      </c>
      <c r="B145" s="385" t="s">
        <v>2386</v>
      </c>
      <c r="C145" s="386">
        <f t="shared" ref="C145:C147" si="37">(SUM(E145:K145))*A145</f>
        <v>0</v>
      </c>
      <c r="D145" s="387">
        <v>10</v>
      </c>
      <c r="E145" s="388">
        <v>0</v>
      </c>
      <c r="F145" s="388">
        <v>0</v>
      </c>
      <c r="G145" s="388">
        <v>0</v>
      </c>
      <c r="H145" s="388">
        <v>0</v>
      </c>
      <c r="I145" s="388">
        <v>0</v>
      </c>
      <c r="J145" s="388">
        <v>0</v>
      </c>
      <c r="K145" s="389">
        <v>0</v>
      </c>
      <c r="L145" s="388">
        <v>6.4</v>
      </c>
      <c r="M145" s="388">
        <v>6.5</v>
      </c>
      <c r="N145" s="388">
        <v>6.7</v>
      </c>
      <c r="O145" s="388">
        <v>0</v>
      </c>
      <c r="P145" s="388">
        <v>0</v>
      </c>
      <c r="Q145" s="388">
        <v>0</v>
      </c>
      <c r="R145" s="389">
        <v>0</v>
      </c>
      <c r="S145" s="388">
        <v>0</v>
      </c>
      <c r="T145" s="388">
        <v>0</v>
      </c>
      <c r="U145" s="388">
        <v>0</v>
      </c>
      <c r="V145" s="388">
        <v>6</v>
      </c>
      <c r="W145" s="388">
        <v>0</v>
      </c>
      <c r="X145" s="388">
        <v>0</v>
      </c>
      <c r="Y145" s="389">
        <v>0</v>
      </c>
      <c r="Z145" s="388">
        <v>7</v>
      </c>
      <c r="AA145" s="388">
        <v>13</v>
      </c>
      <c r="AB145" s="388">
        <v>11.4</v>
      </c>
      <c r="AC145" s="388">
        <v>15.1</v>
      </c>
      <c r="AD145" s="388">
        <v>13.5</v>
      </c>
      <c r="AE145" s="388">
        <v>8.1</v>
      </c>
      <c r="AF145" s="389">
        <v>7.5</v>
      </c>
      <c r="AG145" s="388">
        <v>13.600000000000001</v>
      </c>
      <c r="AH145" s="388">
        <v>0</v>
      </c>
      <c r="AI145" s="388">
        <v>0</v>
      </c>
      <c r="AJ145" s="388">
        <v>0</v>
      </c>
      <c r="AK145" s="388">
        <v>0</v>
      </c>
      <c r="AL145" s="388">
        <v>0</v>
      </c>
      <c r="AM145" s="389">
        <v>5.6</v>
      </c>
      <c r="AN145" s="388">
        <v>69</v>
      </c>
      <c r="AO145" s="388">
        <v>0</v>
      </c>
      <c r="AP145" s="388">
        <v>0</v>
      </c>
      <c r="AQ145" s="388">
        <v>0</v>
      </c>
      <c r="AR145" s="388">
        <v>0</v>
      </c>
      <c r="AS145" s="388">
        <v>0</v>
      </c>
      <c r="AT145" s="389">
        <v>14</v>
      </c>
      <c r="AU145" s="388">
        <v>0</v>
      </c>
      <c r="AV145" s="388">
        <v>0</v>
      </c>
      <c r="AW145" s="388">
        <v>0</v>
      </c>
      <c r="AX145" s="388">
        <v>0</v>
      </c>
      <c r="AY145" s="388">
        <v>0</v>
      </c>
      <c r="AZ145" s="388">
        <v>76</v>
      </c>
      <c r="BA145" s="389">
        <v>0</v>
      </c>
      <c r="BB145" s="388">
        <v>72</v>
      </c>
      <c r="BC145" s="388">
        <v>270</v>
      </c>
      <c r="BD145" s="388">
        <v>59</v>
      </c>
      <c r="BE145" s="388">
        <v>0</v>
      </c>
      <c r="BF145" s="388">
        <v>64</v>
      </c>
      <c r="BG145" s="388">
        <v>0</v>
      </c>
      <c r="BH145" s="389">
        <v>69</v>
      </c>
      <c r="BI145" s="388">
        <v>0</v>
      </c>
      <c r="BJ145" s="388">
        <v>0</v>
      </c>
      <c r="BK145" s="388">
        <v>65</v>
      </c>
      <c r="BL145" s="388">
        <v>0</v>
      </c>
      <c r="BM145" s="388">
        <v>0</v>
      </c>
      <c r="BN145" s="388">
        <v>0</v>
      </c>
      <c r="BO145" s="389">
        <v>0</v>
      </c>
      <c r="BP145" s="388">
        <v>0</v>
      </c>
      <c r="BQ145" s="388">
        <v>0</v>
      </c>
      <c r="BR145" s="388">
        <v>0</v>
      </c>
      <c r="BS145" s="388">
        <v>0</v>
      </c>
      <c r="BT145" s="388">
        <v>0</v>
      </c>
      <c r="BU145" s="388">
        <v>0</v>
      </c>
      <c r="BV145" s="389">
        <v>0</v>
      </c>
      <c r="BW145" s="388">
        <v>59</v>
      </c>
      <c r="BX145" s="388">
        <v>76</v>
      </c>
      <c r="BY145" s="388">
        <v>69</v>
      </c>
      <c r="BZ145" s="388">
        <v>68</v>
      </c>
      <c r="CA145" s="388">
        <v>0</v>
      </c>
      <c r="CB145" s="388">
        <v>0</v>
      </c>
      <c r="CC145" s="389">
        <v>0</v>
      </c>
      <c r="CD145" s="388">
        <v>71</v>
      </c>
      <c r="CE145" s="388">
        <v>90</v>
      </c>
      <c r="CF145" s="388">
        <v>80</v>
      </c>
      <c r="CG145" s="388">
        <v>0</v>
      </c>
      <c r="CH145" s="388">
        <v>77</v>
      </c>
      <c r="CI145" s="388">
        <v>0</v>
      </c>
      <c r="CJ145" s="389">
        <v>0</v>
      </c>
      <c r="CK145" s="388">
        <v>84</v>
      </c>
      <c r="CL145" s="388">
        <v>156</v>
      </c>
      <c r="CM145" s="388">
        <v>80</v>
      </c>
      <c r="CN145" s="388">
        <v>0</v>
      </c>
      <c r="CO145" s="388">
        <v>57</v>
      </c>
      <c r="CP145" s="388">
        <v>68</v>
      </c>
      <c r="CQ145" s="389">
        <v>0</v>
      </c>
      <c r="CR145" s="388">
        <v>62</v>
      </c>
      <c r="CS145" s="388">
        <v>73</v>
      </c>
      <c r="CT145" s="388">
        <v>0</v>
      </c>
      <c r="CU145" s="388">
        <v>0</v>
      </c>
      <c r="CV145" s="388">
        <v>0</v>
      </c>
      <c r="CW145" s="388">
        <v>0</v>
      </c>
      <c r="CX145" s="389">
        <v>0</v>
      </c>
      <c r="CY145" s="388">
        <v>82</v>
      </c>
      <c r="CZ145" s="388">
        <v>77</v>
      </c>
      <c r="DA145" s="388">
        <v>76</v>
      </c>
      <c r="DB145" s="388">
        <v>0</v>
      </c>
      <c r="DC145" s="388">
        <v>80</v>
      </c>
      <c r="DD145" s="388">
        <v>0</v>
      </c>
      <c r="DE145" s="389">
        <v>0</v>
      </c>
      <c r="DF145" s="388">
        <v>72</v>
      </c>
      <c r="DG145" s="388">
        <v>66</v>
      </c>
      <c r="DH145" s="388">
        <v>70</v>
      </c>
      <c r="DI145" s="388">
        <v>0</v>
      </c>
      <c r="DJ145" s="388">
        <v>70</v>
      </c>
      <c r="DK145" s="388">
        <v>0</v>
      </c>
      <c r="DL145" s="389">
        <v>0</v>
      </c>
      <c r="DM145" s="388">
        <v>0</v>
      </c>
      <c r="DN145" s="388">
        <v>66</v>
      </c>
      <c r="DO145" s="388">
        <v>0</v>
      </c>
      <c r="DP145" s="388">
        <v>0</v>
      </c>
      <c r="DQ145" s="388">
        <v>0</v>
      </c>
      <c r="DR145" s="388">
        <v>0</v>
      </c>
      <c r="DS145" s="388">
        <v>0</v>
      </c>
      <c r="DT145" s="388">
        <v>0</v>
      </c>
      <c r="DU145" s="388">
        <v>80</v>
      </c>
      <c r="DV145" s="388">
        <v>0</v>
      </c>
      <c r="DW145" s="388">
        <v>0</v>
      </c>
      <c r="DX145" s="388">
        <v>0</v>
      </c>
      <c r="DY145" s="388">
        <v>0</v>
      </c>
      <c r="DZ145" s="388">
        <v>0</v>
      </c>
      <c r="EA145" s="390">
        <v>0</v>
      </c>
      <c r="EB145" s="388">
        <v>64</v>
      </c>
      <c r="EC145" s="388">
        <v>0</v>
      </c>
      <c r="ED145" s="388">
        <v>0</v>
      </c>
      <c r="EE145" s="388">
        <v>0</v>
      </c>
      <c r="EF145" s="388">
        <v>0</v>
      </c>
      <c r="EG145" s="389">
        <v>0</v>
      </c>
    </row>
    <row r="146" spans="1:137" s="388" customFormat="1">
      <c r="A146" s="391">
        <f t="shared" si="34"/>
        <v>0.2</v>
      </c>
      <c r="B146" s="385" t="s">
        <v>5162</v>
      </c>
      <c r="C146" s="386">
        <f t="shared" si="37"/>
        <v>0</v>
      </c>
      <c r="D146" s="387">
        <v>10</v>
      </c>
      <c r="E146" s="388">
        <v>0</v>
      </c>
      <c r="F146" s="388">
        <v>0</v>
      </c>
      <c r="G146" s="388">
        <v>0</v>
      </c>
      <c r="H146" s="388">
        <v>0</v>
      </c>
      <c r="I146" s="388">
        <v>0</v>
      </c>
      <c r="J146" s="388">
        <v>0</v>
      </c>
      <c r="K146" s="389">
        <v>0</v>
      </c>
      <c r="L146" s="388">
        <v>0</v>
      </c>
      <c r="M146" s="388">
        <v>0</v>
      </c>
      <c r="N146" s="388">
        <v>6.7</v>
      </c>
      <c r="O146" s="388">
        <v>0</v>
      </c>
      <c r="P146" s="388">
        <v>0</v>
      </c>
      <c r="Q146" s="388">
        <v>0</v>
      </c>
      <c r="R146" s="389">
        <v>0</v>
      </c>
      <c r="S146" s="388">
        <v>0</v>
      </c>
      <c r="T146" s="388">
        <v>0</v>
      </c>
      <c r="U146" s="388">
        <v>0</v>
      </c>
      <c r="V146" s="388">
        <v>0</v>
      </c>
      <c r="W146" s="388">
        <v>0</v>
      </c>
      <c r="X146" s="388">
        <v>0</v>
      </c>
      <c r="Y146" s="389">
        <v>0</v>
      </c>
      <c r="Z146" s="388">
        <v>0</v>
      </c>
      <c r="AA146" s="388">
        <v>0</v>
      </c>
      <c r="AB146" s="388">
        <v>0</v>
      </c>
      <c r="AC146" s="388">
        <v>0</v>
      </c>
      <c r="AD146" s="388">
        <v>0</v>
      </c>
      <c r="AE146" s="388">
        <v>0</v>
      </c>
      <c r="AF146" s="389">
        <v>0</v>
      </c>
      <c r="AG146" s="388">
        <v>0</v>
      </c>
      <c r="AH146" s="388">
        <v>0</v>
      </c>
      <c r="AI146" s="388">
        <v>0</v>
      </c>
      <c r="AJ146" s="388">
        <v>0</v>
      </c>
      <c r="AK146" s="388">
        <v>0</v>
      </c>
      <c r="AL146" s="388">
        <v>0</v>
      </c>
      <c r="AM146" s="389">
        <v>0</v>
      </c>
      <c r="AN146" s="388">
        <v>0</v>
      </c>
      <c r="AO146" s="388">
        <v>0</v>
      </c>
      <c r="AP146" s="388">
        <v>0</v>
      </c>
      <c r="AQ146" s="388">
        <v>0</v>
      </c>
      <c r="AR146" s="388">
        <v>0</v>
      </c>
      <c r="AS146" s="388">
        <v>0</v>
      </c>
      <c r="AT146" s="389">
        <v>0</v>
      </c>
      <c r="AU146" s="388">
        <v>0</v>
      </c>
      <c r="AV146" s="388">
        <v>0</v>
      </c>
      <c r="AW146" s="388">
        <v>0</v>
      </c>
      <c r="AX146" s="388">
        <v>0</v>
      </c>
      <c r="AY146" s="388">
        <v>0</v>
      </c>
      <c r="AZ146" s="388">
        <v>0</v>
      </c>
      <c r="BA146" s="389">
        <v>0</v>
      </c>
      <c r="BB146" s="388">
        <v>0</v>
      </c>
      <c r="BC146" s="388">
        <v>0</v>
      </c>
      <c r="BD146" s="388">
        <v>0</v>
      </c>
      <c r="BE146" s="388">
        <v>0</v>
      </c>
      <c r="BF146" s="388">
        <v>0</v>
      </c>
      <c r="BG146" s="388">
        <v>0</v>
      </c>
      <c r="BH146" s="389">
        <v>0</v>
      </c>
      <c r="BI146" s="388">
        <v>0</v>
      </c>
      <c r="BJ146" s="388">
        <v>0</v>
      </c>
      <c r="BK146" s="388">
        <v>0</v>
      </c>
      <c r="BL146" s="388">
        <v>0</v>
      </c>
      <c r="BM146" s="388">
        <v>0</v>
      </c>
      <c r="BN146" s="388">
        <v>0</v>
      </c>
      <c r="BO146" s="389">
        <v>0</v>
      </c>
      <c r="BP146" s="388">
        <v>0</v>
      </c>
      <c r="BQ146" s="388">
        <v>0</v>
      </c>
      <c r="BR146" s="388">
        <v>0</v>
      </c>
      <c r="BS146" s="388">
        <v>0</v>
      </c>
      <c r="BT146" s="388">
        <v>0</v>
      </c>
      <c r="BU146" s="388">
        <v>0</v>
      </c>
      <c r="BV146" s="389">
        <v>0</v>
      </c>
      <c r="BW146" s="388">
        <v>0</v>
      </c>
      <c r="BX146" s="388">
        <v>0</v>
      </c>
      <c r="BY146" s="388">
        <v>0</v>
      </c>
      <c r="BZ146" s="388">
        <v>0</v>
      </c>
      <c r="CA146" s="388">
        <v>0</v>
      </c>
      <c r="CB146" s="388">
        <v>0</v>
      </c>
      <c r="CC146" s="389">
        <v>0</v>
      </c>
      <c r="CD146" s="388">
        <v>0</v>
      </c>
      <c r="CE146" s="388">
        <v>0</v>
      </c>
      <c r="CF146" s="388">
        <v>0</v>
      </c>
      <c r="CG146" s="388">
        <v>0</v>
      </c>
      <c r="CH146" s="388">
        <v>0</v>
      </c>
      <c r="CI146" s="388">
        <v>0</v>
      </c>
      <c r="CJ146" s="389">
        <v>0</v>
      </c>
      <c r="CK146" s="388">
        <v>0</v>
      </c>
      <c r="CL146" s="388">
        <v>0</v>
      </c>
      <c r="CM146" s="388">
        <v>0</v>
      </c>
      <c r="CN146" s="388">
        <v>0</v>
      </c>
      <c r="CO146" s="388">
        <v>0</v>
      </c>
      <c r="CP146" s="388">
        <v>0</v>
      </c>
      <c r="CQ146" s="389">
        <v>0</v>
      </c>
      <c r="CR146" s="388">
        <v>0</v>
      </c>
      <c r="CS146" s="388">
        <v>0</v>
      </c>
      <c r="CT146" s="388">
        <v>0</v>
      </c>
      <c r="CU146" s="388">
        <v>0</v>
      </c>
      <c r="CV146" s="388">
        <v>0</v>
      </c>
      <c r="CW146" s="388">
        <v>0</v>
      </c>
      <c r="CX146" s="389">
        <v>0</v>
      </c>
      <c r="CY146" s="388">
        <v>0</v>
      </c>
      <c r="CZ146" s="388">
        <v>0</v>
      </c>
      <c r="DA146" s="388">
        <v>0</v>
      </c>
      <c r="DB146" s="388">
        <v>0</v>
      </c>
      <c r="DC146" s="388">
        <v>0</v>
      </c>
      <c r="DD146" s="388">
        <v>0</v>
      </c>
      <c r="DE146" s="389">
        <v>0</v>
      </c>
      <c r="DF146" s="388">
        <v>0</v>
      </c>
      <c r="DG146" s="388">
        <v>0</v>
      </c>
      <c r="DH146" s="388">
        <v>0</v>
      </c>
      <c r="DI146" s="388">
        <v>0</v>
      </c>
      <c r="DJ146" s="388">
        <v>0</v>
      </c>
      <c r="DK146" s="388">
        <v>0</v>
      </c>
      <c r="DL146" s="389">
        <v>0</v>
      </c>
      <c r="DM146" s="388">
        <v>0</v>
      </c>
      <c r="DN146" s="388">
        <v>0</v>
      </c>
      <c r="DO146" s="388">
        <v>0</v>
      </c>
      <c r="DP146" s="388">
        <v>0</v>
      </c>
      <c r="DQ146" s="388">
        <v>0</v>
      </c>
      <c r="DR146" s="388">
        <v>0</v>
      </c>
      <c r="DS146" s="388">
        <v>0</v>
      </c>
      <c r="DT146" s="388">
        <v>0</v>
      </c>
      <c r="DU146" s="388">
        <v>0</v>
      </c>
      <c r="DV146" s="388">
        <v>0</v>
      </c>
      <c r="DW146" s="388">
        <v>0</v>
      </c>
      <c r="DX146" s="388">
        <v>0</v>
      </c>
      <c r="DY146" s="388">
        <v>0</v>
      </c>
      <c r="DZ146" s="388">
        <v>0</v>
      </c>
      <c r="EA146" s="390">
        <v>0</v>
      </c>
      <c r="EB146" s="388">
        <v>0</v>
      </c>
      <c r="EC146" s="388">
        <v>0</v>
      </c>
      <c r="ED146" s="388">
        <v>0</v>
      </c>
      <c r="EE146" s="388">
        <v>0</v>
      </c>
      <c r="EF146" s="388">
        <v>0</v>
      </c>
      <c r="EG146" s="389">
        <v>0</v>
      </c>
    </row>
    <row r="147" spans="1:137" s="388" customFormat="1">
      <c r="A147" s="391">
        <f t="shared" si="34"/>
        <v>0.2</v>
      </c>
      <c r="B147" s="392" t="s">
        <v>4636</v>
      </c>
      <c r="C147" s="386">
        <f t="shared" si="37"/>
        <v>1.42</v>
      </c>
      <c r="D147" s="387">
        <v>10</v>
      </c>
      <c r="E147" s="388">
        <v>7.1</v>
      </c>
      <c r="F147" s="388">
        <v>0</v>
      </c>
      <c r="G147" s="388">
        <v>0</v>
      </c>
      <c r="H147" s="388">
        <v>0</v>
      </c>
      <c r="I147" s="388">
        <v>0</v>
      </c>
      <c r="J147" s="388">
        <v>0</v>
      </c>
      <c r="K147" s="389">
        <v>0</v>
      </c>
      <c r="L147" s="388">
        <v>0</v>
      </c>
      <c r="M147" s="388">
        <v>0</v>
      </c>
      <c r="N147" s="388">
        <v>0</v>
      </c>
      <c r="O147" s="388">
        <v>7.9</v>
      </c>
      <c r="P147" s="388">
        <v>0</v>
      </c>
      <c r="Q147" s="388">
        <v>0</v>
      </c>
      <c r="R147" s="389">
        <v>0</v>
      </c>
      <c r="S147" s="388">
        <v>0</v>
      </c>
      <c r="T147" s="388">
        <v>0</v>
      </c>
      <c r="U147" s="388">
        <v>0</v>
      </c>
      <c r="V147" s="388">
        <v>0</v>
      </c>
      <c r="W147" s="388">
        <v>0</v>
      </c>
      <c r="X147" s="388">
        <v>0</v>
      </c>
      <c r="Y147" s="389">
        <v>0</v>
      </c>
      <c r="Z147" s="388">
        <v>0</v>
      </c>
      <c r="AA147" s="388">
        <v>0</v>
      </c>
      <c r="AB147" s="388">
        <v>0</v>
      </c>
      <c r="AC147" s="388">
        <v>0</v>
      </c>
      <c r="AD147" s="388">
        <v>6.3</v>
      </c>
      <c r="AE147" s="388">
        <v>0</v>
      </c>
      <c r="AF147" s="389">
        <v>0</v>
      </c>
      <c r="AG147" s="388">
        <v>0</v>
      </c>
      <c r="AH147" s="388">
        <v>0</v>
      </c>
      <c r="AI147" s="388">
        <v>0</v>
      </c>
      <c r="AJ147" s="388">
        <v>0</v>
      </c>
      <c r="AK147" s="388">
        <v>0</v>
      </c>
      <c r="AL147" s="388">
        <v>0</v>
      </c>
      <c r="AM147" s="389">
        <v>0</v>
      </c>
      <c r="AN147" s="388">
        <v>0</v>
      </c>
      <c r="AO147" s="388">
        <v>7.6</v>
      </c>
      <c r="AP147" s="388">
        <v>0</v>
      </c>
      <c r="AQ147" s="388">
        <v>0</v>
      </c>
      <c r="AR147" s="388">
        <v>0</v>
      </c>
      <c r="AS147" s="388">
        <v>0</v>
      </c>
      <c r="AT147" s="389">
        <v>0</v>
      </c>
      <c r="AU147" s="388">
        <v>0</v>
      </c>
      <c r="AV147" s="388">
        <v>0</v>
      </c>
      <c r="AW147" s="388">
        <v>0</v>
      </c>
      <c r="AX147" s="388">
        <v>0</v>
      </c>
      <c r="AY147" s="388">
        <v>0</v>
      </c>
      <c r="AZ147" s="388">
        <v>0</v>
      </c>
      <c r="BA147" s="389">
        <v>0</v>
      </c>
      <c r="BB147" s="388">
        <v>0</v>
      </c>
      <c r="BC147" s="388">
        <v>0</v>
      </c>
      <c r="BD147" s="388">
        <v>40</v>
      </c>
      <c r="BE147" s="388">
        <v>0</v>
      </c>
      <c r="BF147" s="388">
        <v>0</v>
      </c>
      <c r="BG147" s="388">
        <v>0</v>
      </c>
      <c r="BH147" s="389">
        <v>0</v>
      </c>
      <c r="BI147" s="388">
        <v>0</v>
      </c>
      <c r="BJ147" s="388">
        <v>0</v>
      </c>
      <c r="BK147" s="388">
        <v>0</v>
      </c>
      <c r="BL147" s="388">
        <v>0</v>
      </c>
      <c r="BM147" s="388">
        <v>0</v>
      </c>
      <c r="BN147" s="388">
        <v>0</v>
      </c>
      <c r="BO147" s="389">
        <v>0</v>
      </c>
      <c r="BP147" s="388">
        <v>0</v>
      </c>
      <c r="BQ147" s="388">
        <v>0</v>
      </c>
      <c r="BR147" s="388">
        <v>0</v>
      </c>
      <c r="BS147" s="388">
        <v>0</v>
      </c>
      <c r="BT147" s="388">
        <v>0</v>
      </c>
      <c r="BU147" s="388">
        <v>0</v>
      </c>
      <c r="BV147" s="389">
        <v>0</v>
      </c>
      <c r="BW147" s="388">
        <v>0</v>
      </c>
      <c r="BX147" s="388">
        <v>0</v>
      </c>
      <c r="BY147" s="388">
        <v>0</v>
      </c>
      <c r="BZ147" s="388">
        <v>0</v>
      </c>
      <c r="CA147" s="388">
        <v>0</v>
      </c>
      <c r="CB147" s="388">
        <v>0</v>
      </c>
      <c r="CC147" s="389">
        <v>0</v>
      </c>
      <c r="CD147" s="388">
        <v>0</v>
      </c>
      <c r="CE147" s="388">
        <v>0</v>
      </c>
      <c r="CF147" s="388">
        <v>0</v>
      </c>
      <c r="CG147" s="388">
        <v>0</v>
      </c>
      <c r="CH147" s="388">
        <v>0</v>
      </c>
      <c r="CI147" s="388">
        <v>0</v>
      </c>
      <c r="CJ147" s="389">
        <v>0</v>
      </c>
      <c r="CK147" s="388">
        <v>76</v>
      </c>
      <c r="CL147" s="388">
        <v>0</v>
      </c>
      <c r="CM147" s="388">
        <v>0</v>
      </c>
      <c r="CN147" s="388">
        <v>0</v>
      </c>
      <c r="CO147" s="388">
        <v>0</v>
      </c>
      <c r="CP147" s="388">
        <v>0</v>
      </c>
      <c r="CQ147" s="389">
        <v>0</v>
      </c>
      <c r="CR147" s="388">
        <v>61</v>
      </c>
      <c r="CS147" s="388">
        <v>0</v>
      </c>
      <c r="CT147" s="388">
        <v>0</v>
      </c>
      <c r="CU147" s="388">
        <v>0</v>
      </c>
      <c r="CV147" s="388">
        <v>0</v>
      </c>
      <c r="CW147" s="388">
        <v>0</v>
      </c>
      <c r="CX147" s="389">
        <v>0</v>
      </c>
      <c r="CY147" s="388">
        <v>0</v>
      </c>
      <c r="CZ147" s="388">
        <v>0</v>
      </c>
      <c r="DA147" s="388">
        <v>0</v>
      </c>
      <c r="DB147" s="388">
        <v>0</v>
      </c>
      <c r="DC147" s="388">
        <v>0</v>
      </c>
      <c r="DD147" s="388">
        <v>0</v>
      </c>
      <c r="DE147" s="389">
        <v>0</v>
      </c>
      <c r="DF147" s="388">
        <v>55</v>
      </c>
      <c r="DG147" s="388">
        <v>0</v>
      </c>
      <c r="DH147" s="388">
        <v>0</v>
      </c>
      <c r="DI147" s="388">
        <v>0</v>
      </c>
      <c r="DJ147" s="388">
        <v>0</v>
      </c>
      <c r="DK147" s="388">
        <v>0</v>
      </c>
      <c r="DL147" s="389">
        <v>0</v>
      </c>
      <c r="DM147" s="388">
        <v>0</v>
      </c>
      <c r="DN147" s="388">
        <v>67</v>
      </c>
      <c r="DO147" s="388">
        <v>0</v>
      </c>
      <c r="DP147" s="388">
        <v>0</v>
      </c>
      <c r="DQ147" s="388">
        <v>0</v>
      </c>
      <c r="DR147" s="388">
        <v>0</v>
      </c>
      <c r="DS147" s="388">
        <v>0</v>
      </c>
      <c r="DT147" s="388">
        <v>0</v>
      </c>
      <c r="DU147" s="388">
        <v>0</v>
      </c>
      <c r="DV147" s="388">
        <v>0</v>
      </c>
      <c r="DW147" s="388">
        <v>0</v>
      </c>
      <c r="DX147" s="388">
        <v>0</v>
      </c>
      <c r="DY147" s="388">
        <v>0</v>
      </c>
      <c r="DZ147" s="388">
        <v>0</v>
      </c>
      <c r="EA147" s="390">
        <v>0</v>
      </c>
      <c r="EB147" s="388">
        <v>78</v>
      </c>
      <c r="EC147" s="388">
        <v>0</v>
      </c>
      <c r="ED147" s="388">
        <v>0</v>
      </c>
      <c r="EE147" s="388">
        <v>0</v>
      </c>
      <c r="EF147" s="388">
        <v>0</v>
      </c>
      <c r="EG147" s="389">
        <v>0</v>
      </c>
    </row>
    <row r="148" spans="1:137" s="388" customFormat="1">
      <c r="A148" s="391">
        <f t="shared" si="34"/>
        <v>0.2</v>
      </c>
      <c r="B148" s="385" t="s">
        <v>5552</v>
      </c>
      <c r="C148" s="386">
        <f t="shared" ref="C148:C155" si="38">(SUM(E148:K148))*A148</f>
        <v>10.4</v>
      </c>
      <c r="D148" s="387">
        <v>10</v>
      </c>
      <c r="E148" s="388">
        <v>14</v>
      </c>
      <c r="F148" s="388">
        <v>10</v>
      </c>
      <c r="G148" s="388">
        <v>6</v>
      </c>
      <c r="H148" s="388">
        <v>6</v>
      </c>
      <c r="I148" s="388">
        <v>7</v>
      </c>
      <c r="J148" s="388">
        <v>6</v>
      </c>
      <c r="K148" s="389">
        <v>3</v>
      </c>
      <c r="L148" s="388">
        <v>0</v>
      </c>
      <c r="M148" s="388">
        <v>0</v>
      </c>
      <c r="N148" s="388">
        <v>0</v>
      </c>
      <c r="O148" s="388">
        <v>0</v>
      </c>
      <c r="P148" s="388">
        <v>6</v>
      </c>
      <c r="Q148" s="388">
        <v>0</v>
      </c>
      <c r="R148" s="389">
        <v>5</v>
      </c>
      <c r="S148" s="388">
        <v>0</v>
      </c>
      <c r="T148" s="388">
        <v>0</v>
      </c>
      <c r="U148" s="388">
        <v>0</v>
      </c>
      <c r="V148" s="388">
        <v>0</v>
      </c>
      <c r="W148" s="388">
        <v>0</v>
      </c>
      <c r="X148" s="400">
        <v>0</v>
      </c>
      <c r="Y148" s="389">
        <v>8</v>
      </c>
      <c r="Z148" s="388">
        <v>0</v>
      </c>
      <c r="AA148" s="388">
        <v>0</v>
      </c>
      <c r="AB148" s="388">
        <v>5</v>
      </c>
      <c r="AC148" s="388">
        <v>0</v>
      </c>
      <c r="AD148" s="388">
        <v>0</v>
      </c>
      <c r="AE148" s="400">
        <v>7</v>
      </c>
      <c r="AF148" s="389">
        <v>6</v>
      </c>
      <c r="AG148" s="388">
        <v>0</v>
      </c>
      <c r="AH148" s="388">
        <v>0</v>
      </c>
      <c r="AI148" s="388">
        <v>0</v>
      </c>
      <c r="AJ148" s="388">
        <v>0</v>
      </c>
      <c r="AK148" s="388">
        <v>6</v>
      </c>
      <c r="AL148" s="400">
        <v>0</v>
      </c>
      <c r="AM148" s="389">
        <v>0</v>
      </c>
      <c r="AN148" s="388">
        <v>0</v>
      </c>
      <c r="AO148" s="388">
        <v>0</v>
      </c>
      <c r="AP148" s="388">
        <v>0</v>
      </c>
      <c r="AQ148" s="388">
        <v>0</v>
      </c>
      <c r="AR148" s="388">
        <v>32</v>
      </c>
      <c r="AS148" s="400">
        <v>0</v>
      </c>
      <c r="AT148" s="389">
        <v>10</v>
      </c>
      <c r="AU148" s="388">
        <v>0</v>
      </c>
      <c r="AV148" s="388">
        <v>0</v>
      </c>
      <c r="AW148" s="388">
        <v>0</v>
      </c>
      <c r="AX148" s="388">
        <v>0</v>
      </c>
      <c r="AY148" s="388">
        <v>5</v>
      </c>
      <c r="AZ148" s="400">
        <v>6</v>
      </c>
      <c r="BA148" s="389">
        <v>21</v>
      </c>
      <c r="BB148" s="388">
        <v>0</v>
      </c>
      <c r="BC148" s="388">
        <v>0</v>
      </c>
      <c r="BD148" s="388">
        <v>0</v>
      </c>
      <c r="BE148" s="388">
        <v>0</v>
      </c>
      <c r="BF148" s="388">
        <v>0</v>
      </c>
      <c r="BG148" s="400">
        <v>0</v>
      </c>
      <c r="BH148" s="389">
        <v>0</v>
      </c>
      <c r="BI148" s="388">
        <v>0</v>
      </c>
      <c r="BJ148" s="388">
        <v>0</v>
      </c>
      <c r="BK148" s="388">
        <v>0</v>
      </c>
      <c r="BL148" s="388">
        <v>0</v>
      </c>
      <c r="BM148" s="388">
        <v>7</v>
      </c>
      <c r="BN148" s="400">
        <v>5</v>
      </c>
      <c r="BO148" s="389">
        <v>5</v>
      </c>
      <c r="BP148" s="388">
        <v>0</v>
      </c>
      <c r="BQ148" s="388">
        <v>0</v>
      </c>
      <c r="BR148" s="388">
        <v>0</v>
      </c>
      <c r="BS148" s="388">
        <v>0</v>
      </c>
      <c r="BT148" s="388">
        <v>0</v>
      </c>
      <c r="BU148" s="400">
        <v>5</v>
      </c>
      <c r="BV148" s="389">
        <v>5</v>
      </c>
      <c r="BW148" s="388">
        <v>0</v>
      </c>
      <c r="BX148" s="388">
        <v>0</v>
      </c>
      <c r="BY148" s="388">
        <v>0</v>
      </c>
      <c r="BZ148" s="388">
        <v>0</v>
      </c>
      <c r="CA148" s="388">
        <v>0</v>
      </c>
      <c r="CB148" s="400">
        <v>9</v>
      </c>
      <c r="CC148" s="389">
        <v>8</v>
      </c>
      <c r="CD148" s="388">
        <v>0</v>
      </c>
      <c r="CE148" s="388">
        <v>0</v>
      </c>
      <c r="CF148" s="388">
        <v>0</v>
      </c>
      <c r="CG148" s="388">
        <v>0</v>
      </c>
      <c r="CH148" s="388">
        <v>0</v>
      </c>
      <c r="CI148" s="400">
        <v>10</v>
      </c>
      <c r="CJ148" s="389">
        <v>10</v>
      </c>
      <c r="CK148" s="388">
        <v>0</v>
      </c>
      <c r="CL148" s="388">
        <v>0</v>
      </c>
      <c r="CM148" s="388">
        <v>9</v>
      </c>
      <c r="CN148" s="388">
        <v>9</v>
      </c>
      <c r="CO148" s="388">
        <v>0</v>
      </c>
      <c r="CP148" s="400">
        <v>0</v>
      </c>
      <c r="CQ148" s="389">
        <v>8</v>
      </c>
      <c r="CR148" s="388">
        <v>0</v>
      </c>
      <c r="CS148" s="388">
        <v>0</v>
      </c>
      <c r="CT148" s="388">
        <v>0</v>
      </c>
      <c r="CU148" s="388">
        <v>9</v>
      </c>
      <c r="CV148" s="388">
        <v>0</v>
      </c>
      <c r="CW148" s="400">
        <v>6</v>
      </c>
      <c r="CX148" s="389">
        <v>10</v>
      </c>
      <c r="CY148" s="388">
        <v>0</v>
      </c>
      <c r="CZ148" s="388">
        <v>0</v>
      </c>
      <c r="DA148" s="388">
        <v>85</v>
      </c>
      <c r="DB148" s="388">
        <v>0</v>
      </c>
      <c r="DC148" s="388">
        <v>82</v>
      </c>
      <c r="DD148" s="388">
        <v>65</v>
      </c>
      <c r="DE148" s="389">
        <v>65</v>
      </c>
      <c r="DF148" s="388">
        <v>0</v>
      </c>
      <c r="DG148" s="388">
        <v>60</v>
      </c>
      <c r="DH148" s="388">
        <v>0</v>
      </c>
      <c r="DI148" s="388">
        <v>0</v>
      </c>
      <c r="DJ148" s="388">
        <v>80</v>
      </c>
      <c r="DK148" s="388">
        <v>68</v>
      </c>
      <c r="DL148" s="389">
        <v>70</v>
      </c>
      <c r="DM148" s="388">
        <v>0</v>
      </c>
      <c r="DN148" s="388">
        <v>0</v>
      </c>
      <c r="DO148" s="388">
        <v>90</v>
      </c>
      <c r="DP148" s="388">
        <v>90</v>
      </c>
      <c r="DQ148" s="388">
        <v>100</v>
      </c>
      <c r="DR148" s="388">
        <v>75</v>
      </c>
      <c r="DS148" s="388">
        <v>65</v>
      </c>
      <c r="DT148" s="388">
        <v>0</v>
      </c>
      <c r="DU148" s="388">
        <v>0</v>
      </c>
      <c r="DV148" s="388">
        <v>1</v>
      </c>
      <c r="DW148" s="388">
        <v>1</v>
      </c>
      <c r="DX148" s="388">
        <v>1</v>
      </c>
      <c r="DY148" s="388">
        <v>1</v>
      </c>
      <c r="DZ148" s="388">
        <v>1</v>
      </c>
      <c r="EA148" s="390">
        <v>1</v>
      </c>
      <c r="EB148" s="388">
        <v>0</v>
      </c>
      <c r="EC148" s="388">
        <v>1</v>
      </c>
      <c r="ED148" s="388">
        <v>1</v>
      </c>
      <c r="EE148" s="388">
        <v>1</v>
      </c>
      <c r="EF148" s="388">
        <v>1</v>
      </c>
      <c r="EG148" s="389">
        <v>1</v>
      </c>
    </row>
    <row r="149" spans="1:137" s="388" customFormat="1">
      <c r="A149" s="391">
        <f t="shared" si="34"/>
        <v>0.2</v>
      </c>
      <c r="B149" s="385" t="s">
        <v>5550</v>
      </c>
      <c r="C149" s="386">
        <f t="shared" ref="C149" si="39">(SUM(E149:K149))*A149</f>
        <v>2.8000000000000003</v>
      </c>
      <c r="D149" s="387">
        <v>10</v>
      </c>
      <c r="E149" s="388">
        <v>8</v>
      </c>
      <c r="F149" s="388">
        <v>0</v>
      </c>
      <c r="G149" s="388">
        <v>0</v>
      </c>
      <c r="H149" s="388">
        <v>0</v>
      </c>
      <c r="I149" s="388">
        <v>0</v>
      </c>
      <c r="J149" s="388">
        <v>6</v>
      </c>
      <c r="K149" s="389">
        <v>0</v>
      </c>
      <c r="L149" s="388">
        <v>0</v>
      </c>
      <c r="M149" s="388">
        <v>0</v>
      </c>
      <c r="N149" s="388">
        <v>0</v>
      </c>
      <c r="O149" s="388">
        <v>0</v>
      </c>
      <c r="P149" s="388">
        <v>10</v>
      </c>
      <c r="Q149" s="388">
        <v>0</v>
      </c>
      <c r="R149" s="389">
        <v>8</v>
      </c>
      <c r="S149" s="388">
        <v>0</v>
      </c>
      <c r="T149" s="388">
        <v>0</v>
      </c>
      <c r="U149" s="388">
        <v>0</v>
      </c>
      <c r="V149" s="388">
        <v>8</v>
      </c>
      <c r="W149" s="388">
        <v>0</v>
      </c>
      <c r="X149" s="388">
        <v>9</v>
      </c>
      <c r="Y149" s="389">
        <v>8</v>
      </c>
      <c r="Z149" s="388">
        <v>0</v>
      </c>
      <c r="AA149" s="388">
        <v>0</v>
      </c>
      <c r="AB149" s="388">
        <v>7</v>
      </c>
      <c r="AC149" s="388">
        <v>0</v>
      </c>
      <c r="AD149" s="388">
        <v>0</v>
      </c>
      <c r="AE149" s="388">
        <v>0</v>
      </c>
      <c r="AF149" s="389">
        <v>0</v>
      </c>
      <c r="AG149" s="388">
        <v>0</v>
      </c>
      <c r="AH149" s="388">
        <v>0</v>
      </c>
      <c r="AI149" s="388">
        <v>0</v>
      </c>
      <c r="AJ149" s="388">
        <v>0</v>
      </c>
      <c r="AK149" s="388">
        <v>10</v>
      </c>
      <c r="AL149" s="388">
        <v>7</v>
      </c>
      <c r="AM149" s="389">
        <v>0</v>
      </c>
      <c r="AN149" s="388">
        <v>0</v>
      </c>
      <c r="AO149" s="388">
        <v>6</v>
      </c>
      <c r="AP149" s="388">
        <v>0</v>
      </c>
      <c r="AQ149" s="388">
        <v>0</v>
      </c>
      <c r="AR149" s="388">
        <v>0</v>
      </c>
      <c r="AS149" s="388">
        <v>0</v>
      </c>
      <c r="AT149" s="389">
        <v>0</v>
      </c>
      <c r="AU149" s="388">
        <v>0</v>
      </c>
      <c r="AV149" s="388">
        <v>0</v>
      </c>
      <c r="AW149" s="388">
        <v>0</v>
      </c>
      <c r="AX149" s="388">
        <v>0</v>
      </c>
      <c r="AY149" s="388">
        <v>5</v>
      </c>
      <c r="AZ149" s="388">
        <v>10</v>
      </c>
      <c r="BA149" s="389">
        <v>8</v>
      </c>
      <c r="BB149" s="388">
        <v>0</v>
      </c>
      <c r="BC149" s="388">
        <v>0</v>
      </c>
      <c r="BD149" s="388">
        <v>0</v>
      </c>
      <c r="BE149" s="388">
        <v>0</v>
      </c>
      <c r="BF149" s="388">
        <v>0</v>
      </c>
      <c r="BG149" s="388">
        <v>8</v>
      </c>
      <c r="BH149" s="389">
        <v>10</v>
      </c>
      <c r="BI149" s="388">
        <v>0</v>
      </c>
      <c r="BJ149" s="388">
        <v>0</v>
      </c>
      <c r="BK149" s="388">
        <v>0</v>
      </c>
      <c r="BL149" s="388">
        <v>0</v>
      </c>
      <c r="BM149" s="388">
        <v>8</v>
      </c>
      <c r="BN149" s="388">
        <v>6</v>
      </c>
      <c r="BO149" s="389">
        <v>5</v>
      </c>
      <c r="BP149" s="388">
        <v>0</v>
      </c>
      <c r="BQ149" s="388">
        <v>0</v>
      </c>
      <c r="BR149" s="388">
        <v>0</v>
      </c>
      <c r="BS149" s="388">
        <v>0</v>
      </c>
      <c r="BT149" s="388">
        <v>0</v>
      </c>
      <c r="BU149" s="388">
        <v>5</v>
      </c>
      <c r="BV149" s="389">
        <v>4</v>
      </c>
      <c r="BW149" s="388">
        <v>0</v>
      </c>
      <c r="BX149" s="388">
        <v>0</v>
      </c>
      <c r="BY149" s="388">
        <v>0</v>
      </c>
      <c r="BZ149" s="388">
        <v>0</v>
      </c>
      <c r="CA149" s="388">
        <v>0</v>
      </c>
      <c r="CB149" s="388">
        <v>5</v>
      </c>
      <c r="CC149" s="389">
        <v>6</v>
      </c>
      <c r="CD149" s="388">
        <v>0</v>
      </c>
      <c r="CE149" s="388">
        <v>0</v>
      </c>
      <c r="CF149" s="388">
        <v>0</v>
      </c>
      <c r="CG149" s="388">
        <v>0</v>
      </c>
      <c r="CH149" s="388">
        <v>0</v>
      </c>
      <c r="CI149" s="388">
        <v>0</v>
      </c>
      <c r="CJ149" s="389">
        <v>5</v>
      </c>
      <c r="CK149" s="388">
        <v>0</v>
      </c>
      <c r="CL149" s="388">
        <v>0</v>
      </c>
      <c r="CM149" s="388">
        <v>8</v>
      </c>
      <c r="CN149" s="388">
        <v>5</v>
      </c>
      <c r="CO149" s="388">
        <v>0</v>
      </c>
      <c r="CP149" s="388">
        <v>0</v>
      </c>
      <c r="CQ149" s="389">
        <v>5</v>
      </c>
      <c r="CR149" s="388">
        <v>0</v>
      </c>
      <c r="CS149" s="388">
        <v>0</v>
      </c>
      <c r="CT149" s="388">
        <v>0</v>
      </c>
      <c r="CU149" s="388">
        <v>0</v>
      </c>
      <c r="CV149" s="388">
        <v>0</v>
      </c>
      <c r="CW149" s="388">
        <v>9</v>
      </c>
      <c r="CX149" s="389">
        <v>6</v>
      </c>
      <c r="CY149" s="388">
        <v>0</v>
      </c>
      <c r="CZ149" s="388">
        <v>0</v>
      </c>
      <c r="DA149" s="388">
        <v>0</v>
      </c>
      <c r="DB149" s="388">
        <v>0</v>
      </c>
      <c r="DC149" s="388">
        <v>0</v>
      </c>
      <c r="DD149" s="388">
        <v>0</v>
      </c>
      <c r="DE149" s="389">
        <v>0</v>
      </c>
      <c r="DF149" s="388">
        <v>0</v>
      </c>
      <c r="DG149" s="388">
        <v>0</v>
      </c>
      <c r="DH149" s="388">
        <v>0</v>
      </c>
      <c r="DI149" s="388">
        <v>0</v>
      </c>
      <c r="DJ149" s="388">
        <v>0</v>
      </c>
      <c r="DK149" s="388">
        <v>0</v>
      </c>
      <c r="DL149" s="389">
        <v>0</v>
      </c>
      <c r="DM149" s="388">
        <v>0</v>
      </c>
      <c r="DN149" s="388">
        <v>0</v>
      </c>
      <c r="DO149" s="388">
        <v>0</v>
      </c>
      <c r="DP149" s="388">
        <v>0</v>
      </c>
      <c r="DQ149" s="388">
        <v>0</v>
      </c>
      <c r="DR149" s="388">
        <v>0</v>
      </c>
      <c r="DS149" s="388">
        <v>0</v>
      </c>
      <c r="DT149" s="388">
        <v>0</v>
      </c>
      <c r="DU149" s="388">
        <v>0</v>
      </c>
      <c r="DV149" s="388">
        <v>0</v>
      </c>
      <c r="DW149" s="388">
        <v>0</v>
      </c>
      <c r="DX149" s="388">
        <v>0</v>
      </c>
      <c r="DY149" s="388">
        <v>0</v>
      </c>
      <c r="DZ149" s="388">
        <v>0</v>
      </c>
      <c r="EA149" s="390">
        <v>0</v>
      </c>
      <c r="EB149" s="388">
        <v>0</v>
      </c>
      <c r="EC149" s="388">
        <v>0</v>
      </c>
      <c r="ED149" s="388">
        <v>0</v>
      </c>
      <c r="EE149" s="388">
        <v>0</v>
      </c>
      <c r="EF149" s="388">
        <v>0</v>
      </c>
      <c r="EG149" s="389">
        <v>0</v>
      </c>
    </row>
    <row r="150" spans="1:137" s="388" customFormat="1">
      <c r="A150" s="391">
        <f t="shared" ref="A150" si="40">1/5</f>
        <v>0.2</v>
      </c>
      <c r="B150" s="385" t="s">
        <v>5551</v>
      </c>
      <c r="C150" s="386">
        <f t="shared" si="38"/>
        <v>10</v>
      </c>
      <c r="D150" s="387">
        <v>10</v>
      </c>
      <c r="E150" s="388">
        <v>7</v>
      </c>
      <c r="F150" s="388">
        <v>7</v>
      </c>
      <c r="G150" s="388">
        <v>7</v>
      </c>
      <c r="H150" s="388">
        <v>7</v>
      </c>
      <c r="I150" s="388">
        <v>10</v>
      </c>
      <c r="J150" s="388">
        <v>6</v>
      </c>
      <c r="K150" s="389">
        <v>6</v>
      </c>
      <c r="L150" s="388">
        <v>0</v>
      </c>
      <c r="M150" s="388">
        <v>0</v>
      </c>
      <c r="N150" s="388">
        <v>0</v>
      </c>
      <c r="O150" s="388">
        <v>0</v>
      </c>
      <c r="P150" s="388">
        <v>0</v>
      </c>
      <c r="Q150" s="388">
        <v>0</v>
      </c>
      <c r="R150" s="389">
        <v>0</v>
      </c>
      <c r="S150" s="388">
        <v>0</v>
      </c>
      <c r="T150" s="388">
        <v>0</v>
      </c>
      <c r="U150" s="388">
        <v>0</v>
      </c>
      <c r="V150" s="388">
        <v>0</v>
      </c>
      <c r="W150" s="388">
        <v>0</v>
      </c>
      <c r="X150" s="388">
        <v>0</v>
      </c>
      <c r="Y150" s="389">
        <v>0</v>
      </c>
      <c r="Z150" s="388">
        <v>0</v>
      </c>
      <c r="AA150" s="388">
        <v>0</v>
      </c>
      <c r="AB150" s="388">
        <v>0</v>
      </c>
      <c r="AC150" s="388">
        <v>0</v>
      </c>
      <c r="AD150" s="388">
        <v>0</v>
      </c>
      <c r="AE150" s="388">
        <v>6.5</v>
      </c>
      <c r="AF150" s="389">
        <v>6</v>
      </c>
      <c r="AG150" s="388">
        <v>0</v>
      </c>
      <c r="AH150" s="388">
        <v>0</v>
      </c>
      <c r="AI150" s="388">
        <v>0</v>
      </c>
      <c r="AJ150" s="388">
        <v>0</v>
      </c>
      <c r="AK150" s="388">
        <v>0</v>
      </c>
      <c r="AL150" s="388">
        <v>8</v>
      </c>
      <c r="AM150" s="389">
        <v>0</v>
      </c>
      <c r="AN150" s="388">
        <v>0</v>
      </c>
      <c r="AO150" s="388">
        <v>0</v>
      </c>
      <c r="AP150" s="388">
        <v>0</v>
      </c>
      <c r="AQ150" s="388">
        <v>0</v>
      </c>
      <c r="AR150" s="388">
        <v>0</v>
      </c>
      <c r="AS150" s="388">
        <v>0</v>
      </c>
      <c r="AT150" s="389">
        <v>0</v>
      </c>
      <c r="AU150" s="388">
        <v>0</v>
      </c>
      <c r="AV150" s="388">
        <v>0</v>
      </c>
      <c r="AW150" s="388">
        <v>0</v>
      </c>
      <c r="AX150" s="388">
        <v>0</v>
      </c>
      <c r="AY150" s="388">
        <v>0</v>
      </c>
      <c r="AZ150" s="388">
        <v>4</v>
      </c>
      <c r="BA150" s="389">
        <v>0</v>
      </c>
      <c r="BB150" s="388">
        <v>0</v>
      </c>
      <c r="BC150" s="388">
        <v>0</v>
      </c>
      <c r="BD150" s="388">
        <v>0</v>
      </c>
      <c r="BE150" s="388">
        <v>0</v>
      </c>
      <c r="BF150" s="388">
        <v>0</v>
      </c>
      <c r="BG150" s="388">
        <v>0</v>
      </c>
      <c r="BH150" s="389">
        <v>0</v>
      </c>
      <c r="BI150" s="388">
        <v>0</v>
      </c>
      <c r="BJ150" s="388">
        <v>0</v>
      </c>
      <c r="BK150" s="388">
        <v>0</v>
      </c>
      <c r="BL150" s="388">
        <v>0</v>
      </c>
      <c r="BM150" s="388">
        <v>8</v>
      </c>
      <c r="BN150" s="388">
        <v>8</v>
      </c>
      <c r="BO150" s="389">
        <v>0</v>
      </c>
      <c r="BP150" s="388">
        <v>0</v>
      </c>
      <c r="BQ150" s="388">
        <v>0</v>
      </c>
      <c r="BR150" s="388">
        <v>0</v>
      </c>
      <c r="BS150" s="388">
        <v>0</v>
      </c>
      <c r="BT150" s="388">
        <v>0</v>
      </c>
      <c r="BU150" s="388">
        <v>6</v>
      </c>
      <c r="BV150" s="389">
        <v>7</v>
      </c>
      <c r="BW150" s="388">
        <v>0</v>
      </c>
      <c r="BX150" s="388">
        <v>0</v>
      </c>
      <c r="BY150" s="388">
        <v>0</v>
      </c>
      <c r="BZ150" s="388">
        <v>0</v>
      </c>
      <c r="CA150" s="388">
        <v>0</v>
      </c>
      <c r="CB150" s="388">
        <v>0</v>
      </c>
      <c r="CC150" s="389">
        <v>7</v>
      </c>
      <c r="CD150" s="388">
        <v>0</v>
      </c>
      <c r="CE150" s="388">
        <v>0</v>
      </c>
      <c r="CF150" s="388">
        <v>0</v>
      </c>
      <c r="CG150" s="388">
        <v>0</v>
      </c>
      <c r="CH150" s="388">
        <v>0</v>
      </c>
      <c r="CI150" s="388">
        <v>7</v>
      </c>
      <c r="CJ150" s="389">
        <v>5</v>
      </c>
      <c r="CK150" s="388">
        <v>7</v>
      </c>
      <c r="CL150" s="388">
        <v>0</v>
      </c>
      <c r="CM150" s="388">
        <v>4</v>
      </c>
      <c r="CN150" s="388">
        <v>8</v>
      </c>
      <c r="CO150" s="388">
        <v>0</v>
      </c>
      <c r="CP150" s="388">
        <v>0</v>
      </c>
      <c r="CQ150" s="389">
        <v>8</v>
      </c>
      <c r="CR150" s="388">
        <v>0</v>
      </c>
      <c r="CS150" s="388">
        <v>7</v>
      </c>
      <c r="CT150" s="388">
        <v>7</v>
      </c>
      <c r="CU150" s="388">
        <v>3</v>
      </c>
      <c r="CV150" s="388">
        <v>7.5</v>
      </c>
      <c r="CW150" s="388">
        <v>5</v>
      </c>
      <c r="CX150" s="389">
        <v>0</v>
      </c>
      <c r="CY150" s="388">
        <v>0</v>
      </c>
      <c r="CZ150" s="388">
        <v>0</v>
      </c>
      <c r="DA150" s="388">
        <v>0</v>
      </c>
      <c r="DB150" s="388">
        <v>0</v>
      </c>
      <c r="DC150" s="388">
        <v>0</v>
      </c>
      <c r="DD150" s="388">
        <v>0</v>
      </c>
      <c r="DE150" s="389">
        <v>0</v>
      </c>
      <c r="DF150" s="388">
        <v>0</v>
      </c>
      <c r="DG150" s="388">
        <v>0</v>
      </c>
      <c r="DH150" s="388">
        <v>0</v>
      </c>
      <c r="DI150" s="388">
        <v>0</v>
      </c>
      <c r="DJ150" s="388">
        <v>0</v>
      </c>
      <c r="DK150" s="388">
        <v>0</v>
      </c>
      <c r="DL150" s="389">
        <v>0</v>
      </c>
      <c r="DM150" s="388">
        <v>0</v>
      </c>
      <c r="DN150" s="388">
        <v>0</v>
      </c>
      <c r="DO150" s="388">
        <v>0</v>
      </c>
      <c r="DP150" s="388">
        <v>0</v>
      </c>
      <c r="DQ150" s="388">
        <v>0</v>
      </c>
      <c r="DR150" s="388">
        <v>0</v>
      </c>
      <c r="DS150" s="388">
        <v>0</v>
      </c>
      <c r="DT150" s="388">
        <v>0</v>
      </c>
      <c r="DU150" s="388">
        <v>0</v>
      </c>
      <c r="DV150" s="388">
        <v>0</v>
      </c>
      <c r="DW150" s="388">
        <v>0</v>
      </c>
      <c r="DX150" s="388">
        <v>0</v>
      </c>
      <c r="DY150" s="388">
        <v>0</v>
      </c>
      <c r="DZ150" s="388">
        <v>0</v>
      </c>
      <c r="EA150" s="390">
        <v>0</v>
      </c>
      <c r="EB150" s="388">
        <v>0</v>
      </c>
      <c r="EC150" s="388">
        <v>0</v>
      </c>
      <c r="ED150" s="388">
        <v>0</v>
      </c>
      <c r="EE150" s="388">
        <v>0</v>
      </c>
      <c r="EF150" s="388">
        <v>0</v>
      </c>
      <c r="EG150" s="389">
        <v>0</v>
      </c>
    </row>
    <row r="151" spans="1:137" s="397" customFormat="1">
      <c r="A151" s="393">
        <f>1/5</f>
        <v>0.2</v>
      </c>
      <c r="B151" s="394" t="s">
        <v>2123</v>
      </c>
      <c r="C151" s="395">
        <f>(SUM(E151:K151))*A151</f>
        <v>0</v>
      </c>
      <c r="D151" s="396">
        <v>10</v>
      </c>
      <c r="E151" s="397">
        <v>0</v>
      </c>
      <c r="F151" s="397">
        <v>0</v>
      </c>
      <c r="G151" s="397">
        <v>0</v>
      </c>
      <c r="H151" s="397">
        <v>0</v>
      </c>
      <c r="I151" s="397">
        <v>0</v>
      </c>
      <c r="J151" s="397">
        <v>0</v>
      </c>
      <c r="K151" s="398">
        <v>0</v>
      </c>
      <c r="L151" s="397">
        <v>0</v>
      </c>
      <c r="M151" s="397">
        <v>0</v>
      </c>
      <c r="N151" s="397">
        <v>0</v>
      </c>
      <c r="O151" s="397">
        <v>0</v>
      </c>
      <c r="P151" s="397">
        <v>0</v>
      </c>
      <c r="Q151" s="397">
        <v>0</v>
      </c>
      <c r="R151" s="398">
        <v>0</v>
      </c>
      <c r="S151" s="397">
        <v>0</v>
      </c>
      <c r="T151" s="397">
        <v>0</v>
      </c>
      <c r="U151" s="397">
        <v>0</v>
      </c>
      <c r="V151" s="397">
        <v>0</v>
      </c>
      <c r="W151" s="397">
        <v>0</v>
      </c>
      <c r="X151" s="397">
        <v>0</v>
      </c>
      <c r="Y151" s="398">
        <v>0</v>
      </c>
      <c r="Z151" s="397">
        <v>0</v>
      </c>
      <c r="AA151" s="397">
        <v>0</v>
      </c>
      <c r="AB151" s="397">
        <v>6</v>
      </c>
      <c r="AC151" s="397">
        <v>0</v>
      </c>
      <c r="AD151" s="397">
        <v>0</v>
      </c>
      <c r="AE151" s="397">
        <v>0</v>
      </c>
      <c r="AF151" s="398">
        <v>0</v>
      </c>
      <c r="AG151" s="397">
        <v>0</v>
      </c>
      <c r="AH151" s="397">
        <v>0</v>
      </c>
      <c r="AI151" s="397">
        <v>0</v>
      </c>
      <c r="AJ151" s="397">
        <v>0</v>
      </c>
      <c r="AK151" s="397">
        <v>0</v>
      </c>
      <c r="AL151" s="397">
        <v>0</v>
      </c>
      <c r="AM151" s="398">
        <v>0</v>
      </c>
      <c r="AN151" s="397">
        <v>0</v>
      </c>
      <c r="AO151" s="397">
        <v>0</v>
      </c>
      <c r="AP151" s="397">
        <v>0</v>
      </c>
      <c r="AQ151" s="397">
        <v>0</v>
      </c>
      <c r="AR151" s="397">
        <v>0</v>
      </c>
      <c r="AS151" s="397">
        <v>0</v>
      </c>
      <c r="AT151" s="398">
        <v>0</v>
      </c>
      <c r="AU151" s="397">
        <v>0</v>
      </c>
      <c r="AV151" s="397">
        <v>0</v>
      </c>
      <c r="AW151" s="397">
        <v>0</v>
      </c>
      <c r="AX151" s="397">
        <v>0</v>
      </c>
      <c r="AY151" s="397">
        <v>0</v>
      </c>
      <c r="AZ151" s="397">
        <v>0</v>
      </c>
      <c r="BA151" s="398">
        <v>0</v>
      </c>
      <c r="BB151" s="397">
        <v>0</v>
      </c>
      <c r="BC151" s="397">
        <v>0</v>
      </c>
      <c r="BD151" s="397">
        <v>0</v>
      </c>
      <c r="BE151" s="397">
        <v>0</v>
      </c>
      <c r="BF151" s="397">
        <v>0</v>
      </c>
      <c r="BG151" s="397">
        <v>0</v>
      </c>
      <c r="BH151" s="398">
        <v>0</v>
      </c>
      <c r="BI151" s="397">
        <v>0</v>
      </c>
      <c r="BJ151" s="397">
        <v>0</v>
      </c>
      <c r="BK151" s="397">
        <v>0</v>
      </c>
      <c r="BL151" s="397">
        <v>0</v>
      </c>
      <c r="BM151" s="397">
        <v>0</v>
      </c>
      <c r="BN151" s="397">
        <v>0</v>
      </c>
      <c r="BO151" s="398">
        <v>0</v>
      </c>
      <c r="BP151" s="397">
        <v>0</v>
      </c>
      <c r="BQ151" s="397">
        <v>0</v>
      </c>
      <c r="BR151" s="397">
        <v>0</v>
      </c>
      <c r="BS151" s="397">
        <v>0</v>
      </c>
      <c r="BT151" s="397">
        <v>0</v>
      </c>
      <c r="BU151" s="397">
        <v>0</v>
      </c>
      <c r="BV151" s="398">
        <v>0</v>
      </c>
      <c r="BW151" s="397">
        <v>0</v>
      </c>
      <c r="BX151" s="397">
        <v>0</v>
      </c>
      <c r="BY151" s="397">
        <v>0</v>
      </c>
      <c r="BZ151" s="397">
        <v>0</v>
      </c>
      <c r="CA151" s="397">
        <v>0</v>
      </c>
      <c r="CB151" s="397">
        <v>0</v>
      </c>
      <c r="CC151" s="398">
        <v>0</v>
      </c>
      <c r="CD151" s="397">
        <v>0</v>
      </c>
      <c r="CE151" s="397">
        <v>50</v>
      </c>
      <c r="CF151" s="397">
        <v>0</v>
      </c>
      <c r="CG151" s="397">
        <v>0</v>
      </c>
      <c r="CH151" s="397">
        <v>0</v>
      </c>
      <c r="CI151" s="397">
        <v>0</v>
      </c>
      <c r="CJ151" s="398">
        <v>0</v>
      </c>
      <c r="CK151" s="397">
        <v>0</v>
      </c>
      <c r="CL151" s="397">
        <v>0</v>
      </c>
      <c r="CM151" s="397">
        <v>0</v>
      </c>
      <c r="CN151" s="397">
        <v>0</v>
      </c>
      <c r="CO151" s="397">
        <v>0</v>
      </c>
      <c r="CP151" s="397">
        <v>0</v>
      </c>
      <c r="CQ151" s="398">
        <v>0</v>
      </c>
      <c r="CR151" s="397">
        <v>86</v>
      </c>
      <c r="CS151" s="397">
        <v>0</v>
      </c>
      <c r="CT151" s="397">
        <v>86</v>
      </c>
      <c r="CU151" s="397">
        <v>0</v>
      </c>
      <c r="CV151" s="397">
        <v>0</v>
      </c>
      <c r="CW151" s="397">
        <v>0</v>
      </c>
      <c r="CX151" s="398">
        <v>0</v>
      </c>
      <c r="CY151" s="397">
        <v>0</v>
      </c>
      <c r="CZ151" s="397">
        <v>0</v>
      </c>
      <c r="DA151" s="397">
        <v>0</v>
      </c>
      <c r="DB151" s="397">
        <v>0</v>
      </c>
      <c r="DC151" s="397">
        <v>0</v>
      </c>
      <c r="DD151" s="397">
        <v>0</v>
      </c>
      <c r="DE151" s="398">
        <v>0</v>
      </c>
      <c r="DF151" s="397">
        <v>0</v>
      </c>
      <c r="DG151" s="397">
        <v>65</v>
      </c>
      <c r="DH151" s="397">
        <v>0</v>
      </c>
      <c r="DI151" s="397">
        <v>0</v>
      </c>
      <c r="DJ151" s="397">
        <v>0</v>
      </c>
      <c r="DK151" s="397">
        <v>0</v>
      </c>
      <c r="DL151" s="398">
        <v>0</v>
      </c>
      <c r="DM151" s="397">
        <v>83</v>
      </c>
      <c r="DN151" s="397">
        <v>0</v>
      </c>
      <c r="DO151" s="397">
        <v>0</v>
      </c>
      <c r="DP151" s="397">
        <v>0</v>
      </c>
      <c r="DQ151" s="397">
        <v>0</v>
      </c>
      <c r="DR151" s="397">
        <v>0</v>
      </c>
      <c r="DS151" s="397">
        <v>0</v>
      </c>
      <c r="DT151" s="397">
        <v>60</v>
      </c>
      <c r="DU151" s="397">
        <v>0</v>
      </c>
      <c r="DV151" s="397">
        <v>0</v>
      </c>
      <c r="DW151" s="397">
        <v>0</v>
      </c>
      <c r="DX151" s="397">
        <v>0</v>
      </c>
      <c r="DY151" s="397">
        <v>0</v>
      </c>
      <c r="DZ151" s="397">
        <v>0</v>
      </c>
      <c r="EA151" s="399">
        <v>0</v>
      </c>
      <c r="EB151" s="397">
        <v>27</v>
      </c>
      <c r="EC151" s="397">
        <v>0</v>
      </c>
      <c r="ED151" s="397">
        <v>0</v>
      </c>
      <c r="EE151" s="397">
        <v>0</v>
      </c>
      <c r="EF151" s="397">
        <v>0</v>
      </c>
      <c r="EG151" s="398">
        <v>0</v>
      </c>
    </row>
    <row r="152" spans="1:137" s="388" customFormat="1">
      <c r="A152" s="391">
        <v>0.5</v>
      </c>
      <c r="B152" s="385" t="s">
        <v>6169</v>
      </c>
      <c r="C152" s="386">
        <f>(SUM(E152:K152))*A152</f>
        <v>0</v>
      </c>
      <c r="D152" s="387">
        <v>10</v>
      </c>
      <c r="E152" s="388">
        <v>0</v>
      </c>
      <c r="F152" s="388">
        <v>0</v>
      </c>
      <c r="G152" s="388">
        <v>0</v>
      </c>
      <c r="H152" s="388">
        <v>0</v>
      </c>
      <c r="I152" s="388">
        <v>0</v>
      </c>
      <c r="J152" s="388">
        <v>0</v>
      </c>
      <c r="K152" s="389">
        <v>0</v>
      </c>
      <c r="L152" s="388">
        <v>0</v>
      </c>
      <c r="M152" s="388">
        <v>0</v>
      </c>
      <c r="N152" s="388">
        <v>0</v>
      </c>
      <c r="O152" s="388">
        <v>0</v>
      </c>
      <c r="P152" s="388">
        <v>0</v>
      </c>
      <c r="Q152" s="388">
        <v>0</v>
      </c>
      <c r="R152" s="389">
        <v>0</v>
      </c>
      <c r="S152" s="388">
        <v>0</v>
      </c>
      <c r="T152" s="388">
        <v>0</v>
      </c>
      <c r="U152" s="388">
        <v>0</v>
      </c>
      <c r="V152" s="388">
        <v>0</v>
      </c>
      <c r="W152" s="388">
        <v>0</v>
      </c>
      <c r="X152" s="388">
        <v>0</v>
      </c>
      <c r="Y152" s="389">
        <v>0</v>
      </c>
      <c r="Z152" s="388">
        <v>0</v>
      </c>
      <c r="AA152" s="388">
        <v>10</v>
      </c>
      <c r="AB152" s="388">
        <v>7</v>
      </c>
      <c r="AC152" s="388">
        <v>0</v>
      </c>
      <c r="AD152" s="388">
        <v>0</v>
      </c>
      <c r="AE152" s="388">
        <v>0</v>
      </c>
      <c r="AF152" s="389">
        <v>0</v>
      </c>
      <c r="AG152" s="388">
        <v>0</v>
      </c>
      <c r="AH152" s="388">
        <v>0</v>
      </c>
      <c r="AI152" s="388">
        <v>0</v>
      </c>
      <c r="AJ152" s="388">
        <v>0</v>
      </c>
      <c r="AK152" s="388">
        <v>0</v>
      </c>
      <c r="AL152" s="388">
        <v>0</v>
      </c>
      <c r="AM152" s="389">
        <v>0</v>
      </c>
      <c r="AN152" s="388">
        <v>0</v>
      </c>
      <c r="AO152" s="388">
        <v>0</v>
      </c>
      <c r="AP152" s="388">
        <v>0</v>
      </c>
      <c r="AQ152" s="388">
        <v>0</v>
      </c>
      <c r="AR152" s="388">
        <v>0</v>
      </c>
      <c r="AS152" s="388">
        <v>0</v>
      </c>
      <c r="AT152" s="389">
        <v>0</v>
      </c>
      <c r="AU152" s="388">
        <v>0</v>
      </c>
      <c r="AV152" s="388">
        <v>0</v>
      </c>
      <c r="AW152" s="388">
        <v>0</v>
      </c>
      <c r="AX152" s="388">
        <v>0</v>
      </c>
      <c r="AY152" s="388">
        <v>0</v>
      </c>
      <c r="AZ152" s="388">
        <v>0</v>
      </c>
      <c r="BA152" s="389">
        <v>0</v>
      </c>
      <c r="BB152" s="388">
        <v>0</v>
      </c>
      <c r="BC152" s="388">
        <v>0</v>
      </c>
      <c r="BD152" s="388">
        <v>0</v>
      </c>
      <c r="BE152" s="388">
        <v>0</v>
      </c>
      <c r="BF152" s="388">
        <v>0</v>
      </c>
      <c r="BG152" s="388">
        <v>0</v>
      </c>
      <c r="BH152" s="389">
        <v>0</v>
      </c>
      <c r="BI152" s="388">
        <v>0</v>
      </c>
      <c r="BJ152" s="388">
        <v>0</v>
      </c>
      <c r="BK152" s="388">
        <v>0</v>
      </c>
      <c r="BL152" s="388">
        <v>0</v>
      </c>
      <c r="BM152" s="388">
        <v>0</v>
      </c>
      <c r="BN152" s="388">
        <v>0</v>
      </c>
      <c r="BO152" s="389">
        <v>0</v>
      </c>
      <c r="BP152" s="388">
        <v>0</v>
      </c>
      <c r="BQ152" s="388">
        <v>0</v>
      </c>
      <c r="BR152" s="388">
        <v>0</v>
      </c>
      <c r="BS152" s="388">
        <v>0</v>
      </c>
      <c r="BT152" s="388">
        <v>0</v>
      </c>
      <c r="BU152" s="388">
        <v>0</v>
      </c>
      <c r="BV152" s="389">
        <v>0</v>
      </c>
      <c r="BW152" s="388">
        <v>0</v>
      </c>
      <c r="BX152" s="388">
        <v>0</v>
      </c>
      <c r="BY152" s="388">
        <v>0</v>
      </c>
      <c r="BZ152" s="388">
        <v>0</v>
      </c>
      <c r="CA152" s="388">
        <v>0</v>
      </c>
      <c r="CB152" s="388">
        <v>0</v>
      </c>
      <c r="CC152" s="389">
        <v>0</v>
      </c>
      <c r="CD152" s="388">
        <v>0</v>
      </c>
      <c r="CE152" s="388">
        <v>0</v>
      </c>
      <c r="CF152" s="388">
        <v>0</v>
      </c>
      <c r="CG152" s="388">
        <v>0</v>
      </c>
      <c r="CH152" s="388">
        <v>0</v>
      </c>
      <c r="CI152" s="388">
        <v>0</v>
      </c>
      <c r="CJ152" s="389">
        <v>0</v>
      </c>
      <c r="CK152" s="388">
        <v>0</v>
      </c>
      <c r="CL152" s="388">
        <v>0</v>
      </c>
      <c r="CM152" s="388">
        <v>0</v>
      </c>
      <c r="CN152" s="388">
        <v>0</v>
      </c>
      <c r="CO152" s="388">
        <v>0</v>
      </c>
      <c r="CP152" s="388">
        <v>0</v>
      </c>
      <c r="CQ152" s="389">
        <v>0</v>
      </c>
      <c r="CR152" s="388">
        <v>0</v>
      </c>
      <c r="CS152" s="388">
        <v>0</v>
      </c>
      <c r="CT152" s="388">
        <v>0</v>
      </c>
      <c r="CU152" s="388">
        <v>0</v>
      </c>
      <c r="CV152" s="388">
        <v>0</v>
      </c>
      <c r="CW152" s="388">
        <v>0</v>
      </c>
      <c r="CX152" s="389">
        <v>0</v>
      </c>
      <c r="CY152" s="388">
        <v>0</v>
      </c>
      <c r="CZ152" s="388">
        <v>0</v>
      </c>
      <c r="DA152" s="388">
        <v>0</v>
      </c>
      <c r="DB152" s="388">
        <v>0</v>
      </c>
      <c r="DC152" s="388">
        <v>0</v>
      </c>
      <c r="DD152" s="388">
        <v>0</v>
      </c>
      <c r="DE152" s="389">
        <v>0</v>
      </c>
      <c r="DF152" s="388">
        <v>0</v>
      </c>
      <c r="DG152" s="388">
        <v>0</v>
      </c>
      <c r="DH152" s="388">
        <v>0</v>
      </c>
      <c r="DI152" s="388">
        <v>0</v>
      </c>
      <c r="DJ152" s="388">
        <v>0</v>
      </c>
      <c r="DK152" s="388">
        <v>0</v>
      </c>
      <c r="DL152" s="389">
        <v>0</v>
      </c>
      <c r="DM152" s="388">
        <v>0</v>
      </c>
      <c r="DN152" s="388">
        <v>0</v>
      </c>
      <c r="DO152" s="388">
        <v>0</v>
      </c>
      <c r="DP152" s="388">
        <v>0</v>
      </c>
      <c r="DQ152" s="388">
        <v>0</v>
      </c>
      <c r="DR152" s="388">
        <v>0</v>
      </c>
      <c r="DS152" s="388">
        <v>0</v>
      </c>
      <c r="DT152" s="388">
        <v>0</v>
      </c>
      <c r="DU152" s="388">
        <v>0</v>
      </c>
      <c r="DV152" s="388">
        <v>0</v>
      </c>
      <c r="DW152" s="388">
        <v>0</v>
      </c>
      <c r="DX152" s="388">
        <v>0</v>
      </c>
      <c r="DY152" s="388">
        <v>0</v>
      </c>
      <c r="DZ152" s="388">
        <v>0</v>
      </c>
      <c r="EA152" s="390">
        <v>0</v>
      </c>
      <c r="EB152" s="388">
        <v>0</v>
      </c>
      <c r="EC152" s="388">
        <v>0</v>
      </c>
      <c r="ED152" s="388">
        <v>0</v>
      </c>
      <c r="EE152" s="388">
        <v>0</v>
      </c>
      <c r="EF152" s="388">
        <v>0</v>
      </c>
      <c r="EG152" s="389">
        <v>0</v>
      </c>
    </row>
    <row r="153" spans="1:137" s="388" customFormat="1">
      <c r="A153" s="384">
        <v>1</v>
      </c>
      <c r="B153" s="385" t="s">
        <v>5021</v>
      </c>
      <c r="C153" s="386">
        <f>(SUM(E153:K153))*A153</f>
        <v>8</v>
      </c>
      <c r="D153" s="387">
        <v>2</v>
      </c>
      <c r="E153" s="388">
        <v>2</v>
      </c>
      <c r="F153" s="388">
        <v>1</v>
      </c>
      <c r="G153" s="388">
        <v>1</v>
      </c>
      <c r="H153" s="388">
        <v>1</v>
      </c>
      <c r="I153" s="388">
        <v>1</v>
      </c>
      <c r="J153" s="388">
        <v>2</v>
      </c>
      <c r="K153" s="389">
        <v>0</v>
      </c>
      <c r="L153" s="388">
        <v>0</v>
      </c>
      <c r="M153" s="388">
        <v>0</v>
      </c>
      <c r="N153" s="388">
        <v>0</v>
      </c>
      <c r="O153" s="388">
        <v>0</v>
      </c>
      <c r="P153" s="388">
        <v>0</v>
      </c>
      <c r="Q153" s="388">
        <v>0</v>
      </c>
      <c r="R153" s="389">
        <v>0</v>
      </c>
      <c r="S153" s="388">
        <v>0</v>
      </c>
      <c r="T153" s="388">
        <v>0</v>
      </c>
      <c r="U153" s="388">
        <v>0</v>
      </c>
      <c r="V153" s="388">
        <v>0</v>
      </c>
      <c r="W153" s="388">
        <v>2</v>
      </c>
      <c r="X153" s="388">
        <v>2</v>
      </c>
      <c r="Y153" s="389">
        <v>1</v>
      </c>
      <c r="Z153" s="388">
        <v>0</v>
      </c>
      <c r="AA153" s="388">
        <v>0</v>
      </c>
      <c r="AB153" s="388">
        <v>2</v>
      </c>
      <c r="AC153" s="388">
        <v>0</v>
      </c>
      <c r="AD153" s="388">
        <v>2</v>
      </c>
      <c r="AE153" s="388">
        <v>2</v>
      </c>
      <c r="AF153" s="389">
        <v>2</v>
      </c>
      <c r="AG153" s="388">
        <v>8</v>
      </c>
      <c r="AH153" s="388">
        <v>0</v>
      </c>
      <c r="AI153" s="388">
        <v>0</v>
      </c>
      <c r="AJ153" s="388">
        <v>2</v>
      </c>
      <c r="AK153" s="388">
        <v>2</v>
      </c>
      <c r="AL153" s="388">
        <v>2</v>
      </c>
      <c r="AM153" s="389">
        <v>0</v>
      </c>
      <c r="AN153" s="388">
        <v>2</v>
      </c>
      <c r="AO153" s="388">
        <v>0</v>
      </c>
      <c r="AP153" s="388">
        <v>0</v>
      </c>
      <c r="AQ153" s="388">
        <v>0</v>
      </c>
      <c r="AR153" s="388">
        <v>0</v>
      </c>
      <c r="AS153" s="388">
        <v>0</v>
      </c>
      <c r="AT153" s="389">
        <v>2</v>
      </c>
      <c r="AU153" s="388">
        <v>0</v>
      </c>
      <c r="AV153" s="388">
        <v>0</v>
      </c>
      <c r="AW153" s="388">
        <v>0</v>
      </c>
      <c r="AX153" s="388">
        <v>0</v>
      </c>
      <c r="AY153" s="388">
        <v>2</v>
      </c>
      <c r="AZ153" s="388">
        <v>2</v>
      </c>
      <c r="BA153" s="389">
        <v>2</v>
      </c>
      <c r="BB153" s="388">
        <v>0</v>
      </c>
      <c r="BC153" s="388">
        <v>0</v>
      </c>
      <c r="BD153" s="388">
        <v>0</v>
      </c>
      <c r="BE153" s="388">
        <v>0</v>
      </c>
      <c r="BF153" s="388">
        <v>0</v>
      </c>
      <c r="BG153" s="388">
        <v>0</v>
      </c>
      <c r="BH153" s="389">
        <v>0</v>
      </c>
      <c r="BI153" s="388">
        <v>0</v>
      </c>
      <c r="BJ153" s="388">
        <v>0</v>
      </c>
      <c r="BK153" s="388">
        <v>0</v>
      </c>
      <c r="BL153" s="388">
        <v>0</v>
      </c>
      <c r="BM153" s="388">
        <v>2</v>
      </c>
      <c r="BN153" s="388">
        <v>2</v>
      </c>
      <c r="BO153" s="389">
        <v>0</v>
      </c>
      <c r="BP153" s="388">
        <v>0</v>
      </c>
      <c r="BQ153" s="388">
        <v>0</v>
      </c>
      <c r="BR153" s="388">
        <v>0</v>
      </c>
      <c r="BS153" s="388">
        <v>0</v>
      </c>
      <c r="BT153" s="388">
        <v>0</v>
      </c>
      <c r="BU153" s="388">
        <v>2</v>
      </c>
      <c r="BV153" s="389">
        <v>2</v>
      </c>
      <c r="BW153" s="388">
        <v>2</v>
      </c>
      <c r="BX153" s="388">
        <v>0</v>
      </c>
      <c r="BY153" s="388">
        <v>2</v>
      </c>
      <c r="BZ153" s="388">
        <v>2</v>
      </c>
      <c r="CA153" s="388">
        <v>2</v>
      </c>
      <c r="CB153" s="388">
        <v>2</v>
      </c>
      <c r="CC153" s="389">
        <v>2</v>
      </c>
      <c r="CD153" s="388">
        <v>4</v>
      </c>
      <c r="CE153" s="388">
        <v>2</v>
      </c>
      <c r="CF153" s="388">
        <v>0</v>
      </c>
      <c r="CG153" s="388">
        <v>2</v>
      </c>
      <c r="CH153" s="388">
        <v>2</v>
      </c>
      <c r="CI153" s="388">
        <v>2</v>
      </c>
      <c r="CJ153" s="389">
        <v>3</v>
      </c>
      <c r="CK153" s="388">
        <v>2</v>
      </c>
      <c r="CL153" s="388">
        <v>2</v>
      </c>
      <c r="CM153" s="388">
        <v>2</v>
      </c>
      <c r="CN153" s="388">
        <v>2</v>
      </c>
      <c r="CO153" s="388">
        <v>2</v>
      </c>
      <c r="CP153" s="388">
        <v>0</v>
      </c>
      <c r="CQ153" s="389">
        <v>2</v>
      </c>
      <c r="CR153" s="388">
        <v>2</v>
      </c>
      <c r="CS153" s="388">
        <v>2</v>
      </c>
      <c r="CT153" s="388">
        <v>2</v>
      </c>
      <c r="CU153" s="388">
        <v>2</v>
      </c>
      <c r="CV153" s="388">
        <v>2</v>
      </c>
      <c r="CW153" s="388">
        <v>3</v>
      </c>
      <c r="CX153" s="389">
        <v>3</v>
      </c>
      <c r="CY153" s="388">
        <v>0</v>
      </c>
      <c r="CZ153" s="388">
        <v>0</v>
      </c>
      <c r="DA153" s="388">
        <v>0</v>
      </c>
      <c r="DB153" s="388">
        <v>0</v>
      </c>
      <c r="DC153" s="388">
        <v>0</v>
      </c>
      <c r="DD153" s="388">
        <v>0</v>
      </c>
      <c r="DE153" s="389">
        <v>0</v>
      </c>
      <c r="DF153" s="388">
        <v>0</v>
      </c>
      <c r="DG153" s="388">
        <v>0</v>
      </c>
      <c r="DH153" s="388">
        <v>0</v>
      </c>
      <c r="DI153" s="388">
        <v>0</v>
      </c>
      <c r="DJ153" s="388">
        <v>0</v>
      </c>
      <c r="DK153" s="388">
        <v>0</v>
      </c>
      <c r="DL153" s="389">
        <v>0</v>
      </c>
      <c r="DM153" s="388">
        <v>0</v>
      </c>
      <c r="DN153" s="388">
        <v>0</v>
      </c>
      <c r="DO153" s="388">
        <v>0</v>
      </c>
      <c r="DP153" s="388">
        <v>0</v>
      </c>
      <c r="DQ153" s="388">
        <v>0</v>
      </c>
      <c r="DR153" s="388">
        <v>0</v>
      </c>
      <c r="DS153" s="388">
        <v>0</v>
      </c>
      <c r="DT153" s="388">
        <v>0</v>
      </c>
      <c r="DU153" s="388">
        <v>0</v>
      </c>
      <c r="DV153" s="388">
        <v>0</v>
      </c>
      <c r="DW153" s="388">
        <v>0</v>
      </c>
      <c r="DX153" s="388">
        <v>0</v>
      </c>
      <c r="DY153" s="388">
        <v>0</v>
      </c>
      <c r="DZ153" s="388">
        <v>0</v>
      </c>
      <c r="EA153" s="390">
        <v>0</v>
      </c>
      <c r="EB153" s="388">
        <v>0</v>
      </c>
      <c r="EC153" s="388">
        <v>0</v>
      </c>
      <c r="ED153" s="388">
        <v>0</v>
      </c>
      <c r="EE153" s="388">
        <v>0</v>
      </c>
      <c r="EF153" s="388">
        <v>0</v>
      </c>
      <c r="EG153" s="389">
        <v>0</v>
      </c>
    </row>
    <row r="154" spans="1:137" s="388" customFormat="1">
      <c r="A154" s="391">
        <v>0.5</v>
      </c>
      <c r="B154" s="385" t="s">
        <v>2125</v>
      </c>
      <c r="C154" s="386">
        <f t="shared" si="38"/>
        <v>5.5</v>
      </c>
      <c r="D154" s="387">
        <v>2</v>
      </c>
      <c r="E154" s="388">
        <v>1</v>
      </c>
      <c r="F154" s="388">
        <v>2</v>
      </c>
      <c r="G154" s="388">
        <v>2</v>
      </c>
      <c r="H154" s="388">
        <v>2</v>
      </c>
      <c r="I154" s="388">
        <v>2</v>
      </c>
      <c r="J154" s="388">
        <v>2</v>
      </c>
      <c r="K154" s="389">
        <v>0</v>
      </c>
      <c r="L154" s="388">
        <v>0</v>
      </c>
      <c r="M154" s="388">
        <v>0</v>
      </c>
      <c r="N154" s="388">
        <v>1</v>
      </c>
      <c r="O154" s="388">
        <v>0</v>
      </c>
      <c r="P154" s="388">
        <v>0</v>
      </c>
      <c r="Q154" s="388">
        <v>0</v>
      </c>
      <c r="R154" s="389">
        <v>0</v>
      </c>
      <c r="S154" s="388">
        <v>0</v>
      </c>
      <c r="T154" s="388">
        <v>0</v>
      </c>
      <c r="U154" s="388">
        <v>0</v>
      </c>
      <c r="V154" s="388">
        <v>2</v>
      </c>
      <c r="W154" s="388">
        <v>2</v>
      </c>
      <c r="X154" s="388">
        <v>2</v>
      </c>
      <c r="Y154" s="389">
        <v>3</v>
      </c>
      <c r="Z154" s="388">
        <v>0</v>
      </c>
      <c r="AA154" s="388">
        <v>0</v>
      </c>
      <c r="AB154" s="388">
        <v>3</v>
      </c>
      <c r="AC154" s="388">
        <v>0</v>
      </c>
      <c r="AD154" s="388">
        <v>2</v>
      </c>
      <c r="AE154" s="388">
        <v>3</v>
      </c>
      <c r="AF154" s="389">
        <v>2</v>
      </c>
      <c r="AG154" s="388">
        <v>6</v>
      </c>
      <c r="AH154" s="388">
        <v>0</v>
      </c>
      <c r="AI154" s="388">
        <v>0</v>
      </c>
      <c r="AJ154" s="388">
        <v>2</v>
      </c>
      <c r="AK154" s="388">
        <v>2</v>
      </c>
      <c r="AL154" s="388">
        <v>2</v>
      </c>
      <c r="AM154" s="389">
        <v>1</v>
      </c>
      <c r="AN154" s="388">
        <v>1</v>
      </c>
      <c r="AO154" s="388">
        <v>2</v>
      </c>
      <c r="AP154" s="388">
        <v>0</v>
      </c>
      <c r="AQ154" s="388">
        <v>0</v>
      </c>
      <c r="AR154" s="388">
        <v>3</v>
      </c>
      <c r="AS154" s="388">
        <v>0</v>
      </c>
      <c r="AT154" s="389">
        <v>2</v>
      </c>
      <c r="AU154" s="388">
        <v>0</v>
      </c>
      <c r="AV154" s="388">
        <v>0</v>
      </c>
      <c r="AW154" s="388">
        <v>0</v>
      </c>
      <c r="AX154" s="388">
        <v>0</v>
      </c>
      <c r="AY154" s="388">
        <v>2</v>
      </c>
      <c r="AZ154" s="388">
        <v>2</v>
      </c>
      <c r="BA154" s="389">
        <v>2</v>
      </c>
      <c r="BB154" s="388">
        <v>0</v>
      </c>
      <c r="BC154" s="388">
        <v>0</v>
      </c>
      <c r="BD154" s="388">
        <v>0</v>
      </c>
      <c r="BE154" s="388">
        <v>0</v>
      </c>
      <c r="BF154" s="388">
        <v>0</v>
      </c>
      <c r="BG154" s="388">
        <v>0</v>
      </c>
      <c r="BH154" s="389">
        <v>0</v>
      </c>
      <c r="BI154" s="388">
        <v>0</v>
      </c>
      <c r="BJ154" s="388">
        <v>0</v>
      </c>
      <c r="BK154" s="388">
        <v>0</v>
      </c>
      <c r="BL154" s="388">
        <v>0</v>
      </c>
      <c r="BM154" s="388">
        <v>2</v>
      </c>
      <c r="BN154" s="388">
        <v>2</v>
      </c>
      <c r="BO154" s="389">
        <v>2</v>
      </c>
      <c r="BP154" s="388">
        <v>0</v>
      </c>
      <c r="BQ154" s="388">
        <v>0</v>
      </c>
      <c r="BR154" s="388">
        <v>0</v>
      </c>
      <c r="BS154" s="388">
        <v>0</v>
      </c>
      <c r="BT154" s="388">
        <v>0</v>
      </c>
      <c r="BU154" s="388">
        <v>2</v>
      </c>
      <c r="BV154" s="389">
        <v>2</v>
      </c>
      <c r="BW154" s="388">
        <v>2</v>
      </c>
      <c r="BX154" s="388">
        <v>1</v>
      </c>
      <c r="BY154" s="388">
        <v>2</v>
      </c>
      <c r="BZ154" s="388">
        <v>2</v>
      </c>
      <c r="CA154" s="388">
        <v>0</v>
      </c>
      <c r="CB154" s="388">
        <v>2</v>
      </c>
      <c r="CC154" s="389">
        <v>2</v>
      </c>
      <c r="CD154" s="388">
        <v>2</v>
      </c>
      <c r="CE154" s="388">
        <v>4</v>
      </c>
      <c r="CF154" s="388">
        <v>0</v>
      </c>
      <c r="CG154" s="388">
        <v>2</v>
      </c>
      <c r="CH154" s="388">
        <v>2</v>
      </c>
      <c r="CI154" s="388">
        <v>2</v>
      </c>
      <c r="CJ154" s="389">
        <v>2</v>
      </c>
      <c r="CK154" s="388">
        <v>6</v>
      </c>
      <c r="CL154" s="388">
        <v>2</v>
      </c>
      <c r="CM154" s="388">
        <v>2</v>
      </c>
      <c r="CN154" s="388">
        <v>2</v>
      </c>
      <c r="CO154" s="388">
        <v>2</v>
      </c>
      <c r="CP154" s="388">
        <v>0</v>
      </c>
      <c r="CQ154" s="389">
        <v>2</v>
      </c>
      <c r="CR154" s="388">
        <v>2</v>
      </c>
      <c r="CS154" s="388">
        <v>2</v>
      </c>
      <c r="CT154" s="388">
        <v>0</v>
      </c>
      <c r="CU154" s="388">
        <v>2</v>
      </c>
      <c r="CV154" s="388">
        <v>2</v>
      </c>
      <c r="CW154" s="388">
        <v>2</v>
      </c>
      <c r="CX154" s="389">
        <v>2</v>
      </c>
      <c r="CY154" s="388">
        <v>1</v>
      </c>
      <c r="CZ154" s="388">
        <v>1</v>
      </c>
      <c r="DA154" s="388">
        <v>1</v>
      </c>
      <c r="DB154" s="388">
        <v>1</v>
      </c>
      <c r="DC154" s="388">
        <v>2</v>
      </c>
      <c r="DD154" s="388">
        <v>2</v>
      </c>
      <c r="DE154" s="389">
        <v>2</v>
      </c>
      <c r="DF154" s="388">
        <v>2</v>
      </c>
      <c r="DG154" s="388">
        <v>0</v>
      </c>
      <c r="DH154" s="388">
        <v>0</v>
      </c>
      <c r="DI154" s="388">
        <v>0</v>
      </c>
      <c r="DJ154" s="388">
        <v>0</v>
      </c>
      <c r="DK154" s="388">
        <v>0</v>
      </c>
      <c r="DL154" s="389">
        <v>0</v>
      </c>
      <c r="DM154" s="388">
        <v>0</v>
      </c>
      <c r="DN154" s="388">
        <v>0</v>
      </c>
      <c r="DO154" s="388">
        <v>0</v>
      </c>
      <c r="DP154" s="388">
        <v>0</v>
      </c>
      <c r="DQ154" s="388">
        <v>0</v>
      </c>
      <c r="DR154" s="388">
        <v>0</v>
      </c>
      <c r="DS154" s="388">
        <v>0</v>
      </c>
      <c r="DT154" s="388">
        <v>0</v>
      </c>
      <c r="DU154" s="388">
        <v>0</v>
      </c>
      <c r="DV154" s="388">
        <v>0</v>
      </c>
      <c r="DW154" s="388">
        <v>0</v>
      </c>
      <c r="DX154" s="388">
        <v>0</v>
      </c>
      <c r="DY154" s="388">
        <v>0</v>
      </c>
      <c r="DZ154" s="388">
        <v>0</v>
      </c>
      <c r="EA154" s="390">
        <v>0</v>
      </c>
      <c r="EB154" s="388">
        <v>0</v>
      </c>
      <c r="EC154" s="388">
        <v>0</v>
      </c>
      <c r="ED154" s="388">
        <v>0</v>
      </c>
      <c r="EE154" s="388">
        <v>0</v>
      </c>
      <c r="EF154" s="388">
        <v>0</v>
      </c>
      <c r="EG154" s="389">
        <v>0</v>
      </c>
    </row>
    <row r="155" spans="1:137" s="388" customFormat="1">
      <c r="A155" s="391">
        <v>1.5</v>
      </c>
      <c r="B155" s="385" t="s">
        <v>5024</v>
      </c>
      <c r="C155" s="386">
        <f t="shared" si="38"/>
        <v>22.5</v>
      </c>
      <c r="D155" s="387">
        <v>4</v>
      </c>
      <c r="E155" s="388">
        <v>2</v>
      </c>
      <c r="F155" s="388">
        <v>4</v>
      </c>
      <c r="G155" s="388">
        <v>1</v>
      </c>
      <c r="H155" s="388">
        <v>1</v>
      </c>
      <c r="I155" s="388">
        <v>4</v>
      </c>
      <c r="J155" s="388">
        <v>3</v>
      </c>
      <c r="K155" s="389">
        <v>0</v>
      </c>
      <c r="L155" s="388">
        <v>0</v>
      </c>
      <c r="M155" s="388">
        <v>0</v>
      </c>
      <c r="N155" s="388">
        <v>1</v>
      </c>
      <c r="O155" s="388">
        <v>2</v>
      </c>
      <c r="P155" s="388">
        <v>1</v>
      </c>
      <c r="Q155" s="388">
        <v>0</v>
      </c>
      <c r="R155" s="389">
        <v>0</v>
      </c>
      <c r="S155" s="388">
        <v>0</v>
      </c>
      <c r="T155" s="388">
        <v>0</v>
      </c>
      <c r="U155" s="388">
        <v>0</v>
      </c>
      <c r="V155" s="388">
        <v>0</v>
      </c>
      <c r="W155" s="388">
        <v>0</v>
      </c>
      <c r="X155" s="388">
        <v>1</v>
      </c>
      <c r="Y155" s="389">
        <v>4</v>
      </c>
      <c r="Z155" s="388">
        <v>0</v>
      </c>
      <c r="AA155" s="388">
        <v>1</v>
      </c>
      <c r="AB155" s="388">
        <v>2</v>
      </c>
      <c r="AC155" s="388">
        <v>3</v>
      </c>
      <c r="AD155" s="388">
        <v>3</v>
      </c>
      <c r="AE155" s="388">
        <v>3</v>
      </c>
      <c r="AF155" s="389">
        <v>2</v>
      </c>
      <c r="AG155" s="388">
        <v>2.5</v>
      </c>
      <c r="AH155" s="388">
        <v>0</v>
      </c>
      <c r="AI155" s="388">
        <v>0</v>
      </c>
      <c r="AJ155" s="388">
        <v>1</v>
      </c>
      <c r="AK155" s="388">
        <v>3</v>
      </c>
      <c r="AL155" s="388">
        <v>3</v>
      </c>
      <c r="AM155" s="389">
        <v>2</v>
      </c>
      <c r="AN155" s="388">
        <v>10</v>
      </c>
      <c r="AO155" s="388">
        <v>2</v>
      </c>
      <c r="AP155" s="388">
        <v>0</v>
      </c>
      <c r="AQ155" s="388">
        <v>0</v>
      </c>
      <c r="AR155" s="388">
        <v>20</v>
      </c>
      <c r="AS155" s="388">
        <v>10</v>
      </c>
      <c r="AT155" s="389">
        <v>10</v>
      </c>
      <c r="AU155" s="388">
        <v>0</v>
      </c>
      <c r="AV155" s="388">
        <v>0</v>
      </c>
      <c r="AW155" s="388">
        <v>0</v>
      </c>
      <c r="AX155" s="388">
        <v>0</v>
      </c>
      <c r="AY155" s="388">
        <v>4</v>
      </c>
      <c r="AZ155" s="388">
        <v>8</v>
      </c>
      <c r="BA155" s="389">
        <v>10</v>
      </c>
      <c r="BB155" s="388">
        <v>25</v>
      </c>
      <c r="BC155" s="388">
        <v>25</v>
      </c>
      <c r="BD155" s="388">
        <v>10</v>
      </c>
      <c r="BE155" s="388">
        <v>0</v>
      </c>
      <c r="BF155" s="388">
        <v>10</v>
      </c>
      <c r="BG155" s="388">
        <v>10</v>
      </c>
      <c r="BH155" s="389">
        <v>20</v>
      </c>
      <c r="BI155" s="388">
        <v>0</v>
      </c>
      <c r="BJ155" s="388">
        <v>0</v>
      </c>
      <c r="BK155" s="388">
        <v>20</v>
      </c>
      <c r="BL155" s="388">
        <v>10</v>
      </c>
      <c r="BM155" s="388">
        <v>10</v>
      </c>
      <c r="BN155" s="388">
        <v>10</v>
      </c>
      <c r="BO155" s="389">
        <v>10</v>
      </c>
      <c r="BP155" s="388">
        <v>0</v>
      </c>
      <c r="BQ155" s="388">
        <v>0</v>
      </c>
      <c r="BR155" s="388">
        <v>0</v>
      </c>
      <c r="BS155" s="388">
        <v>0</v>
      </c>
      <c r="BT155" s="388">
        <v>0</v>
      </c>
      <c r="BU155" s="388">
        <v>10</v>
      </c>
      <c r="BV155" s="389">
        <v>8</v>
      </c>
      <c r="BW155" s="388">
        <v>10</v>
      </c>
      <c r="BX155" s="388">
        <v>10</v>
      </c>
      <c r="BY155" s="388">
        <v>10</v>
      </c>
      <c r="BZ155" s="388">
        <v>10</v>
      </c>
      <c r="CA155" s="388">
        <v>0</v>
      </c>
      <c r="CB155" s="388">
        <v>6</v>
      </c>
      <c r="CC155" s="389">
        <v>7</v>
      </c>
      <c r="CD155" s="388">
        <v>16</v>
      </c>
      <c r="CE155" s="388">
        <v>9</v>
      </c>
      <c r="CF155" s="388">
        <v>0</v>
      </c>
      <c r="CG155" s="388">
        <v>10</v>
      </c>
      <c r="CH155" s="388">
        <v>0</v>
      </c>
      <c r="CI155" s="388">
        <v>6</v>
      </c>
      <c r="CJ155" s="389">
        <v>7</v>
      </c>
      <c r="CK155" s="388">
        <v>8</v>
      </c>
      <c r="CL155" s="388">
        <v>9</v>
      </c>
      <c r="CM155" s="388">
        <v>7</v>
      </c>
      <c r="CN155" s="388">
        <v>9</v>
      </c>
      <c r="CO155" s="388">
        <v>0</v>
      </c>
      <c r="CP155" s="388">
        <v>0</v>
      </c>
      <c r="CQ155" s="389">
        <v>7</v>
      </c>
      <c r="CR155" s="388">
        <v>10</v>
      </c>
      <c r="CS155" s="388">
        <v>7</v>
      </c>
      <c r="CT155" s="388">
        <v>0</v>
      </c>
      <c r="CU155" s="388">
        <v>10</v>
      </c>
      <c r="CV155" s="388">
        <v>10</v>
      </c>
      <c r="CW155" s="388">
        <v>6</v>
      </c>
      <c r="CX155" s="389">
        <v>0</v>
      </c>
      <c r="CY155" s="388">
        <v>33</v>
      </c>
      <c r="CZ155" s="388">
        <v>57</v>
      </c>
      <c r="DA155" s="388">
        <v>38</v>
      </c>
      <c r="DB155" s="388">
        <v>69</v>
      </c>
      <c r="DC155" s="388">
        <v>73</v>
      </c>
      <c r="DD155" s="388">
        <v>79</v>
      </c>
      <c r="DE155" s="389">
        <v>64</v>
      </c>
      <c r="DF155" s="388">
        <v>66</v>
      </c>
      <c r="DG155" s="388">
        <v>59</v>
      </c>
      <c r="DH155" s="388">
        <v>68</v>
      </c>
      <c r="DI155" s="388">
        <v>83</v>
      </c>
      <c r="DJ155" s="388">
        <v>65</v>
      </c>
      <c r="DK155" s="388">
        <v>65</v>
      </c>
      <c r="DL155" s="389">
        <v>75</v>
      </c>
      <c r="DM155" s="388">
        <v>0</v>
      </c>
      <c r="DN155" s="388">
        <v>2</v>
      </c>
      <c r="DO155" s="388">
        <v>1</v>
      </c>
      <c r="DP155" s="388">
        <v>2</v>
      </c>
      <c r="DQ155" s="388">
        <v>3</v>
      </c>
      <c r="DR155" s="388">
        <v>3</v>
      </c>
      <c r="DS155" s="388">
        <v>3</v>
      </c>
      <c r="DT155" s="388">
        <v>3</v>
      </c>
      <c r="DU155" s="388">
        <v>10</v>
      </c>
      <c r="DV155" s="388">
        <v>3</v>
      </c>
      <c r="DW155" s="388">
        <v>3</v>
      </c>
      <c r="DX155" s="388">
        <v>3</v>
      </c>
      <c r="DY155" s="388">
        <v>3</v>
      </c>
      <c r="DZ155" s="388">
        <v>3</v>
      </c>
      <c r="EA155" s="390">
        <v>0</v>
      </c>
      <c r="EB155" s="388">
        <v>3</v>
      </c>
      <c r="EC155" s="388">
        <v>3</v>
      </c>
      <c r="ED155" s="388">
        <v>1</v>
      </c>
      <c r="EE155" s="388">
        <v>3</v>
      </c>
      <c r="EF155" s="388">
        <v>3</v>
      </c>
      <c r="EG155" s="389">
        <v>3</v>
      </c>
    </row>
    <row r="156" spans="1:137" s="397" customFormat="1">
      <c r="A156" s="393">
        <f>1/5</f>
        <v>0.2</v>
      </c>
      <c r="B156" s="394" t="s">
        <v>2126</v>
      </c>
      <c r="C156" s="395">
        <f>(SUM(E156:K156))*A156</f>
        <v>0.8</v>
      </c>
      <c r="D156" s="396">
        <v>10</v>
      </c>
      <c r="F156" s="397">
        <v>0</v>
      </c>
      <c r="G156" s="397">
        <v>0</v>
      </c>
      <c r="H156" s="397">
        <v>0</v>
      </c>
      <c r="I156" s="397">
        <v>0</v>
      </c>
      <c r="J156" s="397">
        <v>4</v>
      </c>
      <c r="K156" s="398">
        <v>0</v>
      </c>
      <c r="L156" s="397">
        <v>0</v>
      </c>
      <c r="M156" s="397">
        <v>0</v>
      </c>
      <c r="N156" s="397">
        <v>0</v>
      </c>
      <c r="O156" s="397">
        <v>4</v>
      </c>
      <c r="P156" s="397">
        <v>0</v>
      </c>
      <c r="Q156" s="397">
        <v>0</v>
      </c>
      <c r="R156" s="398">
        <v>0</v>
      </c>
      <c r="S156" s="397">
        <v>0</v>
      </c>
      <c r="T156" s="397">
        <v>0</v>
      </c>
      <c r="U156" s="397">
        <v>0</v>
      </c>
      <c r="V156" s="397">
        <v>0</v>
      </c>
      <c r="W156" s="397">
        <v>0</v>
      </c>
      <c r="X156" s="397">
        <v>0</v>
      </c>
      <c r="Y156" s="398">
        <v>6</v>
      </c>
      <c r="Z156" s="397">
        <v>6</v>
      </c>
      <c r="AA156" s="397">
        <v>0</v>
      </c>
      <c r="AB156" s="397">
        <v>8</v>
      </c>
      <c r="AC156" s="397">
        <v>0</v>
      </c>
      <c r="AD156" s="397">
        <v>0</v>
      </c>
      <c r="AE156" s="397">
        <v>10</v>
      </c>
      <c r="AF156" s="398">
        <v>4</v>
      </c>
      <c r="AG156" s="397">
        <v>8</v>
      </c>
      <c r="AH156" s="397">
        <v>0</v>
      </c>
      <c r="AI156" s="397">
        <v>0</v>
      </c>
      <c r="AJ156" s="397">
        <v>8</v>
      </c>
      <c r="AK156" s="397">
        <v>8</v>
      </c>
      <c r="AL156" s="397">
        <v>0</v>
      </c>
      <c r="AM156" s="398">
        <v>0</v>
      </c>
      <c r="AN156" s="397">
        <v>0</v>
      </c>
      <c r="AO156" s="397">
        <v>7</v>
      </c>
      <c r="AP156" s="397">
        <v>0</v>
      </c>
      <c r="AQ156" s="397">
        <v>0</v>
      </c>
      <c r="AR156" s="397">
        <v>0</v>
      </c>
      <c r="AS156" s="397">
        <v>10</v>
      </c>
      <c r="AT156" s="398">
        <v>8</v>
      </c>
      <c r="AU156" s="397">
        <v>0</v>
      </c>
      <c r="AV156" s="397">
        <v>0</v>
      </c>
      <c r="AW156" s="397">
        <v>0</v>
      </c>
      <c r="AX156" s="397">
        <v>0</v>
      </c>
      <c r="AY156" s="397">
        <v>3</v>
      </c>
      <c r="AZ156" s="397">
        <v>6</v>
      </c>
      <c r="BA156" s="398">
        <v>8</v>
      </c>
      <c r="BB156" s="397">
        <v>0</v>
      </c>
      <c r="BC156" s="397">
        <v>0</v>
      </c>
      <c r="BD156" s="397">
        <v>0</v>
      </c>
      <c r="BE156" s="397">
        <v>0</v>
      </c>
      <c r="BF156" s="397">
        <v>0</v>
      </c>
      <c r="BG156" s="397">
        <v>5</v>
      </c>
      <c r="BH156" s="398">
        <v>0</v>
      </c>
      <c r="BI156" s="397">
        <v>0</v>
      </c>
      <c r="BJ156" s="397">
        <v>0</v>
      </c>
      <c r="BK156" s="397">
        <v>0</v>
      </c>
      <c r="BL156" s="397">
        <v>6</v>
      </c>
      <c r="BM156" s="397">
        <v>6</v>
      </c>
      <c r="BN156" s="397">
        <v>7</v>
      </c>
      <c r="BO156" s="398">
        <v>0</v>
      </c>
      <c r="BP156" s="397">
        <v>0</v>
      </c>
      <c r="BQ156" s="397">
        <v>0</v>
      </c>
      <c r="BR156" s="397">
        <v>0</v>
      </c>
      <c r="BS156" s="397">
        <v>0</v>
      </c>
      <c r="BT156" s="397">
        <v>0</v>
      </c>
      <c r="BU156" s="397">
        <v>6</v>
      </c>
      <c r="BV156" s="398">
        <v>6</v>
      </c>
      <c r="BW156" s="397">
        <v>0</v>
      </c>
      <c r="BX156" s="397">
        <v>0</v>
      </c>
      <c r="BY156" s="397">
        <v>4</v>
      </c>
      <c r="BZ156" s="397">
        <v>5</v>
      </c>
      <c r="CA156" s="397">
        <v>6</v>
      </c>
      <c r="CB156" s="397">
        <v>8</v>
      </c>
      <c r="CC156" s="398">
        <v>7</v>
      </c>
      <c r="CD156" s="397">
        <v>0</v>
      </c>
      <c r="CE156" s="397">
        <v>0</v>
      </c>
      <c r="CF156" s="397">
        <v>0</v>
      </c>
      <c r="CG156" s="397">
        <v>0</v>
      </c>
      <c r="CH156" s="397">
        <v>0</v>
      </c>
      <c r="CI156" s="397">
        <v>0</v>
      </c>
      <c r="CJ156" s="398">
        <v>0</v>
      </c>
      <c r="CK156" s="397">
        <v>0</v>
      </c>
      <c r="CL156" s="397">
        <v>100</v>
      </c>
      <c r="CM156" s="397">
        <v>35</v>
      </c>
      <c r="CN156" s="397">
        <v>100</v>
      </c>
      <c r="CO156" s="397">
        <v>50</v>
      </c>
      <c r="CP156" s="397">
        <v>80</v>
      </c>
      <c r="CQ156" s="398">
        <v>60</v>
      </c>
      <c r="CR156" s="397">
        <v>70</v>
      </c>
      <c r="CS156" s="397">
        <v>80</v>
      </c>
      <c r="CT156" s="397">
        <v>30</v>
      </c>
      <c r="CU156" s="397">
        <v>89</v>
      </c>
      <c r="CV156" s="397">
        <v>70</v>
      </c>
      <c r="CW156" s="397">
        <v>90</v>
      </c>
      <c r="CX156" s="398">
        <v>90</v>
      </c>
      <c r="CY156" s="397">
        <v>0</v>
      </c>
      <c r="CZ156" s="397">
        <v>70</v>
      </c>
      <c r="DA156" s="397">
        <v>0</v>
      </c>
      <c r="DB156" s="397">
        <v>65</v>
      </c>
      <c r="DC156" s="397">
        <v>100</v>
      </c>
      <c r="DD156" s="397">
        <v>100</v>
      </c>
      <c r="DE156" s="398">
        <v>86</v>
      </c>
      <c r="DF156" s="397">
        <v>80</v>
      </c>
      <c r="DG156" s="397">
        <v>70</v>
      </c>
      <c r="DH156" s="397">
        <v>40</v>
      </c>
      <c r="DI156" s="397">
        <v>60</v>
      </c>
      <c r="DJ156" s="397">
        <v>70</v>
      </c>
      <c r="DK156" s="397">
        <v>80</v>
      </c>
      <c r="DL156" s="398">
        <v>100</v>
      </c>
      <c r="DM156" s="397">
        <v>0</v>
      </c>
      <c r="DN156" s="397">
        <v>70</v>
      </c>
      <c r="DO156" s="397">
        <v>73</v>
      </c>
      <c r="DP156" s="397">
        <v>64</v>
      </c>
      <c r="DQ156" s="397">
        <v>73</v>
      </c>
      <c r="DR156" s="397">
        <v>59</v>
      </c>
      <c r="DS156" s="397">
        <v>44</v>
      </c>
      <c r="DT156" s="397">
        <v>63</v>
      </c>
      <c r="DU156" s="397">
        <v>0</v>
      </c>
      <c r="DV156" s="397">
        <v>0</v>
      </c>
      <c r="DW156" s="397">
        <v>0</v>
      </c>
      <c r="DX156" s="397">
        <v>95</v>
      </c>
      <c r="DY156" s="397">
        <v>0</v>
      </c>
      <c r="DZ156" s="397">
        <v>69</v>
      </c>
      <c r="EA156" s="399">
        <v>0</v>
      </c>
      <c r="EB156" s="397">
        <v>80</v>
      </c>
      <c r="EC156" s="397">
        <v>0</v>
      </c>
      <c r="ED156" s="397">
        <v>0</v>
      </c>
      <c r="EE156" s="397">
        <v>0</v>
      </c>
      <c r="EF156" s="397">
        <v>76</v>
      </c>
      <c r="EG156" s="398">
        <v>76</v>
      </c>
    </row>
    <row r="157" spans="1:137" s="388" customFormat="1">
      <c r="A157" s="391">
        <v>0.5</v>
      </c>
      <c r="B157" s="385" t="s">
        <v>5078</v>
      </c>
      <c r="C157" s="386">
        <f>(SUM(E157:K157))*A157</f>
        <v>1</v>
      </c>
      <c r="D157" s="387">
        <v>3</v>
      </c>
      <c r="F157" s="388">
        <v>0</v>
      </c>
      <c r="G157" s="388">
        <v>0</v>
      </c>
      <c r="H157" s="388">
        <v>0</v>
      </c>
      <c r="I157" s="388">
        <v>0</v>
      </c>
      <c r="J157" s="388">
        <v>2</v>
      </c>
      <c r="K157" s="389">
        <v>0</v>
      </c>
      <c r="L157" s="388">
        <v>0</v>
      </c>
      <c r="M157" s="388">
        <v>0</v>
      </c>
      <c r="N157" s="388">
        <v>0</v>
      </c>
      <c r="O157" s="388">
        <v>0</v>
      </c>
      <c r="P157" s="388">
        <v>0</v>
      </c>
      <c r="Q157" s="388">
        <v>0</v>
      </c>
      <c r="R157" s="389">
        <v>0</v>
      </c>
      <c r="S157" s="388">
        <v>0</v>
      </c>
      <c r="T157" s="388">
        <v>0</v>
      </c>
      <c r="U157" s="388">
        <v>0</v>
      </c>
      <c r="V157" s="388">
        <v>0</v>
      </c>
      <c r="W157" s="388">
        <v>0</v>
      </c>
      <c r="X157" s="388">
        <v>0</v>
      </c>
      <c r="Y157" s="389">
        <v>1</v>
      </c>
      <c r="Z157" s="388">
        <v>2</v>
      </c>
      <c r="AA157" s="388">
        <v>0</v>
      </c>
      <c r="AB157" s="388">
        <v>3</v>
      </c>
      <c r="AC157" s="388">
        <v>0</v>
      </c>
      <c r="AD157" s="388">
        <v>0</v>
      </c>
      <c r="AE157" s="388">
        <v>3</v>
      </c>
      <c r="AF157" s="389">
        <v>2</v>
      </c>
      <c r="AG157" s="388">
        <v>1</v>
      </c>
      <c r="AH157" s="388">
        <v>0</v>
      </c>
      <c r="AI157" s="388">
        <v>0</v>
      </c>
      <c r="AJ157" s="388">
        <v>1</v>
      </c>
      <c r="AK157" s="388">
        <v>4</v>
      </c>
      <c r="AL157" s="388">
        <v>0</v>
      </c>
      <c r="AM157" s="389">
        <v>0</v>
      </c>
      <c r="AN157" s="388">
        <v>0</v>
      </c>
      <c r="AO157" s="388">
        <v>1</v>
      </c>
      <c r="AP157" s="388">
        <v>0</v>
      </c>
      <c r="AQ157" s="388">
        <v>0</v>
      </c>
      <c r="AR157" s="388">
        <v>0</v>
      </c>
      <c r="AS157" s="388">
        <v>2</v>
      </c>
      <c r="AT157" s="389">
        <v>2</v>
      </c>
      <c r="AU157" s="388">
        <v>0</v>
      </c>
      <c r="AV157" s="388">
        <v>0</v>
      </c>
      <c r="AW157" s="388">
        <v>0</v>
      </c>
      <c r="AX157" s="388">
        <v>0</v>
      </c>
      <c r="AY157" s="388">
        <v>1</v>
      </c>
      <c r="AZ157" s="388">
        <v>1</v>
      </c>
      <c r="BA157" s="389">
        <v>1</v>
      </c>
      <c r="BB157" s="388">
        <v>0</v>
      </c>
      <c r="BC157" s="388">
        <v>0</v>
      </c>
      <c r="BD157" s="388">
        <v>0</v>
      </c>
      <c r="BE157" s="388">
        <v>0</v>
      </c>
      <c r="BF157" s="388">
        <v>0</v>
      </c>
      <c r="BG157" s="388">
        <v>1</v>
      </c>
      <c r="BH157" s="389">
        <v>0</v>
      </c>
      <c r="BI157" s="388">
        <v>0</v>
      </c>
      <c r="BJ157" s="388">
        <v>0</v>
      </c>
      <c r="BK157" s="388">
        <v>0</v>
      </c>
      <c r="BL157" s="388">
        <v>1</v>
      </c>
      <c r="BM157" s="388">
        <v>1</v>
      </c>
      <c r="BN157" s="388">
        <v>1</v>
      </c>
      <c r="BO157" s="389">
        <v>0</v>
      </c>
      <c r="BP157" s="388">
        <v>0</v>
      </c>
      <c r="BQ157" s="388">
        <v>0</v>
      </c>
      <c r="BR157" s="388">
        <v>0</v>
      </c>
      <c r="BS157" s="388">
        <v>0</v>
      </c>
      <c r="BT157" s="388">
        <v>0</v>
      </c>
      <c r="BU157" s="388">
        <v>1</v>
      </c>
      <c r="BV157" s="389">
        <v>1</v>
      </c>
      <c r="BW157" s="388">
        <v>0</v>
      </c>
      <c r="BX157" s="388">
        <v>0</v>
      </c>
      <c r="BY157" s="388">
        <v>1</v>
      </c>
      <c r="BZ157" s="388">
        <v>1</v>
      </c>
      <c r="CA157" s="388">
        <v>1</v>
      </c>
      <c r="CB157" s="388">
        <v>2</v>
      </c>
      <c r="CC157" s="389">
        <v>1</v>
      </c>
      <c r="CD157" s="388">
        <v>0</v>
      </c>
      <c r="CE157" s="388">
        <v>0</v>
      </c>
      <c r="CF157" s="388">
        <v>0</v>
      </c>
      <c r="CG157" s="388">
        <v>0</v>
      </c>
      <c r="CH157" s="388">
        <v>0</v>
      </c>
      <c r="CI157" s="388">
        <v>0</v>
      </c>
      <c r="CJ157" s="389">
        <v>0</v>
      </c>
      <c r="CK157" s="388">
        <v>0</v>
      </c>
      <c r="CL157" s="388">
        <v>1</v>
      </c>
      <c r="CM157" s="388">
        <v>1</v>
      </c>
      <c r="CN157" s="388">
        <v>1</v>
      </c>
      <c r="CO157" s="388">
        <v>1</v>
      </c>
      <c r="CP157" s="388">
        <v>1</v>
      </c>
      <c r="CQ157" s="389">
        <v>1</v>
      </c>
      <c r="CR157" s="388">
        <v>1</v>
      </c>
      <c r="CS157" s="388">
        <v>1</v>
      </c>
      <c r="CT157" s="388">
        <v>1</v>
      </c>
      <c r="CU157" s="388">
        <v>1</v>
      </c>
      <c r="CV157" s="388">
        <v>1</v>
      </c>
      <c r="CW157" s="388">
        <v>1</v>
      </c>
      <c r="CX157" s="389">
        <v>0</v>
      </c>
      <c r="CY157" s="388">
        <v>0</v>
      </c>
      <c r="CZ157" s="388">
        <v>0</v>
      </c>
      <c r="DA157" s="388">
        <v>0</v>
      </c>
      <c r="DB157" s="388">
        <v>0</v>
      </c>
      <c r="DC157" s="388">
        <v>0</v>
      </c>
      <c r="DD157" s="388">
        <v>0</v>
      </c>
      <c r="DE157" s="389">
        <v>0</v>
      </c>
      <c r="DF157" s="388">
        <v>0</v>
      </c>
      <c r="DG157" s="388">
        <v>0</v>
      </c>
      <c r="DH157" s="388">
        <v>0</v>
      </c>
      <c r="DI157" s="388">
        <v>0</v>
      </c>
      <c r="DJ157" s="388">
        <v>0</v>
      </c>
      <c r="DK157" s="388">
        <v>0</v>
      </c>
      <c r="DL157" s="389">
        <v>0</v>
      </c>
      <c r="DM157" s="388">
        <v>0</v>
      </c>
      <c r="DN157" s="388">
        <v>0</v>
      </c>
      <c r="DO157" s="388">
        <v>0</v>
      </c>
      <c r="DP157" s="388">
        <v>0</v>
      </c>
      <c r="DQ157" s="388">
        <v>0</v>
      </c>
      <c r="DR157" s="388">
        <v>0</v>
      </c>
      <c r="DS157" s="388">
        <v>0</v>
      </c>
      <c r="DT157" s="388">
        <v>0</v>
      </c>
      <c r="DU157" s="388">
        <v>0</v>
      </c>
      <c r="DV157" s="388">
        <v>0</v>
      </c>
      <c r="DW157" s="388">
        <v>0</v>
      </c>
      <c r="DX157" s="388">
        <v>0</v>
      </c>
      <c r="DY157" s="388">
        <v>0</v>
      </c>
      <c r="DZ157" s="388">
        <v>0</v>
      </c>
      <c r="EA157" s="390">
        <v>0</v>
      </c>
      <c r="EB157" s="388">
        <v>0</v>
      </c>
      <c r="EC157" s="388">
        <v>0</v>
      </c>
      <c r="ED157" s="388">
        <v>0</v>
      </c>
      <c r="EE157" s="388">
        <v>0</v>
      </c>
      <c r="EF157" s="388">
        <v>0</v>
      </c>
      <c r="EG157" s="389">
        <v>0</v>
      </c>
    </row>
    <row r="158" spans="1:137" s="388" customFormat="1">
      <c r="A158" s="391">
        <f>1/5</f>
        <v>0.2</v>
      </c>
      <c r="B158" s="385" t="s">
        <v>2119</v>
      </c>
      <c r="C158" s="386">
        <f>(SUM(E158:K158))*A158</f>
        <v>1.4000000000000001</v>
      </c>
      <c r="D158" s="387">
        <v>10</v>
      </c>
      <c r="F158" s="388">
        <v>0</v>
      </c>
      <c r="G158" s="388">
        <v>0</v>
      </c>
      <c r="H158" s="388">
        <v>0</v>
      </c>
      <c r="I158" s="388">
        <v>0</v>
      </c>
      <c r="J158" s="388">
        <v>7</v>
      </c>
      <c r="K158" s="389">
        <v>0</v>
      </c>
      <c r="L158" s="388">
        <v>0</v>
      </c>
      <c r="M158" s="388">
        <v>0</v>
      </c>
      <c r="N158" s="388">
        <v>0</v>
      </c>
      <c r="O158" s="388">
        <v>0</v>
      </c>
      <c r="P158" s="388">
        <v>10</v>
      </c>
      <c r="Q158" s="388">
        <v>0</v>
      </c>
      <c r="R158" s="389">
        <v>0</v>
      </c>
      <c r="S158" s="388">
        <v>0</v>
      </c>
      <c r="T158" s="388">
        <v>0</v>
      </c>
      <c r="U158" s="388">
        <v>0</v>
      </c>
      <c r="V158" s="388">
        <v>0</v>
      </c>
      <c r="W158" s="388">
        <v>0</v>
      </c>
      <c r="X158" s="388">
        <v>0</v>
      </c>
      <c r="Y158" s="389">
        <v>10</v>
      </c>
      <c r="Z158" s="388">
        <v>10</v>
      </c>
      <c r="AA158" s="388">
        <v>0</v>
      </c>
      <c r="AB158" s="388">
        <v>7</v>
      </c>
      <c r="AC158" s="388">
        <v>0</v>
      </c>
      <c r="AD158" s="388">
        <v>7</v>
      </c>
      <c r="AE158" s="388">
        <v>0</v>
      </c>
      <c r="AF158" s="389">
        <v>6</v>
      </c>
      <c r="AG158" s="388">
        <v>0</v>
      </c>
      <c r="AH158" s="388">
        <v>0</v>
      </c>
      <c r="AI158" s="388">
        <v>0</v>
      </c>
      <c r="AJ158" s="388">
        <v>0</v>
      </c>
      <c r="AK158" s="388">
        <v>5</v>
      </c>
      <c r="AL158" s="388">
        <v>0</v>
      </c>
      <c r="AM158" s="389">
        <v>0</v>
      </c>
      <c r="AN158" s="388">
        <v>0</v>
      </c>
      <c r="AO158" s="388">
        <v>9</v>
      </c>
      <c r="AP158" s="388">
        <v>0</v>
      </c>
      <c r="AQ158" s="388">
        <v>0</v>
      </c>
      <c r="AR158" s="388">
        <v>0</v>
      </c>
      <c r="AS158" s="388">
        <v>7</v>
      </c>
      <c r="AT158" s="389">
        <v>8</v>
      </c>
      <c r="AU158" s="388">
        <v>0</v>
      </c>
      <c r="AV158" s="388">
        <v>0</v>
      </c>
      <c r="AW158" s="388">
        <v>0</v>
      </c>
      <c r="AX158" s="388">
        <v>0</v>
      </c>
      <c r="AY158" s="388">
        <v>4</v>
      </c>
      <c r="AZ158" s="388">
        <v>6</v>
      </c>
      <c r="BA158" s="389">
        <v>7</v>
      </c>
      <c r="BB158" s="388">
        <v>0</v>
      </c>
      <c r="BC158" s="388">
        <v>0</v>
      </c>
      <c r="BD158" s="388">
        <v>0</v>
      </c>
      <c r="BE158" s="388">
        <v>0</v>
      </c>
      <c r="BF158" s="388">
        <v>0</v>
      </c>
      <c r="BG158" s="388">
        <v>6</v>
      </c>
      <c r="BH158" s="389">
        <v>0</v>
      </c>
      <c r="BI158" s="388">
        <v>0</v>
      </c>
      <c r="BJ158" s="388">
        <v>0</v>
      </c>
      <c r="BK158" s="388">
        <v>0</v>
      </c>
      <c r="BL158" s="388">
        <v>10</v>
      </c>
      <c r="BM158" s="388">
        <v>10</v>
      </c>
      <c r="BN158" s="388">
        <v>10</v>
      </c>
      <c r="BO158" s="389">
        <v>0</v>
      </c>
      <c r="BP158" s="388">
        <v>0</v>
      </c>
      <c r="BQ158" s="388">
        <v>0</v>
      </c>
      <c r="BR158" s="388">
        <v>0</v>
      </c>
      <c r="BS158" s="388">
        <v>0</v>
      </c>
      <c r="BT158" s="388">
        <v>0</v>
      </c>
      <c r="BU158" s="388">
        <v>9</v>
      </c>
      <c r="BV158" s="389">
        <v>9</v>
      </c>
      <c r="BW158" s="388">
        <v>0</v>
      </c>
      <c r="BX158" s="388">
        <v>0</v>
      </c>
      <c r="BY158" s="388">
        <v>8</v>
      </c>
      <c r="BZ158" s="388">
        <v>0</v>
      </c>
      <c r="CA158" s="388">
        <v>0</v>
      </c>
      <c r="CB158" s="388">
        <v>7</v>
      </c>
      <c r="CC158" s="389">
        <v>8</v>
      </c>
      <c r="CD158" s="388">
        <v>5</v>
      </c>
      <c r="CE158" s="388">
        <v>7</v>
      </c>
      <c r="CF158" s="388">
        <v>0</v>
      </c>
      <c r="CG158" s="388">
        <v>0</v>
      </c>
      <c r="CH158" s="388">
        <v>0</v>
      </c>
      <c r="CI158" s="388">
        <v>6</v>
      </c>
      <c r="CJ158" s="389">
        <v>3</v>
      </c>
      <c r="CK158" s="388">
        <v>0</v>
      </c>
      <c r="CL158" s="388">
        <v>10</v>
      </c>
      <c r="CM158" s="388">
        <v>3</v>
      </c>
      <c r="CN158" s="388">
        <v>8</v>
      </c>
      <c r="CO158" s="388">
        <v>0</v>
      </c>
      <c r="CP158" s="388">
        <v>0</v>
      </c>
      <c r="CQ158" s="389">
        <v>8</v>
      </c>
      <c r="CR158" s="388">
        <v>0</v>
      </c>
      <c r="CS158" s="388">
        <v>10</v>
      </c>
      <c r="CT158" s="388">
        <v>0</v>
      </c>
      <c r="CU158" s="388">
        <v>0</v>
      </c>
      <c r="CV158" s="388">
        <v>10</v>
      </c>
      <c r="CW158" s="388">
        <v>0</v>
      </c>
      <c r="CX158" s="389">
        <v>8</v>
      </c>
      <c r="CY158" s="388">
        <v>0</v>
      </c>
      <c r="CZ158" s="388">
        <v>0</v>
      </c>
      <c r="DA158" s="388">
        <v>0</v>
      </c>
      <c r="DB158" s="388">
        <v>60</v>
      </c>
      <c r="DC158" s="388">
        <v>100</v>
      </c>
      <c r="DD158" s="388">
        <v>0</v>
      </c>
      <c r="DE158" s="389">
        <v>74</v>
      </c>
      <c r="DF158" s="388">
        <v>0</v>
      </c>
      <c r="DG158" s="388">
        <v>0</v>
      </c>
      <c r="DH158" s="388">
        <v>0</v>
      </c>
      <c r="DI158" s="388">
        <v>0</v>
      </c>
      <c r="DJ158" s="388">
        <v>0</v>
      </c>
      <c r="DK158" s="388">
        <v>0</v>
      </c>
      <c r="DL158" s="389">
        <v>0</v>
      </c>
      <c r="DM158" s="388">
        <v>0</v>
      </c>
      <c r="DN158" s="388">
        <v>0</v>
      </c>
      <c r="DO158" s="388">
        <v>0</v>
      </c>
      <c r="DP158" s="388">
        <v>0</v>
      </c>
      <c r="DQ158" s="388">
        <v>0</v>
      </c>
      <c r="DR158" s="388">
        <v>0</v>
      </c>
      <c r="DS158" s="388">
        <v>0</v>
      </c>
      <c r="DT158" s="388">
        <v>0</v>
      </c>
      <c r="DU158" s="388">
        <v>0</v>
      </c>
      <c r="DV158" s="388">
        <v>0</v>
      </c>
      <c r="DW158" s="388">
        <v>0</v>
      </c>
      <c r="DX158" s="388">
        <v>0</v>
      </c>
      <c r="DY158" s="388">
        <v>0</v>
      </c>
      <c r="DZ158" s="388">
        <v>0</v>
      </c>
      <c r="EA158" s="390">
        <v>0</v>
      </c>
      <c r="EB158" s="388">
        <v>0</v>
      </c>
      <c r="EC158" s="388">
        <v>0</v>
      </c>
      <c r="ED158" s="388">
        <v>0</v>
      </c>
      <c r="EE158" s="388">
        <v>0</v>
      </c>
      <c r="EF158" s="388">
        <v>0</v>
      </c>
      <c r="EG158" s="389">
        <v>0</v>
      </c>
    </row>
    <row r="159" spans="1:137" s="388" customFormat="1">
      <c r="A159" s="391">
        <v>0.5</v>
      </c>
      <c r="B159" s="385" t="s">
        <v>5079</v>
      </c>
      <c r="C159" s="386">
        <f>(SUM(E159:K159))*A159</f>
        <v>0.5</v>
      </c>
      <c r="D159" s="387">
        <v>3</v>
      </c>
      <c r="F159" s="388">
        <v>0</v>
      </c>
      <c r="G159" s="388">
        <v>0</v>
      </c>
      <c r="H159" s="388">
        <v>0</v>
      </c>
      <c r="I159" s="388">
        <v>0</v>
      </c>
      <c r="J159" s="388">
        <v>1</v>
      </c>
      <c r="K159" s="389">
        <v>0</v>
      </c>
      <c r="L159" s="388">
        <v>0</v>
      </c>
      <c r="M159" s="388">
        <v>0</v>
      </c>
      <c r="N159" s="388">
        <v>0</v>
      </c>
      <c r="O159" s="388">
        <v>0</v>
      </c>
      <c r="P159" s="388">
        <v>3</v>
      </c>
      <c r="Q159" s="388">
        <v>0</v>
      </c>
      <c r="R159" s="389">
        <v>0</v>
      </c>
      <c r="S159" s="388">
        <v>0</v>
      </c>
      <c r="T159" s="388">
        <v>0</v>
      </c>
      <c r="U159" s="388">
        <v>0</v>
      </c>
      <c r="V159" s="388">
        <v>0</v>
      </c>
      <c r="W159" s="388">
        <v>0</v>
      </c>
      <c r="X159" s="388">
        <v>0</v>
      </c>
      <c r="Y159" s="389">
        <v>3</v>
      </c>
      <c r="Z159" s="388">
        <v>3</v>
      </c>
      <c r="AA159" s="388">
        <v>0</v>
      </c>
      <c r="AB159" s="388">
        <v>3</v>
      </c>
      <c r="AC159" s="388">
        <v>0</v>
      </c>
      <c r="AD159" s="388">
        <v>3</v>
      </c>
      <c r="AE159" s="388">
        <v>0</v>
      </c>
      <c r="AF159" s="389">
        <v>2</v>
      </c>
      <c r="AG159" s="388">
        <v>0</v>
      </c>
      <c r="AH159" s="388">
        <v>0</v>
      </c>
      <c r="AI159" s="388">
        <v>0</v>
      </c>
      <c r="AJ159" s="388">
        <v>0</v>
      </c>
      <c r="AK159" s="388">
        <v>2</v>
      </c>
      <c r="AL159" s="388">
        <v>0</v>
      </c>
      <c r="AM159" s="389">
        <v>0</v>
      </c>
      <c r="AN159" s="388">
        <v>0</v>
      </c>
      <c r="AO159" s="388">
        <v>4</v>
      </c>
      <c r="AP159" s="388">
        <v>0</v>
      </c>
      <c r="AQ159" s="388">
        <v>0</v>
      </c>
      <c r="AR159" s="388">
        <v>0</v>
      </c>
      <c r="AS159" s="388">
        <v>4</v>
      </c>
      <c r="AT159" s="389">
        <v>2</v>
      </c>
      <c r="AU159" s="388">
        <v>0</v>
      </c>
      <c r="AV159" s="388">
        <v>0</v>
      </c>
      <c r="AW159" s="388">
        <v>0</v>
      </c>
      <c r="AX159" s="388">
        <v>0</v>
      </c>
      <c r="AY159" s="388">
        <v>1</v>
      </c>
      <c r="AZ159" s="388">
        <v>3</v>
      </c>
      <c r="BA159" s="389">
        <v>7</v>
      </c>
      <c r="BB159" s="388">
        <v>0</v>
      </c>
      <c r="BC159" s="388">
        <v>0</v>
      </c>
      <c r="BD159" s="388">
        <v>0</v>
      </c>
      <c r="BE159" s="388">
        <v>0</v>
      </c>
      <c r="BF159" s="388">
        <v>0</v>
      </c>
      <c r="BG159" s="388">
        <v>2</v>
      </c>
      <c r="BH159" s="389">
        <v>0</v>
      </c>
      <c r="BI159" s="388">
        <v>0</v>
      </c>
      <c r="BJ159" s="388">
        <v>0</v>
      </c>
      <c r="BK159" s="388">
        <v>0</v>
      </c>
      <c r="BL159" s="388">
        <v>3</v>
      </c>
      <c r="BM159" s="388">
        <v>5</v>
      </c>
      <c r="BN159" s="388">
        <v>3</v>
      </c>
      <c r="BO159" s="389">
        <v>0</v>
      </c>
      <c r="BP159" s="388">
        <v>0</v>
      </c>
      <c r="BQ159" s="388">
        <v>0</v>
      </c>
      <c r="BR159" s="388">
        <v>0</v>
      </c>
      <c r="BS159" s="388">
        <v>0</v>
      </c>
      <c r="BT159" s="388">
        <v>0</v>
      </c>
      <c r="BU159" s="388">
        <v>1</v>
      </c>
      <c r="BV159" s="389">
        <v>2</v>
      </c>
      <c r="BW159" s="388">
        <v>0</v>
      </c>
      <c r="BX159" s="388">
        <v>0</v>
      </c>
      <c r="BY159" s="388">
        <v>1</v>
      </c>
      <c r="BZ159" s="388">
        <v>0</v>
      </c>
      <c r="CA159" s="388">
        <v>0</v>
      </c>
      <c r="CB159" s="388">
        <v>1</v>
      </c>
      <c r="CC159" s="389">
        <v>1</v>
      </c>
      <c r="CD159" s="388">
        <v>1</v>
      </c>
      <c r="CE159" s="388">
        <v>0</v>
      </c>
      <c r="CF159" s="388">
        <v>0</v>
      </c>
      <c r="CG159" s="388">
        <v>0</v>
      </c>
      <c r="CH159" s="388">
        <v>0</v>
      </c>
      <c r="CI159" s="388">
        <v>1</v>
      </c>
      <c r="CJ159" s="389">
        <v>2</v>
      </c>
      <c r="CK159" s="388">
        <v>0</v>
      </c>
      <c r="CL159" s="388">
        <v>1</v>
      </c>
      <c r="CM159" s="388">
        <v>1</v>
      </c>
      <c r="CN159" s="388">
        <v>1</v>
      </c>
      <c r="CO159" s="388">
        <v>0</v>
      </c>
      <c r="CP159" s="388">
        <v>0</v>
      </c>
      <c r="CQ159" s="389">
        <v>1</v>
      </c>
      <c r="CR159" s="388">
        <v>0</v>
      </c>
      <c r="CS159" s="388">
        <v>1</v>
      </c>
      <c r="CT159" s="388">
        <v>0</v>
      </c>
      <c r="CU159" s="388">
        <v>0</v>
      </c>
      <c r="CV159" s="388">
        <v>4</v>
      </c>
      <c r="CW159" s="388">
        <v>0</v>
      </c>
      <c r="CX159" s="389">
        <v>0</v>
      </c>
      <c r="CY159" s="388">
        <v>0</v>
      </c>
      <c r="CZ159" s="388">
        <v>0</v>
      </c>
      <c r="DA159" s="388">
        <v>0</v>
      </c>
      <c r="DB159" s="388">
        <v>0</v>
      </c>
      <c r="DC159" s="388">
        <v>0</v>
      </c>
      <c r="DD159" s="388">
        <v>0</v>
      </c>
      <c r="DE159" s="389">
        <v>0</v>
      </c>
      <c r="DF159" s="388">
        <v>0</v>
      </c>
      <c r="DG159" s="388">
        <v>0</v>
      </c>
      <c r="DH159" s="388">
        <v>0</v>
      </c>
      <c r="DI159" s="388">
        <v>0</v>
      </c>
      <c r="DJ159" s="388">
        <v>0</v>
      </c>
      <c r="DK159" s="388">
        <v>0</v>
      </c>
      <c r="DL159" s="389">
        <v>0</v>
      </c>
      <c r="DM159" s="388">
        <v>0</v>
      </c>
      <c r="DN159" s="388">
        <v>0</v>
      </c>
      <c r="DO159" s="388">
        <v>0</v>
      </c>
      <c r="DP159" s="388">
        <v>0</v>
      </c>
      <c r="DQ159" s="388">
        <v>0</v>
      </c>
      <c r="DR159" s="388">
        <v>0</v>
      </c>
      <c r="DS159" s="388">
        <v>0</v>
      </c>
      <c r="DT159" s="388">
        <v>0</v>
      </c>
      <c r="DU159" s="388">
        <v>0</v>
      </c>
      <c r="DV159" s="388">
        <v>0</v>
      </c>
      <c r="DW159" s="388">
        <v>0</v>
      </c>
      <c r="DX159" s="388">
        <v>0</v>
      </c>
      <c r="DY159" s="388">
        <v>0</v>
      </c>
      <c r="DZ159" s="388">
        <v>0</v>
      </c>
      <c r="EA159" s="390">
        <v>0</v>
      </c>
      <c r="EB159" s="388">
        <v>0</v>
      </c>
      <c r="EC159" s="388">
        <v>0</v>
      </c>
      <c r="ED159" s="388">
        <v>0</v>
      </c>
      <c r="EE159" s="388">
        <v>0</v>
      </c>
      <c r="EF159" s="388">
        <v>0</v>
      </c>
      <c r="EG159" s="389">
        <v>0</v>
      </c>
    </row>
    <row r="160" spans="1:137" s="388" customFormat="1" ht="16.5" thickBot="1">
      <c r="A160" s="401">
        <f>1/4</f>
        <v>0.25</v>
      </c>
      <c r="B160" s="385" t="s">
        <v>2118</v>
      </c>
      <c r="C160" s="386">
        <f>(SUM(E160:K160))*A160</f>
        <v>0.75</v>
      </c>
      <c r="D160" s="387">
        <v>10</v>
      </c>
      <c r="F160" s="388">
        <v>0</v>
      </c>
      <c r="G160" s="388">
        <v>0</v>
      </c>
      <c r="H160" s="388">
        <v>0</v>
      </c>
      <c r="I160" s="388">
        <v>0</v>
      </c>
      <c r="J160" s="388">
        <v>3</v>
      </c>
      <c r="K160" s="389">
        <v>0</v>
      </c>
      <c r="L160" s="388">
        <v>0</v>
      </c>
      <c r="M160" s="388">
        <v>0</v>
      </c>
      <c r="N160" s="388">
        <v>0</v>
      </c>
      <c r="O160" s="388">
        <v>0</v>
      </c>
      <c r="P160" s="388">
        <v>0</v>
      </c>
      <c r="Q160" s="388">
        <v>0</v>
      </c>
      <c r="R160" s="389">
        <v>0</v>
      </c>
      <c r="S160" s="388">
        <v>0</v>
      </c>
      <c r="T160" s="388">
        <v>0</v>
      </c>
      <c r="U160" s="388">
        <v>0</v>
      </c>
      <c r="V160" s="388">
        <v>0</v>
      </c>
      <c r="W160" s="388">
        <v>0</v>
      </c>
      <c r="X160" s="388">
        <v>0</v>
      </c>
      <c r="Y160" s="389">
        <v>3</v>
      </c>
      <c r="Z160" s="388">
        <v>0</v>
      </c>
      <c r="AA160" s="388">
        <v>0</v>
      </c>
      <c r="AB160" s="388">
        <v>0</v>
      </c>
      <c r="AC160" s="388">
        <v>0</v>
      </c>
      <c r="AD160" s="388">
        <v>0</v>
      </c>
      <c r="AE160" s="388">
        <v>0</v>
      </c>
      <c r="AF160" s="389">
        <v>0</v>
      </c>
      <c r="AG160" s="388">
        <v>0</v>
      </c>
      <c r="AH160" s="388">
        <v>0</v>
      </c>
      <c r="AI160" s="388">
        <v>0</v>
      </c>
      <c r="AJ160" s="388">
        <v>0</v>
      </c>
      <c r="AK160" s="388">
        <v>5</v>
      </c>
      <c r="AL160" s="388">
        <v>0</v>
      </c>
      <c r="AM160" s="389">
        <v>0</v>
      </c>
      <c r="AN160" s="388">
        <v>0</v>
      </c>
      <c r="AO160" s="388">
        <v>6</v>
      </c>
      <c r="AP160" s="388">
        <v>0</v>
      </c>
      <c r="AQ160" s="388">
        <v>0</v>
      </c>
      <c r="AR160" s="388">
        <v>0</v>
      </c>
      <c r="AS160" s="388">
        <v>0</v>
      </c>
      <c r="AT160" s="389">
        <v>6</v>
      </c>
      <c r="AU160" s="388">
        <v>0</v>
      </c>
      <c r="AV160" s="388">
        <v>0</v>
      </c>
      <c r="AW160" s="388">
        <v>0</v>
      </c>
      <c r="AX160" s="388">
        <v>0</v>
      </c>
      <c r="AY160" s="388">
        <v>0</v>
      </c>
      <c r="AZ160" s="388">
        <v>0</v>
      </c>
      <c r="BA160" s="389">
        <v>1</v>
      </c>
      <c r="BB160" s="388">
        <v>8</v>
      </c>
      <c r="BC160" s="388">
        <v>7</v>
      </c>
      <c r="BD160" s="388">
        <v>6</v>
      </c>
      <c r="BE160" s="388">
        <v>0</v>
      </c>
      <c r="BF160" s="388">
        <v>0</v>
      </c>
      <c r="BG160" s="388">
        <v>5</v>
      </c>
      <c r="BH160" s="389">
        <v>0</v>
      </c>
      <c r="BI160" s="388">
        <v>0</v>
      </c>
      <c r="BJ160" s="388">
        <v>0</v>
      </c>
      <c r="BK160" s="388">
        <v>0</v>
      </c>
      <c r="BL160" s="388">
        <v>7</v>
      </c>
      <c r="BM160" s="388">
        <v>10</v>
      </c>
      <c r="BN160" s="388">
        <v>6</v>
      </c>
      <c r="BO160" s="389">
        <v>0</v>
      </c>
      <c r="BP160" s="388">
        <v>0</v>
      </c>
      <c r="BQ160" s="388">
        <v>0</v>
      </c>
      <c r="BR160" s="388">
        <v>0</v>
      </c>
      <c r="BS160" s="388">
        <v>0</v>
      </c>
      <c r="BT160" s="388">
        <v>0</v>
      </c>
      <c r="BU160" s="388">
        <v>5</v>
      </c>
      <c r="BV160" s="389">
        <v>6</v>
      </c>
      <c r="BW160" s="388">
        <v>0</v>
      </c>
      <c r="BX160" s="388">
        <v>0</v>
      </c>
      <c r="BY160" s="388">
        <v>3</v>
      </c>
      <c r="BZ160" s="388">
        <v>0</v>
      </c>
      <c r="CA160" s="388">
        <v>0</v>
      </c>
      <c r="CB160" s="388">
        <v>5</v>
      </c>
      <c r="CC160" s="389">
        <v>6</v>
      </c>
      <c r="CD160" s="388">
        <v>0</v>
      </c>
      <c r="CE160" s="388">
        <v>0</v>
      </c>
      <c r="CF160" s="388">
        <v>0</v>
      </c>
      <c r="CG160" s="388">
        <v>0</v>
      </c>
      <c r="CH160" s="388">
        <v>0</v>
      </c>
      <c r="CI160" s="388">
        <v>8</v>
      </c>
      <c r="CJ160" s="389">
        <v>0</v>
      </c>
      <c r="CK160" s="388">
        <v>0</v>
      </c>
      <c r="CL160" s="388">
        <v>7</v>
      </c>
      <c r="CM160" s="388">
        <v>2</v>
      </c>
      <c r="CN160" s="388">
        <v>10</v>
      </c>
      <c r="CO160" s="388">
        <v>0</v>
      </c>
      <c r="CP160" s="388">
        <v>0</v>
      </c>
      <c r="CQ160" s="389">
        <v>0</v>
      </c>
      <c r="CR160" s="388">
        <v>0</v>
      </c>
      <c r="CS160" s="388">
        <v>10</v>
      </c>
      <c r="CT160" s="388">
        <v>10</v>
      </c>
      <c r="CU160" s="388">
        <v>10</v>
      </c>
      <c r="CV160" s="388">
        <v>7</v>
      </c>
      <c r="CW160" s="388">
        <v>0</v>
      </c>
      <c r="CX160" s="389">
        <v>7</v>
      </c>
      <c r="CY160" s="388">
        <v>90</v>
      </c>
      <c r="CZ160" s="388">
        <v>90</v>
      </c>
      <c r="DA160" s="388">
        <v>69</v>
      </c>
      <c r="DB160" s="388">
        <v>65</v>
      </c>
      <c r="DC160" s="388">
        <v>95</v>
      </c>
      <c r="DD160" s="388">
        <v>82</v>
      </c>
      <c r="DE160" s="389">
        <v>82</v>
      </c>
      <c r="DF160" s="388">
        <v>2</v>
      </c>
      <c r="DG160" s="388">
        <v>1</v>
      </c>
      <c r="DH160" s="388">
        <v>1</v>
      </c>
      <c r="DI160" s="388">
        <v>0</v>
      </c>
      <c r="DJ160" s="388">
        <v>2</v>
      </c>
      <c r="DK160" s="388">
        <v>0</v>
      </c>
      <c r="DL160" s="389">
        <v>0</v>
      </c>
      <c r="DM160" s="388">
        <v>0</v>
      </c>
      <c r="DN160" s="388">
        <v>1</v>
      </c>
      <c r="DO160" s="388">
        <v>2</v>
      </c>
      <c r="DP160" s="388">
        <v>2</v>
      </c>
      <c r="DQ160" s="388">
        <v>2</v>
      </c>
      <c r="DR160" s="388">
        <v>2</v>
      </c>
      <c r="DS160" s="388">
        <v>2</v>
      </c>
      <c r="DT160" s="388">
        <v>1</v>
      </c>
      <c r="DU160" s="388">
        <v>1</v>
      </c>
      <c r="DV160" s="388">
        <v>0</v>
      </c>
      <c r="DW160" s="388">
        <v>1</v>
      </c>
      <c r="DX160" s="388">
        <v>1</v>
      </c>
      <c r="DY160" s="388">
        <v>0</v>
      </c>
      <c r="DZ160" s="388">
        <v>1</v>
      </c>
      <c r="EA160" s="390">
        <v>0</v>
      </c>
      <c r="EB160" s="388">
        <v>1</v>
      </c>
      <c r="EC160" s="388">
        <v>1</v>
      </c>
      <c r="ED160" s="388">
        <v>0</v>
      </c>
      <c r="EE160" s="388">
        <v>0</v>
      </c>
      <c r="EF160" s="388">
        <v>1</v>
      </c>
      <c r="EG160" s="389">
        <v>1</v>
      </c>
    </row>
    <row r="161" spans="1:137" s="406" customFormat="1" ht="16.5" thickTop="1">
      <c r="A161" s="402"/>
      <c r="B161" s="403" t="s">
        <v>6282</v>
      </c>
      <c r="C161" s="404"/>
      <c r="D161" s="405"/>
      <c r="K161" s="407"/>
      <c r="R161" s="407"/>
      <c r="Y161" s="407"/>
      <c r="AF161" s="407"/>
      <c r="AM161" s="407"/>
      <c r="AT161" s="407"/>
      <c r="BA161" s="407"/>
      <c r="BH161" s="407"/>
      <c r="BO161" s="407"/>
      <c r="BV161" s="407"/>
      <c r="CC161" s="407"/>
      <c r="CJ161" s="407"/>
      <c r="CQ161" s="407"/>
      <c r="CX161" s="407"/>
      <c r="DE161" s="407"/>
      <c r="DL161" s="407"/>
      <c r="EA161" s="408"/>
      <c r="EG161" s="407"/>
    </row>
    <row r="162" spans="1:137" s="413" customFormat="1">
      <c r="A162" s="409">
        <v>25</v>
      </c>
      <c r="B162" s="410" t="s">
        <v>4881</v>
      </c>
      <c r="C162" s="411">
        <f>(SUM(E162:K162))*A162</f>
        <v>0</v>
      </c>
      <c r="D162" s="412">
        <v>0</v>
      </c>
      <c r="E162" s="413">
        <v>0</v>
      </c>
      <c r="F162" s="431">
        <v>0</v>
      </c>
      <c r="G162" s="431">
        <v>0</v>
      </c>
      <c r="H162" s="431">
        <v>0</v>
      </c>
      <c r="I162" s="431">
        <v>0</v>
      </c>
      <c r="J162" s="431">
        <v>0</v>
      </c>
      <c r="K162" s="414">
        <v>0</v>
      </c>
      <c r="L162" s="413">
        <v>2</v>
      </c>
      <c r="M162" s="413">
        <v>0</v>
      </c>
      <c r="N162" s="413">
        <v>0</v>
      </c>
      <c r="O162" s="431">
        <v>0</v>
      </c>
      <c r="P162" s="431">
        <v>0</v>
      </c>
      <c r="Q162" s="431">
        <v>0</v>
      </c>
      <c r="R162" s="414">
        <v>0</v>
      </c>
      <c r="S162" s="413">
        <v>2</v>
      </c>
      <c r="T162" s="413">
        <v>2</v>
      </c>
      <c r="U162" s="413">
        <v>2</v>
      </c>
      <c r="V162" s="413">
        <v>0</v>
      </c>
      <c r="W162" s="413">
        <v>0</v>
      </c>
      <c r="X162" s="413">
        <v>0</v>
      </c>
      <c r="Y162" s="414">
        <v>0</v>
      </c>
      <c r="Z162" s="413">
        <v>0</v>
      </c>
      <c r="AA162" s="413">
        <v>0</v>
      </c>
      <c r="AB162" s="413">
        <v>0</v>
      </c>
      <c r="AC162" s="413">
        <v>0</v>
      </c>
      <c r="AD162" s="413">
        <v>0</v>
      </c>
      <c r="AE162" s="413">
        <v>0</v>
      </c>
      <c r="AF162" s="414">
        <v>0</v>
      </c>
      <c r="AG162" s="413">
        <v>0</v>
      </c>
      <c r="AH162" s="413">
        <v>0</v>
      </c>
      <c r="AI162" s="413">
        <v>0</v>
      </c>
      <c r="AJ162" s="413">
        <v>0</v>
      </c>
      <c r="AK162" s="413">
        <v>0</v>
      </c>
      <c r="AL162" s="413">
        <v>0</v>
      </c>
      <c r="AM162" s="414">
        <v>0</v>
      </c>
      <c r="AN162" s="413">
        <v>0</v>
      </c>
      <c r="AO162" s="413">
        <v>0</v>
      </c>
      <c r="AP162" s="413">
        <v>0</v>
      </c>
      <c r="AQ162" s="413">
        <v>0</v>
      </c>
      <c r="AR162" s="413">
        <v>0</v>
      </c>
      <c r="AS162" s="413">
        <v>0</v>
      </c>
      <c r="AT162" s="414">
        <v>0</v>
      </c>
      <c r="AU162" s="413">
        <v>2</v>
      </c>
      <c r="AV162" s="413">
        <v>2</v>
      </c>
      <c r="AW162" s="413">
        <v>2</v>
      </c>
      <c r="AX162" s="413">
        <v>0</v>
      </c>
      <c r="AY162" s="413">
        <v>0</v>
      </c>
      <c r="AZ162" s="413">
        <v>0</v>
      </c>
      <c r="BA162" s="414">
        <v>0</v>
      </c>
      <c r="BB162" s="413">
        <v>0</v>
      </c>
      <c r="BC162" s="413">
        <v>0</v>
      </c>
      <c r="BD162" s="413">
        <v>0</v>
      </c>
      <c r="BE162" s="413">
        <v>0</v>
      </c>
      <c r="BF162" s="413">
        <v>0</v>
      </c>
      <c r="BG162" s="413">
        <v>0</v>
      </c>
      <c r="BH162" s="414">
        <v>0</v>
      </c>
      <c r="BI162" s="413">
        <v>2</v>
      </c>
      <c r="BJ162" s="413">
        <v>2</v>
      </c>
      <c r="BK162" s="413">
        <v>0</v>
      </c>
      <c r="BL162" s="413">
        <v>0</v>
      </c>
      <c r="BM162" s="413">
        <v>0</v>
      </c>
      <c r="BN162" s="413">
        <v>0</v>
      </c>
      <c r="BO162" s="414">
        <v>0</v>
      </c>
      <c r="BP162" s="413">
        <v>2</v>
      </c>
      <c r="BQ162" s="413">
        <v>2</v>
      </c>
      <c r="BR162" s="413">
        <v>2</v>
      </c>
      <c r="BS162" s="413">
        <v>2</v>
      </c>
      <c r="BT162" s="413">
        <v>3</v>
      </c>
      <c r="BU162" s="413">
        <v>0</v>
      </c>
      <c r="BV162" s="414">
        <v>0</v>
      </c>
      <c r="BW162" s="413">
        <v>0</v>
      </c>
      <c r="BX162" s="413">
        <v>0</v>
      </c>
      <c r="BY162" s="413">
        <v>0</v>
      </c>
      <c r="BZ162" s="413">
        <v>0</v>
      </c>
      <c r="CA162" s="413">
        <v>0</v>
      </c>
      <c r="CB162" s="413">
        <v>0</v>
      </c>
      <c r="CC162" s="414">
        <v>0</v>
      </c>
      <c r="CD162" s="413">
        <v>0</v>
      </c>
      <c r="CE162" s="413">
        <v>0</v>
      </c>
      <c r="CF162" s="413">
        <v>0</v>
      </c>
      <c r="CG162" s="413">
        <v>0</v>
      </c>
      <c r="CH162" s="413">
        <v>0</v>
      </c>
      <c r="CI162" s="413">
        <v>0</v>
      </c>
      <c r="CJ162" s="414">
        <v>0</v>
      </c>
      <c r="CK162" s="413">
        <v>0</v>
      </c>
      <c r="CL162" s="413">
        <v>0</v>
      </c>
      <c r="CM162" s="413">
        <v>0</v>
      </c>
      <c r="CN162" s="413">
        <v>0</v>
      </c>
      <c r="CO162" s="413">
        <v>0</v>
      </c>
      <c r="CP162" s="413">
        <v>0</v>
      </c>
      <c r="CQ162" s="414">
        <v>0</v>
      </c>
      <c r="CR162" s="413">
        <v>0</v>
      </c>
      <c r="CS162" s="413">
        <v>0</v>
      </c>
      <c r="CT162" s="413">
        <v>0</v>
      </c>
      <c r="CU162" s="413">
        <v>0</v>
      </c>
      <c r="CV162" s="413">
        <v>0</v>
      </c>
      <c r="CW162" s="413">
        <v>0</v>
      </c>
      <c r="CX162" s="414">
        <v>0</v>
      </c>
      <c r="CY162" s="413">
        <v>0</v>
      </c>
      <c r="CZ162" s="413">
        <v>0</v>
      </c>
      <c r="DA162" s="413">
        <v>0</v>
      </c>
      <c r="DB162" s="413">
        <v>0</v>
      </c>
      <c r="DC162" s="413">
        <v>0</v>
      </c>
      <c r="DD162" s="413">
        <v>0</v>
      </c>
      <c r="DE162" s="414">
        <v>0</v>
      </c>
      <c r="DF162" s="413">
        <v>0</v>
      </c>
      <c r="DG162" s="413">
        <v>0</v>
      </c>
      <c r="DH162" s="413">
        <v>0</v>
      </c>
      <c r="DI162" s="413">
        <v>0</v>
      </c>
      <c r="DJ162" s="413">
        <v>0</v>
      </c>
      <c r="DK162" s="413">
        <v>0</v>
      </c>
      <c r="DL162" s="414">
        <v>0</v>
      </c>
      <c r="DM162" s="413">
        <v>0</v>
      </c>
      <c r="DN162" s="413">
        <v>0</v>
      </c>
      <c r="DO162" s="413">
        <v>0</v>
      </c>
      <c r="DP162" s="413">
        <v>0</v>
      </c>
      <c r="DQ162" s="413">
        <v>0</v>
      </c>
      <c r="DR162" s="413">
        <v>0</v>
      </c>
      <c r="DS162" s="413">
        <v>0</v>
      </c>
      <c r="DT162" s="413">
        <v>0</v>
      </c>
      <c r="DU162" s="413">
        <v>0</v>
      </c>
      <c r="DV162" s="413">
        <v>0</v>
      </c>
      <c r="DW162" s="413">
        <v>0</v>
      </c>
      <c r="DX162" s="413">
        <v>0</v>
      </c>
      <c r="DY162" s="413">
        <v>0</v>
      </c>
      <c r="DZ162" s="413">
        <v>0</v>
      </c>
      <c r="EA162" s="415">
        <v>0</v>
      </c>
      <c r="EB162" s="413">
        <v>0</v>
      </c>
      <c r="EC162" s="413">
        <v>0</v>
      </c>
      <c r="ED162" s="413">
        <v>0</v>
      </c>
      <c r="EE162" s="413">
        <v>0</v>
      </c>
      <c r="EF162" s="413">
        <v>0</v>
      </c>
      <c r="EG162" s="414">
        <v>0</v>
      </c>
    </row>
    <row r="163" spans="1:137" s="413" customFormat="1">
      <c r="A163" s="409">
        <v>3</v>
      </c>
      <c r="B163" s="410" t="s">
        <v>878</v>
      </c>
      <c r="C163" s="411">
        <f t="shared" ref="C163:C176" si="41">(SUM(E163:K163))*A163</f>
        <v>0</v>
      </c>
      <c r="D163" s="412">
        <v>0</v>
      </c>
      <c r="E163" s="413">
        <v>0</v>
      </c>
      <c r="F163" s="413">
        <v>0</v>
      </c>
      <c r="G163" s="413">
        <v>0</v>
      </c>
      <c r="H163" s="413">
        <v>0</v>
      </c>
      <c r="I163" s="413">
        <v>0</v>
      </c>
      <c r="J163" s="413">
        <v>0</v>
      </c>
      <c r="K163" s="414">
        <v>0</v>
      </c>
      <c r="L163" s="413">
        <v>0</v>
      </c>
      <c r="M163" s="413">
        <v>0</v>
      </c>
      <c r="N163" s="413">
        <v>0</v>
      </c>
      <c r="O163" s="413">
        <v>0</v>
      </c>
      <c r="P163" s="413">
        <v>0</v>
      </c>
      <c r="Q163" s="413">
        <v>0</v>
      </c>
      <c r="R163" s="414">
        <v>0</v>
      </c>
      <c r="S163" s="413">
        <v>0</v>
      </c>
      <c r="T163" s="413">
        <v>0</v>
      </c>
      <c r="U163" s="413">
        <v>0</v>
      </c>
      <c r="V163" s="413">
        <v>0</v>
      </c>
      <c r="W163" s="413">
        <v>0</v>
      </c>
      <c r="X163" s="413">
        <v>0</v>
      </c>
      <c r="Y163" s="414">
        <v>0</v>
      </c>
      <c r="Z163" s="413">
        <v>0</v>
      </c>
      <c r="AA163" s="413">
        <v>0</v>
      </c>
      <c r="AB163" s="413">
        <v>0</v>
      </c>
      <c r="AC163" s="413">
        <v>0</v>
      </c>
      <c r="AD163" s="413">
        <v>0</v>
      </c>
      <c r="AE163" s="413">
        <v>0</v>
      </c>
      <c r="AF163" s="414">
        <v>0</v>
      </c>
      <c r="AG163" s="413">
        <v>0</v>
      </c>
      <c r="AH163" s="413">
        <v>0</v>
      </c>
      <c r="AI163" s="413">
        <v>0</v>
      </c>
      <c r="AJ163" s="413">
        <v>0</v>
      </c>
      <c r="AK163" s="413">
        <v>0</v>
      </c>
      <c r="AL163" s="413">
        <v>0</v>
      </c>
      <c r="AM163" s="414">
        <v>0</v>
      </c>
      <c r="AN163" s="413">
        <v>0</v>
      </c>
      <c r="AO163" s="413">
        <v>0</v>
      </c>
      <c r="AP163" s="413">
        <v>0</v>
      </c>
      <c r="AQ163" s="413">
        <v>0</v>
      </c>
      <c r="AR163" s="413">
        <v>0</v>
      </c>
      <c r="AS163" s="413">
        <v>0</v>
      </c>
      <c r="AT163" s="414">
        <v>0</v>
      </c>
      <c r="AU163" s="413">
        <v>0</v>
      </c>
      <c r="AV163" s="413">
        <v>0</v>
      </c>
      <c r="AW163" s="413">
        <v>0</v>
      </c>
      <c r="AX163" s="413">
        <v>0</v>
      </c>
      <c r="AY163" s="413">
        <v>0</v>
      </c>
      <c r="AZ163" s="413">
        <v>0</v>
      </c>
      <c r="BA163" s="414">
        <v>0</v>
      </c>
      <c r="BB163" s="413">
        <v>0</v>
      </c>
      <c r="BC163" s="413">
        <v>0</v>
      </c>
      <c r="BD163" s="413">
        <v>0</v>
      </c>
      <c r="BE163" s="413">
        <v>0</v>
      </c>
      <c r="BF163" s="413">
        <v>0</v>
      </c>
      <c r="BG163" s="413">
        <v>0</v>
      </c>
      <c r="BH163" s="414">
        <v>0</v>
      </c>
      <c r="BI163" s="413">
        <v>0</v>
      </c>
      <c r="BJ163" s="413">
        <v>0</v>
      </c>
      <c r="BK163" s="413">
        <v>0</v>
      </c>
      <c r="BL163" s="413">
        <v>0</v>
      </c>
      <c r="BM163" s="413">
        <v>0</v>
      </c>
      <c r="BN163" s="413">
        <v>0</v>
      </c>
      <c r="BO163" s="414">
        <v>0</v>
      </c>
      <c r="BP163" s="413">
        <v>0</v>
      </c>
      <c r="BQ163" s="413">
        <v>0</v>
      </c>
      <c r="BR163" s="413">
        <v>0</v>
      </c>
      <c r="BS163" s="413">
        <v>0</v>
      </c>
      <c r="BT163" s="413">
        <v>0</v>
      </c>
      <c r="BU163" s="413">
        <v>0</v>
      </c>
      <c r="BV163" s="414">
        <v>0</v>
      </c>
      <c r="BW163" s="413">
        <v>0</v>
      </c>
      <c r="BX163" s="413">
        <v>0</v>
      </c>
      <c r="BY163" s="413">
        <v>0</v>
      </c>
      <c r="BZ163" s="413">
        <v>0</v>
      </c>
      <c r="CA163" s="413">
        <v>0</v>
      </c>
      <c r="CB163" s="413">
        <v>0</v>
      </c>
      <c r="CC163" s="414">
        <v>0</v>
      </c>
      <c r="CD163" s="413">
        <v>0</v>
      </c>
      <c r="CE163" s="413">
        <v>0</v>
      </c>
      <c r="CF163" s="413">
        <v>0</v>
      </c>
      <c r="CG163" s="413">
        <v>0</v>
      </c>
      <c r="CH163" s="413">
        <v>0</v>
      </c>
      <c r="CI163" s="413">
        <v>0</v>
      </c>
      <c r="CJ163" s="414">
        <v>0</v>
      </c>
      <c r="CK163" s="413">
        <v>0</v>
      </c>
      <c r="CL163" s="413">
        <v>0</v>
      </c>
      <c r="CM163" s="413">
        <v>0</v>
      </c>
      <c r="CN163" s="413">
        <v>0</v>
      </c>
      <c r="CO163" s="413">
        <v>0</v>
      </c>
      <c r="CP163" s="413">
        <v>0</v>
      </c>
      <c r="CQ163" s="414">
        <v>0</v>
      </c>
      <c r="CR163" s="413">
        <v>0</v>
      </c>
      <c r="CS163" s="413">
        <v>0</v>
      </c>
      <c r="CT163" s="413">
        <v>0</v>
      </c>
      <c r="CU163" s="413">
        <v>0</v>
      </c>
      <c r="CV163" s="413">
        <v>0</v>
      </c>
      <c r="CW163" s="413">
        <v>0</v>
      </c>
      <c r="CX163" s="414">
        <v>0</v>
      </c>
      <c r="CY163" s="413">
        <v>0</v>
      </c>
      <c r="CZ163" s="413">
        <v>0</v>
      </c>
      <c r="DA163" s="413">
        <v>0</v>
      </c>
      <c r="DB163" s="413">
        <v>0</v>
      </c>
      <c r="DC163" s="413">
        <v>0</v>
      </c>
      <c r="DD163" s="413">
        <v>0</v>
      </c>
      <c r="DE163" s="414">
        <v>0</v>
      </c>
      <c r="DF163" s="413">
        <v>0</v>
      </c>
      <c r="DG163" s="413">
        <v>0</v>
      </c>
      <c r="DH163" s="413">
        <v>0</v>
      </c>
      <c r="DI163" s="413">
        <v>0</v>
      </c>
      <c r="DJ163" s="413">
        <v>0</v>
      </c>
      <c r="DK163" s="413">
        <v>0</v>
      </c>
      <c r="DL163" s="414">
        <v>0</v>
      </c>
      <c r="DM163" s="413">
        <v>0</v>
      </c>
      <c r="DN163" s="413">
        <v>0</v>
      </c>
      <c r="DO163" s="413">
        <v>0</v>
      </c>
      <c r="DP163" s="413">
        <v>0</v>
      </c>
      <c r="DQ163" s="413">
        <v>0</v>
      </c>
      <c r="DR163" s="413">
        <v>0</v>
      </c>
      <c r="DS163" s="413">
        <v>0</v>
      </c>
      <c r="DT163" s="413">
        <v>0</v>
      </c>
      <c r="DU163" s="413">
        <v>0</v>
      </c>
      <c r="DV163" s="413">
        <v>0</v>
      </c>
      <c r="DW163" s="413">
        <v>0</v>
      </c>
      <c r="DX163" s="413">
        <v>0</v>
      </c>
      <c r="DY163" s="413">
        <v>0</v>
      </c>
      <c r="DZ163" s="413">
        <v>0</v>
      </c>
      <c r="EA163" s="415">
        <v>0</v>
      </c>
      <c r="EB163" s="413">
        <v>0</v>
      </c>
      <c r="EC163" s="413">
        <v>0</v>
      </c>
      <c r="ED163" s="413">
        <v>0</v>
      </c>
      <c r="EE163" s="413">
        <v>0</v>
      </c>
      <c r="EF163" s="413">
        <v>0</v>
      </c>
      <c r="EG163" s="414">
        <v>0</v>
      </c>
    </row>
    <row r="164" spans="1:137" s="413" customFormat="1">
      <c r="A164" s="409">
        <v>3</v>
      </c>
      <c r="B164" s="410" t="s">
        <v>2400</v>
      </c>
      <c r="C164" s="411">
        <f t="shared" si="41"/>
        <v>0</v>
      </c>
      <c r="D164" s="412">
        <v>0</v>
      </c>
      <c r="E164" s="413">
        <v>0</v>
      </c>
      <c r="F164" s="413">
        <v>0</v>
      </c>
      <c r="G164" s="413">
        <v>0</v>
      </c>
      <c r="H164" s="413">
        <v>0</v>
      </c>
      <c r="I164" s="413">
        <v>0</v>
      </c>
      <c r="J164" s="413">
        <v>0</v>
      </c>
      <c r="K164" s="414">
        <v>0</v>
      </c>
      <c r="L164" s="413">
        <v>0</v>
      </c>
      <c r="M164" s="413">
        <v>0</v>
      </c>
      <c r="N164" s="413">
        <v>0</v>
      </c>
      <c r="O164" s="413">
        <v>0</v>
      </c>
      <c r="P164" s="413">
        <v>0</v>
      </c>
      <c r="Q164" s="413">
        <v>0</v>
      </c>
      <c r="R164" s="414">
        <v>0</v>
      </c>
      <c r="S164" s="413">
        <v>0</v>
      </c>
      <c r="T164" s="413">
        <v>0</v>
      </c>
      <c r="U164" s="413">
        <v>0</v>
      </c>
      <c r="V164" s="413">
        <v>0</v>
      </c>
      <c r="W164" s="413">
        <v>0</v>
      </c>
      <c r="X164" s="413">
        <v>0</v>
      </c>
      <c r="Y164" s="414">
        <v>0</v>
      </c>
      <c r="Z164" s="413">
        <v>0</v>
      </c>
      <c r="AA164" s="413">
        <v>0</v>
      </c>
      <c r="AB164" s="413">
        <v>0</v>
      </c>
      <c r="AC164" s="413">
        <v>0</v>
      </c>
      <c r="AD164" s="413">
        <v>0</v>
      </c>
      <c r="AE164" s="413">
        <v>0</v>
      </c>
      <c r="AF164" s="414">
        <v>0</v>
      </c>
      <c r="AG164" s="413">
        <v>0</v>
      </c>
      <c r="AH164" s="413">
        <v>0</v>
      </c>
      <c r="AI164" s="413">
        <v>0</v>
      </c>
      <c r="AJ164" s="413">
        <v>0</v>
      </c>
      <c r="AK164" s="413">
        <v>0</v>
      </c>
      <c r="AL164" s="413">
        <v>0</v>
      </c>
      <c r="AM164" s="414">
        <v>0</v>
      </c>
      <c r="AN164" s="413">
        <v>0</v>
      </c>
      <c r="AO164" s="413">
        <v>0</v>
      </c>
      <c r="AP164" s="413">
        <v>0</v>
      </c>
      <c r="AQ164" s="413">
        <v>0</v>
      </c>
      <c r="AR164" s="413">
        <v>0</v>
      </c>
      <c r="AS164" s="413">
        <v>0</v>
      </c>
      <c r="AT164" s="414">
        <v>0</v>
      </c>
      <c r="AU164" s="413">
        <v>0</v>
      </c>
      <c r="AV164" s="413">
        <v>0</v>
      </c>
      <c r="AW164" s="413">
        <v>0</v>
      </c>
      <c r="AX164" s="413">
        <v>0</v>
      </c>
      <c r="AY164" s="413">
        <v>0</v>
      </c>
      <c r="AZ164" s="413">
        <v>0</v>
      </c>
      <c r="BA164" s="414">
        <v>0</v>
      </c>
      <c r="BB164" s="413">
        <v>0</v>
      </c>
      <c r="BC164" s="413">
        <v>0</v>
      </c>
      <c r="BD164" s="413">
        <v>0</v>
      </c>
      <c r="BE164" s="413">
        <v>0</v>
      </c>
      <c r="BF164" s="413">
        <v>0</v>
      </c>
      <c r="BG164" s="413">
        <v>0</v>
      </c>
      <c r="BH164" s="414">
        <v>0</v>
      </c>
      <c r="BI164" s="413">
        <v>0</v>
      </c>
      <c r="BJ164" s="413">
        <v>0</v>
      </c>
      <c r="BK164" s="413">
        <v>0</v>
      </c>
      <c r="BL164" s="413">
        <v>0</v>
      </c>
      <c r="BM164" s="413">
        <v>0</v>
      </c>
      <c r="BN164" s="413">
        <v>0</v>
      </c>
      <c r="BO164" s="414">
        <v>0</v>
      </c>
      <c r="BP164" s="413">
        <v>0</v>
      </c>
      <c r="BQ164" s="413">
        <v>0</v>
      </c>
      <c r="BR164" s="413">
        <v>0</v>
      </c>
      <c r="BS164" s="413">
        <v>0</v>
      </c>
      <c r="BT164" s="413">
        <v>0</v>
      </c>
      <c r="BU164" s="413">
        <v>0</v>
      </c>
      <c r="BV164" s="414">
        <v>0</v>
      </c>
      <c r="BW164" s="413">
        <v>0</v>
      </c>
      <c r="BX164" s="413">
        <v>0</v>
      </c>
      <c r="BY164" s="413">
        <v>0</v>
      </c>
      <c r="BZ164" s="413">
        <v>0</v>
      </c>
      <c r="CA164" s="413">
        <v>0</v>
      </c>
      <c r="CB164" s="413">
        <v>0</v>
      </c>
      <c r="CC164" s="414">
        <v>0</v>
      </c>
      <c r="CD164" s="413">
        <v>0</v>
      </c>
      <c r="CE164" s="413">
        <v>0</v>
      </c>
      <c r="CF164" s="413">
        <v>0</v>
      </c>
      <c r="CG164" s="413">
        <v>0</v>
      </c>
      <c r="CH164" s="413">
        <v>0</v>
      </c>
      <c r="CI164" s="413">
        <v>0</v>
      </c>
      <c r="CJ164" s="414">
        <v>0</v>
      </c>
      <c r="CK164" s="413">
        <v>0</v>
      </c>
      <c r="CL164" s="413">
        <v>0</v>
      </c>
      <c r="CM164" s="413">
        <v>0</v>
      </c>
      <c r="CN164" s="413">
        <v>0</v>
      </c>
      <c r="CO164" s="413">
        <v>0</v>
      </c>
      <c r="CP164" s="413">
        <v>0</v>
      </c>
      <c r="CQ164" s="414">
        <v>0</v>
      </c>
      <c r="CR164" s="413">
        <v>0</v>
      </c>
      <c r="CS164" s="413">
        <v>0</v>
      </c>
      <c r="CT164" s="413">
        <v>0</v>
      </c>
      <c r="CU164" s="413">
        <v>0</v>
      </c>
      <c r="CV164" s="413">
        <v>0</v>
      </c>
      <c r="CW164" s="413">
        <v>0</v>
      </c>
      <c r="CX164" s="414">
        <v>0</v>
      </c>
      <c r="CY164" s="413">
        <v>0</v>
      </c>
      <c r="CZ164" s="413">
        <v>0</v>
      </c>
      <c r="DA164" s="413">
        <v>0</v>
      </c>
      <c r="DB164" s="413">
        <v>0</v>
      </c>
      <c r="DC164" s="413">
        <v>0</v>
      </c>
      <c r="DD164" s="413">
        <v>0</v>
      </c>
      <c r="DE164" s="414">
        <v>0</v>
      </c>
      <c r="DF164" s="413">
        <v>0</v>
      </c>
      <c r="DG164" s="413">
        <v>0</v>
      </c>
      <c r="DH164" s="413">
        <v>0</v>
      </c>
      <c r="DI164" s="413">
        <v>0</v>
      </c>
      <c r="DJ164" s="413">
        <v>0</v>
      </c>
      <c r="DK164" s="413">
        <v>0</v>
      </c>
      <c r="DL164" s="414">
        <v>0</v>
      </c>
      <c r="DM164" s="413">
        <v>0</v>
      </c>
      <c r="DN164" s="413">
        <v>0</v>
      </c>
      <c r="DO164" s="413">
        <v>0</v>
      </c>
      <c r="DP164" s="413">
        <v>0</v>
      </c>
      <c r="DQ164" s="413">
        <v>0</v>
      </c>
      <c r="DR164" s="413">
        <v>0</v>
      </c>
      <c r="DS164" s="413">
        <v>0</v>
      </c>
      <c r="DT164" s="413">
        <v>0</v>
      </c>
      <c r="DU164" s="413">
        <v>0</v>
      </c>
      <c r="DV164" s="413">
        <v>0</v>
      </c>
      <c r="DW164" s="413">
        <v>0</v>
      </c>
      <c r="DX164" s="413">
        <v>0</v>
      </c>
      <c r="DY164" s="413">
        <v>0</v>
      </c>
      <c r="DZ164" s="413">
        <v>0</v>
      </c>
      <c r="EA164" s="415">
        <v>0</v>
      </c>
      <c r="EB164" s="413">
        <v>0</v>
      </c>
      <c r="EC164" s="413">
        <v>0</v>
      </c>
      <c r="ED164" s="413">
        <v>0</v>
      </c>
      <c r="EE164" s="413">
        <v>0</v>
      </c>
      <c r="EF164" s="413">
        <v>0</v>
      </c>
      <c r="EG164" s="414">
        <v>0</v>
      </c>
    </row>
    <row r="165" spans="1:137" s="413" customFormat="1">
      <c r="A165" s="409">
        <v>3</v>
      </c>
      <c r="B165" s="410" t="s">
        <v>6276</v>
      </c>
      <c r="C165" s="411">
        <f t="shared" si="41"/>
        <v>0</v>
      </c>
      <c r="D165" s="412">
        <v>0</v>
      </c>
      <c r="E165" s="413">
        <v>0</v>
      </c>
      <c r="F165" s="413">
        <v>0</v>
      </c>
      <c r="G165" s="413">
        <v>0</v>
      </c>
      <c r="H165" s="413">
        <v>0</v>
      </c>
      <c r="I165" s="413">
        <v>0</v>
      </c>
      <c r="J165" s="413">
        <v>0</v>
      </c>
      <c r="K165" s="414">
        <v>0</v>
      </c>
      <c r="L165" s="413">
        <v>0</v>
      </c>
      <c r="M165" s="413">
        <v>0</v>
      </c>
      <c r="N165" s="413">
        <v>0</v>
      </c>
      <c r="O165" s="413">
        <v>0</v>
      </c>
      <c r="P165" s="413">
        <v>0</v>
      </c>
      <c r="Q165" s="413">
        <v>0</v>
      </c>
      <c r="R165" s="414">
        <v>0</v>
      </c>
      <c r="S165" s="413">
        <v>0</v>
      </c>
      <c r="T165" s="413">
        <v>0</v>
      </c>
      <c r="U165" s="413">
        <v>0</v>
      </c>
      <c r="V165" s="413">
        <v>0</v>
      </c>
      <c r="W165" s="413">
        <v>0</v>
      </c>
      <c r="X165" s="413">
        <v>0</v>
      </c>
      <c r="Y165" s="414">
        <v>0</v>
      </c>
      <c r="Z165" s="413">
        <v>0</v>
      </c>
      <c r="AA165" s="413">
        <v>0</v>
      </c>
      <c r="AB165" s="413">
        <v>0</v>
      </c>
      <c r="AC165" s="413">
        <v>0</v>
      </c>
      <c r="AD165" s="413">
        <v>0</v>
      </c>
      <c r="AE165" s="413">
        <v>0</v>
      </c>
      <c r="AF165" s="414">
        <v>0</v>
      </c>
      <c r="AG165" s="413">
        <v>0</v>
      </c>
      <c r="AH165" s="413">
        <v>0</v>
      </c>
      <c r="AI165" s="413">
        <v>0</v>
      </c>
      <c r="AJ165" s="413">
        <v>0</v>
      </c>
      <c r="AK165" s="413">
        <v>0</v>
      </c>
      <c r="AL165" s="413">
        <v>0</v>
      </c>
      <c r="AM165" s="414">
        <v>0</v>
      </c>
      <c r="AN165" s="413">
        <v>0</v>
      </c>
      <c r="AO165" s="413">
        <v>0</v>
      </c>
      <c r="AP165" s="413">
        <v>0</v>
      </c>
      <c r="AQ165" s="413">
        <v>0</v>
      </c>
      <c r="AR165" s="413">
        <v>0</v>
      </c>
      <c r="AS165" s="413">
        <v>0</v>
      </c>
      <c r="AT165" s="414">
        <v>0</v>
      </c>
      <c r="AU165" s="413">
        <v>0</v>
      </c>
      <c r="AV165" s="413">
        <v>0</v>
      </c>
      <c r="AW165" s="413">
        <v>0</v>
      </c>
      <c r="AX165" s="413">
        <v>0</v>
      </c>
      <c r="AY165" s="413">
        <v>0</v>
      </c>
      <c r="AZ165" s="413">
        <v>0</v>
      </c>
      <c r="BA165" s="414">
        <v>0</v>
      </c>
      <c r="BB165" s="413">
        <v>0</v>
      </c>
      <c r="BC165" s="413">
        <v>0</v>
      </c>
      <c r="BD165" s="413">
        <v>0</v>
      </c>
      <c r="BE165" s="413">
        <v>0</v>
      </c>
      <c r="BF165" s="413">
        <v>0</v>
      </c>
      <c r="BG165" s="413">
        <v>0</v>
      </c>
      <c r="BH165" s="414">
        <v>0</v>
      </c>
      <c r="BI165" s="413">
        <v>0</v>
      </c>
      <c r="BJ165" s="413">
        <v>0</v>
      </c>
      <c r="BK165" s="413">
        <v>0</v>
      </c>
      <c r="BL165" s="413">
        <v>0</v>
      </c>
      <c r="BM165" s="413">
        <v>0</v>
      </c>
      <c r="BN165" s="413">
        <v>0</v>
      </c>
      <c r="BO165" s="414">
        <v>0</v>
      </c>
      <c r="BP165" s="413">
        <v>0</v>
      </c>
      <c r="BQ165" s="413">
        <v>0</v>
      </c>
      <c r="BR165" s="413">
        <v>0</v>
      </c>
      <c r="BS165" s="413">
        <v>0</v>
      </c>
      <c r="BT165" s="413">
        <v>0</v>
      </c>
      <c r="BU165" s="413">
        <v>0</v>
      </c>
      <c r="BV165" s="414">
        <v>0</v>
      </c>
      <c r="BW165" s="413">
        <v>0</v>
      </c>
      <c r="BX165" s="413">
        <v>0</v>
      </c>
      <c r="BY165" s="413">
        <v>0</v>
      </c>
      <c r="BZ165" s="413">
        <v>0</v>
      </c>
      <c r="CA165" s="413">
        <v>0</v>
      </c>
      <c r="CB165" s="413">
        <v>0</v>
      </c>
      <c r="CC165" s="414">
        <v>0</v>
      </c>
      <c r="CD165" s="413">
        <v>0</v>
      </c>
      <c r="CE165" s="413">
        <v>0</v>
      </c>
      <c r="CF165" s="413">
        <v>0</v>
      </c>
      <c r="CG165" s="413">
        <v>0</v>
      </c>
      <c r="CH165" s="413">
        <v>0</v>
      </c>
      <c r="CI165" s="413">
        <v>0</v>
      </c>
      <c r="CJ165" s="414">
        <v>0</v>
      </c>
      <c r="CK165" s="413">
        <v>0</v>
      </c>
      <c r="CL165" s="413">
        <v>0</v>
      </c>
      <c r="CM165" s="413">
        <v>0</v>
      </c>
      <c r="CN165" s="413">
        <v>0</v>
      </c>
      <c r="CO165" s="413">
        <v>0</v>
      </c>
      <c r="CP165" s="413">
        <v>0</v>
      </c>
      <c r="CQ165" s="414">
        <v>0</v>
      </c>
      <c r="CR165" s="413">
        <v>0</v>
      </c>
      <c r="CS165" s="413">
        <v>0</v>
      </c>
      <c r="CT165" s="413">
        <v>0</v>
      </c>
      <c r="CU165" s="413">
        <v>0</v>
      </c>
      <c r="CV165" s="413">
        <v>0</v>
      </c>
      <c r="CW165" s="413">
        <v>0</v>
      </c>
      <c r="CX165" s="414">
        <v>0</v>
      </c>
      <c r="CY165" s="413">
        <v>0</v>
      </c>
      <c r="CZ165" s="413">
        <v>0</v>
      </c>
      <c r="DA165" s="413">
        <v>0</v>
      </c>
      <c r="DB165" s="413">
        <v>0</v>
      </c>
      <c r="DC165" s="413">
        <v>0</v>
      </c>
      <c r="DD165" s="413">
        <v>0</v>
      </c>
      <c r="DE165" s="414">
        <v>0</v>
      </c>
      <c r="DF165" s="413">
        <v>0</v>
      </c>
      <c r="DG165" s="413">
        <v>0</v>
      </c>
      <c r="DH165" s="413">
        <v>0</v>
      </c>
      <c r="DI165" s="413">
        <v>0</v>
      </c>
      <c r="DJ165" s="413">
        <v>0</v>
      </c>
      <c r="DK165" s="413">
        <v>0</v>
      </c>
      <c r="DL165" s="414">
        <v>0</v>
      </c>
      <c r="DM165" s="413">
        <v>0</v>
      </c>
      <c r="DN165" s="413">
        <v>0</v>
      </c>
      <c r="DO165" s="413">
        <v>0</v>
      </c>
      <c r="DP165" s="413">
        <v>0</v>
      </c>
      <c r="DQ165" s="413">
        <v>0</v>
      </c>
      <c r="DR165" s="413">
        <v>0</v>
      </c>
      <c r="DS165" s="413">
        <v>0</v>
      </c>
      <c r="DT165" s="413">
        <v>0</v>
      </c>
      <c r="DU165" s="413">
        <v>0</v>
      </c>
      <c r="DV165" s="413">
        <v>0</v>
      </c>
      <c r="DW165" s="413">
        <v>0</v>
      </c>
      <c r="DX165" s="413">
        <v>0</v>
      </c>
      <c r="DY165" s="413">
        <v>0</v>
      </c>
      <c r="DZ165" s="413">
        <v>0</v>
      </c>
      <c r="EA165" s="415">
        <v>0</v>
      </c>
      <c r="EB165" s="413">
        <v>0</v>
      </c>
      <c r="EC165" s="413">
        <v>0</v>
      </c>
      <c r="ED165" s="413">
        <v>0</v>
      </c>
      <c r="EE165" s="413">
        <v>0</v>
      </c>
      <c r="EF165" s="413">
        <v>0</v>
      </c>
      <c r="EG165" s="414">
        <v>0</v>
      </c>
    </row>
    <row r="166" spans="1:137" s="413" customFormat="1">
      <c r="A166" s="409">
        <v>3</v>
      </c>
      <c r="B166" s="410" t="s">
        <v>83</v>
      </c>
      <c r="C166" s="411">
        <f t="shared" si="41"/>
        <v>0</v>
      </c>
      <c r="D166" s="412">
        <v>0</v>
      </c>
      <c r="E166" s="413">
        <v>0</v>
      </c>
      <c r="F166" s="413">
        <v>0</v>
      </c>
      <c r="G166" s="413">
        <v>0</v>
      </c>
      <c r="H166" s="413">
        <v>0</v>
      </c>
      <c r="I166" s="413">
        <v>0</v>
      </c>
      <c r="J166" s="413">
        <v>0</v>
      </c>
      <c r="K166" s="414">
        <v>0</v>
      </c>
      <c r="L166" s="413">
        <v>0</v>
      </c>
      <c r="M166" s="413">
        <v>0</v>
      </c>
      <c r="N166" s="413">
        <v>0</v>
      </c>
      <c r="O166" s="413">
        <v>0</v>
      </c>
      <c r="P166" s="413">
        <v>0</v>
      </c>
      <c r="Q166" s="413">
        <v>0</v>
      </c>
      <c r="R166" s="414">
        <v>0</v>
      </c>
      <c r="S166" s="413">
        <v>0</v>
      </c>
      <c r="T166" s="413">
        <v>0</v>
      </c>
      <c r="U166" s="413">
        <v>0</v>
      </c>
      <c r="V166" s="413">
        <v>0</v>
      </c>
      <c r="W166" s="413">
        <v>0</v>
      </c>
      <c r="X166" s="413">
        <v>0</v>
      </c>
      <c r="Y166" s="414">
        <v>0</v>
      </c>
      <c r="Z166" s="413">
        <v>0</v>
      </c>
      <c r="AA166" s="413">
        <v>0</v>
      </c>
      <c r="AB166" s="413">
        <v>0</v>
      </c>
      <c r="AC166" s="413">
        <v>0</v>
      </c>
      <c r="AD166" s="413">
        <v>0</v>
      </c>
      <c r="AE166" s="413">
        <v>0</v>
      </c>
      <c r="AF166" s="414">
        <v>0</v>
      </c>
      <c r="AG166" s="413">
        <v>0</v>
      </c>
      <c r="AH166" s="413">
        <v>0</v>
      </c>
      <c r="AI166" s="413">
        <v>0</v>
      </c>
      <c r="AJ166" s="413">
        <v>0</v>
      </c>
      <c r="AK166" s="413">
        <v>0</v>
      </c>
      <c r="AL166" s="413">
        <v>0</v>
      </c>
      <c r="AM166" s="414">
        <v>0</v>
      </c>
      <c r="AN166" s="413">
        <v>0</v>
      </c>
      <c r="AO166" s="413">
        <v>0</v>
      </c>
      <c r="AP166" s="413">
        <v>0</v>
      </c>
      <c r="AQ166" s="413">
        <v>0</v>
      </c>
      <c r="AR166" s="413">
        <v>0</v>
      </c>
      <c r="AS166" s="413">
        <v>0</v>
      </c>
      <c r="AT166" s="414">
        <v>0</v>
      </c>
      <c r="AU166" s="413">
        <v>0</v>
      </c>
      <c r="AV166" s="413">
        <v>0</v>
      </c>
      <c r="AW166" s="413">
        <v>0</v>
      </c>
      <c r="AX166" s="413">
        <v>0</v>
      </c>
      <c r="AY166" s="413">
        <v>0</v>
      </c>
      <c r="AZ166" s="413">
        <v>0</v>
      </c>
      <c r="BA166" s="414">
        <v>0</v>
      </c>
      <c r="BB166" s="413">
        <v>0</v>
      </c>
      <c r="BC166" s="413">
        <v>0</v>
      </c>
      <c r="BD166" s="413">
        <v>0</v>
      </c>
      <c r="BE166" s="413">
        <v>0</v>
      </c>
      <c r="BF166" s="413">
        <v>0</v>
      </c>
      <c r="BG166" s="413">
        <v>0</v>
      </c>
      <c r="BH166" s="414">
        <v>0</v>
      </c>
      <c r="BI166" s="413">
        <v>0</v>
      </c>
      <c r="BJ166" s="413">
        <v>0</v>
      </c>
      <c r="BK166" s="413">
        <v>0</v>
      </c>
      <c r="BL166" s="413">
        <v>0</v>
      </c>
      <c r="BM166" s="413">
        <v>0</v>
      </c>
      <c r="BN166" s="413">
        <v>0</v>
      </c>
      <c r="BO166" s="414">
        <v>0</v>
      </c>
      <c r="BP166" s="413">
        <v>0</v>
      </c>
      <c r="BQ166" s="413">
        <v>0</v>
      </c>
      <c r="BR166" s="413">
        <v>0</v>
      </c>
      <c r="BS166" s="413">
        <v>0</v>
      </c>
      <c r="BT166" s="413">
        <v>0</v>
      </c>
      <c r="BU166" s="413">
        <v>0</v>
      </c>
      <c r="BV166" s="414">
        <v>0</v>
      </c>
      <c r="BW166" s="413">
        <v>0</v>
      </c>
      <c r="BX166" s="413">
        <v>0</v>
      </c>
      <c r="BY166" s="413">
        <v>0</v>
      </c>
      <c r="BZ166" s="413">
        <v>0</v>
      </c>
      <c r="CA166" s="413">
        <v>0</v>
      </c>
      <c r="CB166" s="413">
        <v>0</v>
      </c>
      <c r="CC166" s="414">
        <v>0</v>
      </c>
      <c r="CD166" s="413">
        <v>0</v>
      </c>
      <c r="CE166" s="413">
        <v>0</v>
      </c>
      <c r="CF166" s="413">
        <v>0</v>
      </c>
      <c r="CG166" s="413">
        <v>0</v>
      </c>
      <c r="CH166" s="413">
        <v>0</v>
      </c>
      <c r="CI166" s="413">
        <v>0</v>
      </c>
      <c r="CJ166" s="414">
        <v>0</v>
      </c>
      <c r="CK166" s="413">
        <v>0</v>
      </c>
      <c r="CL166" s="413">
        <v>0</v>
      </c>
      <c r="CM166" s="413">
        <v>0</v>
      </c>
      <c r="CN166" s="413">
        <v>0</v>
      </c>
      <c r="CO166" s="413">
        <v>0</v>
      </c>
      <c r="CP166" s="413">
        <v>0</v>
      </c>
      <c r="CQ166" s="414">
        <v>0</v>
      </c>
      <c r="CR166" s="413">
        <v>0</v>
      </c>
      <c r="CS166" s="413">
        <v>0</v>
      </c>
      <c r="CT166" s="413">
        <v>0</v>
      </c>
      <c r="CU166" s="413">
        <v>0</v>
      </c>
      <c r="CV166" s="413">
        <v>0</v>
      </c>
      <c r="CW166" s="413">
        <v>0</v>
      </c>
      <c r="CX166" s="414">
        <v>0</v>
      </c>
      <c r="CY166" s="413">
        <v>0</v>
      </c>
      <c r="CZ166" s="413">
        <v>0</v>
      </c>
      <c r="DA166" s="413">
        <v>0</v>
      </c>
      <c r="DB166" s="413">
        <v>0</v>
      </c>
      <c r="DC166" s="413">
        <v>0</v>
      </c>
      <c r="DD166" s="413">
        <v>0</v>
      </c>
      <c r="DE166" s="414">
        <v>0</v>
      </c>
      <c r="DF166" s="413">
        <v>0</v>
      </c>
      <c r="DG166" s="413">
        <v>0</v>
      </c>
      <c r="DH166" s="413">
        <v>0</v>
      </c>
      <c r="DI166" s="413">
        <v>0</v>
      </c>
      <c r="DJ166" s="413">
        <v>0</v>
      </c>
      <c r="DK166" s="413">
        <v>0</v>
      </c>
      <c r="DL166" s="414">
        <v>0</v>
      </c>
      <c r="DM166" s="413">
        <v>0</v>
      </c>
      <c r="DN166" s="413">
        <v>0</v>
      </c>
      <c r="DO166" s="413">
        <v>0</v>
      </c>
      <c r="DP166" s="413">
        <v>0</v>
      </c>
      <c r="DQ166" s="413">
        <v>0</v>
      </c>
      <c r="DR166" s="413">
        <v>0</v>
      </c>
      <c r="DS166" s="413">
        <v>0</v>
      </c>
      <c r="DT166" s="413">
        <v>0</v>
      </c>
      <c r="DU166" s="413">
        <v>0</v>
      </c>
      <c r="DV166" s="413">
        <v>0</v>
      </c>
      <c r="DW166" s="413">
        <v>0</v>
      </c>
      <c r="DX166" s="413">
        <v>0</v>
      </c>
      <c r="DY166" s="413">
        <v>0</v>
      </c>
      <c r="DZ166" s="413">
        <v>0</v>
      </c>
      <c r="EA166" s="415">
        <v>0</v>
      </c>
      <c r="EB166" s="413">
        <v>0</v>
      </c>
      <c r="EC166" s="413">
        <v>0</v>
      </c>
      <c r="ED166" s="413">
        <v>0</v>
      </c>
      <c r="EE166" s="413">
        <v>0</v>
      </c>
      <c r="EF166" s="413">
        <v>0</v>
      </c>
      <c r="EG166" s="414">
        <v>0</v>
      </c>
    </row>
    <row r="167" spans="1:137" s="413" customFormat="1">
      <c r="A167" s="409">
        <v>3</v>
      </c>
      <c r="B167" s="410" t="s">
        <v>512</v>
      </c>
      <c r="C167" s="411">
        <f t="shared" si="41"/>
        <v>0</v>
      </c>
      <c r="D167" s="412">
        <v>0</v>
      </c>
      <c r="E167" s="413">
        <v>0</v>
      </c>
      <c r="F167" s="413">
        <v>0</v>
      </c>
      <c r="G167" s="413">
        <v>0</v>
      </c>
      <c r="H167" s="413">
        <v>0</v>
      </c>
      <c r="I167" s="413">
        <v>0</v>
      </c>
      <c r="J167" s="413">
        <v>0</v>
      </c>
      <c r="K167" s="414">
        <v>0</v>
      </c>
      <c r="L167" s="413">
        <v>0</v>
      </c>
      <c r="M167" s="413">
        <v>0</v>
      </c>
      <c r="N167" s="413">
        <v>0</v>
      </c>
      <c r="O167" s="413">
        <v>0</v>
      </c>
      <c r="P167" s="413">
        <v>0</v>
      </c>
      <c r="Q167" s="413">
        <v>0</v>
      </c>
      <c r="R167" s="414">
        <v>0</v>
      </c>
      <c r="S167" s="413">
        <v>0</v>
      </c>
      <c r="T167" s="413">
        <v>0</v>
      </c>
      <c r="U167" s="413">
        <v>0</v>
      </c>
      <c r="V167" s="413">
        <v>0</v>
      </c>
      <c r="W167" s="413">
        <v>0</v>
      </c>
      <c r="X167" s="413">
        <v>0</v>
      </c>
      <c r="Y167" s="414">
        <v>0</v>
      </c>
      <c r="Z167" s="413">
        <v>0</v>
      </c>
      <c r="AA167" s="413">
        <v>0</v>
      </c>
      <c r="AB167" s="413">
        <v>0</v>
      </c>
      <c r="AC167" s="413">
        <v>0</v>
      </c>
      <c r="AD167" s="413">
        <v>0</v>
      </c>
      <c r="AE167" s="413">
        <v>0</v>
      </c>
      <c r="AF167" s="414">
        <v>0</v>
      </c>
      <c r="AG167" s="413">
        <v>0</v>
      </c>
      <c r="AH167" s="413">
        <v>0</v>
      </c>
      <c r="AI167" s="413">
        <v>0</v>
      </c>
      <c r="AJ167" s="413">
        <v>0</v>
      </c>
      <c r="AK167" s="413">
        <v>0</v>
      </c>
      <c r="AL167" s="413">
        <v>0</v>
      </c>
      <c r="AM167" s="414">
        <v>0</v>
      </c>
      <c r="AN167" s="413">
        <v>0</v>
      </c>
      <c r="AO167" s="413">
        <v>0</v>
      </c>
      <c r="AP167" s="413">
        <v>0</v>
      </c>
      <c r="AQ167" s="413">
        <v>0</v>
      </c>
      <c r="AR167" s="413">
        <v>0</v>
      </c>
      <c r="AS167" s="413">
        <v>0</v>
      </c>
      <c r="AT167" s="414">
        <v>0</v>
      </c>
      <c r="AU167" s="413">
        <v>0</v>
      </c>
      <c r="AV167" s="413">
        <v>0</v>
      </c>
      <c r="AW167" s="413">
        <v>0</v>
      </c>
      <c r="AX167" s="413">
        <v>0</v>
      </c>
      <c r="AY167" s="413">
        <v>0</v>
      </c>
      <c r="AZ167" s="413">
        <v>0</v>
      </c>
      <c r="BA167" s="414">
        <v>0</v>
      </c>
      <c r="BB167" s="413">
        <v>0</v>
      </c>
      <c r="BC167" s="413">
        <v>0</v>
      </c>
      <c r="BD167" s="413">
        <v>0</v>
      </c>
      <c r="BE167" s="413">
        <v>0</v>
      </c>
      <c r="BF167" s="413">
        <v>0</v>
      </c>
      <c r="BG167" s="413">
        <v>0</v>
      </c>
      <c r="BH167" s="414">
        <v>0</v>
      </c>
      <c r="BI167" s="413">
        <v>0</v>
      </c>
      <c r="BJ167" s="413">
        <v>0</v>
      </c>
      <c r="BK167" s="413">
        <v>0</v>
      </c>
      <c r="BL167" s="413">
        <v>0</v>
      </c>
      <c r="BM167" s="413">
        <v>0</v>
      </c>
      <c r="BN167" s="413">
        <v>0</v>
      </c>
      <c r="BO167" s="414">
        <v>0</v>
      </c>
      <c r="BP167" s="413">
        <v>0</v>
      </c>
      <c r="BQ167" s="413">
        <v>0</v>
      </c>
      <c r="BR167" s="413">
        <v>0</v>
      </c>
      <c r="BS167" s="413">
        <v>0</v>
      </c>
      <c r="BT167" s="413">
        <v>0</v>
      </c>
      <c r="BU167" s="413">
        <v>0</v>
      </c>
      <c r="BV167" s="414">
        <v>0</v>
      </c>
      <c r="BW167" s="413">
        <v>0</v>
      </c>
      <c r="BX167" s="413">
        <v>0</v>
      </c>
      <c r="BY167" s="413">
        <v>0</v>
      </c>
      <c r="BZ167" s="413">
        <v>0</v>
      </c>
      <c r="CA167" s="413">
        <v>0</v>
      </c>
      <c r="CB167" s="413">
        <v>0</v>
      </c>
      <c r="CC167" s="414">
        <v>0</v>
      </c>
      <c r="CD167" s="413">
        <v>0</v>
      </c>
      <c r="CE167" s="413">
        <v>0</v>
      </c>
      <c r="CF167" s="413">
        <v>0</v>
      </c>
      <c r="CG167" s="413">
        <v>0</v>
      </c>
      <c r="CH167" s="413">
        <v>0</v>
      </c>
      <c r="CI167" s="413">
        <v>0</v>
      </c>
      <c r="CJ167" s="414">
        <v>0</v>
      </c>
      <c r="CK167" s="413">
        <v>0</v>
      </c>
      <c r="CL167" s="413">
        <v>0</v>
      </c>
      <c r="CM167" s="413">
        <v>0</v>
      </c>
      <c r="CN167" s="413">
        <v>0</v>
      </c>
      <c r="CO167" s="413">
        <v>0</v>
      </c>
      <c r="CP167" s="413">
        <v>0</v>
      </c>
      <c r="CQ167" s="414">
        <v>0</v>
      </c>
      <c r="CR167" s="413">
        <v>0</v>
      </c>
      <c r="CS167" s="413">
        <v>0</v>
      </c>
      <c r="CT167" s="413">
        <v>0</v>
      </c>
      <c r="CU167" s="413">
        <v>0</v>
      </c>
      <c r="CV167" s="413">
        <v>0</v>
      </c>
      <c r="CW167" s="413">
        <v>0</v>
      </c>
      <c r="CX167" s="414">
        <v>0</v>
      </c>
      <c r="CY167" s="413">
        <v>0</v>
      </c>
      <c r="CZ167" s="413">
        <v>0</v>
      </c>
      <c r="DA167" s="413">
        <v>0</v>
      </c>
      <c r="DB167" s="413">
        <v>0</v>
      </c>
      <c r="DC167" s="413">
        <v>0</v>
      </c>
      <c r="DD167" s="413">
        <v>0</v>
      </c>
      <c r="DE167" s="414">
        <v>0</v>
      </c>
      <c r="DF167" s="413">
        <v>0</v>
      </c>
      <c r="DG167" s="413">
        <v>0</v>
      </c>
      <c r="DH167" s="413">
        <v>0</v>
      </c>
      <c r="DI167" s="413">
        <v>0</v>
      </c>
      <c r="DJ167" s="413">
        <v>0</v>
      </c>
      <c r="DK167" s="413">
        <v>0</v>
      </c>
      <c r="DL167" s="414">
        <v>0</v>
      </c>
      <c r="DM167" s="413">
        <v>0</v>
      </c>
      <c r="DN167" s="413">
        <v>0</v>
      </c>
      <c r="DO167" s="413">
        <v>0</v>
      </c>
      <c r="DP167" s="413">
        <v>0</v>
      </c>
      <c r="DQ167" s="413">
        <v>0</v>
      </c>
      <c r="DR167" s="413">
        <v>0</v>
      </c>
      <c r="DS167" s="413">
        <v>0</v>
      </c>
      <c r="DT167" s="413">
        <v>0</v>
      </c>
      <c r="DU167" s="413">
        <v>0</v>
      </c>
      <c r="DV167" s="413">
        <v>0</v>
      </c>
      <c r="DW167" s="413">
        <v>0</v>
      </c>
      <c r="DX167" s="413">
        <v>0</v>
      </c>
      <c r="DY167" s="413">
        <v>0</v>
      </c>
      <c r="DZ167" s="413">
        <v>0</v>
      </c>
      <c r="EA167" s="415">
        <v>0</v>
      </c>
      <c r="EB167" s="413">
        <v>0</v>
      </c>
      <c r="EC167" s="413">
        <v>0</v>
      </c>
      <c r="ED167" s="413">
        <v>0</v>
      </c>
      <c r="EE167" s="413">
        <v>0</v>
      </c>
      <c r="EF167" s="413">
        <v>0</v>
      </c>
      <c r="EG167" s="414">
        <v>0</v>
      </c>
    </row>
    <row r="168" spans="1:137" s="413" customFormat="1">
      <c r="A168" s="409">
        <v>3</v>
      </c>
      <c r="B168" s="410" t="s">
        <v>497</v>
      </c>
      <c r="C168" s="411">
        <f t="shared" si="41"/>
        <v>0</v>
      </c>
      <c r="D168" s="412">
        <v>0</v>
      </c>
      <c r="E168" s="413">
        <v>0</v>
      </c>
      <c r="F168" s="413">
        <v>0</v>
      </c>
      <c r="G168" s="413">
        <v>0</v>
      </c>
      <c r="H168" s="413">
        <v>0</v>
      </c>
      <c r="I168" s="413">
        <v>0</v>
      </c>
      <c r="J168" s="413">
        <v>0</v>
      </c>
      <c r="K168" s="414">
        <v>0</v>
      </c>
      <c r="L168" s="413">
        <v>0</v>
      </c>
      <c r="M168" s="413">
        <v>0</v>
      </c>
      <c r="N168" s="413">
        <v>0</v>
      </c>
      <c r="O168" s="413">
        <v>0</v>
      </c>
      <c r="P168" s="413">
        <v>0</v>
      </c>
      <c r="Q168" s="413">
        <v>0</v>
      </c>
      <c r="R168" s="414">
        <v>0</v>
      </c>
      <c r="S168" s="413">
        <v>0</v>
      </c>
      <c r="T168" s="413">
        <v>0</v>
      </c>
      <c r="U168" s="413">
        <v>0</v>
      </c>
      <c r="V168" s="413">
        <v>0</v>
      </c>
      <c r="W168" s="413">
        <v>0</v>
      </c>
      <c r="X168" s="413">
        <v>0</v>
      </c>
      <c r="Y168" s="414">
        <v>0</v>
      </c>
      <c r="Z168" s="413">
        <v>0</v>
      </c>
      <c r="AA168" s="413">
        <v>0</v>
      </c>
      <c r="AB168" s="413">
        <v>0</v>
      </c>
      <c r="AC168" s="413">
        <v>0</v>
      </c>
      <c r="AD168" s="413">
        <v>0</v>
      </c>
      <c r="AE168" s="413">
        <v>0</v>
      </c>
      <c r="AF168" s="414">
        <v>0</v>
      </c>
      <c r="AG168" s="413">
        <v>0</v>
      </c>
      <c r="AH168" s="413">
        <v>0</v>
      </c>
      <c r="AI168" s="413">
        <v>0</v>
      </c>
      <c r="AJ168" s="413">
        <v>0</v>
      </c>
      <c r="AK168" s="413">
        <v>0</v>
      </c>
      <c r="AL168" s="413">
        <v>0</v>
      </c>
      <c r="AM168" s="414">
        <v>0</v>
      </c>
      <c r="AN168" s="413">
        <v>0</v>
      </c>
      <c r="AO168" s="413">
        <v>0</v>
      </c>
      <c r="AP168" s="413">
        <v>0</v>
      </c>
      <c r="AQ168" s="413">
        <v>0</v>
      </c>
      <c r="AR168" s="413">
        <v>0</v>
      </c>
      <c r="AS168" s="413">
        <v>0</v>
      </c>
      <c r="AT168" s="414">
        <v>0</v>
      </c>
      <c r="AU168" s="413">
        <v>0</v>
      </c>
      <c r="AV168" s="413">
        <v>0</v>
      </c>
      <c r="AW168" s="413">
        <v>0</v>
      </c>
      <c r="AX168" s="413">
        <v>0</v>
      </c>
      <c r="AY168" s="413">
        <v>0</v>
      </c>
      <c r="AZ168" s="413">
        <v>0</v>
      </c>
      <c r="BA168" s="414">
        <v>0</v>
      </c>
      <c r="BB168" s="413">
        <v>0</v>
      </c>
      <c r="BC168" s="413">
        <v>0</v>
      </c>
      <c r="BD168" s="413">
        <v>0</v>
      </c>
      <c r="BE168" s="413">
        <v>0</v>
      </c>
      <c r="BF168" s="413">
        <v>0</v>
      </c>
      <c r="BG168" s="413">
        <v>0</v>
      </c>
      <c r="BH168" s="414">
        <v>0</v>
      </c>
      <c r="BI168" s="413">
        <v>0</v>
      </c>
      <c r="BJ168" s="413">
        <v>0</v>
      </c>
      <c r="BK168" s="413">
        <v>0</v>
      </c>
      <c r="BL168" s="413">
        <v>0</v>
      </c>
      <c r="BM168" s="413">
        <v>0</v>
      </c>
      <c r="BN168" s="413">
        <v>0</v>
      </c>
      <c r="BO168" s="414">
        <v>0</v>
      </c>
      <c r="BP168" s="413">
        <v>0</v>
      </c>
      <c r="BQ168" s="413">
        <v>0</v>
      </c>
      <c r="BR168" s="413">
        <v>0</v>
      </c>
      <c r="BS168" s="413">
        <v>0</v>
      </c>
      <c r="BT168" s="413">
        <v>0</v>
      </c>
      <c r="BU168" s="413">
        <v>0</v>
      </c>
      <c r="BV168" s="414">
        <v>0</v>
      </c>
      <c r="BW168" s="413">
        <v>0</v>
      </c>
      <c r="BX168" s="413">
        <v>0</v>
      </c>
      <c r="BY168" s="413">
        <v>0</v>
      </c>
      <c r="BZ168" s="413">
        <v>0</v>
      </c>
      <c r="CA168" s="413">
        <v>0</v>
      </c>
      <c r="CB168" s="413">
        <v>0</v>
      </c>
      <c r="CC168" s="414">
        <v>0</v>
      </c>
      <c r="CD168" s="413">
        <v>0</v>
      </c>
      <c r="CE168" s="413">
        <v>0</v>
      </c>
      <c r="CF168" s="413">
        <v>0</v>
      </c>
      <c r="CG168" s="413">
        <v>0</v>
      </c>
      <c r="CH168" s="413">
        <v>0</v>
      </c>
      <c r="CI168" s="413">
        <v>0</v>
      </c>
      <c r="CJ168" s="414">
        <v>0</v>
      </c>
      <c r="CK168" s="413">
        <v>0</v>
      </c>
      <c r="CL168" s="413">
        <v>0</v>
      </c>
      <c r="CM168" s="413">
        <v>0</v>
      </c>
      <c r="CN168" s="413">
        <v>0</v>
      </c>
      <c r="CO168" s="413">
        <v>0</v>
      </c>
      <c r="CP168" s="413">
        <v>0</v>
      </c>
      <c r="CQ168" s="414">
        <v>0</v>
      </c>
      <c r="CR168" s="413">
        <v>0</v>
      </c>
      <c r="CS168" s="413">
        <v>0</v>
      </c>
      <c r="CT168" s="413">
        <v>0</v>
      </c>
      <c r="CU168" s="413">
        <v>0</v>
      </c>
      <c r="CV168" s="413">
        <v>0</v>
      </c>
      <c r="CW168" s="413">
        <v>0</v>
      </c>
      <c r="CX168" s="414">
        <v>0</v>
      </c>
      <c r="CY168" s="413">
        <v>0</v>
      </c>
      <c r="CZ168" s="413">
        <v>0</v>
      </c>
      <c r="DA168" s="413">
        <v>0</v>
      </c>
      <c r="DB168" s="413">
        <v>0</v>
      </c>
      <c r="DC168" s="413">
        <v>0</v>
      </c>
      <c r="DD168" s="413">
        <v>0</v>
      </c>
      <c r="DE168" s="414">
        <v>0</v>
      </c>
      <c r="DF168" s="413">
        <v>0</v>
      </c>
      <c r="DG168" s="413">
        <v>0</v>
      </c>
      <c r="DH168" s="413">
        <v>0</v>
      </c>
      <c r="DI168" s="413">
        <v>0</v>
      </c>
      <c r="DJ168" s="413">
        <v>0</v>
      </c>
      <c r="DK168" s="413">
        <v>0</v>
      </c>
      <c r="DL168" s="414">
        <v>0</v>
      </c>
      <c r="DM168" s="413">
        <v>0</v>
      </c>
      <c r="DN168" s="413">
        <v>0</v>
      </c>
      <c r="DO168" s="413">
        <v>0</v>
      </c>
      <c r="DP168" s="413">
        <v>0</v>
      </c>
      <c r="DQ168" s="413">
        <v>0</v>
      </c>
      <c r="DR168" s="413">
        <v>0</v>
      </c>
      <c r="DS168" s="413">
        <v>0</v>
      </c>
      <c r="DT168" s="413">
        <v>0</v>
      </c>
      <c r="DU168" s="413">
        <v>0</v>
      </c>
      <c r="DV168" s="413">
        <v>0</v>
      </c>
      <c r="DW168" s="413">
        <v>0</v>
      </c>
      <c r="DX168" s="413">
        <v>0</v>
      </c>
      <c r="DY168" s="413">
        <v>0</v>
      </c>
      <c r="DZ168" s="413">
        <v>0</v>
      </c>
      <c r="EA168" s="415">
        <v>0</v>
      </c>
      <c r="EB168" s="413">
        <v>0</v>
      </c>
      <c r="EC168" s="413">
        <v>0</v>
      </c>
      <c r="ED168" s="413">
        <v>0</v>
      </c>
      <c r="EE168" s="413">
        <v>0</v>
      </c>
      <c r="EF168" s="413">
        <v>0</v>
      </c>
      <c r="EG168" s="414">
        <v>0</v>
      </c>
    </row>
    <row r="169" spans="1:137" s="413" customFormat="1">
      <c r="A169" s="409">
        <v>3</v>
      </c>
      <c r="B169" s="410" t="s">
        <v>495</v>
      </c>
      <c r="C169" s="411">
        <f t="shared" si="41"/>
        <v>0</v>
      </c>
      <c r="D169" s="412">
        <v>0</v>
      </c>
      <c r="E169" s="413">
        <v>0</v>
      </c>
      <c r="F169" s="413">
        <v>0</v>
      </c>
      <c r="G169" s="413">
        <v>0</v>
      </c>
      <c r="H169" s="413">
        <v>0</v>
      </c>
      <c r="I169" s="413">
        <v>0</v>
      </c>
      <c r="J169" s="413">
        <v>0</v>
      </c>
      <c r="K169" s="414">
        <v>0</v>
      </c>
      <c r="L169" s="413">
        <v>0</v>
      </c>
      <c r="M169" s="413">
        <v>0</v>
      </c>
      <c r="N169" s="413">
        <v>0</v>
      </c>
      <c r="O169" s="413">
        <v>0</v>
      </c>
      <c r="P169" s="413">
        <v>0</v>
      </c>
      <c r="Q169" s="413">
        <v>0</v>
      </c>
      <c r="R169" s="414">
        <v>0</v>
      </c>
      <c r="S169" s="413">
        <v>0</v>
      </c>
      <c r="T169" s="413">
        <v>0</v>
      </c>
      <c r="U169" s="413">
        <v>0</v>
      </c>
      <c r="V169" s="413">
        <v>0</v>
      </c>
      <c r="W169" s="413">
        <v>0</v>
      </c>
      <c r="X169" s="413">
        <v>0</v>
      </c>
      <c r="Y169" s="414">
        <v>0</v>
      </c>
      <c r="Z169" s="413">
        <v>0</v>
      </c>
      <c r="AA169" s="413">
        <v>0</v>
      </c>
      <c r="AB169" s="413">
        <v>0</v>
      </c>
      <c r="AC169" s="413">
        <v>0</v>
      </c>
      <c r="AD169" s="413">
        <v>0</v>
      </c>
      <c r="AE169" s="413">
        <v>0</v>
      </c>
      <c r="AF169" s="414">
        <v>0</v>
      </c>
      <c r="AG169" s="413">
        <v>0</v>
      </c>
      <c r="AH169" s="413">
        <v>0</v>
      </c>
      <c r="AI169" s="413">
        <v>0</v>
      </c>
      <c r="AJ169" s="413">
        <v>0</v>
      </c>
      <c r="AK169" s="413">
        <v>0</v>
      </c>
      <c r="AL169" s="413">
        <v>0</v>
      </c>
      <c r="AM169" s="414">
        <v>0</v>
      </c>
      <c r="AN169" s="413">
        <v>0</v>
      </c>
      <c r="AO169" s="413">
        <v>0</v>
      </c>
      <c r="AP169" s="413">
        <v>0</v>
      </c>
      <c r="AQ169" s="413">
        <v>0</v>
      </c>
      <c r="AR169" s="413">
        <v>0</v>
      </c>
      <c r="AS169" s="413">
        <v>0</v>
      </c>
      <c r="AT169" s="414">
        <v>0</v>
      </c>
      <c r="AU169" s="413">
        <v>0</v>
      </c>
      <c r="AV169" s="413">
        <v>0</v>
      </c>
      <c r="AW169" s="413">
        <v>0</v>
      </c>
      <c r="AX169" s="413">
        <v>0</v>
      </c>
      <c r="AY169" s="413">
        <v>0</v>
      </c>
      <c r="AZ169" s="413">
        <v>0</v>
      </c>
      <c r="BA169" s="414">
        <v>0</v>
      </c>
      <c r="BB169" s="413">
        <v>0</v>
      </c>
      <c r="BC169" s="413">
        <v>0</v>
      </c>
      <c r="BD169" s="413">
        <v>0</v>
      </c>
      <c r="BE169" s="413">
        <v>0</v>
      </c>
      <c r="BF169" s="413">
        <v>0</v>
      </c>
      <c r="BG169" s="413">
        <v>0</v>
      </c>
      <c r="BH169" s="414">
        <v>0</v>
      </c>
      <c r="BI169" s="413">
        <v>0</v>
      </c>
      <c r="BJ169" s="413">
        <v>0</v>
      </c>
      <c r="BK169" s="413">
        <v>0</v>
      </c>
      <c r="BL169" s="413">
        <v>0</v>
      </c>
      <c r="BM169" s="413">
        <v>0</v>
      </c>
      <c r="BN169" s="413">
        <v>0</v>
      </c>
      <c r="BO169" s="414">
        <v>0</v>
      </c>
      <c r="BP169" s="413">
        <v>0</v>
      </c>
      <c r="BQ169" s="413">
        <v>0</v>
      </c>
      <c r="BR169" s="413">
        <v>0</v>
      </c>
      <c r="BS169" s="413">
        <v>0</v>
      </c>
      <c r="BT169" s="413">
        <v>0</v>
      </c>
      <c r="BU169" s="413">
        <v>0</v>
      </c>
      <c r="BV169" s="414">
        <v>0</v>
      </c>
      <c r="BW169" s="413">
        <v>0</v>
      </c>
      <c r="BX169" s="413">
        <v>0</v>
      </c>
      <c r="BY169" s="413">
        <v>0</v>
      </c>
      <c r="BZ169" s="413">
        <v>0</v>
      </c>
      <c r="CA169" s="413">
        <v>0</v>
      </c>
      <c r="CB169" s="413">
        <v>0</v>
      </c>
      <c r="CC169" s="414">
        <v>0</v>
      </c>
      <c r="CD169" s="413">
        <v>0</v>
      </c>
      <c r="CE169" s="413">
        <v>0</v>
      </c>
      <c r="CF169" s="413">
        <v>0</v>
      </c>
      <c r="CG169" s="413">
        <v>0</v>
      </c>
      <c r="CH169" s="413">
        <v>0</v>
      </c>
      <c r="CI169" s="413">
        <v>0</v>
      </c>
      <c r="CJ169" s="414">
        <v>0</v>
      </c>
      <c r="CK169" s="413">
        <v>0</v>
      </c>
      <c r="CL169" s="413">
        <v>0</v>
      </c>
      <c r="CM169" s="413">
        <v>0</v>
      </c>
      <c r="CN169" s="413">
        <v>0</v>
      </c>
      <c r="CO169" s="413">
        <v>0</v>
      </c>
      <c r="CP169" s="413">
        <v>0</v>
      </c>
      <c r="CQ169" s="414">
        <v>0</v>
      </c>
      <c r="CR169" s="413">
        <v>0</v>
      </c>
      <c r="CS169" s="413">
        <v>0</v>
      </c>
      <c r="CT169" s="413">
        <v>0</v>
      </c>
      <c r="CU169" s="413">
        <v>0</v>
      </c>
      <c r="CV169" s="413">
        <v>0</v>
      </c>
      <c r="CW169" s="413">
        <v>0</v>
      </c>
      <c r="CX169" s="414">
        <v>0</v>
      </c>
      <c r="CY169" s="413">
        <v>0</v>
      </c>
      <c r="CZ169" s="413">
        <v>0</v>
      </c>
      <c r="DA169" s="413">
        <v>0</v>
      </c>
      <c r="DB169" s="413">
        <v>0</v>
      </c>
      <c r="DC169" s="413">
        <v>0</v>
      </c>
      <c r="DD169" s="413">
        <v>0</v>
      </c>
      <c r="DE169" s="414">
        <v>0</v>
      </c>
      <c r="DF169" s="413">
        <v>0</v>
      </c>
      <c r="DG169" s="413">
        <v>0</v>
      </c>
      <c r="DH169" s="413">
        <v>0</v>
      </c>
      <c r="DI169" s="413">
        <v>0</v>
      </c>
      <c r="DJ169" s="413">
        <v>0</v>
      </c>
      <c r="DK169" s="413">
        <v>0</v>
      </c>
      <c r="DL169" s="414">
        <v>0</v>
      </c>
      <c r="DM169" s="413">
        <v>0</v>
      </c>
      <c r="DN169" s="413">
        <v>0</v>
      </c>
      <c r="DO169" s="413">
        <v>0</v>
      </c>
      <c r="DP169" s="413">
        <v>0</v>
      </c>
      <c r="DQ169" s="413">
        <v>0</v>
      </c>
      <c r="DR169" s="413">
        <v>0</v>
      </c>
      <c r="DS169" s="413">
        <v>0</v>
      </c>
      <c r="DT169" s="413">
        <v>0</v>
      </c>
      <c r="DU169" s="413">
        <v>0</v>
      </c>
      <c r="DV169" s="413">
        <v>0</v>
      </c>
      <c r="DW169" s="413">
        <v>0</v>
      </c>
      <c r="DX169" s="413">
        <v>0</v>
      </c>
      <c r="DY169" s="413">
        <v>0</v>
      </c>
      <c r="DZ169" s="413">
        <v>0</v>
      </c>
      <c r="EA169" s="415">
        <v>0</v>
      </c>
      <c r="EB169" s="413">
        <v>0</v>
      </c>
      <c r="EC169" s="413">
        <v>0</v>
      </c>
      <c r="ED169" s="413">
        <v>0</v>
      </c>
      <c r="EE169" s="413">
        <v>0</v>
      </c>
      <c r="EF169" s="413">
        <v>0</v>
      </c>
      <c r="EG169" s="414">
        <v>0</v>
      </c>
    </row>
    <row r="170" spans="1:137" s="413" customFormat="1">
      <c r="A170" s="409">
        <v>3</v>
      </c>
      <c r="B170" s="410" t="s">
        <v>496</v>
      </c>
      <c r="C170" s="411">
        <f t="shared" si="41"/>
        <v>0</v>
      </c>
      <c r="D170" s="412">
        <v>0</v>
      </c>
      <c r="E170" s="413">
        <v>0</v>
      </c>
      <c r="F170" s="413">
        <v>0</v>
      </c>
      <c r="G170" s="413">
        <v>0</v>
      </c>
      <c r="H170" s="413">
        <v>0</v>
      </c>
      <c r="I170" s="413">
        <v>0</v>
      </c>
      <c r="J170" s="413">
        <v>0</v>
      </c>
      <c r="K170" s="414">
        <v>0</v>
      </c>
      <c r="L170" s="413">
        <v>0</v>
      </c>
      <c r="M170" s="413">
        <v>0</v>
      </c>
      <c r="N170" s="413">
        <v>0</v>
      </c>
      <c r="O170" s="413">
        <v>0</v>
      </c>
      <c r="P170" s="413">
        <v>0</v>
      </c>
      <c r="Q170" s="413">
        <v>0</v>
      </c>
      <c r="R170" s="414">
        <v>0</v>
      </c>
      <c r="S170" s="413">
        <v>0</v>
      </c>
      <c r="T170" s="413">
        <v>0</v>
      </c>
      <c r="U170" s="413">
        <v>0</v>
      </c>
      <c r="V170" s="413">
        <v>0</v>
      </c>
      <c r="W170" s="413">
        <v>0</v>
      </c>
      <c r="X170" s="413">
        <v>0</v>
      </c>
      <c r="Y170" s="414">
        <v>0</v>
      </c>
      <c r="Z170" s="413">
        <v>0</v>
      </c>
      <c r="AA170" s="413">
        <v>0</v>
      </c>
      <c r="AB170" s="413">
        <v>0</v>
      </c>
      <c r="AC170" s="413">
        <v>0</v>
      </c>
      <c r="AD170" s="413">
        <v>0</v>
      </c>
      <c r="AE170" s="413">
        <v>0</v>
      </c>
      <c r="AF170" s="414">
        <v>0</v>
      </c>
      <c r="AG170" s="413">
        <v>0</v>
      </c>
      <c r="AH170" s="413">
        <v>0</v>
      </c>
      <c r="AI170" s="413">
        <v>0</v>
      </c>
      <c r="AJ170" s="413">
        <v>0</v>
      </c>
      <c r="AK170" s="413">
        <v>0</v>
      </c>
      <c r="AL170" s="413">
        <v>0</v>
      </c>
      <c r="AM170" s="414">
        <v>0</v>
      </c>
      <c r="AN170" s="413">
        <v>0</v>
      </c>
      <c r="AO170" s="413">
        <v>0</v>
      </c>
      <c r="AP170" s="413">
        <v>0</v>
      </c>
      <c r="AQ170" s="413">
        <v>0</v>
      </c>
      <c r="AR170" s="413">
        <v>0</v>
      </c>
      <c r="AS170" s="413">
        <v>0</v>
      </c>
      <c r="AT170" s="414">
        <v>0</v>
      </c>
      <c r="AU170" s="413">
        <v>0</v>
      </c>
      <c r="AV170" s="413">
        <v>0</v>
      </c>
      <c r="AW170" s="413">
        <v>0</v>
      </c>
      <c r="AX170" s="413">
        <v>0</v>
      </c>
      <c r="AY170" s="413">
        <v>0</v>
      </c>
      <c r="AZ170" s="413">
        <v>0</v>
      </c>
      <c r="BA170" s="414">
        <v>0</v>
      </c>
      <c r="BB170" s="413">
        <v>0</v>
      </c>
      <c r="BC170" s="413">
        <v>0</v>
      </c>
      <c r="BD170" s="413">
        <v>0</v>
      </c>
      <c r="BE170" s="413">
        <v>0</v>
      </c>
      <c r="BF170" s="413">
        <v>0</v>
      </c>
      <c r="BG170" s="413">
        <v>0</v>
      </c>
      <c r="BH170" s="414">
        <v>0</v>
      </c>
      <c r="BI170" s="413">
        <v>0</v>
      </c>
      <c r="BJ170" s="413">
        <v>0</v>
      </c>
      <c r="BK170" s="413">
        <v>0</v>
      </c>
      <c r="BL170" s="413">
        <v>0</v>
      </c>
      <c r="BM170" s="413">
        <v>0</v>
      </c>
      <c r="BN170" s="413">
        <v>0</v>
      </c>
      <c r="BO170" s="414">
        <v>0</v>
      </c>
      <c r="BP170" s="413">
        <v>0</v>
      </c>
      <c r="BQ170" s="413">
        <v>0</v>
      </c>
      <c r="BR170" s="413">
        <v>0</v>
      </c>
      <c r="BS170" s="413">
        <v>0</v>
      </c>
      <c r="BT170" s="413">
        <v>0</v>
      </c>
      <c r="BU170" s="413">
        <v>0</v>
      </c>
      <c r="BV170" s="414">
        <v>0</v>
      </c>
      <c r="BW170" s="413">
        <v>0</v>
      </c>
      <c r="BX170" s="413">
        <v>0</v>
      </c>
      <c r="BY170" s="413">
        <v>0</v>
      </c>
      <c r="BZ170" s="413">
        <v>0</v>
      </c>
      <c r="CA170" s="413">
        <v>0</v>
      </c>
      <c r="CB170" s="413">
        <v>0</v>
      </c>
      <c r="CC170" s="414">
        <v>0</v>
      </c>
      <c r="CD170" s="413">
        <v>0</v>
      </c>
      <c r="CE170" s="413">
        <v>0</v>
      </c>
      <c r="CF170" s="413">
        <v>0</v>
      </c>
      <c r="CG170" s="413">
        <v>0</v>
      </c>
      <c r="CH170" s="413">
        <v>0</v>
      </c>
      <c r="CI170" s="413">
        <v>0</v>
      </c>
      <c r="CJ170" s="414">
        <v>0</v>
      </c>
      <c r="CK170" s="413">
        <v>0</v>
      </c>
      <c r="CL170" s="413">
        <v>0</v>
      </c>
      <c r="CM170" s="413">
        <v>0</v>
      </c>
      <c r="CN170" s="413">
        <v>0</v>
      </c>
      <c r="CO170" s="413">
        <v>0</v>
      </c>
      <c r="CP170" s="413">
        <v>0</v>
      </c>
      <c r="CQ170" s="414">
        <v>0</v>
      </c>
      <c r="CR170" s="413">
        <v>0</v>
      </c>
      <c r="CS170" s="413">
        <v>0</v>
      </c>
      <c r="CT170" s="413">
        <v>0</v>
      </c>
      <c r="CU170" s="413">
        <v>0</v>
      </c>
      <c r="CV170" s="413">
        <v>0</v>
      </c>
      <c r="CW170" s="413">
        <v>0</v>
      </c>
      <c r="CX170" s="414">
        <v>0</v>
      </c>
      <c r="CY170" s="413">
        <v>0</v>
      </c>
      <c r="CZ170" s="413">
        <v>0</v>
      </c>
      <c r="DA170" s="413">
        <v>0</v>
      </c>
      <c r="DB170" s="413">
        <v>0</v>
      </c>
      <c r="DC170" s="413">
        <v>0</v>
      </c>
      <c r="DD170" s="413">
        <v>0</v>
      </c>
      <c r="DE170" s="414">
        <v>0</v>
      </c>
      <c r="DF170" s="413">
        <v>0</v>
      </c>
      <c r="DG170" s="413">
        <v>0</v>
      </c>
      <c r="DH170" s="413">
        <v>0</v>
      </c>
      <c r="DI170" s="413">
        <v>0</v>
      </c>
      <c r="DJ170" s="413">
        <v>0</v>
      </c>
      <c r="DK170" s="413">
        <v>0</v>
      </c>
      <c r="DL170" s="414">
        <v>0</v>
      </c>
      <c r="DM170" s="413">
        <v>0</v>
      </c>
      <c r="DN170" s="413">
        <v>0</v>
      </c>
      <c r="DO170" s="413">
        <v>0</v>
      </c>
      <c r="DP170" s="413">
        <v>0</v>
      </c>
      <c r="DQ170" s="413">
        <v>0</v>
      </c>
      <c r="DR170" s="413">
        <v>0</v>
      </c>
      <c r="DS170" s="413">
        <v>0</v>
      </c>
      <c r="DT170" s="413">
        <v>0</v>
      </c>
      <c r="DU170" s="413">
        <v>0</v>
      </c>
      <c r="DV170" s="413">
        <v>0</v>
      </c>
      <c r="DW170" s="413">
        <v>0</v>
      </c>
      <c r="DX170" s="413">
        <v>0</v>
      </c>
      <c r="DY170" s="413">
        <v>0</v>
      </c>
      <c r="DZ170" s="413">
        <v>0</v>
      </c>
      <c r="EA170" s="415">
        <v>0</v>
      </c>
      <c r="EB170" s="413">
        <v>0</v>
      </c>
      <c r="EC170" s="413">
        <v>0</v>
      </c>
      <c r="ED170" s="413">
        <v>0</v>
      </c>
      <c r="EE170" s="413">
        <v>0</v>
      </c>
      <c r="EF170" s="413">
        <v>0</v>
      </c>
      <c r="EG170" s="414">
        <v>0</v>
      </c>
    </row>
    <row r="171" spans="1:137" s="413" customFormat="1">
      <c r="A171" s="409">
        <v>3</v>
      </c>
      <c r="B171" s="410" t="s">
        <v>498</v>
      </c>
      <c r="C171" s="411">
        <f t="shared" si="41"/>
        <v>0</v>
      </c>
      <c r="D171" s="412">
        <v>0</v>
      </c>
      <c r="E171" s="413">
        <v>0</v>
      </c>
      <c r="F171" s="413">
        <v>0</v>
      </c>
      <c r="G171" s="413">
        <v>0</v>
      </c>
      <c r="H171" s="413">
        <v>0</v>
      </c>
      <c r="I171" s="413">
        <v>0</v>
      </c>
      <c r="J171" s="413">
        <v>0</v>
      </c>
      <c r="K171" s="414">
        <v>0</v>
      </c>
      <c r="L171" s="413">
        <v>0</v>
      </c>
      <c r="M171" s="413">
        <v>0</v>
      </c>
      <c r="N171" s="413">
        <v>0</v>
      </c>
      <c r="O171" s="413">
        <v>0</v>
      </c>
      <c r="P171" s="413">
        <v>0</v>
      </c>
      <c r="Q171" s="413">
        <v>0</v>
      </c>
      <c r="R171" s="414">
        <v>0</v>
      </c>
      <c r="S171" s="413">
        <v>0</v>
      </c>
      <c r="T171" s="413">
        <v>0</v>
      </c>
      <c r="U171" s="413">
        <v>0</v>
      </c>
      <c r="V171" s="413">
        <v>0</v>
      </c>
      <c r="W171" s="413">
        <v>0</v>
      </c>
      <c r="X171" s="413">
        <v>0</v>
      </c>
      <c r="Y171" s="414">
        <v>0</v>
      </c>
      <c r="Z171" s="413">
        <v>0</v>
      </c>
      <c r="AA171" s="413">
        <v>0</v>
      </c>
      <c r="AB171" s="413">
        <v>0</v>
      </c>
      <c r="AC171" s="413">
        <v>0</v>
      </c>
      <c r="AD171" s="413">
        <v>0</v>
      </c>
      <c r="AE171" s="413">
        <v>0</v>
      </c>
      <c r="AF171" s="414">
        <v>0</v>
      </c>
      <c r="AG171" s="413">
        <v>0</v>
      </c>
      <c r="AH171" s="413">
        <v>0</v>
      </c>
      <c r="AI171" s="413">
        <v>0</v>
      </c>
      <c r="AJ171" s="413">
        <v>0</v>
      </c>
      <c r="AK171" s="413">
        <v>0</v>
      </c>
      <c r="AL171" s="413">
        <v>0</v>
      </c>
      <c r="AM171" s="414">
        <v>0</v>
      </c>
      <c r="AN171" s="413">
        <v>0</v>
      </c>
      <c r="AO171" s="413">
        <v>0</v>
      </c>
      <c r="AP171" s="413">
        <v>0</v>
      </c>
      <c r="AQ171" s="413">
        <v>0</v>
      </c>
      <c r="AR171" s="413">
        <v>0</v>
      </c>
      <c r="AS171" s="413">
        <v>0</v>
      </c>
      <c r="AT171" s="414">
        <v>0</v>
      </c>
      <c r="AU171" s="413">
        <v>0</v>
      </c>
      <c r="AV171" s="413">
        <v>0</v>
      </c>
      <c r="AW171" s="413">
        <v>0</v>
      </c>
      <c r="AX171" s="413">
        <v>0</v>
      </c>
      <c r="AY171" s="413">
        <v>0</v>
      </c>
      <c r="AZ171" s="413">
        <v>0</v>
      </c>
      <c r="BA171" s="414">
        <v>0</v>
      </c>
      <c r="BB171" s="413">
        <v>0</v>
      </c>
      <c r="BC171" s="413">
        <v>0</v>
      </c>
      <c r="BD171" s="413">
        <v>0</v>
      </c>
      <c r="BE171" s="413">
        <v>0</v>
      </c>
      <c r="BF171" s="413">
        <v>0</v>
      </c>
      <c r="BG171" s="413">
        <v>0</v>
      </c>
      <c r="BH171" s="414">
        <v>0</v>
      </c>
      <c r="BI171" s="413">
        <v>0</v>
      </c>
      <c r="BJ171" s="413">
        <v>0</v>
      </c>
      <c r="BK171" s="413">
        <v>0</v>
      </c>
      <c r="BL171" s="413">
        <v>0</v>
      </c>
      <c r="BM171" s="413">
        <v>0</v>
      </c>
      <c r="BN171" s="413">
        <v>0</v>
      </c>
      <c r="BO171" s="414">
        <v>0</v>
      </c>
      <c r="BP171" s="413">
        <v>0</v>
      </c>
      <c r="BQ171" s="413">
        <v>0</v>
      </c>
      <c r="BR171" s="413">
        <v>0</v>
      </c>
      <c r="BS171" s="413">
        <v>0</v>
      </c>
      <c r="BT171" s="413">
        <v>0</v>
      </c>
      <c r="BU171" s="413">
        <v>0</v>
      </c>
      <c r="BV171" s="414">
        <v>0</v>
      </c>
      <c r="BW171" s="413">
        <v>0</v>
      </c>
      <c r="BX171" s="413">
        <v>0</v>
      </c>
      <c r="BY171" s="413">
        <v>0</v>
      </c>
      <c r="BZ171" s="413">
        <v>0</v>
      </c>
      <c r="CA171" s="413">
        <v>0</v>
      </c>
      <c r="CB171" s="413">
        <v>0</v>
      </c>
      <c r="CC171" s="414">
        <v>0</v>
      </c>
      <c r="CD171" s="413">
        <v>0</v>
      </c>
      <c r="CE171" s="413">
        <v>0</v>
      </c>
      <c r="CF171" s="413">
        <v>0</v>
      </c>
      <c r="CG171" s="413">
        <v>0</v>
      </c>
      <c r="CH171" s="413">
        <v>0</v>
      </c>
      <c r="CI171" s="413">
        <v>0</v>
      </c>
      <c r="CJ171" s="414">
        <v>0</v>
      </c>
      <c r="CK171" s="413">
        <v>0</v>
      </c>
      <c r="CL171" s="413">
        <v>0</v>
      </c>
      <c r="CM171" s="413">
        <v>0</v>
      </c>
      <c r="CN171" s="413">
        <v>0</v>
      </c>
      <c r="CO171" s="413">
        <v>0</v>
      </c>
      <c r="CP171" s="413">
        <v>0</v>
      </c>
      <c r="CQ171" s="414">
        <v>0</v>
      </c>
      <c r="CR171" s="413">
        <v>0</v>
      </c>
      <c r="CS171" s="413">
        <v>0</v>
      </c>
      <c r="CT171" s="413">
        <v>0</v>
      </c>
      <c r="CU171" s="413">
        <v>0</v>
      </c>
      <c r="CV171" s="413">
        <v>0</v>
      </c>
      <c r="CW171" s="413">
        <v>0</v>
      </c>
      <c r="CX171" s="414">
        <v>0</v>
      </c>
      <c r="CY171" s="413">
        <v>0</v>
      </c>
      <c r="CZ171" s="413">
        <v>0</v>
      </c>
      <c r="DA171" s="413">
        <v>0</v>
      </c>
      <c r="DB171" s="413">
        <v>0</v>
      </c>
      <c r="DC171" s="413">
        <v>0</v>
      </c>
      <c r="DD171" s="413">
        <v>0</v>
      </c>
      <c r="DE171" s="414">
        <v>0</v>
      </c>
      <c r="DF171" s="413">
        <v>0</v>
      </c>
      <c r="DG171" s="413">
        <v>0</v>
      </c>
      <c r="DH171" s="413">
        <v>0</v>
      </c>
      <c r="DI171" s="413">
        <v>0</v>
      </c>
      <c r="DJ171" s="413">
        <v>0</v>
      </c>
      <c r="DK171" s="413">
        <v>0</v>
      </c>
      <c r="DL171" s="414">
        <v>0</v>
      </c>
      <c r="DM171" s="413">
        <v>0</v>
      </c>
      <c r="DN171" s="413">
        <v>0</v>
      </c>
      <c r="DO171" s="413">
        <v>0</v>
      </c>
      <c r="DP171" s="413">
        <v>0</v>
      </c>
      <c r="DQ171" s="413">
        <v>0</v>
      </c>
      <c r="DR171" s="413">
        <v>0</v>
      </c>
      <c r="DS171" s="413">
        <v>0</v>
      </c>
      <c r="DT171" s="413">
        <v>0</v>
      </c>
      <c r="DU171" s="413">
        <v>0</v>
      </c>
      <c r="DV171" s="413">
        <v>0</v>
      </c>
      <c r="DW171" s="413">
        <v>0</v>
      </c>
      <c r="DX171" s="413">
        <v>0</v>
      </c>
      <c r="DY171" s="413">
        <v>0</v>
      </c>
      <c r="DZ171" s="413">
        <v>0</v>
      </c>
      <c r="EA171" s="415">
        <v>0</v>
      </c>
      <c r="EB171" s="413">
        <v>0</v>
      </c>
      <c r="EC171" s="413">
        <v>0</v>
      </c>
      <c r="ED171" s="413">
        <v>0</v>
      </c>
      <c r="EE171" s="413">
        <v>0</v>
      </c>
      <c r="EF171" s="413">
        <v>0</v>
      </c>
      <c r="EG171" s="414">
        <v>0</v>
      </c>
    </row>
    <row r="172" spans="1:137" s="413" customFormat="1">
      <c r="A172" s="409">
        <v>3</v>
      </c>
      <c r="B172" s="410" t="s">
        <v>519</v>
      </c>
      <c r="C172" s="411">
        <f t="shared" si="41"/>
        <v>0</v>
      </c>
      <c r="D172" s="412">
        <v>0</v>
      </c>
      <c r="E172" s="413">
        <v>0</v>
      </c>
      <c r="F172" s="413">
        <v>0</v>
      </c>
      <c r="G172" s="413">
        <v>0</v>
      </c>
      <c r="H172" s="413">
        <v>0</v>
      </c>
      <c r="I172" s="413">
        <v>0</v>
      </c>
      <c r="J172" s="413">
        <v>0</v>
      </c>
      <c r="K172" s="414">
        <v>0</v>
      </c>
      <c r="L172" s="413">
        <v>0</v>
      </c>
      <c r="M172" s="413">
        <v>0</v>
      </c>
      <c r="N172" s="413">
        <v>0</v>
      </c>
      <c r="O172" s="413">
        <v>0</v>
      </c>
      <c r="P172" s="413">
        <v>0</v>
      </c>
      <c r="Q172" s="413">
        <v>0</v>
      </c>
      <c r="R172" s="414">
        <v>0</v>
      </c>
      <c r="S172" s="413">
        <v>0</v>
      </c>
      <c r="T172" s="413">
        <v>0</v>
      </c>
      <c r="U172" s="413">
        <v>0</v>
      </c>
      <c r="V172" s="413">
        <v>0</v>
      </c>
      <c r="W172" s="413">
        <v>0</v>
      </c>
      <c r="X172" s="413">
        <v>0</v>
      </c>
      <c r="Y172" s="414">
        <v>0</v>
      </c>
      <c r="Z172" s="413">
        <v>0</v>
      </c>
      <c r="AA172" s="413">
        <v>0</v>
      </c>
      <c r="AB172" s="413">
        <v>0</v>
      </c>
      <c r="AC172" s="413">
        <v>0</v>
      </c>
      <c r="AD172" s="413">
        <v>0</v>
      </c>
      <c r="AE172" s="413">
        <v>0</v>
      </c>
      <c r="AF172" s="414">
        <v>0</v>
      </c>
      <c r="AG172" s="413">
        <v>0</v>
      </c>
      <c r="AH172" s="413">
        <v>0</v>
      </c>
      <c r="AI172" s="413">
        <v>0</v>
      </c>
      <c r="AJ172" s="413">
        <v>0</v>
      </c>
      <c r="AK172" s="413">
        <v>0</v>
      </c>
      <c r="AL172" s="413">
        <v>0</v>
      </c>
      <c r="AM172" s="414">
        <v>0</v>
      </c>
      <c r="AN172" s="413">
        <v>0</v>
      </c>
      <c r="AO172" s="413">
        <v>0</v>
      </c>
      <c r="AP172" s="413">
        <v>0</v>
      </c>
      <c r="AQ172" s="413">
        <v>0</v>
      </c>
      <c r="AR172" s="413">
        <v>0</v>
      </c>
      <c r="AS172" s="413">
        <v>0</v>
      </c>
      <c r="AT172" s="414">
        <v>0</v>
      </c>
      <c r="AU172" s="413">
        <v>0</v>
      </c>
      <c r="AV172" s="413">
        <v>0</v>
      </c>
      <c r="AW172" s="413">
        <v>0</v>
      </c>
      <c r="AX172" s="413">
        <v>0</v>
      </c>
      <c r="AY172" s="413">
        <v>0</v>
      </c>
      <c r="AZ172" s="413">
        <v>0</v>
      </c>
      <c r="BA172" s="414">
        <v>0</v>
      </c>
      <c r="BB172" s="413">
        <v>0</v>
      </c>
      <c r="BC172" s="413">
        <v>0</v>
      </c>
      <c r="BD172" s="413">
        <v>0</v>
      </c>
      <c r="BE172" s="413">
        <v>0</v>
      </c>
      <c r="BF172" s="413">
        <v>0</v>
      </c>
      <c r="BG172" s="413">
        <v>0</v>
      </c>
      <c r="BH172" s="414">
        <v>0</v>
      </c>
      <c r="BI172" s="413">
        <v>0</v>
      </c>
      <c r="BJ172" s="413">
        <v>0</v>
      </c>
      <c r="BK172" s="413">
        <v>0</v>
      </c>
      <c r="BL172" s="413">
        <v>0</v>
      </c>
      <c r="BM172" s="413">
        <v>0</v>
      </c>
      <c r="BN172" s="413">
        <v>0</v>
      </c>
      <c r="BO172" s="414">
        <v>0</v>
      </c>
      <c r="BP172" s="413">
        <v>0</v>
      </c>
      <c r="BQ172" s="413">
        <v>0</v>
      </c>
      <c r="BR172" s="413">
        <v>0</v>
      </c>
      <c r="BS172" s="413">
        <v>0</v>
      </c>
      <c r="BT172" s="413">
        <v>0</v>
      </c>
      <c r="BU172" s="413">
        <v>0</v>
      </c>
      <c r="BV172" s="414">
        <v>0</v>
      </c>
      <c r="BW172" s="413">
        <v>0</v>
      </c>
      <c r="BX172" s="413">
        <v>0</v>
      </c>
      <c r="BY172" s="413">
        <v>0</v>
      </c>
      <c r="BZ172" s="413">
        <v>0</v>
      </c>
      <c r="CA172" s="413">
        <v>0</v>
      </c>
      <c r="CB172" s="413">
        <v>0</v>
      </c>
      <c r="CC172" s="414">
        <v>0</v>
      </c>
      <c r="CD172" s="413">
        <v>0</v>
      </c>
      <c r="CE172" s="413">
        <v>0</v>
      </c>
      <c r="CF172" s="413">
        <v>0</v>
      </c>
      <c r="CG172" s="413">
        <v>0</v>
      </c>
      <c r="CH172" s="413">
        <v>0</v>
      </c>
      <c r="CI172" s="413">
        <v>0</v>
      </c>
      <c r="CJ172" s="414">
        <v>0</v>
      </c>
      <c r="CK172" s="413">
        <v>0</v>
      </c>
      <c r="CL172" s="413">
        <v>0</v>
      </c>
      <c r="CM172" s="413">
        <v>0</v>
      </c>
      <c r="CN172" s="413">
        <v>0</v>
      </c>
      <c r="CO172" s="413">
        <v>0</v>
      </c>
      <c r="CP172" s="413">
        <v>0</v>
      </c>
      <c r="CQ172" s="414">
        <v>0</v>
      </c>
      <c r="CR172" s="413">
        <v>0</v>
      </c>
      <c r="CS172" s="413">
        <v>0</v>
      </c>
      <c r="CT172" s="413">
        <v>0</v>
      </c>
      <c r="CU172" s="413">
        <v>0</v>
      </c>
      <c r="CV172" s="413">
        <v>0</v>
      </c>
      <c r="CW172" s="413">
        <v>0</v>
      </c>
      <c r="CX172" s="414">
        <v>0</v>
      </c>
      <c r="CY172" s="413">
        <v>0</v>
      </c>
      <c r="CZ172" s="413">
        <v>0</v>
      </c>
      <c r="DA172" s="413">
        <v>0</v>
      </c>
      <c r="DB172" s="413">
        <v>0</v>
      </c>
      <c r="DC172" s="413">
        <v>0</v>
      </c>
      <c r="DD172" s="413">
        <v>0</v>
      </c>
      <c r="DE172" s="414">
        <v>0</v>
      </c>
      <c r="DF172" s="413">
        <v>0</v>
      </c>
      <c r="DG172" s="413">
        <v>0</v>
      </c>
      <c r="DH172" s="413">
        <v>0</v>
      </c>
      <c r="DI172" s="413">
        <v>0</v>
      </c>
      <c r="DJ172" s="413">
        <v>0</v>
      </c>
      <c r="DK172" s="413">
        <v>0</v>
      </c>
      <c r="DL172" s="414">
        <v>0</v>
      </c>
      <c r="DM172" s="413">
        <v>0</v>
      </c>
      <c r="DN172" s="413">
        <v>0</v>
      </c>
      <c r="DO172" s="413">
        <v>0</v>
      </c>
      <c r="DP172" s="413">
        <v>0</v>
      </c>
      <c r="DQ172" s="413">
        <v>0</v>
      </c>
      <c r="DR172" s="413">
        <v>0</v>
      </c>
      <c r="DS172" s="413">
        <v>0</v>
      </c>
      <c r="DT172" s="413">
        <v>0</v>
      </c>
      <c r="DU172" s="413">
        <v>0</v>
      </c>
      <c r="DV172" s="413">
        <v>0</v>
      </c>
      <c r="DW172" s="413">
        <v>0</v>
      </c>
      <c r="DX172" s="413">
        <v>0</v>
      </c>
      <c r="DY172" s="413">
        <v>0</v>
      </c>
      <c r="DZ172" s="413">
        <v>0</v>
      </c>
      <c r="EA172" s="415">
        <v>0</v>
      </c>
      <c r="EB172" s="413">
        <v>0</v>
      </c>
      <c r="EC172" s="413">
        <v>0</v>
      </c>
      <c r="ED172" s="413">
        <v>0</v>
      </c>
      <c r="EE172" s="413">
        <v>0</v>
      </c>
      <c r="EF172" s="413">
        <v>0</v>
      </c>
      <c r="EG172" s="414">
        <v>0</v>
      </c>
    </row>
    <row r="173" spans="1:137" s="413" customFormat="1">
      <c r="A173" s="409">
        <v>3</v>
      </c>
      <c r="B173" s="410" t="s">
        <v>2097</v>
      </c>
      <c r="C173" s="411">
        <f t="shared" si="41"/>
        <v>0</v>
      </c>
      <c r="D173" s="412">
        <v>0</v>
      </c>
      <c r="E173" s="413">
        <v>0</v>
      </c>
      <c r="F173" s="413">
        <v>0</v>
      </c>
      <c r="G173" s="413">
        <v>0</v>
      </c>
      <c r="H173" s="413">
        <v>0</v>
      </c>
      <c r="I173" s="413">
        <v>0</v>
      </c>
      <c r="J173" s="413">
        <v>0</v>
      </c>
      <c r="K173" s="414">
        <v>0</v>
      </c>
      <c r="L173" s="413">
        <v>0</v>
      </c>
      <c r="M173" s="413">
        <v>0</v>
      </c>
      <c r="N173" s="413">
        <v>0</v>
      </c>
      <c r="O173" s="413">
        <v>0</v>
      </c>
      <c r="P173" s="413">
        <v>0</v>
      </c>
      <c r="Q173" s="413">
        <v>0</v>
      </c>
      <c r="R173" s="414">
        <v>0</v>
      </c>
      <c r="S173" s="413">
        <v>0</v>
      </c>
      <c r="T173" s="413">
        <v>0</v>
      </c>
      <c r="U173" s="413">
        <v>0</v>
      </c>
      <c r="V173" s="413">
        <v>0</v>
      </c>
      <c r="W173" s="413">
        <v>0</v>
      </c>
      <c r="X173" s="413">
        <v>0</v>
      </c>
      <c r="Y173" s="414">
        <v>0</v>
      </c>
      <c r="Z173" s="413">
        <v>0</v>
      </c>
      <c r="AA173" s="413">
        <v>0</v>
      </c>
      <c r="AB173" s="413">
        <v>0</v>
      </c>
      <c r="AC173" s="413">
        <v>0</v>
      </c>
      <c r="AD173" s="413">
        <v>0</v>
      </c>
      <c r="AE173" s="413">
        <v>0</v>
      </c>
      <c r="AF173" s="414">
        <v>0</v>
      </c>
      <c r="AG173" s="413">
        <v>0</v>
      </c>
      <c r="AH173" s="413">
        <v>0</v>
      </c>
      <c r="AI173" s="413">
        <v>0</v>
      </c>
      <c r="AJ173" s="413">
        <v>0</v>
      </c>
      <c r="AK173" s="413">
        <v>0</v>
      </c>
      <c r="AL173" s="413">
        <v>0</v>
      </c>
      <c r="AM173" s="414">
        <v>0</v>
      </c>
      <c r="AN173" s="413">
        <v>0</v>
      </c>
      <c r="AO173" s="413">
        <v>0</v>
      </c>
      <c r="AP173" s="413">
        <v>0</v>
      </c>
      <c r="AQ173" s="413">
        <v>0</v>
      </c>
      <c r="AR173" s="413">
        <v>0</v>
      </c>
      <c r="AS173" s="413">
        <v>0</v>
      </c>
      <c r="AT173" s="414">
        <v>0</v>
      </c>
      <c r="AU173" s="413">
        <v>0</v>
      </c>
      <c r="AV173" s="413">
        <v>0</v>
      </c>
      <c r="AW173" s="413">
        <v>0</v>
      </c>
      <c r="AX173" s="413">
        <v>0</v>
      </c>
      <c r="AY173" s="413">
        <v>0</v>
      </c>
      <c r="AZ173" s="413">
        <v>0</v>
      </c>
      <c r="BA173" s="414">
        <v>0</v>
      </c>
      <c r="BB173" s="413">
        <v>0</v>
      </c>
      <c r="BC173" s="413">
        <v>0</v>
      </c>
      <c r="BD173" s="413">
        <v>0</v>
      </c>
      <c r="BE173" s="413">
        <v>0</v>
      </c>
      <c r="BF173" s="413">
        <v>0</v>
      </c>
      <c r="BG173" s="413">
        <v>0</v>
      </c>
      <c r="BH173" s="414">
        <v>0</v>
      </c>
      <c r="BI173" s="413">
        <v>0</v>
      </c>
      <c r="BJ173" s="413">
        <v>0</v>
      </c>
      <c r="BK173" s="413">
        <v>0</v>
      </c>
      <c r="BL173" s="413">
        <v>0</v>
      </c>
      <c r="BM173" s="413">
        <v>0</v>
      </c>
      <c r="BN173" s="413">
        <v>0</v>
      </c>
      <c r="BO173" s="414">
        <v>0</v>
      </c>
      <c r="BP173" s="413">
        <v>0</v>
      </c>
      <c r="BQ173" s="413">
        <v>0</v>
      </c>
      <c r="BR173" s="413">
        <v>0</v>
      </c>
      <c r="BS173" s="413">
        <v>0</v>
      </c>
      <c r="BT173" s="413">
        <v>0</v>
      </c>
      <c r="BU173" s="413">
        <v>0</v>
      </c>
      <c r="BV173" s="414">
        <v>0</v>
      </c>
      <c r="BW173" s="413">
        <v>0</v>
      </c>
      <c r="BX173" s="413">
        <v>0</v>
      </c>
      <c r="BY173" s="413">
        <v>0</v>
      </c>
      <c r="BZ173" s="413">
        <v>0</v>
      </c>
      <c r="CA173" s="413">
        <v>0</v>
      </c>
      <c r="CB173" s="413">
        <v>0</v>
      </c>
      <c r="CC173" s="414">
        <v>0</v>
      </c>
      <c r="CD173" s="413">
        <v>0</v>
      </c>
      <c r="CE173" s="413">
        <v>0</v>
      </c>
      <c r="CF173" s="413">
        <v>0</v>
      </c>
      <c r="CG173" s="413">
        <v>0</v>
      </c>
      <c r="CH173" s="413">
        <v>0</v>
      </c>
      <c r="CI173" s="413">
        <v>0</v>
      </c>
      <c r="CJ173" s="414">
        <v>0</v>
      </c>
      <c r="CK173" s="413">
        <v>0</v>
      </c>
      <c r="CL173" s="413">
        <v>0</v>
      </c>
      <c r="CM173" s="413">
        <v>0</v>
      </c>
      <c r="CN173" s="413">
        <v>0</v>
      </c>
      <c r="CO173" s="413">
        <v>0</v>
      </c>
      <c r="CP173" s="413">
        <v>0</v>
      </c>
      <c r="CQ173" s="414">
        <v>0</v>
      </c>
      <c r="CR173" s="413">
        <v>0</v>
      </c>
      <c r="CS173" s="413">
        <v>0</v>
      </c>
      <c r="CT173" s="413">
        <v>0</v>
      </c>
      <c r="CU173" s="413">
        <v>0</v>
      </c>
      <c r="CV173" s="413">
        <v>0</v>
      </c>
      <c r="CW173" s="413">
        <v>0</v>
      </c>
      <c r="CX173" s="414">
        <v>0</v>
      </c>
      <c r="CY173" s="413">
        <v>0</v>
      </c>
      <c r="CZ173" s="413">
        <v>0</v>
      </c>
      <c r="DA173" s="413">
        <v>0</v>
      </c>
      <c r="DB173" s="413">
        <v>0</v>
      </c>
      <c r="DC173" s="413">
        <v>0</v>
      </c>
      <c r="DD173" s="413">
        <v>0</v>
      </c>
      <c r="DE173" s="414">
        <v>0</v>
      </c>
      <c r="DF173" s="413">
        <v>0</v>
      </c>
      <c r="DG173" s="413">
        <v>0</v>
      </c>
      <c r="DH173" s="413">
        <v>0</v>
      </c>
      <c r="DI173" s="413">
        <v>0</v>
      </c>
      <c r="DJ173" s="413">
        <v>0</v>
      </c>
      <c r="DK173" s="413">
        <v>0</v>
      </c>
      <c r="DL173" s="414">
        <v>0</v>
      </c>
      <c r="DM173" s="413">
        <v>0</v>
      </c>
      <c r="DN173" s="413">
        <v>0</v>
      </c>
      <c r="DO173" s="413">
        <v>0</v>
      </c>
      <c r="DP173" s="413">
        <v>0</v>
      </c>
      <c r="DQ173" s="413">
        <v>0</v>
      </c>
      <c r="DR173" s="413">
        <v>0</v>
      </c>
      <c r="DS173" s="413">
        <v>0</v>
      </c>
      <c r="DT173" s="413">
        <v>0</v>
      </c>
      <c r="DU173" s="413">
        <v>0</v>
      </c>
      <c r="DV173" s="413">
        <v>0</v>
      </c>
      <c r="DW173" s="413">
        <v>0</v>
      </c>
      <c r="DX173" s="413">
        <v>0</v>
      </c>
      <c r="DY173" s="413">
        <v>0</v>
      </c>
      <c r="DZ173" s="413">
        <v>0</v>
      </c>
      <c r="EA173" s="415">
        <v>0</v>
      </c>
      <c r="EB173" s="413">
        <v>0</v>
      </c>
      <c r="EC173" s="413">
        <v>0</v>
      </c>
      <c r="ED173" s="413">
        <v>0</v>
      </c>
      <c r="EE173" s="413">
        <v>0</v>
      </c>
      <c r="EF173" s="413">
        <v>0</v>
      </c>
      <c r="EG173" s="414">
        <v>0</v>
      </c>
    </row>
    <row r="174" spans="1:137" s="413" customFormat="1">
      <c r="A174" s="409">
        <v>3</v>
      </c>
      <c r="B174" s="410" t="s">
        <v>84</v>
      </c>
      <c r="C174" s="411">
        <f t="shared" si="41"/>
        <v>0</v>
      </c>
      <c r="D174" s="412">
        <v>0</v>
      </c>
      <c r="E174" s="413">
        <v>0</v>
      </c>
      <c r="F174" s="413">
        <v>0</v>
      </c>
      <c r="G174" s="413">
        <v>0</v>
      </c>
      <c r="H174" s="413">
        <v>0</v>
      </c>
      <c r="I174" s="413">
        <v>0</v>
      </c>
      <c r="J174" s="413">
        <v>0</v>
      </c>
      <c r="K174" s="414">
        <v>0</v>
      </c>
      <c r="L174" s="413">
        <v>0</v>
      </c>
      <c r="M174" s="413">
        <v>0</v>
      </c>
      <c r="N174" s="413">
        <v>0</v>
      </c>
      <c r="O174" s="413">
        <v>0</v>
      </c>
      <c r="P174" s="413">
        <v>0</v>
      </c>
      <c r="Q174" s="413">
        <v>0</v>
      </c>
      <c r="R174" s="414">
        <v>0</v>
      </c>
      <c r="S174" s="413">
        <v>0</v>
      </c>
      <c r="T174" s="413">
        <v>0</v>
      </c>
      <c r="U174" s="413">
        <v>0</v>
      </c>
      <c r="V174" s="413">
        <v>0</v>
      </c>
      <c r="W174" s="413">
        <v>0</v>
      </c>
      <c r="X174" s="413">
        <v>0</v>
      </c>
      <c r="Y174" s="414">
        <v>0</v>
      </c>
      <c r="Z174" s="413">
        <v>0</v>
      </c>
      <c r="AA174" s="413">
        <v>0</v>
      </c>
      <c r="AB174" s="413">
        <v>0</v>
      </c>
      <c r="AC174" s="413">
        <v>0</v>
      </c>
      <c r="AD174" s="413">
        <v>0</v>
      </c>
      <c r="AE174" s="413">
        <v>0</v>
      </c>
      <c r="AF174" s="414">
        <v>0</v>
      </c>
      <c r="AG174" s="413">
        <v>0</v>
      </c>
      <c r="AH174" s="413">
        <v>0</v>
      </c>
      <c r="AI174" s="413">
        <v>0</v>
      </c>
      <c r="AJ174" s="413">
        <v>0</v>
      </c>
      <c r="AK174" s="413">
        <v>0</v>
      </c>
      <c r="AL174" s="413">
        <v>0</v>
      </c>
      <c r="AM174" s="414">
        <v>0</v>
      </c>
      <c r="AN174" s="413">
        <v>0</v>
      </c>
      <c r="AO174" s="413">
        <v>0</v>
      </c>
      <c r="AP174" s="413">
        <v>0</v>
      </c>
      <c r="AQ174" s="413">
        <v>0</v>
      </c>
      <c r="AR174" s="413">
        <v>0</v>
      </c>
      <c r="AS174" s="413">
        <v>0</v>
      </c>
      <c r="AT174" s="414">
        <v>0</v>
      </c>
      <c r="AU174" s="413">
        <v>0</v>
      </c>
      <c r="AV174" s="413">
        <v>0</v>
      </c>
      <c r="AW174" s="413">
        <v>0</v>
      </c>
      <c r="AX174" s="413">
        <v>0</v>
      </c>
      <c r="AY174" s="413">
        <v>0</v>
      </c>
      <c r="AZ174" s="413">
        <v>0</v>
      </c>
      <c r="BA174" s="414">
        <v>0</v>
      </c>
      <c r="BB174" s="413">
        <v>0</v>
      </c>
      <c r="BC174" s="413">
        <v>0</v>
      </c>
      <c r="BD174" s="413">
        <v>0</v>
      </c>
      <c r="BE174" s="413">
        <v>0</v>
      </c>
      <c r="BF174" s="413">
        <v>0</v>
      </c>
      <c r="BG174" s="413">
        <v>0</v>
      </c>
      <c r="BH174" s="414">
        <v>0</v>
      </c>
      <c r="BI174" s="413">
        <v>0</v>
      </c>
      <c r="BJ174" s="413">
        <v>0</v>
      </c>
      <c r="BK174" s="413">
        <v>0</v>
      </c>
      <c r="BL174" s="413">
        <v>0</v>
      </c>
      <c r="BM174" s="413">
        <v>0</v>
      </c>
      <c r="BN174" s="413">
        <v>0</v>
      </c>
      <c r="BO174" s="414">
        <v>0</v>
      </c>
      <c r="BP174" s="413">
        <v>0</v>
      </c>
      <c r="BQ174" s="413">
        <v>0</v>
      </c>
      <c r="BR174" s="413">
        <v>0</v>
      </c>
      <c r="BS174" s="413">
        <v>0</v>
      </c>
      <c r="BT174" s="413">
        <v>0</v>
      </c>
      <c r="BU174" s="413">
        <v>0</v>
      </c>
      <c r="BV174" s="414">
        <v>0</v>
      </c>
      <c r="BW174" s="413">
        <v>0</v>
      </c>
      <c r="BX174" s="413">
        <v>0</v>
      </c>
      <c r="BY174" s="413">
        <v>0</v>
      </c>
      <c r="BZ174" s="413">
        <v>0</v>
      </c>
      <c r="CA174" s="413">
        <v>0</v>
      </c>
      <c r="CB174" s="413">
        <v>0</v>
      </c>
      <c r="CC174" s="414">
        <v>0</v>
      </c>
      <c r="CD174" s="413">
        <v>0</v>
      </c>
      <c r="CE174" s="413">
        <v>0</v>
      </c>
      <c r="CF174" s="413">
        <v>0</v>
      </c>
      <c r="CG174" s="413">
        <v>0</v>
      </c>
      <c r="CH174" s="413">
        <v>0</v>
      </c>
      <c r="CI174" s="413">
        <v>0</v>
      </c>
      <c r="CJ174" s="414">
        <v>0</v>
      </c>
      <c r="CK174" s="413">
        <v>0</v>
      </c>
      <c r="CL174" s="413">
        <v>0</v>
      </c>
      <c r="CM174" s="413">
        <v>0</v>
      </c>
      <c r="CN174" s="413">
        <v>0</v>
      </c>
      <c r="CO174" s="413">
        <v>0</v>
      </c>
      <c r="CP174" s="413">
        <v>0</v>
      </c>
      <c r="CQ174" s="414">
        <v>0</v>
      </c>
      <c r="CR174" s="413">
        <v>0</v>
      </c>
      <c r="CS174" s="413">
        <v>0</v>
      </c>
      <c r="CT174" s="413">
        <v>0</v>
      </c>
      <c r="CU174" s="413">
        <v>0</v>
      </c>
      <c r="CV174" s="413">
        <v>0</v>
      </c>
      <c r="CW174" s="413">
        <v>0</v>
      </c>
      <c r="CX174" s="414">
        <v>0</v>
      </c>
      <c r="CY174" s="413">
        <v>0</v>
      </c>
      <c r="CZ174" s="413">
        <v>0</v>
      </c>
      <c r="DA174" s="413">
        <v>0</v>
      </c>
      <c r="DB174" s="413">
        <v>0</v>
      </c>
      <c r="DC174" s="413">
        <v>0</v>
      </c>
      <c r="DD174" s="413">
        <v>0</v>
      </c>
      <c r="DE174" s="414">
        <v>0</v>
      </c>
      <c r="DF174" s="413">
        <v>0</v>
      </c>
      <c r="DG174" s="413">
        <v>0</v>
      </c>
      <c r="DH174" s="413">
        <v>0</v>
      </c>
      <c r="DI174" s="413">
        <v>0</v>
      </c>
      <c r="DJ174" s="413">
        <v>0</v>
      </c>
      <c r="DK174" s="413">
        <v>0</v>
      </c>
      <c r="DL174" s="414">
        <v>0</v>
      </c>
      <c r="DM174" s="413">
        <v>0</v>
      </c>
      <c r="DN174" s="413">
        <v>0</v>
      </c>
      <c r="DO174" s="413">
        <v>0</v>
      </c>
      <c r="DP174" s="413">
        <v>0</v>
      </c>
      <c r="DQ174" s="413">
        <v>0</v>
      </c>
      <c r="DR174" s="413">
        <v>0</v>
      </c>
      <c r="DS174" s="413">
        <v>0</v>
      </c>
      <c r="DT174" s="413">
        <v>0</v>
      </c>
      <c r="DU174" s="413">
        <v>0</v>
      </c>
      <c r="DV174" s="413">
        <v>0</v>
      </c>
      <c r="DW174" s="413">
        <v>0</v>
      </c>
      <c r="DX174" s="413">
        <v>0</v>
      </c>
      <c r="DY174" s="413">
        <v>0</v>
      </c>
      <c r="DZ174" s="413">
        <v>0</v>
      </c>
      <c r="EA174" s="415">
        <v>0</v>
      </c>
      <c r="EB174" s="413">
        <v>0</v>
      </c>
      <c r="EC174" s="413">
        <v>0</v>
      </c>
      <c r="ED174" s="413">
        <v>0</v>
      </c>
      <c r="EE174" s="413">
        <v>0</v>
      </c>
      <c r="EF174" s="413">
        <v>0</v>
      </c>
      <c r="EG174" s="414">
        <v>0</v>
      </c>
    </row>
    <row r="175" spans="1:137" s="413" customFormat="1">
      <c r="A175" s="409">
        <v>3</v>
      </c>
      <c r="B175" s="410" t="s">
        <v>85</v>
      </c>
      <c r="C175" s="411">
        <f t="shared" si="41"/>
        <v>0</v>
      </c>
      <c r="D175" s="412">
        <v>0</v>
      </c>
      <c r="E175" s="413">
        <v>0</v>
      </c>
      <c r="F175" s="413">
        <v>0</v>
      </c>
      <c r="G175" s="413">
        <v>0</v>
      </c>
      <c r="H175" s="413">
        <v>0</v>
      </c>
      <c r="I175" s="413">
        <v>0</v>
      </c>
      <c r="J175" s="413">
        <v>0</v>
      </c>
      <c r="K175" s="414">
        <v>0</v>
      </c>
      <c r="L175" s="413">
        <v>0</v>
      </c>
      <c r="M175" s="413">
        <v>0</v>
      </c>
      <c r="N175" s="413">
        <v>0</v>
      </c>
      <c r="O175" s="413">
        <v>0</v>
      </c>
      <c r="P175" s="413">
        <v>0</v>
      </c>
      <c r="Q175" s="413">
        <v>0</v>
      </c>
      <c r="R175" s="414">
        <v>0</v>
      </c>
      <c r="S175" s="413">
        <v>0</v>
      </c>
      <c r="T175" s="413">
        <v>0</v>
      </c>
      <c r="U175" s="413">
        <v>0</v>
      </c>
      <c r="V175" s="413">
        <v>0</v>
      </c>
      <c r="W175" s="413">
        <v>0</v>
      </c>
      <c r="X175" s="413">
        <v>0</v>
      </c>
      <c r="Y175" s="414">
        <v>0</v>
      </c>
      <c r="Z175" s="413">
        <v>0</v>
      </c>
      <c r="AA175" s="413">
        <v>0</v>
      </c>
      <c r="AB175" s="413">
        <v>0</v>
      </c>
      <c r="AC175" s="413">
        <v>0</v>
      </c>
      <c r="AD175" s="413">
        <v>0</v>
      </c>
      <c r="AE175" s="413">
        <v>0</v>
      </c>
      <c r="AF175" s="414">
        <v>0</v>
      </c>
      <c r="AG175" s="413">
        <v>0</v>
      </c>
      <c r="AH175" s="413">
        <v>0</v>
      </c>
      <c r="AI175" s="413">
        <v>0</v>
      </c>
      <c r="AJ175" s="413">
        <v>0</v>
      </c>
      <c r="AK175" s="413">
        <v>0</v>
      </c>
      <c r="AL175" s="413">
        <v>0</v>
      </c>
      <c r="AM175" s="414">
        <v>0</v>
      </c>
      <c r="AN175" s="413">
        <v>0</v>
      </c>
      <c r="AO175" s="413">
        <v>0</v>
      </c>
      <c r="AP175" s="413">
        <v>0</v>
      </c>
      <c r="AQ175" s="413">
        <v>0</v>
      </c>
      <c r="AR175" s="413">
        <v>0</v>
      </c>
      <c r="AS175" s="413">
        <v>0</v>
      </c>
      <c r="AT175" s="414">
        <v>0</v>
      </c>
      <c r="AU175" s="413">
        <v>0</v>
      </c>
      <c r="AV175" s="413">
        <v>0</v>
      </c>
      <c r="AW175" s="413">
        <v>0</v>
      </c>
      <c r="AX175" s="413">
        <v>0</v>
      </c>
      <c r="AY175" s="413">
        <v>0</v>
      </c>
      <c r="AZ175" s="413">
        <v>0</v>
      </c>
      <c r="BA175" s="414">
        <v>0</v>
      </c>
      <c r="BB175" s="413">
        <v>0</v>
      </c>
      <c r="BC175" s="413">
        <v>0</v>
      </c>
      <c r="BD175" s="413">
        <v>0</v>
      </c>
      <c r="BE175" s="413">
        <v>0</v>
      </c>
      <c r="BF175" s="413">
        <v>0</v>
      </c>
      <c r="BG175" s="413">
        <v>0</v>
      </c>
      <c r="BH175" s="414">
        <v>0</v>
      </c>
      <c r="BI175" s="413">
        <v>0</v>
      </c>
      <c r="BJ175" s="413">
        <v>0</v>
      </c>
      <c r="BK175" s="413">
        <v>0</v>
      </c>
      <c r="BL175" s="413">
        <v>0</v>
      </c>
      <c r="BM175" s="413">
        <v>0</v>
      </c>
      <c r="BN175" s="413">
        <v>0</v>
      </c>
      <c r="BO175" s="414">
        <v>0</v>
      </c>
      <c r="BP175" s="413">
        <v>0</v>
      </c>
      <c r="BQ175" s="413">
        <v>0</v>
      </c>
      <c r="BR175" s="413">
        <v>0</v>
      </c>
      <c r="BS175" s="413">
        <v>0</v>
      </c>
      <c r="BT175" s="413">
        <v>0</v>
      </c>
      <c r="BU175" s="413">
        <v>0</v>
      </c>
      <c r="BV175" s="414">
        <v>0</v>
      </c>
      <c r="BW175" s="413">
        <v>0</v>
      </c>
      <c r="BX175" s="413">
        <v>0</v>
      </c>
      <c r="BY175" s="413">
        <v>0</v>
      </c>
      <c r="BZ175" s="413">
        <v>0</v>
      </c>
      <c r="CA175" s="413">
        <v>0</v>
      </c>
      <c r="CB175" s="413">
        <v>0</v>
      </c>
      <c r="CC175" s="414">
        <v>0</v>
      </c>
      <c r="CD175" s="413">
        <v>0</v>
      </c>
      <c r="CE175" s="413">
        <v>0</v>
      </c>
      <c r="CF175" s="413">
        <v>0</v>
      </c>
      <c r="CG175" s="413">
        <v>0</v>
      </c>
      <c r="CH175" s="413">
        <v>0</v>
      </c>
      <c r="CI175" s="413">
        <v>0</v>
      </c>
      <c r="CJ175" s="414">
        <v>0</v>
      </c>
      <c r="CK175" s="413">
        <v>0</v>
      </c>
      <c r="CL175" s="413">
        <v>0</v>
      </c>
      <c r="CM175" s="413">
        <v>0</v>
      </c>
      <c r="CN175" s="413">
        <v>0</v>
      </c>
      <c r="CO175" s="413">
        <v>0</v>
      </c>
      <c r="CP175" s="413">
        <v>0</v>
      </c>
      <c r="CQ175" s="414">
        <v>0</v>
      </c>
      <c r="CR175" s="413">
        <v>0</v>
      </c>
      <c r="CS175" s="413">
        <v>0</v>
      </c>
      <c r="CT175" s="413">
        <v>0</v>
      </c>
      <c r="CU175" s="413">
        <v>0</v>
      </c>
      <c r="CV175" s="413">
        <v>0</v>
      </c>
      <c r="CW175" s="413">
        <v>0</v>
      </c>
      <c r="CX175" s="414">
        <v>0</v>
      </c>
      <c r="CY175" s="413">
        <v>0</v>
      </c>
      <c r="CZ175" s="413">
        <v>0</v>
      </c>
      <c r="DA175" s="413">
        <v>0</v>
      </c>
      <c r="DB175" s="413">
        <v>0</v>
      </c>
      <c r="DC175" s="413">
        <v>0</v>
      </c>
      <c r="DD175" s="413">
        <v>0</v>
      </c>
      <c r="DE175" s="414">
        <v>0</v>
      </c>
      <c r="DF175" s="413">
        <v>0</v>
      </c>
      <c r="DG175" s="413">
        <v>0</v>
      </c>
      <c r="DH175" s="413">
        <v>0</v>
      </c>
      <c r="DI175" s="413">
        <v>0</v>
      </c>
      <c r="DJ175" s="413">
        <v>0</v>
      </c>
      <c r="DK175" s="413">
        <v>0</v>
      </c>
      <c r="DL175" s="414">
        <v>0</v>
      </c>
      <c r="DM175" s="413">
        <v>0</v>
      </c>
      <c r="DN175" s="413">
        <v>0</v>
      </c>
      <c r="DO175" s="413">
        <v>0</v>
      </c>
      <c r="DP175" s="413">
        <v>0</v>
      </c>
      <c r="DQ175" s="413">
        <v>0</v>
      </c>
      <c r="DR175" s="413">
        <v>0</v>
      </c>
      <c r="DS175" s="413">
        <v>0</v>
      </c>
      <c r="DT175" s="413">
        <v>0</v>
      </c>
      <c r="DU175" s="413">
        <v>0</v>
      </c>
      <c r="DV175" s="413">
        <v>0</v>
      </c>
      <c r="DW175" s="413">
        <v>0</v>
      </c>
      <c r="DX175" s="413">
        <v>0</v>
      </c>
      <c r="DY175" s="413">
        <v>0</v>
      </c>
      <c r="DZ175" s="413">
        <v>0</v>
      </c>
      <c r="EA175" s="415">
        <v>0</v>
      </c>
      <c r="EB175" s="413">
        <v>0</v>
      </c>
      <c r="EC175" s="413">
        <v>0</v>
      </c>
      <c r="ED175" s="413">
        <v>0</v>
      </c>
      <c r="EE175" s="413">
        <v>0</v>
      </c>
      <c r="EF175" s="413">
        <v>0</v>
      </c>
      <c r="EG175" s="414">
        <v>0</v>
      </c>
    </row>
    <row r="176" spans="1:137" s="413" customFormat="1">
      <c r="A176" s="409">
        <v>3</v>
      </c>
      <c r="B176" s="410" t="s">
        <v>86</v>
      </c>
      <c r="C176" s="411">
        <f t="shared" si="41"/>
        <v>0</v>
      </c>
      <c r="D176" s="412">
        <v>0</v>
      </c>
      <c r="E176" s="413">
        <v>0</v>
      </c>
      <c r="F176" s="413">
        <v>0</v>
      </c>
      <c r="G176" s="413">
        <v>0</v>
      </c>
      <c r="H176" s="413">
        <v>0</v>
      </c>
      <c r="I176" s="413">
        <v>0</v>
      </c>
      <c r="J176" s="413">
        <v>0</v>
      </c>
      <c r="K176" s="414">
        <v>0</v>
      </c>
      <c r="L176" s="413">
        <v>0</v>
      </c>
      <c r="M176" s="413">
        <v>0</v>
      </c>
      <c r="N176" s="413">
        <v>0</v>
      </c>
      <c r="O176" s="413">
        <v>0</v>
      </c>
      <c r="P176" s="413">
        <v>0</v>
      </c>
      <c r="Q176" s="413">
        <v>0</v>
      </c>
      <c r="R176" s="414">
        <v>0</v>
      </c>
      <c r="S176" s="413">
        <v>0</v>
      </c>
      <c r="T176" s="413">
        <v>0</v>
      </c>
      <c r="U176" s="413">
        <v>0</v>
      </c>
      <c r="V176" s="413">
        <v>0</v>
      </c>
      <c r="W176" s="413">
        <v>0</v>
      </c>
      <c r="X176" s="413">
        <v>0</v>
      </c>
      <c r="Y176" s="414">
        <v>0</v>
      </c>
      <c r="Z176" s="413">
        <v>0</v>
      </c>
      <c r="AA176" s="413">
        <v>0</v>
      </c>
      <c r="AB176" s="413">
        <v>0</v>
      </c>
      <c r="AC176" s="413">
        <v>0</v>
      </c>
      <c r="AD176" s="413">
        <v>0</v>
      </c>
      <c r="AE176" s="413">
        <v>0</v>
      </c>
      <c r="AF176" s="414">
        <v>0</v>
      </c>
      <c r="AG176" s="413">
        <v>0</v>
      </c>
      <c r="AH176" s="413">
        <v>0</v>
      </c>
      <c r="AI176" s="413">
        <v>0</v>
      </c>
      <c r="AJ176" s="413">
        <v>0</v>
      </c>
      <c r="AK176" s="413">
        <v>0</v>
      </c>
      <c r="AL176" s="413">
        <v>0</v>
      </c>
      <c r="AM176" s="414">
        <v>0</v>
      </c>
      <c r="AN176" s="413">
        <v>0</v>
      </c>
      <c r="AO176" s="413">
        <v>0</v>
      </c>
      <c r="AP176" s="413">
        <v>0</v>
      </c>
      <c r="AQ176" s="413">
        <v>0</v>
      </c>
      <c r="AR176" s="413">
        <v>0</v>
      </c>
      <c r="AS176" s="413">
        <v>0</v>
      </c>
      <c r="AT176" s="414">
        <v>0</v>
      </c>
      <c r="AU176" s="413">
        <v>0</v>
      </c>
      <c r="AV176" s="413">
        <v>0</v>
      </c>
      <c r="AW176" s="413">
        <v>0</v>
      </c>
      <c r="AX176" s="413">
        <v>0</v>
      </c>
      <c r="AY176" s="413">
        <v>0</v>
      </c>
      <c r="AZ176" s="413">
        <v>0</v>
      </c>
      <c r="BA176" s="414">
        <v>0</v>
      </c>
      <c r="BB176" s="413">
        <v>0</v>
      </c>
      <c r="BC176" s="413">
        <v>0</v>
      </c>
      <c r="BD176" s="413">
        <v>0</v>
      </c>
      <c r="BE176" s="413">
        <v>0</v>
      </c>
      <c r="BF176" s="413">
        <v>0</v>
      </c>
      <c r="BG176" s="413">
        <v>0</v>
      </c>
      <c r="BH176" s="414">
        <v>0</v>
      </c>
      <c r="BI176" s="413">
        <v>0</v>
      </c>
      <c r="BJ176" s="413">
        <v>0</v>
      </c>
      <c r="BK176" s="413">
        <v>0</v>
      </c>
      <c r="BL176" s="413">
        <v>0</v>
      </c>
      <c r="BM176" s="413">
        <v>0</v>
      </c>
      <c r="BN176" s="413">
        <v>0</v>
      </c>
      <c r="BO176" s="414">
        <v>0</v>
      </c>
      <c r="BP176" s="413">
        <v>0</v>
      </c>
      <c r="BQ176" s="413">
        <v>0</v>
      </c>
      <c r="BR176" s="413">
        <v>0</v>
      </c>
      <c r="BS176" s="413">
        <v>0</v>
      </c>
      <c r="BT176" s="413">
        <v>0</v>
      </c>
      <c r="BU176" s="413">
        <v>0</v>
      </c>
      <c r="BV176" s="414">
        <v>0</v>
      </c>
      <c r="BW176" s="413">
        <v>0</v>
      </c>
      <c r="BX176" s="413">
        <v>0</v>
      </c>
      <c r="BY176" s="413">
        <v>0</v>
      </c>
      <c r="BZ176" s="413">
        <v>0</v>
      </c>
      <c r="CA176" s="413">
        <v>0</v>
      </c>
      <c r="CB176" s="413">
        <v>0</v>
      </c>
      <c r="CC176" s="414">
        <v>0</v>
      </c>
      <c r="CD176" s="413">
        <v>0</v>
      </c>
      <c r="CE176" s="413">
        <v>0</v>
      </c>
      <c r="CF176" s="413">
        <v>0</v>
      </c>
      <c r="CG176" s="413">
        <v>0</v>
      </c>
      <c r="CH176" s="413">
        <v>0</v>
      </c>
      <c r="CI176" s="413">
        <v>0</v>
      </c>
      <c r="CJ176" s="414">
        <v>0</v>
      </c>
      <c r="CK176" s="413">
        <v>0</v>
      </c>
      <c r="CL176" s="413">
        <v>0</v>
      </c>
      <c r="CM176" s="413">
        <v>0</v>
      </c>
      <c r="CN176" s="413">
        <v>0</v>
      </c>
      <c r="CO176" s="413">
        <v>0</v>
      </c>
      <c r="CP176" s="413">
        <v>0</v>
      </c>
      <c r="CQ176" s="414">
        <v>0</v>
      </c>
      <c r="CR176" s="413">
        <v>0</v>
      </c>
      <c r="CS176" s="413">
        <v>0</v>
      </c>
      <c r="CT176" s="413">
        <v>0</v>
      </c>
      <c r="CU176" s="413">
        <v>0</v>
      </c>
      <c r="CV176" s="413">
        <v>0</v>
      </c>
      <c r="CW176" s="413">
        <v>0</v>
      </c>
      <c r="CX176" s="414">
        <v>0</v>
      </c>
      <c r="CY176" s="413">
        <v>0</v>
      </c>
      <c r="CZ176" s="413">
        <v>0</v>
      </c>
      <c r="DA176" s="413">
        <v>0</v>
      </c>
      <c r="DB176" s="413">
        <v>0</v>
      </c>
      <c r="DC176" s="413">
        <v>0</v>
      </c>
      <c r="DD176" s="413">
        <v>0</v>
      </c>
      <c r="DE176" s="414">
        <v>0</v>
      </c>
      <c r="DF176" s="413">
        <v>0</v>
      </c>
      <c r="DG176" s="413">
        <v>0</v>
      </c>
      <c r="DH176" s="413">
        <v>0</v>
      </c>
      <c r="DI176" s="413">
        <v>0</v>
      </c>
      <c r="DJ176" s="413">
        <v>0</v>
      </c>
      <c r="DK176" s="413">
        <v>0</v>
      </c>
      <c r="DL176" s="414">
        <v>0</v>
      </c>
      <c r="DM176" s="413">
        <v>0</v>
      </c>
      <c r="DN176" s="413">
        <v>0</v>
      </c>
      <c r="DO176" s="413">
        <v>0</v>
      </c>
      <c r="DP176" s="413">
        <v>0</v>
      </c>
      <c r="DQ176" s="413">
        <v>0</v>
      </c>
      <c r="DR176" s="413">
        <v>0</v>
      </c>
      <c r="DS176" s="413">
        <v>0</v>
      </c>
      <c r="DT176" s="413">
        <v>0</v>
      </c>
      <c r="DU176" s="413">
        <v>0</v>
      </c>
      <c r="DV176" s="413">
        <v>0</v>
      </c>
      <c r="DW176" s="413">
        <v>0</v>
      </c>
      <c r="DX176" s="413">
        <v>0</v>
      </c>
      <c r="DY176" s="413">
        <v>0</v>
      </c>
      <c r="DZ176" s="413">
        <v>0</v>
      </c>
      <c r="EA176" s="415">
        <v>0</v>
      </c>
      <c r="EB176" s="413">
        <v>0</v>
      </c>
      <c r="EC176" s="413">
        <v>0</v>
      </c>
      <c r="ED176" s="413">
        <v>0</v>
      </c>
      <c r="EE176" s="413">
        <v>0</v>
      </c>
      <c r="EF176" s="413">
        <v>0</v>
      </c>
      <c r="EG176" s="414">
        <v>0</v>
      </c>
    </row>
    <row r="177" spans="1:137" s="432" customFormat="1" ht="16.5" thickBot="1">
      <c r="A177" s="438">
        <v>3</v>
      </c>
      <c r="B177" s="439" t="s">
        <v>87</v>
      </c>
      <c r="C177" s="440">
        <f>(SUM(E177:K177))*A177</f>
        <v>0</v>
      </c>
      <c r="D177" s="441">
        <v>0</v>
      </c>
      <c r="E177" s="432">
        <v>0</v>
      </c>
      <c r="F177" s="432">
        <v>0</v>
      </c>
      <c r="G177" s="432">
        <v>0</v>
      </c>
      <c r="H177" s="432">
        <v>0</v>
      </c>
      <c r="I177" s="432">
        <v>0</v>
      </c>
      <c r="J177" s="432">
        <v>0</v>
      </c>
      <c r="K177" s="442">
        <v>0</v>
      </c>
      <c r="L177" s="432">
        <v>0</v>
      </c>
      <c r="M177" s="432">
        <v>0</v>
      </c>
      <c r="N177" s="432">
        <v>0</v>
      </c>
      <c r="O177" s="432">
        <v>0</v>
      </c>
      <c r="P177" s="432">
        <v>0</v>
      </c>
      <c r="Q177" s="432">
        <v>0</v>
      </c>
      <c r="R177" s="442">
        <v>0</v>
      </c>
      <c r="S177" s="432">
        <v>0</v>
      </c>
      <c r="T177" s="432">
        <v>0</v>
      </c>
      <c r="U177" s="432">
        <v>0</v>
      </c>
      <c r="V177" s="432">
        <v>0</v>
      </c>
      <c r="W177" s="432">
        <v>0</v>
      </c>
      <c r="X177" s="432">
        <v>0</v>
      </c>
      <c r="Y177" s="442">
        <v>0</v>
      </c>
      <c r="Z177" s="432">
        <v>0</v>
      </c>
      <c r="AA177" s="432">
        <v>0</v>
      </c>
      <c r="AB177" s="432">
        <v>0</v>
      </c>
      <c r="AC177" s="432">
        <v>0</v>
      </c>
      <c r="AD177" s="432">
        <v>0</v>
      </c>
      <c r="AE177" s="432">
        <v>0</v>
      </c>
      <c r="AF177" s="442">
        <v>0</v>
      </c>
      <c r="AG177" s="432">
        <v>0</v>
      </c>
      <c r="AH177" s="432">
        <v>0</v>
      </c>
      <c r="AI177" s="432">
        <v>0</v>
      </c>
      <c r="AJ177" s="432">
        <v>0</v>
      </c>
      <c r="AK177" s="432">
        <v>0</v>
      </c>
      <c r="AL177" s="432">
        <v>0</v>
      </c>
      <c r="AM177" s="442">
        <v>0</v>
      </c>
      <c r="AN177" s="432">
        <v>0</v>
      </c>
      <c r="AO177" s="432">
        <v>0</v>
      </c>
      <c r="AP177" s="432">
        <v>0</v>
      </c>
      <c r="AQ177" s="432">
        <v>0</v>
      </c>
      <c r="AR177" s="432">
        <v>0</v>
      </c>
      <c r="AS177" s="432">
        <v>0</v>
      </c>
      <c r="AT177" s="442">
        <v>0</v>
      </c>
      <c r="AU177" s="432">
        <v>0</v>
      </c>
      <c r="AV177" s="432">
        <v>0</v>
      </c>
      <c r="AW177" s="432">
        <v>0</v>
      </c>
      <c r="AX177" s="432">
        <v>0</v>
      </c>
      <c r="AY177" s="432">
        <v>0</v>
      </c>
      <c r="AZ177" s="432">
        <v>0</v>
      </c>
      <c r="BA177" s="442">
        <v>0</v>
      </c>
      <c r="BB177" s="432">
        <v>0</v>
      </c>
      <c r="BC177" s="432">
        <v>0</v>
      </c>
      <c r="BD177" s="432">
        <v>0</v>
      </c>
      <c r="BE177" s="432">
        <v>0</v>
      </c>
      <c r="BF177" s="432">
        <v>0</v>
      </c>
      <c r="BG177" s="432">
        <v>0</v>
      </c>
      <c r="BH177" s="442">
        <v>0</v>
      </c>
      <c r="BI177" s="432">
        <v>0</v>
      </c>
      <c r="BJ177" s="432">
        <v>0</v>
      </c>
      <c r="BK177" s="432">
        <v>0</v>
      </c>
      <c r="BL177" s="432">
        <v>0</v>
      </c>
      <c r="BM177" s="432">
        <v>0</v>
      </c>
      <c r="BN177" s="432">
        <v>0</v>
      </c>
      <c r="BO177" s="442">
        <v>0</v>
      </c>
      <c r="BP177" s="432">
        <v>0</v>
      </c>
      <c r="BQ177" s="432">
        <v>0</v>
      </c>
      <c r="BR177" s="432">
        <v>0</v>
      </c>
      <c r="BS177" s="432">
        <v>0</v>
      </c>
      <c r="BT177" s="432">
        <v>0</v>
      </c>
      <c r="BU177" s="432">
        <v>0</v>
      </c>
      <c r="BV177" s="442">
        <v>0</v>
      </c>
      <c r="BW177" s="432">
        <v>0</v>
      </c>
      <c r="BX177" s="432">
        <v>0</v>
      </c>
      <c r="BY177" s="432">
        <v>0</v>
      </c>
      <c r="BZ177" s="432">
        <v>0</v>
      </c>
      <c r="CA177" s="432">
        <v>0</v>
      </c>
      <c r="CB177" s="432">
        <v>0</v>
      </c>
      <c r="CC177" s="442">
        <v>0</v>
      </c>
      <c r="CD177" s="432">
        <v>0</v>
      </c>
      <c r="CE177" s="432">
        <v>0</v>
      </c>
      <c r="CF177" s="432">
        <v>0</v>
      </c>
      <c r="CG177" s="432">
        <v>0</v>
      </c>
      <c r="CH177" s="432">
        <v>0</v>
      </c>
      <c r="CI177" s="432">
        <v>0</v>
      </c>
      <c r="CJ177" s="442">
        <v>0</v>
      </c>
      <c r="CK177" s="432">
        <v>0</v>
      </c>
      <c r="CL177" s="432">
        <v>0</v>
      </c>
      <c r="CM177" s="432">
        <v>0</v>
      </c>
      <c r="CN177" s="432">
        <v>0</v>
      </c>
      <c r="CO177" s="432">
        <v>0</v>
      </c>
      <c r="CP177" s="432">
        <v>0</v>
      </c>
      <c r="CQ177" s="442">
        <v>0</v>
      </c>
      <c r="CR177" s="432">
        <v>0</v>
      </c>
      <c r="CS177" s="432">
        <v>0</v>
      </c>
      <c r="CT177" s="432">
        <v>0</v>
      </c>
      <c r="CU177" s="432">
        <v>0</v>
      </c>
      <c r="CV177" s="432">
        <v>0</v>
      </c>
      <c r="CW177" s="432">
        <v>0</v>
      </c>
      <c r="CX177" s="442">
        <v>0</v>
      </c>
      <c r="CY177" s="432">
        <v>0</v>
      </c>
      <c r="CZ177" s="432">
        <v>0</v>
      </c>
      <c r="DA177" s="432">
        <v>0</v>
      </c>
      <c r="DB177" s="432">
        <v>0</v>
      </c>
      <c r="DC177" s="432">
        <v>0</v>
      </c>
      <c r="DD177" s="432">
        <v>0</v>
      </c>
      <c r="DE177" s="442">
        <v>0</v>
      </c>
      <c r="DF177" s="432">
        <v>0</v>
      </c>
      <c r="DG177" s="432">
        <v>0</v>
      </c>
      <c r="DH177" s="432">
        <v>0</v>
      </c>
      <c r="DI177" s="432">
        <v>0</v>
      </c>
      <c r="DJ177" s="432">
        <v>0</v>
      </c>
      <c r="DK177" s="432">
        <v>0</v>
      </c>
      <c r="DL177" s="442">
        <v>0</v>
      </c>
      <c r="DM177" s="432">
        <v>0</v>
      </c>
      <c r="DN177" s="432">
        <v>0</v>
      </c>
      <c r="DO177" s="432">
        <v>0</v>
      </c>
      <c r="DP177" s="432">
        <v>0</v>
      </c>
      <c r="DQ177" s="432">
        <v>0</v>
      </c>
      <c r="DR177" s="432">
        <v>0</v>
      </c>
      <c r="DS177" s="432">
        <v>0</v>
      </c>
      <c r="DT177" s="432">
        <v>0</v>
      </c>
      <c r="DU177" s="432">
        <v>0</v>
      </c>
      <c r="DV177" s="432">
        <v>0</v>
      </c>
      <c r="DW177" s="432">
        <v>0</v>
      </c>
      <c r="DX177" s="432">
        <v>0</v>
      </c>
      <c r="DY177" s="432">
        <v>0</v>
      </c>
      <c r="DZ177" s="432">
        <v>0</v>
      </c>
      <c r="EA177" s="443">
        <v>0</v>
      </c>
      <c r="EB177" s="432">
        <v>0</v>
      </c>
      <c r="EC177" s="432">
        <v>0</v>
      </c>
      <c r="ED177" s="432">
        <v>0</v>
      </c>
      <c r="EE177" s="432">
        <v>0</v>
      </c>
      <c r="EF177" s="432">
        <v>0</v>
      </c>
      <c r="EG177" s="442">
        <v>0</v>
      </c>
    </row>
    <row r="178" spans="1:137" ht="16.5" thickTop="1"/>
    <row r="179" spans="1:137">
      <c r="B179" s="190" t="s">
        <v>5660</v>
      </c>
    </row>
    <row r="180" spans="1:137">
      <c r="B180" s="106" t="s">
        <v>5659</v>
      </c>
    </row>
    <row r="181" spans="1:137">
      <c r="B181" s="190" t="s">
        <v>4878</v>
      </c>
    </row>
    <row r="182" spans="1:137">
      <c r="B182" s="190" t="s">
        <v>4879</v>
      </c>
    </row>
    <row r="183" spans="1:137">
      <c r="B183" s="190" t="s">
        <v>4880</v>
      </c>
    </row>
    <row r="184" spans="1:137">
      <c r="B184" s="190" t="s">
        <v>4875</v>
      </c>
    </row>
    <row r="185" spans="1:137">
      <c r="B185" s="190" t="s">
        <v>2502</v>
      </c>
    </row>
    <row r="186" spans="1:137">
      <c r="B186" s="190" t="s">
        <v>4876</v>
      </c>
    </row>
    <row r="187" spans="1:137">
      <c r="B187" s="5" t="s">
        <v>4877</v>
      </c>
    </row>
    <row r="188" spans="1:137">
      <c r="B188" s="190" t="s">
        <v>4882</v>
      </c>
    </row>
    <row r="189" spans="1:137">
      <c r="B189" s="190" t="s">
        <v>2158</v>
      </c>
    </row>
    <row r="190" spans="1:137">
      <c r="B190" s="190" t="s">
        <v>2393</v>
      </c>
    </row>
    <row r="191" spans="1:137">
      <c r="B191" s="190" t="s">
        <v>2159</v>
      </c>
    </row>
    <row r="192" spans="1:137">
      <c r="B192" s="190" t="s">
        <v>2395</v>
      </c>
    </row>
    <row r="193" spans="2:2">
      <c r="B193" s="190" t="s">
        <v>5640</v>
      </c>
    </row>
    <row r="194" spans="2:2">
      <c r="B194" s="190" t="s">
        <v>5641</v>
      </c>
    </row>
    <row r="195" spans="2:2">
      <c r="B195" s="190" t="s">
        <v>5642</v>
      </c>
    </row>
    <row r="196" spans="2:2">
      <c r="B196" s="190" t="s">
        <v>5643</v>
      </c>
    </row>
    <row r="197" spans="2:2">
      <c r="B197" s="190" t="s">
        <v>5644</v>
      </c>
    </row>
    <row r="198" spans="2:2">
      <c r="B198" s="106" t="s">
        <v>5646</v>
      </c>
    </row>
    <row r="199" spans="2:2">
      <c r="B199" s="106" t="s">
        <v>5647</v>
      </c>
    </row>
    <row r="200" spans="2:2">
      <c r="B200" s="106" t="s">
        <v>5649</v>
      </c>
    </row>
    <row r="201" spans="2:2">
      <c r="B201" s="106" t="s">
        <v>5656</v>
      </c>
    </row>
    <row r="202" spans="2:2">
      <c r="B202" s="106" t="s">
        <v>5648</v>
      </c>
    </row>
    <row r="203" spans="2:2">
      <c r="B203" s="106" t="s">
        <v>5657</v>
      </c>
    </row>
    <row r="204" spans="2:2">
      <c r="B204" s="106" t="s">
        <v>5650</v>
      </c>
    </row>
    <row r="205" spans="2:2">
      <c r="B205" s="106" t="s">
        <v>5651</v>
      </c>
    </row>
    <row r="206" spans="2:2">
      <c r="B206" s="106" t="s">
        <v>5655</v>
      </c>
    </row>
    <row r="207" spans="2:2">
      <c r="B207" s="106" t="s">
        <v>5653</v>
      </c>
    </row>
    <row r="208" spans="2:2">
      <c r="B208" s="106" t="s">
        <v>5652</v>
      </c>
    </row>
    <row r="209" spans="2:2">
      <c r="B209" s="106" t="s">
        <v>5654</v>
      </c>
    </row>
    <row r="210" spans="2:2">
      <c r="B210" s="190" t="s">
        <v>5645</v>
      </c>
    </row>
    <row r="211" spans="2:2">
      <c r="B211" s="190" t="s">
        <v>5669</v>
      </c>
    </row>
  </sheetData>
  <phoneticPr fontId="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C&amp;M</vt:lpstr>
      <vt:lpstr>B&amp;S</vt:lpstr>
      <vt:lpstr>F</vt:lpstr>
      <vt:lpstr>A</vt:lpstr>
      <vt:lpstr>Q</vt:lpstr>
      <vt:lpstr>B</vt:lpstr>
      <vt:lpstr>L</vt:lpstr>
      <vt:lpstr>IDEAS</vt:lpstr>
      <vt:lpstr>CARD</vt:lpstr>
      <vt:lpstr>SCORES</vt:lpstr>
      <vt:lpstr>P</vt:lpstr>
      <vt:lpstr>S</vt:lpstr>
      <vt:lpstr>V</vt:lpstr>
      <vt:lpstr>Vacation 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dc:creator>
  <cp:lastModifiedBy>Joe Ault</cp:lastModifiedBy>
  <cp:lastPrinted>2023-04-12T20:34:46Z</cp:lastPrinted>
  <dcterms:created xsi:type="dcterms:W3CDTF">2021-11-16T18:27:35Z</dcterms:created>
  <dcterms:modified xsi:type="dcterms:W3CDTF">2025-08-09T13:52:23Z</dcterms:modified>
</cp:coreProperties>
</file>