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ugb\OneDrive\Área de Trabalho\DIO\SANTANDER EXCEL\"/>
    </mc:Choice>
  </mc:AlternateContent>
  <xr:revisionPtr revIDLastSave="0" documentId="13_ncr:1_{D3F24DD0-84BB-43DC-9477-D1029DA6EC41}" xr6:coauthVersionLast="47" xr6:coauthVersionMax="47" xr10:uidLastSave="{00000000-0000-0000-0000-000000000000}"/>
  <bookViews>
    <workbookView xWindow="-120" yWindow="-120" windowWidth="29040" windowHeight="15720" tabRatio="0" xr2:uid="{9B5AFF39-4134-4303-95BF-0819B8B43EB4}"/>
  </bookViews>
  <sheets>
    <sheet name="APP" sheetId="1" r:id="rId1"/>
    <sheet name="BASE" sheetId="2" r:id="rId2"/>
  </sheets>
  <definedNames>
    <definedName name="APORTE">APP!$C$22</definedName>
    <definedName name="PATRIMONIO">APP!$C$25</definedName>
    <definedName name="QTD_ANOS">APP!$C$23</definedName>
    <definedName name="RENDIMENTO_CARTEIRA">APP!$C$17</definedName>
    <definedName name="TAXA_MENSAL">APP!$C$24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1" l="1"/>
  <c r="C42" i="1"/>
  <c r="D42" i="1" s="1"/>
  <c r="C43" i="1"/>
  <c r="C44" i="1"/>
  <c r="C45" i="1"/>
  <c r="C40" i="1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7" i="1"/>
  <c r="C30" i="1"/>
  <c r="D30" i="1" s="1"/>
  <c r="C31" i="1"/>
  <c r="D31" i="1" s="1"/>
  <c r="C32" i="1"/>
  <c r="D32" i="1" s="1"/>
  <c r="C33" i="1"/>
  <c r="D33" i="1" s="1"/>
  <c r="C29" i="1"/>
  <c r="D29" i="1" s="1"/>
  <c r="C25" i="1"/>
  <c r="C26" i="1" s="1"/>
  <c r="C18" i="1"/>
  <c r="D43" i="1" l="1"/>
  <c r="D44" i="1"/>
  <c r="D40" i="1"/>
  <c r="D41" i="1"/>
  <c r="D45" i="1"/>
  <c r="D46" i="1" l="1"/>
</calcChain>
</file>

<file path=xl/sharedStrings.xml><?xml version="1.0" encoding="utf-8"?>
<sst xmlns="http://schemas.openxmlformats.org/spreadsheetml/2006/main" count="69" uniqueCount="32">
  <si>
    <t>Quanto investir por mês?</t>
  </si>
  <si>
    <t>Por quantos anos?</t>
  </si>
  <si>
    <t>Taxa de rendimento mensal?</t>
  </si>
  <si>
    <t>Patrimônio acumulado?</t>
  </si>
  <si>
    <t>Dividendos mensais?</t>
  </si>
  <si>
    <t>INVESTIMENTOS MENSAL</t>
  </si>
  <si>
    <t>CENÁRIOS</t>
  </si>
  <si>
    <t>Quanto em 2 anos?</t>
  </si>
  <si>
    <t>Quanto em 5 anos?</t>
  </si>
  <si>
    <t>Quanto em 10 anos?</t>
  </si>
  <si>
    <t>Quanto em 20 anos?</t>
  </si>
  <si>
    <t>Quanto em 30 anos?</t>
  </si>
  <si>
    <t>DIVIDENDO</t>
  </si>
  <si>
    <t>CONFIGURAÇÕES</t>
  </si>
  <si>
    <t>SALÁRIO</t>
  </si>
  <si>
    <t>RENDIMENTO CARTEIRA</t>
  </si>
  <si>
    <t>SUGESTÃO DE INVESTIMENTO</t>
  </si>
  <si>
    <t>PERFIL</t>
  </si>
  <si>
    <t>AGRESSIVO</t>
  </si>
  <si>
    <t>CONSERVADOR</t>
  </si>
  <si>
    <t>VALOR 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</si>
  <si>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</si>
  <si>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</si>
  <si>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</si>
  <si>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</si>
  <si>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</si>
  <si>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</si>
  <si>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</si>
  <si>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</si>
  <si>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</si>
  <si>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CHAVE</t>
  </si>
  <si>
    <t>MODERADO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</si>
</sst>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Segoe UI"/>
      <family val="2"/>
    </font>
    <font>
      <sz val="14"/>
      <color theme="1"/>
      <name val="Segoe UI"/>
      <family val="2"/>
    </font>
    <font>
      <b/>
      <sz val="11"/>
      <color theme="1"/>
      <name val="Segoe UI"/>
      <family val="2"/>
    </font>
    <font>
      <b/>
      <sz val="14"/>
      <color theme="0"/>
      <name val="Segoe UI"/>
      <family val="2"/>
    </font>
    <font>
      <sz val="11"/>
      <color theme="0"/>
      <name val="Segoe UI"/>
      <family val="2"/>
    </font>
    <font>
      <sz val="11"/>
      <color rgb="FF9C5700"/>
      <name val="Segoe UI"/>
      <family val="2"/>
    </font>
    <font>
      <b/>
      <sz val="14"/>
      <color theme="1"/>
      <name val="Segoe UI"/>
      <family val="2"/>
    </font>
    <font>
      <u/>
      <sz val="11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8443A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D8F3DC"/>
        <bgColor indexed="64"/>
      </patternFill>
    </fill>
    <fill>
      <patternFill patternType="solid">
        <fgColor rgb="FFB0BEC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5">
    <xf numFmtId="0" fontId="0" fillId="0" borderId="0" xfId="0"/>
    <xf numFmtId="0" fontId="3" fillId="0" borderId="0" xfId="0" applyFont="1"/>
    <xf numFmtId="0" fontId="0" fillId="0" borderId="0" xfId="0" applyAlignment="1">
      <alignment horizontal="center" vertical="center"/>
    </xf>
    <xf numFmtId="9" fontId="0" fillId="0" borderId="0" xfId="2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5" xfId="0" applyBorder="1"/>
    <xf numFmtId="0" fontId="0" fillId="0" borderId="15" xfId="0" applyBorder="1" applyAlignment="1">
      <alignment horizontal="center" vertical="center"/>
    </xf>
    <xf numFmtId="9" fontId="0" fillId="0" borderId="15" xfId="2" applyFont="1" applyBorder="1" applyAlignment="1">
      <alignment horizontal="center" vertical="center"/>
    </xf>
    <xf numFmtId="0" fontId="4" fillId="4" borderId="0" xfId="0" applyFont="1" applyFill="1"/>
    <xf numFmtId="0" fontId="5" fillId="4" borderId="0" xfId="0" applyFont="1" applyFill="1"/>
    <xf numFmtId="0" fontId="8" fillId="4" borderId="0" xfId="0" applyFont="1" applyFill="1"/>
    <xf numFmtId="0" fontId="9" fillId="4" borderId="0" xfId="3" applyFont="1" applyFill="1"/>
    <xf numFmtId="0" fontId="7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vertical="center"/>
    </xf>
    <xf numFmtId="0" fontId="7" fillId="5" borderId="16" xfId="0" applyFont="1" applyFill="1" applyBorder="1" applyAlignment="1">
      <alignment vertical="center"/>
    </xf>
    <xf numFmtId="164" fontId="4" fillId="8" borderId="6" xfId="0" applyNumberFormat="1" applyFont="1" applyFill="1" applyBorder="1" applyAlignment="1">
      <alignment horizontal="center" vertical="center"/>
    </xf>
    <xf numFmtId="8" fontId="6" fillId="8" borderId="10" xfId="0" applyNumberFormat="1" applyFont="1" applyFill="1" applyBorder="1" applyAlignment="1">
      <alignment horizontal="center" vertical="center"/>
    </xf>
    <xf numFmtId="8" fontId="6" fillId="8" borderId="12" xfId="0" applyNumberFormat="1" applyFont="1" applyFill="1" applyBorder="1" applyAlignment="1">
      <alignment horizontal="center" vertical="center"/>
    </xf>
    <xf numFmtId="0" fontId="4" fillId="8" borderId="9" xfId="0" applyFont="1" applyFill="1" applyBorder="1"/>
    <xf numFmtId="0" fontId="6" fillId="8" borderId="9" xfId="0" applyFont="1" applyFill="1" applyBorder="1"/>
    <xf numFmtId="0" fontId="6" fillId="8" borderId="11" xfId="0" applyFont="1" applyFill="1" applyBorder="1"/>
    <xf numFmtId="0" fontId="4" fillId="8" borderId="3" xfId="0" applyFont="1" applyFill="1" applyBorder="1"/>
    <xf numFmtId="0" fontId="4" fillId="8" borderId="5" xfId="0" applyFont="1" applyFill="1" applyBorder="1"/>
    <xf numFmtId="8" fontId="4" fillId="8" borderId="14" xfId="0" applyNumberFormat="1" applyFont="1" applyFill="1" applyBorder="1" applyAlignment="1">
      <alignment horizontal="center"/>
    </xf>
    <xf numFmtId="8" fontId="4" fillId="8" borderId="10" xfId="0" applyNumberFormat="1" applyFont="1" applyFill="1" applyBorder="1" applyAlignment="1">
      <alignment horizontal="center"/>
    </xf>
    <xf numFmtId="0" fontId="4" fillId="8" borderId="11" xfId="0" applyFont="1" applyFill="1" applyBorder="1"/>
    <xf numFmtId="8" fontId="4" fillId="8" borderId="13" xfId="0" applyNumberFormat="1" applyFont="1" applyFill="1" applyBorder="1" applyAlignment="1">
      <alignment horizontal="center"/>
    </xf>
    <xf numFmtId="8" fontId="4" fillId="8" borderId="12" xfId="0" applyNumberFormat="1" applyFont="1" applyFill="1" applyBorder="1" applyAlignment="1">
      <alignment horizontal="center"/>
    </xf>
    <xf numFmtId="0" fontId="4" fillId="8" borderId="9" xfId="0" applyFont="1" applyFill="1" applyBorder="1" applyAlignment="1">
      <alignment horizontal="center" vertical="center"/>
    </xf>
    <xf numFmtId="9" fontId="4" fillId="8" borderId="14" xfId="2" applyFont="1" applyFill="1" applyBorder="1" applyAlignment="1">
      <alignment horizontal="center" vertical="center"/>
    </xf>
    <xf numFmtId="164" fontId="4" fillId="8" borderId="10" xfId="0" applyNumberFormat="1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right" vertical="center"/>
    </xf>
    <xf numFmtId="0" fontId="6" fillId="8" borderId="13" xfId="0" applyFont="1" applyFill="1" applyBorder="1" applyAlignment="1">
      <alignment horizontal="right" vertical="center"/>
    </xf>
    <xf numFmtId="164" fontId="4" fillId="8" borderId="12" xfId="0" applyNumberFormat="1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164" fontId="6" fillId="7" borderId="10" xfId="1" applyNumberFormat="1" applyFont="1" applyFill="1" applyBorder="1" applyAlignment="1">
      <alignment horizontal="center" vertical="center"/>
    </xf>
    <xf numFmtId="1" fontId="6" fillId="7" borderId="10" xfId="0" applyNumberFormat="1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164" fontId="6" fillId="7" borderId="4" xfId="0" applyNumberFormat="1" applyFont="1" applyFill="1" applyBorder="1" applyAlignment="1">
      <alignment horizontal="center" vertical="center"/>
    </xf>
    <xf numFmtId="10" fontId="6" fillId="7" borderId="4" xfId="0" applyNumberFormat="1" applyFont="1" applyFill="1" applyBorder="1" applyAlignment="1">
      <alignment horizontal="center" vertical="center"/>
    </xf>
    <xf numFmtId="164" fontId="6" fillId="8" borderId="12" xfId="0" applyNumberFormat="1" applyFont="1" applyFill="1" applyBorder="1" applyAlignment="1">
      <alignment horizontal="center" vertical="center"/>
    </xf>
    <xf numFmtId="0" fontId="11" fillId="4" borderId="0" xfId="0" applyFont="1" applyFill="1"/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08443A"/>
      <color rgb="FF2E7D32"/>
      <color rgb="FFB0BEC5"/>
      <color rgb="FFD8F3DC"/>
      <color rgb="FFE0E0E0"/>
      <color rgb="FFD0E8F2"/>
      <color rgb="FFE6F0F3"/>
      <color rgb="FF1E3A5F"/>
      <color rgb="FFA9D9A4"/>
      <color rgb="FF4A4A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APP!$C$39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rgbClr val="08443A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11C-460E-8AF4-21B80628A372}"/>
              </c:ext>
            </c:extLst>
          </c:dPt>
          <c:dPt>
            <c:idx val="1"/>
            <c:bubble3D val="0"/>
            <c:spPr>
              <a:solidFill>
                <a:srgbClr val="1E3A5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1C-460E-8AF4-21B80628A372}"/>
              </c:ext>
            </c:extLst>
          </c:dPt>
          <c:dPt>
            <c:idx val="2"/>
            <c:bubble3D val="0"/>
            <c:spPr>
              <a:solidFill>
                <a:srgbClr val="A9D9A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11C-460E-8AF4-21B80628A372}"/>
              </c:ext>
            </c:extLst>
          </c:dPt>
          <c:dPt>
            <c:idx val="3"/>
            <c:bubble3D val="0"/>
            <c:spPr>
              <a:solidFill>
                <a:srgbClr val="4A4A4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11C-460E-8AF4-21B80628A372}"/>
              </c:ext>
            </c:extLst>
          </c:dPt>
          <c:dPt>
            <c:idx val="4"/>
            <c:bubble3D val="0"/>
            <c:spPr>
              <a:solidFill>
                <a:srgbClr val="B7894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11C-460E-8AF4-21B80628A372}"/>
              </c:ext>
            </c:extLst>
          </c:dPt>
          <c:dPt>
            <c:idx val="5"/>
            <c:bubble3D val="0"/>
            <c:spPr>
              <a:solidFill>
                <a:srgbClr val="6B273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11C-460E-8AF4-21B80628A372}"/>
              </c:ext>
            </c:extLst>
          </c:dPt>
          <c:dLbls>
            <c:dLbl>
              <c:idx val="0"/>
              <c:layout>
                <c:manualLayout>
                  <c:x val="4.2623683183947249E-2"/>
                  <c:y val="1.0240706120615015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rgbClr val="08443A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B11C-460E-8AF4-21B80628A372}"/>
                </c:ext>
              </c:extLst>
            </c:dLbl>
            <c:dLbl>
              <c:idx val="1"/>
              <c:layout>
                <c:manualLayout>
                  <c:x val="-2.5881052070286223E-2"/>
                  <c:y val="-2.9405780073645726E-3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rgbClr val="1E3A5F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B11C-460E-8AF4-21B80628A372}"/>
                </c:ext>
              </c:extLst>
            </c:dLbl>
            <c:dLbl>
              <c:idx val="2"/>
              <c:spPr>
                <a:solidFill>
                  <a:sysClr val="window" lastClr="FFFFFF"/>
                </a:solidFill>
                <a:ln>
                  <a:solidFill>
                    <a:srgbClr val="A9D9A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B11C-460E-8AF4-21B80628A372}"/>
                </c:ext>
              </c:extLst>
            </c:dLbl>
            <c:dLbl>
              <c:idx val="3"/>
              <c:spPr>
                <a:solidFill>
                  <a:sysClr val="window" lastClr="FFFFFF"/>
                </a:solidFill>
                <a:ln>
                  <a:solidFill>
                    <a:srgbClr val="4A4A4A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B11C-460E-8AF4-21B80628A372}"/>
                </c:ext>
              </c:extLst>
            </c:dLbl>
            <c:dLbl>
              <c:idx val="4"/>
              <c:spPr>
                <a:solidFill>
                  <a:sysClr val="window" lastClr="FFFFFF"/>
                </a:solidFill>
                <a:ln>
                  <a:solidFill>
                    <a:srgbClr val="B7894D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B11C-460E-8AF4-21B80628A372}"/>
                </c:ext>
              </c:extLst>
            </c:dLbl>
            <c:dLbl>
              <c:idx val="5"/>
              <c:spPr>
                <a:solidFill>
                  <a:sysClr val="window" lastClr="FFFFFF"/>
                </a:solidFill>
                <a:ln>
                  <a:solidFill>
                    <a:srgbClr val="6B2737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B-B11C-460E-8AF4-21B80628A37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APP!$B$40:$B$45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APP!$C$40:$C$45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A-4E4F-9486-371B3FF85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svg"/><Relationship Id="rId4" Type="http://schemas.openxmlformats.org/officeDocument/2006/relationships/image" Target="../media/image3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451438</xdr:colOff>
      <xdr:row>2</xdr:row>
      <xdr:rowOff>2157</xdr:rowOff>
    </xdr:from>
    <xdr:to>
      <xdr:col>7</xdr:col>
      <xdr:colOff>42189</xdr:colOff>
      <xdr:row>10</xdr:row>
      <xdr:rowOff>56611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F266B29-A0C0-C567-C5A1-1458EBF8E6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780" t="11030" r="-245" b="55699"/>
        <a:stretch/>
      </xdr:blipFill>
      <xdr:spPr>
        <a:xfrm>
          <a:off x="451438" y="414396"/>
          <a:ext cx="7427854" cy="1702859"/>
        </a:xfrm>
        <a:prstGeom prst="rect">
          <a:avLst/>
        </a:prstGeom>
      </xdr:spPr>
    </xdr:pic>
    <xdr:clientData/>
  </xdr:twoCellAnchor>
  <xdr:twoCellAnchor>
    <xdr:from>
      <xdr:col>0</xdr:col>
      <xdr:colOff>576203</xdr:colOff>
      <xdr:row>47</xdr:row>
      <xdr:rowOff>0</xdr:rowOff>
    </xdr:from>
    <xdr:to>
      <xdr:col>3</xdr:col>
      <xdr:colOff>1105258</xdr:colOff>
      <xdr:row>63</xdr:row>
      <xdr:rowOff>44930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732F06E-83EC-081F-23AB-A9BD83ABE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2419350</xdr:colOff>
      <xdr:row>21</xdr:row>
      <xdr:rowOff>19051</xdr:rowOff>
    </xdr:from>
    <xdr:to>
      <xdr:col>2</xdr:col>
      <xdr:colOff>2603247</xdr:colOff>
      <xdr:row>21</xdr:row>
      <xdr:rowOff>204788</xdr:rowOff>
    </xdr:to>
    <xdr:pic>
      <xdr:nvPicPr>
        <xdr:cNvPr id="5" name="Gráfico 4" descr="Lápis com preenchimento sólido">
          <a:extLst>
            <a:ext uri="{FF2B5EF4-FFF2-40B4-BE49-F238E27FC236}">
              <a16:creationId xmlns:a16="http://schemas.microsoft.com/office/drawing/2014/main" id="{D5F760FA-3C9E-C56B-DE89-555C81718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829300" y="4743451"/>
          <a:ext cx="183897" cy="185737"/>
        </a:xfrm>
        <a:prstGeom prst="rect">
          <a:avLst/>
        </a:prstGeom>
      </xdr:spPr>
    </xdr:pic>
    <xdr:clientData/>
  </xdr:twoCellAnchor>
  <xdr:twoCellAnchor editAs="oneCell">
    <xdr:from>
      <xdr:col>2</xdr:col>
      <xdr:colOff>2424112</xdr:colOff>
      <xdr:row>22</xdr:row>
      <xdr:rowOff>14289</xdr:rowOff>
    </xdr:from>
    <xdr:to>
      <xdr:col>2</xdr:col>
      <xdr:colOff>2608009</xdr:colOff>
      <xdr:row>22</xdr:row>
      <xdr:rowOff>200026</xdr:rowOff>
    </xdr:to>
    <xdr:pic>
      <xdr:nvPicPr>
        <xdr:cNvPr id="6" name="Gráfico 5" descr="Lápis com preenchimento sólido">
          <a:extLst>
            <a:ext uri="{FF2B5EF4-FFF2-40B4-BE49-F238E27FC236}">
              <a16:creationId xmlns:a16="http://schemas.microsoft.com/office/drawing/2014/main" id="{04D7A18B-DA57-65C2-667A-F419F833CC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834062" y="4948239"/>
          <a:ext cx="183897" cy="185737"/>
        </a:xfrm>
        <a:prstGeom prst="rect">
          <a:avLst/>
        </a:prstGeom>
      </xdr:spPr>
    </xdr:pic>
    <xdr:clientData/>
  </xdr:twoCellAnchor>
  <xdr:twoCellAnchor editAs="oneCell">
    <xdr:from>
      <xdr:col>2</xdr:col>
      <xdr:colOff>2426495</xdr:colOff>
      <xdr:row>15</xdr:row>
      <xdr:rowOff>2382</xdr:rowOff>
    </xdr:from>
    <xdr:to>
      <xdr:col>2</xdr:col>
      <xdr:colOff>2610392</xdr:colOff>
      <xdr:row>15</xdr:row>
      <xdr:rowOff>188119</xdr:rowOff>
    </xdr:to>
    <xdr:pic>
      <xdr:nvPicPr>
        <xdr:cNvPr id="7" name="Gráfico 6" descr="Lápis com preenchimento sólido">
          <a:extLst>
            <a:ext uri="{FF2B5EF4-FFF2-40B4-BE49-F238E27FC236}">
              <a16:creationId xmlns:a16="http://schemas.microsoft.com/office/drawing/2014/main" id="{3966C17C-0FB9-AA2C-8884-3D4C2902C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836445" y="3202782"/>
          <a:ext cx="183897" cy="185737"/>
        </a:xfrm>
        <a:prstGeom prst="rect">
          <a:avLst/>
        </a:prstGeom>
      </xdr:spPr>
    </xdr:pic>
    <xdr:clientData/>
  </xdr:twoCellAnchor>
  <xdr:twoCellAnchor editAs="oneCell">
    <xdr:from>
      <xdr:col>2</xdr:col>
      <xdr:colOff>2413692</xdr:colOff>
      <xdr:row>35</xdr:row>
      <xdr:rowOff>36434</xdr:rowOff>
    </xdr:from>
    <xdr:to>
      <xdr:col>2</xdr:col>
      <xdr:colOff>2597589</xdr:colOff>
      <xdr:row>35</xdr:row>
      <xdr:rowOff>222171</xdr:rowOff>
    </xdr:to>
    <xdr:pic>
      <xdr:nvPicPr>
        <xdr:cNvPr id="8" name="Gráfico 7" descr="Lápis com preenchimento sólido">
          <a:extLst>
            <a:ext uri="{FF2B5EF4-FFF2-40B4-BE49-F238E27FC236}">
              <a16:creationId xmlns:a16="http://schemas.microsoft.com/office/drawing/2014/main" id="{72AC61D6-F953-884E-40C9-238A7ADEE0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824782" y="7843678"/>
          <a:ext cx="183897" cy="185737"/>
        </a:xfrm>
        <a:prstGeom prst="rect">
          <a:avLst/>
        </a:prstGeom>
      </xdr:spPr>
    </xdr:pic>
    <xdr:clientData/>
  </xdr:twoCellAnchor>
  <xdr:twoCellAnchor editAs="oneCell">
    <xdr:from>
      <xdr:col>2</xdr:col>
      <xdr:colOff>53411</xdr:colOff>
      <xdr:row>14</xdr:row>
      <xdr:rowOff>244801</xdr:rowOff>
    </xdr:from>
    <xdr:to>
      <xdr:col>2</xdr:col>
      <xdr:colOff>284860</xdr:colOff>
      <xdr:row>16</xdr:row>
      <xdr:rowOff>8902</xdr:rowOff>
    </xdr:to>
    <xdr:pic>
      <xdr:nvPicPr>
        <xdr:cNvPr id="12" name="Gráfico 11" descr="Dinheiro com preenchimento sólido">
          <a:extLst>
            <a:ext uri="{FF2B5EF4-FFF2-40B4-BE49-F238E27FC236}">
              <a16:creationId xmlns:a16="http://schemas.microsoft.com/office/drawing/2014/main" id="{3F8DC89A-CBCB-D2FF-DE5E-B19C51E36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462827" y="3182418"/>
          <a:ext cx="231449" cy="231449"/>
        </a:xfrm>
        <a:prstGeom prst="rect">
          <a:avLst/>
        </a:prstGeom>
      </xdr:spPr>
    </xdr:pic>
    <xdr:clientData/>
  </xdr:twoCellAnchor>
  <xdr:twoCellAnchor editAs="oneCell">
    <xdr:from>
      <xdr:col>2</xdr:col>
      <xdr:colOff>44509</xdr:colOff>
      <xdr:row>20</xdr:row>
      <xdr:rowOff>431741</xdr:rowOff>
    </xdr:from>
    <xdr:to>
      <xdr:col>2</xdr:col>
      <xdr:colOff>293762</xdr:colOff>
      <xdr:row>22</xdr:row>
      <xdr:rowOff>13353</xdr:rowOff>
    </xdr:to>
    <xdr:pic>
      <xdr:nvPicPr>
        <xdr:cNvPr id="15" name="Gráfico 14" descr="Cofrinho com preenchimento sólido">
          <a:extLst>
            <a:ext uri="{FF2B5EF4-FFF2-40B4-BE49-F238E27FC236}">
              <a16:creationId xmlns:a16="http://schemas.microsoft.com/office/drawing/2014/main" id="{8C31ED6F-DE7F-D6B0-32F1-EAA7EFA74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453925" y="4691285"/>
          <a:ext cx="249253" cy="249253"/>
        </a:xfrm>
        <a:prstGeom prst="rect">
          <a:avLst/>
        </a:prstGeom>
      </xdr:spPr>
    </xdr:pic>
    <xdr:clientData/>
  </xdr:twoCellAnchor>
  <xdr:twoCellAnchor editAs="oneCell">
    <xdr:from>
      <xdr:col>2</xdr:col>
      <xdr:colOff>57862</xdr:colOff>
      <xdr:row>21</xdr:row>
      <xdr:rowOff>200292</xdr:rowOff>
    </xdr:from>
    <xdr:to>
      <xdr:col>2</xdr:col>
      <xdr:colOff>267055</xdr:colOff>
      <xdr:row>22</xdr:row>
      <xdr:rowOff>200291</xdr:rowOff>
    </xdr:to>
    <xdr:pic>
      <xdr:nvPicPr>
        <xdr:cNvPr id="17" name="Gráfico 16" descr="Calendário diário com preenchimento sólido">
          <a:extLst>
            <a:ext uri="{FF2B5EF4-FFF2-40B4-BE49-F238E27FC236}">
              <a16:creationId xmlns:a16="http://schemas.microsoft.com/office/drawing/2014/main" id="{D4D92912-E772-F8C5-C4BB-37A8E3F6BD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467278" y="4918283"/>
          <a:ext cx="209193" cy="209193"/>
        </a:xfrm>
        <a:prstGeom prst="rect">
          <a:avLst/>
        </a:prstGeom>
      </xdr:spPr>
    </xdr:pic>
    <xdr:clientData/>
  </xdr:twoCellAnchor>
  <xdr:twoCellAnchor editAs="oneCell">
    <xdr:from>
      <xdr:col>2</xdr:col>
      <xdr:colOff>141066</xdr:colOff>
      <xdr:row>35</xdr:row>
      <xdr:rowOff>3553</xdr:rowOff>
    </xdr:from>
    <xdr:to>
      <xdr:col>2</xdr:col>
      <xdr:colOff>383844</xdr:colOff>
      <xdr:row>35</xdr:row>
      <xdr:rowOff>252710</xdr:rowOff>
    </xdr:to>
    <xdr:pic>
      <xdr:nvPicPr>
        <xdr:cNvPr id="19" name="Gráfico 18" descr="Usuário com preenchimento sólido">
          <a:extLst>
            <a:ext uri="{FF2B5EF4-FFF2-40B4-BE49-F238E27FC236}">
              <a16:creationId xmlns:a16="http://schemas.microsoft.com/office/drawing/2014/main" id="{EF931D82-F598-DECA-CA25-3DA2CCEB59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553006" y="7758609"/>
          <a:ext cx="242778" cy="249157"/>
        </a:xfrm>
        <a:prstGeom prst="rect">
          <a:avLst/>
        </a:prstGeom>
      </xdr:spPr>
    </xdr:pic>
    <xdr:clientData/>
  </xdr:twoCellAnchor>
  <xdr:twoCellAnchor editAs="oneCell">
    <xdr:from>
      <xdr:col>2</xdr:col>
      <xdr:colOff>40732</xdr:colOff>
      <xdr:row>15</xdr:row>
      <xdr:rowOff>200527</xdr:rowOff>
    </xdr:from>
    <xdr:to>
      <xdr:col>2</xdr:col>
      <xdr:colOff>285123</xdr:colOff>
      <xdr:row>17</xdr:row>
      <xdr:rowOff>21890</xdr:rowOff>
    </xdr:to>
    <xdr:pic>
      <xdr:nvPicPr>
        <xdr:cNvPr id="21" name="Gráfico 20" descr="Gráfico de barras com tendência ascendente com preenchimento sólido">
          <a:extLst>
            <a:ext uri="{FF2B5EF4-FFF2-40B4-BE49-F238E27FC236}">
              <a16:creationId xmlns:a16="http://schemas.microsoft.com/office/drawing/2014/main" id="{112BD1A5-BA52-E37A-F90A-69D71789B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452813" y="3405815"/>
          <a:ext cx="244391" cy="241215"/>
        </a:xfrm>
        <a:prstGeom prst="rect">
          <a:avLst/>
        </a:prstGeom>
      </xdr:spPr>
    </xdr:pic>
    <xdr:clientData/>
  </xdr:twoCellAnchor>
  <xdr:twoCellAnchor editAs="oneCell">
    <xdr:from>
      <xdr:col>2</xdr:col>
      <xdr:colOff>34382</xdr:colOff>
      <xdr:row>23</xdr:row>
      <xdr:rowOff>11615</xdr:rowOff>
    </xdr:from>
    <xdr:to>
      <xdr:col>2</xdr:col>
      <xdr:colOff>278773</xdr:colOff>
      <xdr:row>24</xdr:row>
      <xdr:rowOff>39353</xdr:rowOff>
    </xdr:to>
    <xdr:pic>
      <xdr:nvPicPr>
        <xdr:cNvPr id="22" name="Gráfico 21" descr="Gráfico de barras com tendência ascendente com preenchimento sólido">
          <a:extLst>
            <a:ext uri="{FF2B5EF4-FFF2-40B4-BE49-F238E27FC236}">
              <a16:creationId xmlns:a16="http://schemas.microsoft.com/office/drawing/2014/main" id="{66D64253-0A02-8062-6848-4DC19E5D1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447507" y="5107490"/>
          <a:ext cx="244391" cy="234113"/>
        </a:xfrm>
        <a:prstGeom prst="rect">
          <a:avLst/>
        </a:prstGeom>
      </xdr:spPr>
    </xdr:pic>
    <xdr:clientData/>
  </xdr:twoCellAnchor>
  <xdr:twoCellAnchor editAs="oneCell">
    <xdr:from>
      <xdr:col>2</xdr:col>
      <xdr:colOff>2409825</xdr:colOff>
      <xdr:row>23</xdr:row>
      <xdr:rowOff>15877</xdr:rowOff>
    </xdr:from>
    <xdr:to>
      <xdr:col>2</xdr:col>
      <xdr:colOff>2593722</xdr:colOff>
      <xdr:row>23</xdr:row>
      <xdr:rowOff>201614</xdr:rowOff>
    </xdr:to>
    <xdr:pic>
      <xdr:nvPicPr>
        <xdr:cNvPr id="23" name="Gráfico 22" descr="Lápis com preenchimento sólido">
          <a:extLst>
            <a:ext uri="{FF2B5EF4-FFF2-40B4-BE49-F238E27FC236}">
              <a16:creationId xmlns:a16="http://schemas.microsoft.com/office/drawing/2014/main" id="{DBBD7133-6E65-1190-620D-7244D2DA1C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822950" y="5111752"/>
          <a:ext cx="183897" cy="185737"/>
        </a:xfrm>
        <a:prstGeom prst="rect">
          <a:avLst/>
        </a:prstGeom>
      </xdr:spPr>
    </xdr:pic>
    <xdr:clientData/>
  </xdr:twoCellAnchor>
  <xdr:twoCellAnchor editAs="oneCell">
    <xdr:from>
      <xdr:col>2</xdr:col>
      <xdr:colOff>2420145</xdr:colOff>
      <xdr:row>15</xdr:row>
      <xdr:rowOff>202407</xdr:rowOff>
    </xdr:from>
    <xdr:to>
      <xdr:col>2</xdr:col>
      <xdr:colOff>2604042</xdr:colOff>
      <xdr:row>16</xdr:row>
      <xdr:rowOff>181769</xdr:rowOff>
    </xdr:to>
    <xdr:pic>
      <xdr:nvPicPr>
        <xdr:cNvPr id="24" name="Gráfico 23" descr="Lápis com preenchimento sólido">
          <a:extLst>
            <a:ext uri="{FF2B5EF4-FFF2-40B4-BE49-F238E27FC236}">
              <a16:creationId xmlns:a16="http://schemas.microsoft.com/office/drawing/2014/main" id="{16AE9675-4B23-B229-278C-2033F0E791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833270" y="3361532"/>
          <a:ext cx="183897" cy="1857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46BA5-F677-4EC7-B3DA-531D9C2BD795}">
  <dimension ref="A14:H46"/>
  <sheetViews>
    <sheetView showGridLines="0" showRowColHeaders="0" tabSelected="1" zoomScale="86" zoomScaleNormal="81" workbookViewId="0">
      <selection activeCell="H21" sqref="H21"/>
    </sheetView>
  </sheetViews>
  <sheetFormatPr defaultColWidth="0" defaultRowHeight="16.5" x14ac:dyDescent="0.3"/>
  <cols>
    <col min="1" max="1" width="9.140625" style="8" customWidth="1"/>
    <col min="2" max="2" width="42" style="8" customWidth="1"/>
    <col min="3" max="3" width="39.28515625" style="8" customWidth="1"/>
    <col min="4" max="4" width="16.5703125" style="8" bestFit="1" customWidth="1"/>
    <col min="5" max="5" width="6.28515625" style="8" customWidth="1"/>
    <col min="6" max="6" width="2" style="8" customWidth="1"/>
    <col min="7" max="7" width="2.140625" style="8" customWidth="1"/>
    <col min="8" max="8" width="9.140625" style="8" customWidth="1"/>
    <col min="9" max="16384" width="9.140625" hidden="1"/>
  </cols>
  <sheetData>
    <row r="14" spans="2:3" ht="17.25" thickBot="1" x14ac:dyDescent="0.35"/>
    <row r="15" spans="2:3" ht="20.25" x14ac:dyDescent="0.3">
      <c r="B15" s="12" t="s">
        <v>13</v>
      </c>
      <c r="C15" s="13"/>
    </row>
    <row r="16" spans="2:3" x14ac:dyDescent="0.3">
      <c r="B16" s="22" t="s">
        <v>14</v>
      </c>
      <c r="C16" s="41">
        <v>5000</v>
      </c>
    </row>
    <row r="17" spans="1:8" x14ac:dyDescent="0.3">
      <c r="B17" s="22" t="s">
        <v>15</v>
      </c>
      <c r="C17" s="42">
        <v>0.1123</v>
      </c>
    </row>
    <row r="18" spans="1:8" ht="17.25" thickBot="1" x14ac:dyDescent="0.35">
      <c r="B18" s="23" t="s">
        <v>16</v>
      </c>
      <c r="C18" s="16">
        <f>C16*30%</f>
        <v>1500</v>
      </c>
    </row>
    <row r="20" spans="1:8" ht="17.25" thickBot="1" x14ac:dyDescent="0.35">
      <c r="H20" s="44"/>
    </row>
    <row r="21" spans="1:8" s="1" customFormat="1" ht="36" customHeight="1" x14ac:dyDescent="0.35">
      <c r="A21" s="9"/>
      <c r="B21" s="12" t="s">
        <v>5</v>
      </c>
      <c r="C21" s="13"/>
      <c r="D21" s="9"/>
      <c r="E21" s="9"/>
      <c r="F21" s="9"/>
      <c r="G21" s="9"/>
      <c r="H21" s="9"/>
    </row>
    <row r="22" spans="1:8" x14ac:dyDescent="0.3">
      <c r="B22" s="19" t="s">
        <v>0</v>
      </c>
      <c r="C22" s="37">
        <v>600</v>
      </c>
    </row>
    <row r="23" spans="1:8" x14ac:dyDescent="0.3">
      <c r="B23" s="19" t="s">
        <v>1</v>
      </c>
      <c r="C23" s="38">
        <v>5</v>
      </c>
    </row>
    <row r="24" spans="1:8" x14ac:dyDescent="0.3">
      <c r="B24" s="19" t="s">
        <v>2</v>
      </c>
      <c r="C24" s="42">
        <v>1.0789999999999999E-2</v>
      </c>
    </row>
    <row r="25" spans="1:8" x14ac:dyDescent="0.3">
      <c r="B25" s="20" t="s">
        <v>3</v>
      </c>
      <c r="C25" s="17">
        <f>FV(TAXA_MENSAL,QTD_ANOS*12,APORTE*-1)</f>
        <v>50266.148399092584</v>
      </c>
    </row>
    <row r="26" spans="1:8" ht="17.25" thickBot="1" x14ac:dyDescent="0.35">
      <c r="B26" s="21" t="s">
        <v>4</v>
      </c>
      <c r="C26" s="18">
        <f>PATRIMONIO*RENDIMENTO_CARTEIRA</f>
        <v>5644.8884652180968</v>
      </c>
    </row>
    <row r="27" spans="1:8" ht="17.25" thickBot="1" x14ac:dyDescent="0.35"/>
    <row r="28" spans="1:8" ht="20.25" x14ac:dyDescent="0.3">
      <c r="B28" s="12" t="s">
        <v>6</v>
      </c>
      <c r="C28" s="13"/>
      <c r="D28" s="15" t="s">
        <v>12</v>
      </c>
      <c r="E28" s="14"/>
    </row>
    <row r="29" spans="1:8" x14ac:dyDescent="0.3">
      <c r="A29" s="10">
        <v>2</v>
      </c>
      <c r="B29" s="19" t="s">
        <v>7</v>
      </c>
      <c r="C29" s="24">
        <f>FV($C$24,$A29*12,$C$22*-1)</f>
        <v>16336.57637858713</v>
      </c>
      <c r="D29" s="25">
        <f>C29*RENDIMENTO_CARTEIRA</f>
        <v>1834.5975273153347</v>
      </c>
    </row>
    <row r="30" spans="1:8" x14ac:dyDescent="0.3">
      <c r="A30" s="10">
        <v>5</v>
      </c>
      <c r="B30" s="19" t="s">
        <v>8</v>
      </c>
      <c r="C30" s="24">
        <f t="shared" ref="C30:C33" si="0">FV($C$24,$A30*12,$C$22*-1)</f>
        <v>50266.148399092584</v>
      </c>
      <c r="D30" s="25">
        <f>C30*RENDIMENTO_CARTEIRA</f>
        <v>5644.8884652180968</v>
      </c>
    </row>
    <row r="31" spans="1:8" x14ac:dyDescent="0.3">
      <c r="A31" s="10">
        <v>10</v>
      </c>
      <c r="B31" s="19" t="s">
        <v>9</v>
      </c>
      <c r="C31" s="24">
        <f t="shared" si="0"/>
        <v>145970.52751810331</v>
      </c>
      <c r="D31" s="25">
        <f>C31*RENDIMENTO_CARTEIRA</f>
        <v>16392.490240283001</v>
      </c>
    </row>
    <row r="32" spans="1:8" x14ac:dyDescent="0.3">
      <c r="A32" s="10">
        <v>20</v>
      </c>
      <c r="B32" s="19" t="s">
        <v>10</v>
      </c>
      <c r="C32" s="24">
        <f t="shared" si="0"/>
        <v>675119.04005824833</v>
      </c>
      <c r="D32" s="25">
        <f>C32*RENDIMENTO_CARTEIRA</f>
        <v>75815.868198541284</v>
      </c>
    </row>
    <row r="33" spans="1:4" ht="17.25" thickBot="1" x14ac:dyDescent="0.35">
      <c r="A33" s="10">
        <v>30</v>
      </c>
      <c r="B33" s="26" t="s">
        <v>11</v>
      </c>
      <c r="C33" s="27">
        <f t="shared" si="0"/>
        <v>2593301.7930028285</v>
      </c>
      <c r="D33" s="28">
        <f>C33*RENDIMENTO_CARTEIRA</f>
        <v>291227.79135421762</v>
      </c>
    </row>
    <row r="35" spans="1:4" ht="17.25" thickBot="1" x14ac:dyDescent="0.35"/>
    <row r="36" spans="1:4" ht="20.25" x14ac:dyDescent="0.3">
      <c r="B36" s="35" t="s">
        <v>17</v>
      </c>
      <c r="C36" s="39" t="s">
        <v>31</v>
      </c>
      <c r="D36" s="11"/>
    </row>
    <row r="37" spans="1:4" ht="17.25" thickBot="1" x14ac:dyDescent="0.35">
      <c r="B37" s="26" t="s">
        <v>20</v>
      </c>
      <c r="C37" s="34">
        <f>APORTE</f>
        <v>600</v>
      </c>
    </row>
    <row r="38" spans="1:4" ht="17.25" thickBot="1" x14ac:dyDescent="0.35"/>
    <row r="39" spans="1:4" ht="20.25" x14ac:dyDescent="0.3">
      <c r="B39" s="35" t="s">
        <v>21</v>
      </c>
      <c r="C39" s="40" t="s">
        <v>22</v>
      </c>
      <c r="D39" s="36" t="s">
        <v>23</v>
      </c>
    </row>
    <row r="40" spans="1:4" x14ac:dyDescent="0.3">
      <c r="B40" s="29" t="s">
        <v>24</v>
      </c>
      <c r="C40" s="30">
        <f>VLOOKUP($C$36&amp;"-"&amp;$B40,BASE!$A:$D,4,FALSE)</f>
        <v>0.32</v>
      </c>
      <c r="D40" s="31">
        <f>$C$37*C40</f>
        <v>192</v>
      </c>
    </row>
    <row r="41" spans="1:4" x14ac:dyDescent="0.3">
      <c r="B41" s="29" t="s">
        <v>25</v>
      </c>
      <c r="C41" s="30">
        <f>VLOOKUP($C$36&amp;"-"&amp;$B41,BASE!$A:$D,4,FALSE)</f>
        <v>0.35</v>
      </c>
      <c r="D41" s="31">
        <f t="shared" ref="D41:D45" si="1">$C$37*C41</f>
        <v>210</v>
      </c>
    </row>
    <row r="42" spans="1:4" x14ac:dyDescent="0.3">
      <c r="B42" s="29" t="s">
        <v>26</v>
      </c>
      <c r="C42" s="30">
        <f>VLOOKUP($C$36&amp;"-"&amp;$B42,BASE!$A:$D,4,FALSE)</f>
        <v>0.08</v>
      </c>
      <c r="D42" s="31">
        <f t="shared" si="1"/>
        <v>48</v>
      </c>
    </row>
    <row r="43" spans="1:4" x14ac:dyDescent="0.3">
      <c r="B43" s="29" t="s">
        <v>27</v>
      </c>
      <c r="C43" s="30">
        <f>VLOOKUP($C$36&amp;"-"&amp;$B43,BASE!$A:$D,4,FALSE)</f>
        <v>0.05</v>
      </c>
      <c r="D43" s="31">
        <f t="shared" si="1"/>
        <v>30</v>
      </c>
    </row>
    <row r="44" spans="1:4" x14ac:dyDescent="0.3">
      <c r="B44" s="29" t="s">
        <v>28</v>
      </c>
      <c r="C44" s="30">
        <f>VLOOKUP($C$36&amp;"-"&amp;$B44,BASE!$A:$D,4,FALSE)</f>
        <v>0.1</v>
      </c>
      <c r="D44" s="31">
        <f t="shared" si="1"/>
        <v>60</v>
      </c>
    </row>
    <row r="45" spans="1:4" x14ac:dyDescent="0.3">
      <c r="B45" s="29" t="s">
        <v>29</v>
      </c>
      <c r="C45" s="30">
        <f>VLOOKUP($C$36&amp;"-"&amp;$B45,BASE!$A:$D,4,FALSE)</f>
        <v>0.1</v>
      </c>
      <c r="D45" s="31">
        <f t="shared" si="1"/>
        <v>60</v>
      </c>
    </row>
    <row r="46" spans="1:4" ht="17.25" thickBot="1" x14ac:dyDescent="0.35">
      <c r="B46" s="32"/>
      <c r="C46" s="33"/>
      <c r="D46" s="43">
        <f>SUM(D40:D45)</f>
        <v>600</v>
      </c>
    </row>
  </sheetData>
  <mergeCells count="4">
    <mergeCell ref="B21:C21"/>
    <mergeCell ref="B28:C28"/>
    <mergeCell ref="B15:C15"/>
    <mergeCell ref="B46:C46"/>
  </mergeCells>
  <dataValidations disablePrompts="1" count="1">
    <dataValidation type="list" allowBlank="1" showInputMessage="1" showErrorMessage="1" sqref="C36" xr:uid="{6ABC8F0E-DC38-4439-A2B5-A77997396DDA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5CA5-447B-480D-BEBB-B13938065B6B}">
  <dimension ref="A2:D21"/>
  <sheetViews>
    <sheetView workbookViewId="0">
      <selection activeCell="D3" sqref="D3:D8"/>
    </sheetView>
  </sheetViews>
  <sheetFormatPr defaultRowHeight="15" x14ac:dyDescent="0.25"/>
  <cols>
    <col min="1" max="1" width="33.85546875" bestFit="1" customWidth="1"/>
    <col min="2" max="2" width="14.7109375" bestFit="1" customWidth="1"/>
    <col min="3" max="3" width="19" bestFit="1" customWidth="1"/>
    <col min="4" max="4" width="22.140625" bestFit="1" customWidth="1"/>
  </cols>
  <sheetData>
    <row r="2" spans="1:4" x14ac:dyDescent="0.25">
      <c r="A2" t="s">
        <v>30</v>
      </c>
      <c r="B2" t="s">
        <v>17</v>
      </c>
      <c r="C2" s="4" t="s">
        <v>21</v>
      </c>
      <c r="D2" t="s">
        <v>22</v>
      </c>
    </row>
    <row r="3" spans="1:4" x14ac:dyDescent="0.25">
      <c r="A3" t="str">
        <f>B3&amp;"-"&amp;C3</f>
        <v>CONSERVADOR-PAPEL</v>
      </c>
      <c r="B3" t="s">
        <v>19</v>
      </c>
      <c r="C3" s="2" t="s">
        <v>24</v>
      </c>
      <c r="D3" s="3">
        <v>0.3</v>
      </c>
    </row>
    <row r="4" spans="1:4" x14ac:dyDescent="0.25">
      <c r="A4" t="str">
        <f t="shared" ref="A4:A20" si="0">B4&amp;"-"&amp;C4</f>
        <v>CONSERVADOR-TIJOLO</v>
      </c>
      <c r="B4" t="s">
        <v>19</v>
      </c>
      <c r="C4" s="2" t="s">
        <v>25</v>
      </c>
      <c r="D4" s="3">
        <v>0.5</v>
      </c>
    </row>
    <row r="5" spans="1:4" x14ac:dyDescent="0.25">
      <c r="A5" t="str">
        <f t="shared" si="0"/>
        <v>CONSERVADOR-HÍBRIDOS</v>
      </c>
      <c r="B5" t="s">
        <v>19</v>
      </c>
      <c r="C5" s="2" t="s">
        <v>26</v>
      </c>
      <c r="D5" s="3">
        <v>0.1</v>
      </c>
    </row>
    <row r="6" spans="1:4" x14ac:dyDescent="0.25">
      <c r="A6" t="str">
        <f t="shared" si="0"/>
        <v>CONSERVADOR-FOFs</v>
      </c>
      <c r="B6" t="s">
        <v>19</v>
      </c>
      <c r="C6" s="2" t="s">
        <v>27</v>
      </c>
      <c r="D6" s="3">
        <v>0.1</v>
      </c>
    </row>
    <row r="7" spans="1:4" x14ac:dyDescent="0.25">
      <c r="A7" t="str">
        <f t="shared" si="0"/>
        <v>CONSERVADOR-DESENVOLVIMENTO</v>
      </c>
      <c r="B7" t="s">
        <v>19</v>
      </c>
      <c r="C7" s="2" t="s">
        <v>28</v>
      </c>
      <c r="D7" s="3">
        <v>0</v>
      </c>
    </row>
    <row r="8" spans="1:4" x14ac:dyDescent="0.25">
      <c r="A8" s="5" t="str">
        <f t="shared" si="0"/>
        <v>CONSERVADOR-HOTELARIAS</v>
      </c>
      <c r="B8" s="5" t="s">
        <v>19</v>
      </c>
      <c r="C8" s="6" t="s">
        <v>29</v>
      </c>
      <c r="D8" s="7">
        <v>0</v>
      </c>
    </row>
    <row r="9" spans="1:4" x14ac:dyDescent="0.25">
      <c r="A9" t="str">
        <f t="shared" si="0"/>
        <v>MODERADO-PAPEL</v>
      </c>
      <c r="B9" t="s">
        <v>31</v>
      </c>
      <c r="C9" s="2" t="s">
        <v>24</v>
      </c>
      <c r="D9" s="3">
        <v>0.32</v>
      </c>
    </row>
    <row r="10" spans="1:4" x14ac:dyDescent="0.25">
      <c r="A10" t="str">
        <f t="shared" si="0"/>
        <v>MODERADO-TIJOLO</v>
      </c>
      <c r="B10" t="s">
        <v>31</v>
      </c>
      <c r="C10" s="2" t="s">
        <v>25</v>
      </c>
      <c r="D10" s="3">
        <v>0.35</v>
      </c>
    </row>
    <row r="11" spans="1:4" x14ac:dyDescent="0.25">
      <c r="A11" t="str">
        <f t="shared" si="0"/>
        <v>MODERADO-HÍBRIDOS</v>
      </c>
      <c r="B11" t="s">
        <v>31</v>
      </c>
      <c r="C11" s="2" t="s">
        <v>26</v>
      </c>
      <c r="D11" s="3">
        <v>0.08</v>
      </c>
    </row>
    <row r="12" spans="1:4" x14ac:dyDescent="0.25">
      <c r="A12" t="str">
        <f t="shared" si="0"/>
        <v>MODERADO-FOFs</v>
      </c>
      <c r="B12" t="s">
        <v>31</v>
      </c>
      <c r="C12" s="2" t="s">
        <v>27</v>
      </c>
      <c r="D12" s="3">
        <v>0.05</v>
      </c>
    </row>
    <row r="13" spans="1:4" x14ac:dyDescent="0.25">
      <c r="A13" t="str">
        <f t="shared" si="0"/>
        <v>MODERADO-DESENVOLVIMENTO</v>
      </c>
      <c r="B13" t="s">
        <v>31</v>
      </c>
      <c r="C13" s="2" t="s">
        <v>28</v>
      </c>
      <c r="D13" s="3">
        <v>0.1</v>
      </c>
    </row>
    <row r="14" spans="1:4" x14ac:dyDescent="0.25">
      <c r="A14" s="5" t="str">
        <f t="shared" si="0"/>
        <v>MODERADO-HOTELARIAS</v>
      </c>
      <c r="B14" s="5" t="s">
        <v>31</v>
      </c>
      <c r="C14" s="6" t="s">
        <v>29</v>
      </c>
      <c r="D14" s="7">
        <v>0.1</v>
      </c>
    </row>
    <row r="15" spans="1:4" x14ac:dyDescent="0.25">
      <c r="A15" t="str">
        <f t="shared" si="0"/>
        <v>AGRESSIVO-PAPEL</v>
      </c>
      <c r="B15" t="s">
        <v>18</v>
      </c>
      <c r="C15" s="2" t="s">
        <v>24</v>
      </c>
      <c r="D15" s="3">
        <v>0.5</v>
      </c>
    </row>
    <row r="16" spans="1:4" x14ac:dyDescent="0.25">
      <c r="A16" t="str">
        <f t="shared" si="0"/>
        <v>AGRESSIVO-TIJOLO</v>
      </c>
      <c r="B16" t="s">
        <v>18</v>
      </c>
      <c r="C16" s="2" t="s">
        <v>25</v>
      </c>
      <c r="D16" s="3">
        <v>0.1</v>
      </c>
    </row>
    <row r="17" spans="1:4" x14ac:dyDescent="0.25">
      <c r="A17" t="str">
        <f t="shared" si="0"/>
        <v>AGRESSIVO-HÍBRIDOS</v>
      </c>
      <c r="B17" t="s">
        <v>18</v>
      </c>
      <c r="C17" s="2" t="s">
        <v>26</v>
      </c>
      <c r="D17" s="3">
        <v>0.05</v>
      </c>
    </row>
    <row r="18" spans="1:4" x14ac:dyDescent="0.25">
      <c r="A18" t="str">
        <f t="shared" si="0"/>
        <v>AGRESSIVO-FOFs</v>
      </c>
      <c r="B18" t="s">
        <v>18</v>
      </c>
      <c r="C18" s="2" t="s">
        <v>27</v>
      </c>
      <c r="D18" s="3">
        <v>0.05</v>
      </c>
    </row>
    <row r="19" spans="1:4" x14ac:dyDescent="0.25">
      <c r="A19" t="str">
        <f t="shared" si="0"/>
        <v>AGRESSIVO-DESENVOLVIMENTO</v>
      </c>
      <c r="B19" t="s">
        <v>18</v>
      </c>
      <c r="C19" s="2" t="s">
        <v>28</v>
      </c>
      <c r="D19" s="3">
        <v>0.2</v>
      </c>
    </row>
    <row r="20" spans="1:4" x14ac:dyDescent="0.25">
      <c r="A20" t="str">
        <f t="shared" si="0"/>
        <v>AGRESSIVO-HOTELARIAS</v>
      </c>
      <c r="B20" t="s">
        <v>18</v>
      </c>
      <c r="C20" s="2" t="s">
        <v>29</v>
      </c>
      <c r="D20" s="3">
        <v>0.1</v>
      </c>
    </row>
    <row r="21" spans="1:4" x14ac:dyDescent="0.25">
      <c r="D21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5</vt:i4>
      </vt:variant>
    </vt:vector>
  </HeadingPairs>
  <TitlesOfParts>
    <vt:vector size="7" baseType="lpstr">
      <vt:lpstr>APP</vt:lpstr>
      <vt:lpstr>BASE</vt:lpstr>
      <vt:lpstr>APORTE</vt:lpstr>
      <vt:lpstr>PATRIMONIO</vt:lpstr>
      <vt:lpstr>QTD_ANOS</vt:lpstr>
      <vt:lpstr>RENDIMENTO_CARTEIRA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Bastos</dc:creator>
  <cp:lastModifiedBy>Douglas Bastos</cp:lastModifiedBy>
  <dcterms:created xsi:type="dcterms:W3CDTF">2025-05-23T00:27:40Z</dcterms:created>
  <dcterms:modified xsi:type="dcterms:W3CDTF">2025-05-27T01:11:44Z</dcterms:modified>
</cp:coreProperties>
</file>