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checkCompatibility="1" autoCompressPictures="0"/>
  <bookViews>
    <workbookView xWindow="0" yWindow="0" windowWidth="21960" windowHeight="19140" tabRatio="707" activeTab="4"/>
  </bookViews>
  <sheets>
    <sheet name="2015 Fall" sheetId="12" r:id="rId1"/>
    <sheet name="STP" sheetId="14" r:id="rId2"/>
    <sheet name="ERC" sheetId="13" r:id="rId3"/>
    <sheet name="HOE" sheetId="15" r:id="rId4"/>
    <sheet name="2015 SPRING" sheetId="3" r:id="rId5"/>
    <sheet name="Skipper Whipper 2015" sheetId="4" r:id="rId6"/>
    <sheet name="CGC 2015" sheetId="5" r:id="rId7"/>
    <sheet name="Min B2B" sheetId="6" r:id="rId8"/>
    <sheet name="Oak Cup" sheetId="7" r:id="rId9"/>
    <sheet name="Altrz" sheetId="8" r:id="rId10"/>
    <sheet name="B2B" sheetId="9" r:id="rId11"/>
  </sheets>
  <externalReferences>
    <externalReference r:id="rId12"/>
  </externalReferences>
  <definedNames>
    <definedName name="_xlnm.Print_Area" localSheetId="0">#REF!</definedName>
    <definedName name="_xlnm.Print_Area" localSheetId="4">Altrz!$A$2:$J$39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C34" i="3"/>
  <c r="C33" i="3"/>
  <c r="C32" i="3"/>
  <c r="C31" i="3"/>
  <c r="C30" i="3"/>
  <c r="C29" i="3"/>
  <c r="C28" i="3"/>
  <c r="C21" i="3"/>
  <c r="C20" i="3"/>
  <c r="C19" i="3"/>
  <c r="C18" i="3"/>
  <c r="C17" i="3"/>
  <c r="C16" i="3"/>
  <c r="C15" i="3"/>
  <c r="C14" i="3"/>
  <c r="C9" i="3"/>
  <c r="C8" i="3"/>
  <c r="C7" i="3"/>
  <c r="C6" i="3"/>
  <c r="C5" i="3"/>
  <c r="C2" i="15"/>
  <c r="B3" i="15"/>
  <c r="D3" i="15"/>
  <c r="D4" i="15"/>
  <c r="D5" i="15"/>
  <c r="E5" i="15"/>
  <c r="F5" i="15"/>
  <c r="G5" i="15"/>
  <c r="A6" i="15"/>
  <c r="E6" i="15"/>
  <c r="F6" i="15"/>
  <c r="G6" i="15"/>
  <c r="A7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B12" i="15"/>
  <c r="D12" i="15"/>
  <c r="E12" i="15"/>
  <c r="F12" i="15"/>
  <c r="G12" i="15"/>
  <c r="D13" i="15"/>
  <c r="E13" i="15"/>
  <c r="F13" i="15"/>
  <c r="G13" i="15"/>
  <c r="D14" i="15"/>
  <c r="E14" i="15"/>
  <c r="F14" i="15"/>
  <c r="G14" i="15"/>
  <c r="A15" i="15"/>
  <c r="D15" i="15"/>
  <c r="E15" i="15"/>
  <c r="F15" i="15"/>
  <c r="G15" i="15"/>
  <c r="A16" i="15"/>
  <c r="D16" i="15"/>
  <c r="E16" i="15"/>
  <c r="F16" i="15"/>
  <c r="G16" i="15"/>
  <c r="A17" i="15"/>
  <c r="D17" i="15"/>
  <c r="E17" i="15"/>
  <c r="F17" i="15"/>
  <c r="G17" i="15"/>
  <c r="A18" i="15"/>
  <c r="D18" i="15"/>
  <c r="E18" i="15"/>
  <c r="F18" i="15"/>
  <c r="G18" i="15"/>
  <c r="A19" i="15"/>
  <c r="D19" i="15"/>
  <c r="E19" i="15"/>
  <c r="F19" i="15"/>
  <c r="G19" i="15"/>
  <c r="D20" i="15"/>
  <c r="E20" i="15"/>
  <c r="F20" i="15"/>
  <c r="G20" i="15"/>
  <c r="D21" i="15"/>
  <c r="E21" i="15"/>
  <c r="F21" i="15"/>
  <c r="G21" i="15"/>
  <c r="B26" i="15"/>
  <c r="D26" i="15"/>
  <c r="E26" i="15"/>
  <c r="F26" i="15"/>
  <c r="G26" i="15"/>
  <c r="D27" i="15"/>
  <c r="E27" i="15"/>
  <c r="F27" i="15"/>
  <c r="G27" i="15"/>
  <c r="D28" i="15"/>
  <c r="E28" i="15"/>
  <c r="F28" i="15"/>
  <c r="G28" i="15"/>
  <c r="A29" i="15"/>
  <c r="D29" i="15"/>
  <c r="E29" i="15"/>
  <c r="F29" i="15"/>
  <c r="G29" i="15"/>
  <c r="A30" i="15"/>
  <c r="D30" i="15"/>
  <c r="E30" i="15"/>
  <c r="F30" i="15"/>
  <c r="G30" i="15"/>
  <c r="D31" i="15"/>
  <c r="E31" i="15"/>
  <c r="F31" i="15"/>
  <c r="G31" i="15"/>
  <c r="D32" i="15"/>
  <c r="E32" i="15"/>
  <c r="F32" i="15"/>
  <c r="G32" i="15"/>
  <c r="D33" i="15"/>
  <c r="E33" i="15"/>
  <c r="F33" i="15"/>
  <c r="G33" i="15"/>
  <c r="D34" i="15"/>
  <c r="E34" i="15"/>
  <c r="F34" i="15"/>
  <c r="G34" i="15"/>
  <c r="D35" i="15"/>
  <c r="E35" i="15"/>
  <c r="F35" i="15"/>
  <c r="G35" i="15"/>
  <c r="E36" i="15"/>
  <c r="F36" i="15"/>
  <c r="G36" i="15"/>
  <c r="D40" i="15"/>
  <c r="E40" i="15"/>
  <c r="F40" i="15"/>
  <c r="G40" i="15"/>
  <c r="D41" i="15"/>
  <c r="E41" i="15"/>
  <c r="F41" i="15"/>
  <c r="G41" i="15"/>
  <c r="D42" i="15"/>
  <c r="E42" i="15"/>
  <c r="G42" i="15"/>
  <c r="D43" i="15"/>
  <c r="E43" i="15"/>
  <c r="G43" i="15"/>
  <c r="D44" i="15"/>
  <c r="E44" i="15"/>
  <c r="G44" i="15"/>
  <c r="G45" i="15"/>
  <c r="C2" i="14"/>
  <c r="B3" i="14"/>
  <c r="D3" i="14"/>
  <c r="D4" i="14"/>
  <c r="D5" i="14"/>
  <c r="E5" i="14"/>
  <c r="F5" i="14"/>
  <c r="A6" i="14"/>
  <c r="E6" i="14"/>
  <c r="F6" i="14"/>
  <c r="A7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B12" i="14"/>
  <c r="D12" i="14"/>
  <c r="E12" i="14"/>
  <c r="F12" i="14"/>
  <c r="D13" i="14"/>
  <c r="E13" i="14"/>
  <c r="F13" i="14"/>
  <c r="D14" i="14"/>
  <c r="E14" i="14"/>
  <c r="F14" i="14"/>
  <c r="A15" i="14"/>
  <c r="D15" i="14"/>
  <c r="E15" i="14"/>
  <c r="F15" i="14"/>
  <c r="A16" i="14"/>
  <c r="D16" i="14"/>
  <c r="E16" i="14"/>
  <c r="F16" i="14"/>
  <c r="A17" i="14"/>
  <c r="D17" i="14"/>
  <c r="E17" i="14"/>
  <c r="F17" i="14"/>
  <c r="A18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B26" i="14"/>
  <c r="D26" i="14"/>
  <c r="E26" i="14"/>
  <c r="F26" i="14"/>
  <c r="D27" i="14"/>
  <c r="E27" i="14"/>
  <c r="F27" i="14"/>
  <c r="D28" i="14"/>
  <c r="E28" i="14"/>
  <c r="F28" i="14"/>
  <c r="A29" i="14"/>
  <c r="D29" i="14"/>
  <c r="E29" i="14"/>
  <c r="F29" i="14"/>
  <c r="A30" i="14"/>
  <c r="D30" i="14"/>
  <c r="E30" i="14"/>
  <c r="F30" i="14"/>
  <c r="A31" i="14"/>
  <c r="D31" i="14"/>
  <c r="E31" i="14"/>
  <c r="F31" i="14"/>
  <c r="D32" i="14"/>
  <c r="E32" i="14"/>
  <c r="F32" i="14"/>
  <c r="E33" i="14"/>
  <c r="F33" i="14"/>
  <c r="D34" i="14"/>
  <c r="E34" i="14"/>
  <c r="F34" i="14"/>
  <c r="D35" i="14"/>
  <c r="E35" i="14"/>
  <c r="F35" i="14"/>
  <c r="E36" i="14"/>
  <c r="F36" i="14"/>
  <c r="D40" i="14"/>
  <c r="E40" i="14"/>
  <c r="D41" i="14"/>
  <c r="E41" i="14"/>
  <c r="D42" i="14"/>
  <c r="E42" i="14"/>
  <c r="D43" i="14"/>
  <c r="E43" i="14"/>
  <c r="E5" i="13"/>
  <c r="D6" i="13"/>
  <c r="E6" i="13"/>
  <c r="D7" i="13"/>
  <c r="E7" i="13"/>
  <c r="E8" i="13"/>
  <c r="D9" i="13"/>
  <c r="E9" i="13"/>
  <c r="D10" i="13"/>
  <c r="E10" i="13"/>
  <c r="D11" i="13"/>
  <c r="E11" i="13"/>
  <c r="B12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B26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C5" i="12"/>
  <c r="E5" i="12"/>
  <c r="F5" i="12"/>
  <c r="G5" i="12"/>
  <c r="D5" i="12"/>
  <c r="C6" i="12"/>
  <c r="E6" i="12"/>
  <c r="F6" i="12"/>
  <c r="G6" i="12"/>
  <c r="D6" i="12"/>
  <c r="C7" i="12"/>
  <c r="E7" i="12"/>
  <c r="F7" i="12"/>
  <c r="G7" i="12"/>
  <c r="D7" i="12"/>
  <c r="C8" i="12"/>
  <c r="E8" i="12"/>
  <c r="F8" i="12"/>
  <c r="G8" i="12"/>
  <c r="D8" i="12"/>
  <c r="C9" i="12"/>
  <c r="E9" i="12"/>
  <c r="F9" i="12"/>
  <c r="G9" i="12"/>
  <c r="D9" i="12"/>
  <c r="C10" i="12"/>
  <c r="E10" i="12"/>
  <c r="F10" i="12"/>
  <c r="G10" i="12"/>
  <c r="D10" i="12"/>
  <c r="C11" i="12"/>
  <c r="E11" i="12"/>
  <c r="F11" i="12"/>
  <c r="G11" i="12"/>
  <c r="D11" i="12"/>
  <c r="C12" i="12"/>
  <c r="D12" i="12"/>
  <c r="E12" i="12"/>
  <c r="F12" i="12"/>
  <c r="G12" i="12"/>
  <c r="D13" i="12"/>
  <c r="E13" i="12"/>
  <c r="F13" i="12"/>
  <c r="G13" i="12"/>
  <c r="C14" i="12"/>
  <c r="E14" i="12"/>
  <c r="F14" i="12"/>
  <c r="G14" i="12"/>
  <c r="D14" i="12"/>
  <c r="C15" i="12"/>
  <c r="E15" i="12"/>
  <c r="F15" i="12"/>
  <c r="G15" i="12"/>
  <c r="D15" i="12"/>
  <c r="C16" i="12"/>
  <c r="E16" i="12"/>
  <c r="F16" i="12"/>
  <c r="G16" i="12"/>
  <c r="D16" i="12"/>
  <c r="C17" i="12"/>
  <c r="E17" i="12"/>
  <c r="F17" i="12"/>
  <c r="G17" i="12"/>
  <c r="D17" i="12"/>
  <c r="C18" i="12"/>
  <c r="E18" i="12"/>
  <c r="F18" i="12"/>
  <c r="G18" i="12"/>
  <c r="D18" i="12"/>
  <c r="C19" i="12"/>
  <c r="E19" i="12"/>
  <c r="F19" i="12"/>
  <c r="G19" i="12"/>
  <c r="D19" i="12"/>
  <c r="C20" i="12"/>
  <c r="E20" i="12"/>
  <c r="F20" i="12"/>
  <c r="G20" i="12"/>
  <c r="D20" i="12"/>
  <c r="E21" i="12"/>
  <c r="F21" i="12"/>
  <c r="G21" i="12"/>
  <c r="D21" i="12"/>
  <c r="C22" i="12"/>
  <c r="E22" i="12"/>
  <c r="D22" i="12"/>
  <c r="F22" i="12"/>
  <c r="G22" i="12"/>
  <c r="C23" i="12"/>
  <c r="E23" i="12"/>
  <c r="D23" i="12"/>
  <c r="F23" i="12"/>
  <c r="G23" i="12"/>
  <c r="C26" i="12"/>
  <c r="D26" i="12"/>
  <c r="E26" i="12"/>
  <c r="F26" i="12"/>
  <c r="G26" i="12"/>
  <c r="D27" i="12"/>
  <c r="E27" i="12"/>
  <c r="F27" i="12"/>
  <c r="G27" i="12"/>
  <c r="C28" i="12"/>
  <c r="E28" i="12"/>
  <c r="F28" i="12"/>
  <c r="G28" i="12"/>
  <c r="D28" i="12"/>
  <c r="C29" i="12"/>
  <c r="E29" i="12"/>
  <c r="F29" i="12"/>
  <c r="G29" i="12"/>
  <c r="D29" i="12"/>
  <c r="C30" i="12"/>
  <c r="E30" i="12"/>
  <c r="F30" i="12"/>
  <c r="G30" i="12"/>
  <c r="D30" i="12"/>
  <c r="C31" i="12"/>
  <c r="E31" i="12"/>
  <c r="F31" i="12"/>
  <c r="G31" i="12"/>
  <c r="D31" i="12"/>
  <c r="C32" i="12"/>
  <c r="E32" i="12"/>
  <c r="F32" i="12"/>
  <c r="G32" i="12"/>
  <c r="D32" i="12"/>
  <c r="C33" i="12"/>
  <c r="E33" i="12"/>
  <c r="F33" i="12"/>
  <c r="G33" i="12"/>
  <c r="D33" i="12"/>
  <c r="C34" i="12"/>
  <c r="E34" i="12"/>
  <c r="F34" i="12"/>
  <c r="G34" i="12"/>
  <c r="D34" i="12"/>
  <c r="E35" i="12"/>
  <c r="F35" i="12"/>
  <c r="G35" i="12"/>
  <c r="D35" i="12"/>
  <c r="C39" i="12"/>
  <c r="D39" i="12"/>
  <c r="E39" i="12"/>
  <c r="F39" i="12"/>
  <c r="G39" i="12"/>
  <c r="D40" i="12"/>
  <c r="E40" i="12"/>
  <c r="F40" i="12"/>
  <c r="G40" i="12"/>
  <c r="C41" i="12"/>
  <c r="F41" i="12"/>
  <c r="D41" i="12"/>
  <c r="C42" i="12"/>
  <c r="F42" i="12"/>
  <c r="D42" i="12"/>
  <c r="C45" i="12"/>
  <c r="D45" i="12"/>
  <c r="E45" i="12"/>
  <c r="F45" i="12"/>
  <c r="G45" i="12"/>
  <c r="D46" i="12"/>
  <c r="E46" i="12"/>
  <c r="F46" i="12"/>
  <c r="G46" i="12"/>
  <c r="D54" i="12"/>
  <c r="D55" i="12"/>
  <c r="B56" i="12"/>
  <c r="D56" i="12"/>
  <c r="B57" i="12"/>
  <c r="D57" i="12"/>
  <c r="B58" i="12"/>
  <c r="D58" i="12"/>
  <c r="B59" i="12"/>
  <c r="D59" i="12"/>
  <c r="B60" i="12"/>
  <c r="D60" i="12"/>
  <c r="B61" i="12"/>
  <c r="D61" i="12"/>
  <c r="K35" i="3"/>
  <c r="K34" i="3"/>
  <c r="K33" i="3"/>
  <c r="K32" i="3"/>
  <c r="K31" i="3"/>
  <c r="K30" i="3"/>
  <c r="K29" i="3"/>
  <c r="K28" i="3"/>
  <c r="K22" i="3"/>
  <c r="K21" i="3"/>
  <c r="K20" i="3"/>
  <c r="K19" i="3"/>
  <c r="K18" i="3"/>
  <c r="K17" i="3"/>
  <c r="K16" i="3"/>
  <c r="K15" i="3"/>
  <c r="K14" i="3"/>
  <c r="K9" i="3"/>
  <c r="K8" i="3"/>
  <c r="K7" i="3"/>
  <c r="K6" i="3"/>
  <c r="K5" i="3"/>
  <c r="A49" i="9"/>
  <c r="A50" i="9"/>
  <c r="D50" i="9"/>
  <c r="D49" i="9"/>
  <c r="D48" i="9"/>
  <c r="D47" i="9"/>
  <c r="D46" i="9"/>
  <c r="B46" i="9"/>
  <c r="A43" i="9"/>
  <c r="A44" i="9"/>
  <c r="D44" i="9"/>
  <c r="D43" i="9"/>
  <c r="D42" i="9"/>
  <c r="D41" i="9"/>
  <c r="D40" i="9"/>
  <c r="B40" i="9"/>
  <c r="D36" i="9"/>
  <c r="A29" i="9"/>
  <c r="A30" i="9"/>
  <c r="A31" i="9"/>
  <c r="A32" i="9"/>
  <c r="A33" i="9"/>
  <c r="D35" i="9"/>
  <c r="D34" i="9"/>
  <c r="D33" i="9"/>
  <c r="D32" i="9"/>
  <c r="D31" i="9"/>
  <c r="D30" i="9"/>
  <c r="D29" i="9"/>
  <c r="D28" i="9"/>
  <c r="D27" i="9"/>
  <c r="D26" i="9"/>
  <c r="B26" i="9"/>
  <c r="D23" i="9"/>
  <c r="D22" i="9"/>
  <c r="A15" i="9"/>
  <c r="A16" i="9"/>
  <c r="A17" i="9"/>
  <c r="A18" i="9"/>
  <c r="A19" i="9"/>
  <c r="A20" i="9"/>
  <c r="D21" i="9"/>
  <c r="D20" i="9"/>
  <c r="D19" i="9"/>
  <c r="D18" i="9"/>
  <c r="D17" i="9"/>
  <c r="D16" i="9"/>
  <c r="D15" i="9"/>
  <c r="D14" i="9"/>
  <c r="D13" i="9"/>
  <c r="D12" i="9"/>
  <c r="B12" i="9"/>
  <c r="A6" i="9"/>
  <c r="A7" i="9"/>
  <c r="D9" i="9"/>
  <c r="D8" i="9"/>
  <c r="D7" i="9"/>
  <c r="D6" i="9"/>
  <c r="D5" i="9"/>
  <c r="D4" i="9"/>
  <c r="D3" i="9"/>
  <c r="B3" i="9"/>
  <c r="D2" i="9"/>
  <c r="I35" i="3"/>
  <c r="I34" i="3"/>
  <c r="I33" i="3"/>
  <c r="I32" i="3"/>
  <c r="B31" i="3"/>
  <c r="I31" i="3"/>
  <c r="B30" i="3"/>
  <c r="I30" i="3"/>
  <c r="B29" i="3"/>
  <c r="I29" i="3"/>
  <c r="B28" i="3"/>
  <c r="I28" i="3"/>
  <c r="I21" i="3"/>
  <c r="I20" i="3"/>
  <c r="B19" i="3"/>
  <c r="I19" i="3"/>
  <c r="B18" i="3"/>
  <c r="I18" i="3"/>
  <c r="B17" i="3"/>
  <c r="I17" i="3"/>
  <c r="B16" i="3"/>
  <c r="I16" i="3"/>
  <c r="B15" i="3"/>
  <c r="I15" i="3"/>
  <c r="B14" i="3"/>
  <c r="I14" i="3"/>
  <c r="B9" i="3"/>
  <c r="I9" i="3"/>
  <c r="B8" i="3"/>
  <c r="I8" i="3"/>
  <c r="B7" i="3"/>
  <c r="I7" i="3"/>
  <c r="B6" i="3"/>
  <c r="I6" i="3"/>
  <c r="B5" i="3"/>
  <c r="I5" i="3"/>
  <c r="A29" i="8"/>
  <c r="A30" i="8"/>
  <c r="A31" i="8"/>
  <c r="D31" i="8"/>
  <c r="H35" i="3"/>
  <c r="A32" i="8"/>
  <c r="A33" i="8"/>
  <c r="D34" i="8"/>
  <c r="H34" i="3"/>
  <c r="D35" i="8"/>
  <c r="H33" i="3"/>
  <c r="D33" i="8"/>
  <c r="H32" i="3"/>
  <c r="D32" i="8"/>
  <c r="H31" i="3"/>
  <c r="D29" i="8"/>
  <c r="H30" i="3"/>
  <c r="D28" i="8"/>
  <c r="H29" i="3"/>
  <c r="D30" i="8"/>
  <c r="H28" i="3"/>
  <c r="A15" i="8"/>
  <c r="A16" i="8"/>
  <c r="A17" i="8"/>
  <c r="A18" i="8"/>
  <c r="A19" i="8"/>
  <c r="A20" i="8"/>
  <c r="D21" i="8"/>
  <c r="H21" i="3"/>
  <c r="D20" i="8"/>
  <c r="H20" i="3"/>
  <c r="D19" i="8"/>
  <c r="H19" i="3"/>
  <c r="D18" i="8"/>
  <c r="H18" i="3"/>
  <c r="D17" i="8"/>
  <c r="H17" i="3"/>
  <c r="D15" i="8"/>
  <c r="H16" i="3"/>
  <c r="D14" i="8"/>
  <c r="H15" i="3"/>
  <c r="D16" i="8"/>
  <c r="H14" i="3"/>
  <c r="A6" i="8"/>
  <c r="A7" i="8"/>
  <c r="D9" i="8"/>
  <c r="H9" i="3"/>
  <c r="D8" i="8"/>
  <c r="H8" i="3"/>
  <c r="D7" i="8"/>
  <c r="H7" i="3"/>
  <c r="D6" i="8"/>
  <c r="H6" i="3"/>
  <c r="D5" i="8"/>
  <c r="H5" i="3"/>
  <c r="D36" i="8"/>
  <c r="D23" i="8"/>
  <c r="D22" i="8"/>
  <c r="E22" i="7"/>
  <c r="H22" i="7"/>
  <c r="G22" i="7"/>
  <c r="F22" i="7"/>
  <c r="A15" i="7"/>
  <c r="A16" i="7"/>
  <c r="A17" i="7"/>
  <c r="A18" i="7"/>
  <c r="A19" i="7"/>
  <c r="A20" i="7"/>
  <c r="D21" i="7"/>
  <c r="E21" i="7"/>
  <c r="A15" i="5"/>
  <c r="A16" i="5"/>
  <c r="A17" i="5"/>
  <c r="A18" i="5"/>
  <c r="A19" i="5"/>
  <c r="A20" i="5"/>
  <c r="A21" i="5"/>
  <c r="D21" i="5"/>
  <c r="F21" i="7"/>
  <c r="A15" i="6"/>
  <c r="A16" i="6"/>
  <c r="A17" i="6"/>
  <c r="A18" i="6"/>
  <c r="A19" i="6"/>
  <c r="A20" i="6"/>
  <c r="D21" i="6"/>
  <c r="G21" i="7"/>
  <c r="H21" i="7"/>
  <c r="A29" i="7"/>
  <c r="D29" i="7"/>
  <c r="G29" i="3"/>
  <c r="A30" i="7"/>
  <c r="D30" i="7"/>
  <c r="G30" i="3"/>
  <c r="A31" i="7"/>
  <c r="A32" i="7"/>
  <c r="A33" i="7"/>
  <c r="D33" i="7"/>
  <c r="G31" i="3"/>
  <c r="A34" i="7"/>
  <c r="A35" i="7"/>
  <c r="D35" i="7"/>
  <c r="G32" i="3"/>
  <c r="D32" i="7"/>
  <c r="G33" i="3"/>
  <c r="D31" i="7"/>
  <c r="G34" i="3"/>
  <c r="D34" i="7"/>
  <c r="G35" i="3"/>
  <c r="D28" i="7"/>
  <c r="G28" i="3"/>
  <c r="D14" i="7"/>
  <c r="G15" i="3"/>
  <c r="D17" i="7"/>
  <c r="G16" i="3"/>
  <c r="D16" i="7"/>
  <c r="G17" i="3"/>
  <c r="D18" i="7"/>
  <c r="G18" i="3"/>
  <c r="D19" i="7"/>
  <c r="G19" i="3"/>
  <c r="D20" i="7"/>
  <c r="G20" i="3"/>
  <c r="G21" i="3"/>
  <c r="G22" i="3"/>
  <c r="D15" i="7"/>
  <c r="G14" i="3"/>
  <c r="D15" i="6"/>
  <c r="F14" i="3"/>
  <c r="G23" i="3"/>
  <c r="D5" i="7"/>
  <c r="G6" i="3"/>
  <c r="A6" i="7"/>
  <c r="D6" i="7"/>
  <c r="G7" i="3"/>
  <c r="D8" i="7"/>
  <c r="G8" i="3"/>
  <c r="D9" i="7"/>
  <c r="G9" i="3"/>
  <c r="A7" i="7"/>
  <c r="D7" i="7"/>
  <c r="G5" i="3"/>
  <c r="D5" i="6"/>
  <c r="F5" i="3"/>
  <c r="D34" i="3"/>
  <c r="A29" i="5"/>
  <c r="A30" i="5"/>
  <c r="A31" i="5"/>
  <c r="A32" i="5"/>
  <c r="D34" i="5"/>
  <c r="E34" i="3"/>
  <c r="A29" i="6"/>
  <c r="A30" i="6"/>
  <c r="A31" i="6"/>
  <c r="A32" i="6"/>
  <c r="D34" i="6"/>
  <c r="F34" i="3"/>
  <c r="D35" i="3"/>
  <c r="D35" i="5"/>
  <c r="E35" i="3"/>
  <c r="D35" i="6"/>
  <c r="F35" i="3"/>
  <c r="E35" i="4"/>
  <c r="E34" i="4"/>
  <c r="D7" i="4"/>
  <c r="E6" i="6"/>
  <c r="A6" i="5"/>
  <c r="A7" i="5"/>
  <c r="D7" i="5"/>
  <c r="F6" i="6"/>
  <c r="D6" i="4"/>
  <c r="E7" i="6"/>
  <c r="F7" i="6"/>
  <c r="A6" i="6"/>
  <c r="A7" i="6"/>
  <c r="D7" i="6"/>
  <c r="F6" i="3"/>
  <c r="D6" i="6"/>
  <c r="F7" i="3"/>
  <c r="D8" i="6"/>
  <c r="F8" i="3"/>
  <c r="D9" i="6"/>
  <c r="F9" i="3"/>
  <c r="D31" i="4"/>
  <c r="E31" i="6"/>
  <c r="D31" i="5"/>
  <c r="F31" i="6"/>
  <c r="E32" i="6"/>
  <c r="F32" i="6"/>
  <c r="D32" i="4"/>
  <c r="E33" i="6"/>
  <c r="D32" i="5"/>
  <c r="F33" i="6"/>
  <c r="D28" i="4"/>
  <c r="E29" i="6"/>
  <c r="D30" i="5"/>
  <c r="F29" i="6"/>
  <c r="D30" i="4"/>
  <c r="E30" i="6"/>
  <c r="D29" i="5"/>
  <c r="F30" i="6"/>
  <c r="D28" i="6"/>
  <c r="F29" i="3"/>
  <c r="D30" i="6"/>
  <c r="F30" i="3"/>
  <c r="D31" i="6"/>
  <c r="F31" i="3"/>
  <c r="F32" i="3"/>
  <c r="D32" i="6"/>
  <c r="F33" i="3"/>
  <c r="D29" i="6"/>
  <c r="F28" i="3"/>
  <c r="D14" i="6"/>
  <c r="F15" i="3"/>
  <c r="D16" i="6"/>
  <c r="F16" i="3"/>
  <c r="D18" i="6"/>
  <c r="F17" i="3"/>
  <c r="D19" i="6"/>
  <c r="F18" i="3"/>
  <c r="D17" i="6"/>
  <c r="F19" i="3"/>
  <c r="D20" i="6"/>
  <c r="F20" i="3"/>
  <c r="F21" i="3"/>
  <c r="F22" i="3"/>
  <c r="F23" i="3"/>
  <c r="D33" i="3"/>
  <c r="E33" i="3"/>
  <c r="E33" i="4"/>
  <c r="D20" i="3"/>
  <c r="D20" i="5"/>
  <c r="E20" i="3"/>
  <c r="D21" i="3"/>
  <c r="E21" i="3"/>
  <c r="D19" i="4"/>
  <c r="D22" i="3"/>
  <c r="D18" i="5"/>
  <c r="E22" i="3"/>
  <c r="C22" i="3"/>
  <c r="D23" i="3"/>
  <c r="C23" i="3"/>
  <c r="D15" i="4"/>
  <c r="D15" i="3"/>
  <c r="D16" i="4"/>
  <c r="D16" i="3"/>
  <c r="D17" i="4"/>
  <c r="D17" i="3"/>
  <c r="D18" i="4"/>
  <c r="D18" i="3"/>
  <c r="D19" i="3"/>
  <c r="D14" i="4"/>
  <c r="D14" i="3"/>
  <c r="D32" i="3"/>
  <c r="E32" i="3"/>
  <c r="D29" i="4"/>
  <c r="D29" i="3"/>
  <c r="D30" i="3"/>
  <c r="D31" i="3"/>
  <c r="D28" i="3"/>
  <c r="E31" i="3"/>
  <c r="E30" i="3"/>
  <c r="D28" i="5"/>
  <c r="E29" i="3"/>
  <c r="E28" i="3"/>
  <c r="E12" i="3"/>
  <c r="E26" i="3"/>
  <c r="E39" i="3"/>
  <c r="E13" i="3"/>
  <c r="E27" i="3"/>
  <c r="E40" i="3"/>
  <c r="E23" i="3"/>
  <c r="E19" i="3"/>
  <c r="D19" i="5"/>
  <c r="E18" i="3"/>
  <c r="D17" i="5"/>
  <c r="E17" i="3"/>
  <c r="D14" i="5"/>
  <c r="E16" i="3"/>
  <c r="D15" i="5"/>
  <c r="E15" i="3"/>
  <c r="D16" i="5"/>
  <c r="E14" i="3"/>
  <c r="D8" i="5"/>
  <c r="E9" i="3"/>
  <c r="D9" i="5"/>
  <c r="E8" i="3"/>
  <c r="E7" i="3"/>
  <c r="E6" i="3"/>
  <c r="D5" i="5"/>
  <c r="E5" i="3"/>
  <c r="E32" i="4"/>
  <c r="E20" i="4"/>
  <c r="E21" i="4"/>
  <c r="A49" i="8"/>
  <c r="A50" i="8"/>
  <c r="H45" i="3"/>
  <c r="H46" i="3"/>
  <c r="B42" i="3"/>
  <c r="B43" i="3"/>
  <c r="D44" i="4"/>
  <c r="D43" i="3"/>
  <c r="C43" i="3"/>
  <c r="B41" i="3"/>
  <c r="B12" i="3"/>
  <c r="B26" i="3"/>
  <c r="B39" i="3"/>
  <c r="D6" i="3"/>
  <c r="D7" i="3"/>
  <c r="D8" i="4"/>
  <c r="D8" i="3"/>
  <c r="D9" i="4"/>
  <c r="D5" i="4"/>
  <c r="D5" i="3"/>
  <c r="H50" i="8"/>
  <c r="G50" i="8"/>
  <c r="F50" i="8"/>
  <c r="E50" i="8"/>
  <c r="H49" i="8"/>
  <c r="G49" i="8"/>
  <c r="F49" i="8"/>
  <c r="E49" i="8"/>
  <c r="D49" i="8"/>
  <c r="H48" i="8"/>
  <c r="G48" i="8"/>
  <c r="F48" i="8"/>
  <c r="E48" i="8"/>
  <c r="D48" i="8"/>
  <c r="I48" i="8"/>
  <c r="D47" i="8"/>
  <c r="D46" i="8"/>
  <c r="B46" i="8"/>
  <c r="H44" i="8"/>
  <c r="G44" i="8"/>
  <c r="F44" i="8"/>
  <c r="E44" i="8"/>
  <c r="H43" i="8"/>
  <c r="G43" i="8"/>
  <c r="F43" i="8"/>
  <c r="E43" i="8"/>
  <c r="A43" i="8"/>
  <c r="H42" i="8"/>
  <c r="G42" i="8"/>
  <c r="F42" i="8"/>
  <c r="E42" i="8"/>
  <c r="D42" i="8"/>
  <c r="I42" i="8"/>
  <c r="D41" i="8"/>
  <c r="D40" i="8"/>
  <c r="B40" i="8"/>
  <c r="H36" i="8"/>
  <c r="G36" i="8"/>
  <c r="F36" i="8"/>
  <c r="E36" i="8"/>
  <c r="H35" i="8"/>
  <c r="G35" i="8"/>
  <c r="F35" i="8"/>
  <c r="E35" i="8"/>
  <c r="H34" i="8"/>
  <c r="G34" i="8"/>
  <c r="F34" i="8"/>
  <c r="E34" i="8"/>
  <c r="I34" i="8"/>
  <c r="H33" i="8"/>
  <c r="H47" i="8"/>
  <c r="G33" i="8"/>
  <c r="G47" i="8"/>
  <c r="F33" i="8"/>
  <c r="F47" i="8"/>
  <c r="E33" i="8"/>
  <c r="E47" i="8"/>
  <c r="H32" i="8"/>
  <c r="H46" i="8"/>
  <c r="G32" i="8"/>
  <c r="G46" i="8"/>
  <c r="F32" i="8"/>
  <c r="F46" i="8"/>
  <c r="E32" i="8"/>
  <c r="E46" i="8"/>
  <c r="H31" i="8"/>
  <c r="G31" i="8"/>
  <c r="F31" i="8"/>
  <c r="E31" i="8"/>
  <c r="H30" i="8"/>
  <c r="G30" i="8"/>
  <c r="F30" i="8"/>
  <c r="E30" i="8"/>
  <c r="I30" i="8"/>
  <c r="H29" i="8"/>
  <c r="G29" i="8"/>
  <c r="F29" i="8"/>
  <c r="E29" i="8"/>
  <c r="I29" i="8"/>
  <c r="H28" i="8"/>
  <c r="G28" i="8"/>
  <c r="F28" i="8"/>
  <c r="E28" i="8"/>
  <c r="H23" i="8"/>
  <c r="G23" i="8"/>
  <c r="F23" i="8"/>
  <c r="E23" i="8"/>
  <c r="H22" i="8"/>
  <c r="G22" i="8"/>
  <c r="F22" i="8"/>
  <c r="E22" i="8"/>
  <c r="I22" i="8"/>
  <c r="H21" i="8"/>
  <c r="G21" i="8"/>
  <c r="F21" i="8"/>
  <c r="E21" i="8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G15" i="8"/>
  <c r="F15" i="8"/>
  <c r="E15" i="8"/>
  <c r="H14" i="8"/>
  <c r="G14" i="8"/>
  <c r="F14" i="8"/>
  <c r="E14" i="8"/>
  <c r="I14" i="8"/>
  <c r="I13" i="8"/>
  <c r="I27" i="8"/>
  <c r="I41" i="8"/>
  <c r="H13" i="8"/>
  <c r="H27" i="8"/>
  <c r="H41" i="8"/>
  <c r="G13" i="8"/>
  <c r="G27" i="8"/>
  <c r="G41" i="8"/>
  <c r="F13" i="8"/>
  <c r="F27" i="8"/>
  <c r="F41" i="8"/>
  <c r="E13" i="8"/>
  <c r="E27" i="8"/>
  <c r="E41" i="8"/>
  <c r="I12" i="8"/>
  <c r="I26" i="8"/>
  <c r="I40" i="8"/>
  <c r="H12" i="8"/>
  <c r="H26" i="8"/>
  <c r="H40" i="8"/>
  <c r="G12" i="8"/>
  <c r="G26" i="8"/>
  <c r="G40" i="8"/>
  <c r="F12" i="8"/>
  <c r="F26" i="8"/>
  <c r="F40" i="8"/>
  <c r="E12" i="8"/>
  <c r="E26" i="8"/>
  <c r="E40" i="8"/>
  <c r="H9" i="8"/>
  <c r="G9" i="8"/>
  <c r="F9" i="8"/>
  <c r="E9" i="8"/>
  <c r="H8" i="8"/>
  <c r="G8" i="8"/>
  <c r="F8" i="8"/>
  <c r="E8" i="8"/>
  <c r="H7" i="8"/>
  <c r="G7" i="8"/>
  <c r="F7" i="8"/>
  <c r="E7" i="8"/>
  <c r="F6" i="8"/>
  <c r="E6" i="8"/>
  <c r="G6" i="8"/>
  <c r="H6" i="8"/>
  <c r="I6" i="8"/>
  <c r="F5" i="8"/>
  <c r="E5" i="8"/>
  <c r="G5" i="8"/>
  <c r="H5" i="8"/>
  <c r="I5" i="8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H29" i="7"/>
  <c r="G28" i="7"/>
  <c r="F28" i="7"/>
  <c r="E28" i="7"/>
  <c r="F12" i="7"/>
  <c r="F26" i="7"/>
  <c r="G23" i="7"/>
  <c r="F23" i="7"/>
  <c r="E23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H13" i="7"/>
  <c r="H27" i="7"/>
  <c r="G13" i="7"/>
  <c r="G27" i="7"/>
  <c r="F13" i="7"/>
  <c r="F27" i="7"/>
  <c r="E13" i="7"/>
  <c r="E27" i="7"/>
  <c r="H12" i="7"/>
  <c r="H26" i="7"/>
  <c r="G12" i="7"/>
  <c r="G26" i="7"/>
  <c r="E12" i="7"/>
  <c r="E26" i="7"/>
  <c r="G9" i="7"/>
  <c r="F9" i="7"/>
  <c r="E9" i="7"/>
  <c r="H9" i="7"/>
  <c r="G8" i="7"/>
  <c r="F8" i="7"/>
  <c r="E8" i="7"/>
  <c r="G7" i="7"/>
  <c r="F7" i="7"/>
  <c r="E7" i="7"/>
  <c r="F6" i="7"/>
  <c r="E6" i="7"/>
  <c r="G6" i="7"/>
  <c r="H6" i="7"/>
  <c r="F5" i="7"/>
  <c r="E5" i="7"/>
  <c r="G5" i="7"/>
  <c r="H5" i="7"/>
  <c r="F36" i="6"/>
  <c r="E36" i="6"/>
  <c r="F35" i="6"/>
  <c r="E35" i="6"/>
  <c r="F34" i="6"/>
  <c r="E34" i="6"/>
  <c r="G33" i="6"/>
  <c r="G32" i="6"/>
  <c r="G31" i="6"/>
  <c r="F28" i="6"/>
  <c r="E28" i="6"/>
  <c r="G28" i="6"/>
  <c r="F21" i="6"/>
  <c r="E21" i="6"/>
  <c r="G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G14" i="6"/>
  <c r="G13" i="6"/>
  <c r="G27" i="6"/>
  <c r="F13" i="6"/>
  <c r="F27" i="6"/>
  <c r="E13" i="6"/>
  <c r="E27" i="6"/>
  <c r="G12" i="6"/>
  <c r="G26" i="6"/>
  <c r="F12" i="6"/>
  <c r="F26" i="6"/>
  <c r="E12" i="6"/>
  <c r="E26" i="6"/>
  <c r="F9" i="6"/>
  <c r="E9" i="6"/>
  <c r="F8" i="6"/>
  <c r="E8" i="6"/>
  <c r="F5" i="6"/>
  <c r="E5" i="6"/>
  <c r="E36" i="5"/>
  <c r="E35" i="5"/>
  <c r="E34" i="5"/>
  <c r="E33" i="5"/>
  <c r="E32" i="5"/>
  <c r="E30" i="5"/>
  <c r="D13" i="4"/>
  <c r="D27" i="4"/>
  <c r="D27" i="5"/>
  <c r="D27" i="6"/>
  <c r="D27" i="7"/>
  <c r="D27" i="8"/>
  <c r="E21" i="5"/>
  <c r="F13" i="5"/>
  <c r="F27" i="5"/>
  <c r="E13" i="5"/>
  <c r="E27" i="5"/>
  <c r="D13" i="5"/>
  <c r="D13" i="6"/>
  <c r="D13" i="7"/>
  <c r="D13" i="8"/>
  <c r="F12" i="5"/>
  <c r="F26" i="5"/>
  <c r="E12" i="5"/>
  <c r="E26" i="5"/>
  <c r="B12" i="4"/>
  <c r="B12" i="5"/>
  <c r="B12" i="6"/>
  <c r="B12" i="7"/>
  <c r="B12" i="8"/>
  <c r="E8" i="5"/>
  <c r="E6" i="5"/>
  <c r="D4" i="5"/>
  <c r="D4" i="6"/>
  <c r="D4" i="7"/>
  <c r="D4" i="8"/>
  <c r="D3" i="5"/>
  <c r="D3" i="6"/>
  <c r="D3" i="7"/>
  <c r="D3" i="8"/>
  <c r="B3" i="5"/>
  <c r="B3" i="6"/>
  <c r="B3" i="7"/>
  <c r="B3" i="8"/>
  <c r="C2" i="5"/>
  <c r="C2" i="6"/>
  <c r="C2" i="7"/>
  <c r="D2" i="8"/>
  <c r="D43" i="4"/>
  <c r="E44" i="4"/>
  <c r="D42" i="4"/>
  <c r="E28" i="4"/>
  <c r="E16" i="5"/>
  <c r="E13" i="4"/>
  <c r="E27" i="4"/>
  <c r="E41" i="4"/>
  <c r="D41" i="4"/>
  <c r="E12" i="4"/>
  <c r="E26" i="4"/>
  <c r="E40" i="4"/>
  <c r="D12" i="4"/>
  <c r="B26" i="4"/>
  <c r="B26" i="5"/>
  <c r="B26" i="6"/>
  <c r="B26" i="7"/>
  <c r="B26" i="8"/>
  <c r="E5" i="5"/>
  <c r="C26" i="3"/>
  <c r="C39" i="3"/>
  <c r="C45" i="3"/>
  <c r="C13" i="3"/>
  <c r="C27" i="3"/>
  <c r="C40" i="3"/>
  <c r="C46" i="3"/>
  <c r="C12" i="3"/>
  <c r="K26" i="3"/>
  <c r="K39" i="3"/>
  <c r="K45" i="3"/>
  <c r="K40" i="3"/>
  <c r="K46" i="3"/>
  <c r="H13" i="3"/>
  <c r="G13" i="3"/>
  <c r="G27" i="3"/>
  <c r="G40" i="3"/>
  <c r="G46" i="3"/>
  <c r="F13" i="3"/>
  <c r="F27" i="3"/>
  <c r="F40" i="3"/>
  <c r="F46" i="3"/>
  <c r="E46" i="3"/>
  <c r="D13" i="3"/>
  <c r="D27" i="3"/>
  <c r="D40" i="3"/>
  <c r="D46" i="3"/>
  <c r="K12" i="3"/>
  <c r="H12" i="3"/>
  <c r="G12" i="3"/>
  <c r="G26" i="3"/>
  <c r="G39" i="3"/>
  <c r="G45" i="3"/>
  <c r="F12" i="3"/>
  <c r="F26" i="3"/>
  <c r="F39" i="3"/>
  <c r="F45" i="3"/>
  <c r="E45" i="3"/>
  <c r="D12" i="3"/>
  <c r="D26" i="3"/>
  <c r="D39" i="3"/>
  <c r="D45" i="3"/>
  <c r="I49" i="8"/>
  <c r="B45" i="3"/>
  <c r="E31" i="5"/>
  <c r="H28" i="7"/>
  <c r="I8" i="8"/>
  <c r="H14" i="7"/>
  <c r="I9" i="8"/>
  <c r="E5" i="4"/>
  <c r="E7" i="5"/>
  <c r="H30" i="7"/>
  <c r="E17" i="5"/>
  <c r="I32" i="8"/>
  <c r="I46" i="8"/>
  <c r="I33" i="8"/>
  <c r="I47" i="8"/>
  <c r="E20" i="5"/>
  <c r="E29" i="4"/>
  <c r="E19" i="4"/>
  <c r="D50" i="8"/>
  <c r="I50" i="8"/>
  <c r="E6" i="4"/>
  <c r="E30" i="4"/>
  <c r="E28" i="5"/>
  <c r="F28" i="5"/>
  <c r="E29" i="5"/>
  <c r="I35" i="8"/>
  <c r="I28" i="8"/>
  <c r="E7" i="4"/>
  <c r="I7" i="8"/>
  <c r="E15" i="5"/>
  <c r="F15" i="5"/>
  <c r="E9" i="5"/>
  <c r="F9" i="5"/>
  <c r="E14" i="5"/>
  <c r="E18" i="5"/>
  <c r="E18" i="4"/>
  <c r="E16" i="4"/>
  <c r="E15" i="4"/>
  <c r="E19" i="5"/>
  <c r="I15" i="8"/>
  <c r="I16" i="8"/>
  <c r="G34" i="6"/>
  <c r="G15" i="6"/>
  <c r="F29" i="5"/>
  <c r="G5" i="6"/>
  <c r="G8" i="6"/>
  <c r="F14" i="5"/>
  <c r="G30" i="6"/>
  <c r="F34" i="5"/>
  <c r="F7" i="5"/>
  <c r="F5" i="5"/>
  <c r="G35" i="6"/>
  <c r="G29" i="6"/>
  <c r="F6" i="5"/>
  <c r="G36" i="6"/>
  <c r="I36" i="8"/>
  <c r="E17" i="4"/>
  <c r="I31" i="8"/>
  <c r="E14" i="4"/>
  <c r="D41" i="3"/>
  <c r="C41" i="3"/>
  <c r="E42" i="4"/>
  <c r="F30" i="5"/>
  <c r="D42" i="3"/>
  <c r="C42" i="3"/>
  <c r="E43" i="4"/>
  <c r="H7" i="7"/>
  <c r="H8" i="7"/>
  <c r="E31" i="4"/>
  <c r="F8" i="5"/>
  <c r="G16" i="6"/>
  <c r="H15" i="7"/>
  <c r="A44" i="8"/>
  <c r="D44" i="8"/>
  <c r="I44" i="8"/>
  <c r="D43" i="8"/>
  <c r="I43" i="8"/>
  <c r="D9" i="3"/>
  <c r="E9" i="4"/>
  <c r="D12" i="5"/>
  <c r="D12" i="6"/>
  <c r="D12" i="7"/>
  <c r="D12" i="8"/>
  <c r="D26" i="4"/>
  <c r="E8" i="4"/>
  <c r="F16" i="5"/>
  <c r="D26" i="5"/>
  <c r="D26" i="6"/>
  <c r="D26" i="7"/>
  <c r="D26" i="8"/>
  <c r="D40" i="4"/>
  <c r="H16" i="7"/>
  <c r="H31" i="7"/>
  <c r="F31" i="5"/>
  <c r="G6" i="6"/>
  <c r="G7" i="6"/>
  <c r="G9" i="6"/>
  <c r="F17" i="5"/>
  <c r="G17" i="6"/>
  <c r="I17" i="8"/>
  <c r="I18" i="8"/>
  <c r="F18" i="5"/>
  <c r="H32" i="7"/>
  <c r="H17" i="7"/>
  <c r="G18" i="6"/>
  <c r="F32" i="5"/>
  <c r="F33" i="5"/>
  <c r="F36" i="5"/>
  <c r="H33" i="7"/>
  <c r="F19" i="5"/>
  <c r="G20" i="6"/>
  <c r="G19" i="6"/>
  <c r="H18" i="7"/>
  <c r="I19" i="8"/>
  <c r="F35" i="5"/>
  <c r="H19" i="7"/>
  <c r="F21" i="5"/>
  <c r="F20" i="5"/>
  <c r="I21" i="8"/>
  <c r="I20" i="8"/>
  <c r="I23" i="8"/>
  <c r="H34" i="7"/>
  <c r="H35" i="7"/>
  <c r="D36" i="7"/>
  <c r="H36" i="7"/>
  <c r="H20" i="7"/>
  <c r="H23" i="7"/>
</calcChain>
</file>

<file path=xl/sharedStrings.xml><?xml version="1.0" encoding="utf-8"?>
<sst xmlns="http://schemas.openxmlformats.org/spreadsheetml/2006/main" count="557" uniqueCount="76">
  <si>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</si>
  <si>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</si>
  <si>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</si>
  <si>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</si>
  <si>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</si>
  <si>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</si>
  <si>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</si>
  <si>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</si>
  <si>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SOMIRA MEN</t>
  </si>
  <si>
    <t>Coast Guard</t>
  </si>
  <si>
    <t>Kelpies</t>
  </si>
  <si>
    <t>Sisters</t>
  </si>
  <si>
    <t>Funatics</t>
  </si>
  <si>
    <t>Beavers</t>
  </si>
  <si>
    <t>COAST GUARD CHALLENGE</t>
  </si>
  <si>
    <t>DNS</t>
  </si>
  <si>
    <t>Row'd Warriors</t>
  </si>
  <si>
    <t>CHAMP POINTS</t>
  </si>
  <si>
    <t>TOT</t>
  </si>
  <si>
    <t>POINTS</t>
  </si>
  <si>
    <t>RACE</t>
  </si>
  <si>
    <t>Points</t>
  </si>
  <si>
    <t>SK</t>
  </si>
  <si>
    <t>TEAMS</t>
  </si>
  <si>
    <t>CGC</t>
  </si>
  <si>
    <t>OEWRS</t>
  </si>
  <si>
    <t>Mini B2B</t>
  </si>
  <si>
    <t>OC</t>
  </si>
  <si>
    <t>CHAMP</t>
  </si>
  <si>
    <t>PLACE</t>
  </si>
  <si>
    <t>ROW'D WARRIORS</t>
  </si>
  <si>
    <t>OAKLAND CUP</t>
  </si>
  <si>
    <t>ALCATRAZ WHALEBOAT RACE</t>
  </si>
  <si>
    <t xml:space="preserve"> </t>
  </si>
  <si>
    <t>Alcatraz</t>
  </si>
  <si>
    <t>B2B</t>
  </si>
  <si>
    <t>Masters</t>
  </si>
  <si>
    <t>Youth</t>
  </si>
  <si>
    <t>Spring Season</t>
  </si>
  <si>
    <t>Season</t>
  </si>
  <si>
    <t>Vikings</t>
  </si>
  <si>
    <t>Iron Oars</t>
  </si>
  <si>
    <t>Iron Wills</t>
  </si>
  <si>
    <t>Somira</t>
  </si>
  <si>
    <t>Team</t>
  </si>
  <si>
    <t>TOTAL</t>
  </si>
  <si>
    <t>Ketos</t>
  </si>
  <si>
    <t>Somira Men</t>
  </si>
  <si>
    <t>SOMIRA men</t>
  </si>
  <si>
    <t>Iron Maidens</t>
  </si>
  <si>
    <t>Rowbotics</t>
  </si>
  <si>
    <t>Iron Oars II</t>
  </si>
  <si>
    <t>SOMIRA Men</t>
  </si>
  <si>
    <t>Place</t>
  </si>
  <si>
    <t>Bridge to Bridge</t>
  </si>
  <si>
    <t>Men</t>
  </si>
  <si>
    <t>Mixed</t>
  </si>
  <si>
    <t>ERC Sprints</t>
  </si>
  <si>
    <t>SOMIRA</t>
  </si>
  <si>
    <t>SRC</t>
  </si>
  <si>
    <t>Sprint the Pier</t>
  </si>
  <si>
    <t>S. Men</t>
  </si>
  <si>
    <t xml:space="preserve">    </t>
  </si>
  <si>
    <t>RW/Kelpies</t>
  </si>
  <si>
    <t>Women</t>
  </si>
  <si>
    <t>Club</t>
  </si>
  <si>
    <t>Division Points</t>
  </si>
  <si>
    <t>Club Season Championship</t>
  </si>
  <si>
    <t>Keots</t>
  </si>
  <si>
    <t>IORC</t>
  </si>
  <si>
    <t>rw/Kelpies</t>
  </si>
  <si>
    <t>HOE</t>
  </si>
  <si>
    <t>STP</t>
  </si>
  <si>
    <t>Fall Season</t>
  </si>
  <si>
    <t>Row'd Kill</t>
  </si>
  <si>
    <t>Head fof Estuary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</si>
</sst>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7" fontId="0" fillId="0" borderId="0" xfId="0" applyNumberFormat="1" applyBorder="1" applyAlignment="1" applyProtection="1">
      <alignment horizontal="center"/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47" fontId="1" fillId="2" borderId="2" xfId="0" applyNumberFormat="1" applyFont="1" applyFill="1" applyBorder="1" applyAlignment="1">
      <alignment horizontal="center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1" fillId="2" borderId="9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0" xfId="0" applyFont="1" applyFill="1" applyBorder="1"/>
    <xf numFmtId="0" fontId="4" fillId="2" borderId="2" xfId="0" applyFont="1" applyFill="1" applyBorder="1"/>
    <xf numFmtId="0" fontId="0" fillId="2" borderId="7" xfId="0" applyFill="1" applyBorder="1"/>
    <xf numFmtId="1" fontId="0" fillId="0" borderId="5" xfId="0" applyNumberFormat="1" applyBorder="1" applyAlignment="1" applyProtection="1">
      <alignment horizontal="center"/>
      <protection locked="0"/>
    </xf>
    <xf numFmtId="21" fontId="0" fillId="0" borderId="0" xfId="0" applyNumberFormat="1" applyBorder="1" applyAlignment="1" applyProtection="1">
      <alignment horizontal="center"/>
      <protection locked="0"/>
    </xf>
  </cellXfs>
  <cellStyles count="8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6" builtinId="8" hidden="1"/>
    <cellStyle name="Normal" xfId="0" builtinId="0"/>
    <cellStyle name="Normal 2" xfId="8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nelia/Documents/BAWRA/1.%201st%20VP%20Races/2015%20BAWRA_Race_Results_and_Standings_Fall%20151121corn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G80"/>
  <sheetViews>
    <sheetView topLeftCell="A2" zoomScale="75" zoomScaleNormal="75" zoomScalePageLayoutView="75" workbookViewId="0">
      <selection activeCell="H37" sqref="H37"/>
    </sheetView>
  </sheetViews>
  <sheetFormatPr baseColWidth="10" defaultColWidth="11" defaultRowHeight="15" x14ac:dyDescent="0"/>
  <cols>
    <col min="3" max="3" width="13.83203125" customWidth="1"/>
    <col min="4" max="4" width="10.83203125" style="6" customWidth="1"/>
    <col min="5" max="7" width="9.33203125" customWidth="1"/>
  </cols>
  <sheetData>
    <row r="2" spans="1:7" s="39" customFormat="1" ht="19" thickBot="1">
      <c r="A2" s="37" t="s">
        <v>73</v>
      </c>
      <c r="B2" s="37"/>
      <c r="C2" s="37"/>
      <c r="D2" s="38">
        <v>2015</v>
      </c>
    </row>
    <row r="3" spans="1:7">
      <c r="A3" s="11" t="s">
        <v>4</v>
      </c>
      <c r="B3" s="62"/>
      <c r="C3" s="12" t="s">
        <v>44</v>
      </c>
      <c r="D3" s="12" t="s">
        <v>39</v>
      </c>
      <c r="E3" s="23" t="s">
        <v>7</v>
      </c>
      <c r="F3" s="23" t="s">
        <v>72</v>
      </c>
      <c r="G3" s="23" t="s">
        <v>71</v>
      </c>
    </row>
    <row r="4" spans="1:7">
      <c r="A4" s="14" t="s">
        <v>0</v>
      </c>
      <c r="B4" s="63" t="s">
        <v>65</v>
      </c>
      <c r="C4" s="18"/>
      <c r="D4" s="20" t="s">
        <v>21</v>
      </c>
      <c r="E4" s="24" t="s">
        <v>21</v>
      </c>
      <c r="F4" s="24" t="s">
        <v>21</v>
      </c>
      <c r="G4" s="24" t="s">
        <v>21</v>
      </c>
    </row>
    <row r="5" spans="1:7">
      <c r="A5" s="40"/>
      <c r="B5" s="58" t="s">
        <v>58</v>
      </c>
      <c r="C5" s="41" t="str">
        <f>ERC!B5</f>
        <v>SOMIRA</v>
      </c>
      <c r="D5" s="56">
        <f>SUM(E5:G5)</f>
        <v>4</v>
      </c>
      <c r="E5" s="25">
        <f>INDEX(ERC!$D$5:$D$11,MATCH($C5,ERC!$B$5:$B$11,0))</f>
        <v>1</v>
      </c>
      <c r="F5" s="25">
        <f>INDEX(STP!$D$5:$D$11,MATCH($C5,STP!$B$5:$B$11,0))</f>
        <v>1</v>
      </c>
      <c r="G5" s="25">
        <f>INDEX(HOE!$D$5:$D$11,MATCH($C5,HOE!$B$5:$B$11,0))</f>
        <v>2</v>
      </c>
    </row>
    <row r="6" spans="1:7">
      <c r="A6" s="40"/>
      <c r="B6" s="58" t="s">
        <v>69</v>
      </c>
      <c r="C6" s="41" t="str">
        <f>ERC!B6</f>
        <v>IORC</v>
      </c>
      <c r="D6" s="56">
        <f>SUM(E6:G6)</f>
        <v>5</v>
      </c>
      <c r="E6" s="25">
        <f>INDEX(ERC!$D$5:$D$11,MATCH($C6,ERC!$B$5:$B$11,0))</f>
        <v>2</v>
      </c>
      <c r="F6" s="25">
        <f>INDEX(STP!$D$5:$D$11,MATCH($C6,STP!$B$5:$B$11,0))</f>
        <v>2</v>
      </c>
      <c r="G6" s="25">
        <f>INDEX(HOE!$D$5:$D$11,MATCH($C6,HOE!$B$5:$B$11,0))</f>
        <v>1</v>
      </c>
    </row>
    <row r="7" spans="1:7">
      <c r="A7" s="40"/>
      <c r="B7" s="58" t="s">
        <v>7</v>
      </c>
      <c r="C7" s="41" t="str">
        <f>ERC!B7</f>
        <v>ERC</v>
      </c>
      <c r="D7" s="56">
        <f>SUM(E7:G7)</f>
        <v>9</v>
      </c>
      <c r="E7" s="25">
        <f>INDEX(ERC!$D$5:$D$11,MATCH($C7,ERC!$B$5:$B$11,0))</f>
        <v>3</v>
      </c>
      <c r="F7" s="25">
        <f>INDEX(STP!$D$5:$D$11,MATCH($C7,STP!$B$5:$B$11,0))</f>
        <v>3</v>
      </c>
      <c r="G7" s="25">
        <f>INDEX(HOE!$D$5:$D$11,MATCH($C7,HOE!$B$5:$B$11,0))</f>
        <v>3</v>
      </c>
    </row>
    <row r="8" spans="1:7">
      <c r="A8" s="40"/>
      <c r="B8" s="58" t="s">
        <v>40</v>
      </c>
      <c r="C8" s="41" t="str">
        <f>ERC!B8</f>
        <v>Vikings</v>
      </c>
      <c r="D8" s="56">
        <f>SUM(E8:G8)</f>
        <v>12</v>
      </c>
      <c r="E8" s="25">
        <f>INDEX(ERC!$D$5:$D$11,MATCH($C8,ERC!$B$5:$B$11,0))</f>
        <v>4</v>
      </c>
      <c r="F8" s="25">
        <f>INDEX(STP!$D$5:$D$11,MATCH($C8,STP!$B$5:$B$11,0))</f>
        <v>4</v>
      </c>
      <c r="G8" s="25">
        <f>INDEX(HOE!$D$5:$D$11,MATCH($C8,HOE!$B$5:$B$11,0))</f>
        <v>4</v>
      </c>
    </row>
    <row r="9" spans="1:7">
      <c r="A9" s="40"/>
      <c r="B9" s="58" t="s">
        <v>46</v>
      </c>
      <c r="C9" s="41" t="str">
        <f>ERC!B9</f>
        <v>Ketos</v>
      </c>
      <c r="D9" s="56">
        <f>SUM(E9:G9)</f>
        <v>14</v>
      </c>
      <c r="E9" s="25">
        <f>INDEX(ERC!$D$5:$D$11,MATCH($C9,ERC!$B$5:$B$11,0))</f>
        <v>5</v>
      </c>
      <c r="F9" s="25">
        <f>INDEX(STP!$D$5:$D$11,MATCH($C9,STP!$B$5:$B$11,0))</f>
        <v>4</v>
      </c>
      <c r="G9" s="25">
        <f>INDEX(HOE!$D$5:$D$11,MATCH($C9,HOE!$B$5:$B$11,0))</f>
        <v>5</v>
      </c>
    </row>
    <row r="10" spans="1:7">
      <c r="A10" s="40"/>
      <c r="B10" s="58" t="s">
        <v>59</v>
      </c>
      <c r="C10" s="41" t="str">
        <f>ERC!B10</f>
        <v>SRC</v>
      </c>
      <c r="D10" s="56">
        <f>SUM(E10:G10)</f>
        <v>14</v>
      </c>
      <c r="E10" s="25">
        <f>INDEX(ERC!$D$5:$D$11,MATCH($C10,ERC!$B$5:$B$11,0))</f>
        <v>5</v>
      </c>
      <c r="F10" s="25">
        <f>INDEX(STP!$D$5:$D$11,MATCH($C10,STP!$B$5:$B$11,0))</f>
        <v>4</v>
      </c>
      <c r="G10" s="25">
        <f>INDEX(HOE!$D$5:$D$11,MATCH($C10,HOE!$B$5:$B$11,0))</f>
        <v>5</v>
      </c>
    </row>
    <row r="11" spans="1:7" ht="16" thickBot="1">
      <c r="A11" s="48"/>
      <c r="B11" s="58" t="s">
        <v>70</v>
      </c>
      <c r="C11" s="41" t="str">
        <f>ERC!B11</f>
        <v>RW/Kelpies</v>
      </c>
      <c r="D11" s="56">
        <f>SUM(E11:G11)</f>
        <v>14</v>
      </c>
      <c r="E11" s="25">
        <f>INDEX(ERC!$D$5:$D$11,MATCH($C11,ERC!$B$5:$B$11,0))</f>
        <v>5</v>
      </c>
      <c r="F11" s="25">
        <f>INDEX(STP!$D$5:$D$11,MATCH($C11,STP!$B$5:$B$11,0))</f>
        <v>4</v>
      </c>
      <c r="G11" s="25">
        <f>INDEX(HOE!$D$5:$D$11,MATCH($C11,HOE!$B$5:$B$11,0))</f>
        <v>5</v>
      </c>
    </row>
    <row r="12" spans="1:7">
      <c r="A12" s="11" t="s">
        <v>4</v>
      </c>
      <c r="B12" s="62"/>
      <c r="C12" s="12" t="str">
        <f>C3</f>
        <v>Team</v>
      </c>
      <c r="D12" s="12" t="str">
        <f>D3</f>
        <v>Season</v>
      </c>
      <c r="E12" s="23" t="str">
        <f>E3</f>
        <v>ERC</v>
      </c>
      <c r="F12" s="23" t="str">
        <f>F3</f>
        <v>STP</v>
      </c>
      <c r="G12" s="23" t="str">
        <f>G3</f>
        <v>HOE</v>
      </c>
    </row>
    <row r="13" spans="1:7">
      <c r="A13" s="14" t="s">
        <v>1</v>
      </c>
      <c r="B13" s="63"/>
      <c r="C13" s="18"/>
      <c r="D13" s="20" t="str">
        <f>D4</f>
        <v>Points</v>
      </c>
      <c r="E13" s="24" t="str">
        <f>E4</f>
        <v>Points</v>
      </c>
      <c r="F13" s="24" t="str">
        <f>F4</f>
        <v>Points</v>
      </c>
      <c r="G13" s="24" t="str">
        <f>G4</f>
        <v>Points</v>
      </c>
    </row>
    <row r="14" spans="1:7">
      <c r="A14" s="40"/>
      <c r="B14" s="58" t="s">
        <v>69</v>
      </c>
      <c r="C14" s="43" t="str">
        <f>ERC!B14</f>
        <v>Iron Oars</v>
      </c>
      <c r="D14" s="56">
        <f>SUM(E14:G14)</f>
        <v>6</v>
      </c>
      <c r="E14" s="25">
        <f>INDEX(ERC!$D$14:$D$24,MATCH($C14,ERC!$B$14:$B$24,0))</f>
        <v>1</v>
      </c>
      <c r="F14" s="25">
        <f>INDEX(STP!$D$14:$D$24,MATCH($C14,STP!$B$14:$B$24,0))</f>
        <v>4</v>
      </c>
      <c r="G14" s="25">
        <f>INDEX(HOE!$D$14:$D$24,MATCH($C14,HOE!$B$14:$B$24,0))</f>
        <v>1</v>
      </c>
    </row>
    <row r="15" spans="1:7">
      <c r="A15" s="40"/>
      <c r="B15" s="58" t="s">
        <v>58</v>
      </c>
      <c r="C15" s="43" t="str">
        <f>ERC!B15</f>
        <v>Funatics</v>
      </c>
      <c r="D15" s="56">
        <f>SUM(E15:G15)</f>
        <v>7</v>
      </c>
      <c r="E15" s="25">
        <f>INDEX(ERC!$D$14:$D$24,MATCH($C15,ERC!$B$14:$B$24,0))</f>
        <v>2</v>
      </c>
      <c r="F15" s="25">
        <f>INDEX(STP!$D$14:$D$24,MATCH($C15,STP!$B$14:$B$24,0))</f>
        <v>2</v>
      </c>
      <c r="G15" s="25">
        <f>INDEX(HOE!$D$14:$D$24,MATCH($C15,HOE!$B$14:$B$24,0))</f>
        <v>3</v>
      </c>
    </row>
    <row r="16" spans="1:7">
      <c r="A16" s="40"/>
      <c r="B16" s="58" t="s">
        <v>7</v>
      </c>
      <c r="C16" s="43" t="str">
        <f>ERC!B16</f>
        <v>ERC</v>
      </c>
      <c r="D16" s="56">
        <f>SUM(E16:G16)</f>
        <v>6</v>
      </c>
      <c r="E16" s="25">
        <f>INDEX(ERC!$D$14:$D$24,MATCH($C16,ERC!$B$14:$B$24,0))</f>
        <v>3</v>
      </c>
      <c r="F16" s="25">
        <f>INDEX(STP!$D$14:$D$24,MATCH($C16,STP!$B$14:$B$24,0))</f>
        <v>1</v>
      </c>
      <c r="G16" s="25">
        <f>INDEX(HOE!$D$14:$D$24,MATCH($C16,HOE!$B$14:$B$24,0))</f>
        <v>2</v>
      </c>
    </row>
    <row r="17" spans="1:7">
      <c r="A17" s="40"/>
      <c r="B17" s="58" t="s">
        <v>58</v>
      </c>
      <c r="C17" s="43" t="str">
        <f>ERC!B17</f>
        <v>Sisters</v>
      </c>
      <c r="D17" s="56">
        <f>SUM(E17:G17)</f>
        <v>12</v>
      </c>
      <c r="E17" s="25">
        <f>INDEX(ERC!$D$14:$D$24,MATCH($C17,ERC!$B$14:$B$24,0))</f>
        <v>4</v>
      </c>
      <c r="F17" s="25">
        <f>INDEX(STP!$D$14:$D$24,MATCH($C17,STP!$B$14:$B$24,0))</f>
        <v>3</v>
      </c>
      <c r="G17" s="25">
        <f>INDEX(HOE!$D$14:$D$24,MATCH($C17,HOE!$B$14:$B$24,0))</f>
        <v>5</v>
      </c>
    </row>
    <row r="18" spans="1:7">
      <c r="A18" s="40"/>
      <c r="B18" s="58" t="s">
        <v>63</v>
      </c>
      <c r="C18" s="43" t="str">
        <f>ERC!B18</f>
        <v>Kelpies</v>
      </c>
      <c r="D18" s="56">
        <f>SUM(E18:G18)</f>
        <v>13</v>
      </c>
      <c r="E18" s="25">
        <f>INDEX(ERC!$D$14:$D$24,MATCH($C18,ERC!$B$14:$B$24,0))</f>
        <v>5</v>
      </c>
      <c r="F18" s="25">
        <f>INDEX(STP!$D$14:$D$24,MATCH($C18,STP!$B$14:$B$24,0))</f>
        <v>4</v>
      </c>
      <c r="G18" s="25">
        <f>INDEX(HOE!$D$14:$D$24,MATCH($C18,HOE!$B$14:$B$24,0))</f>
        <v>4</v>
      </c>
    </row>
    <row r="19" spans="1:7">
      <c r="A19" s="40"/>
      <c r="B19" s="58" t="s">
        <v>46</v>
      </c>
      <c r="C19" s="43" t="str">
        <f>ERC!B19</f>
        <v>Ketos</v>
      </c>
      <c r="D19" s="56">
        <f>SUM(E19:G19)</f>
        <v>17</v>
      </c>
      <c r="E19" s="25">
        <f>INDEX(ERC!$D$14:$D$24,MATCH($C19,ERC!$B$14:$B$24,0))</f>
        <v>6</v>
      </c>
      <c r="F19" s="25">
        <f>INDEX(STP!$D$14:$D$24,MATCH($C19,STP!$B$14:$B$24,0))</f>
        <v>5</v>
      </c>
      <c r="G19" s="25">
        <f>INDEX(HOE!$D$14:$D$24,MATCH($C19,HOE!$B$14:$B$24,0))</f>
        <v>6</v>
      </c>
    </row>
    <row r="20" spans="1:7">
      <c r="A20" s="40"/>
      <c r="B20" s="58" t="s">
        <v>59</v>
      </c>
      <c r="C20" s="43" t="str">
        <f>ERC!B20</f>
        <v>SRC</v>
      </c>
      <c r="D20" s="56">
        <f>SUM(E20:G20)</f>
        <v>18</v>
      </c>
      <c r="E20" s="25">
        <f>INDEX(ERC!$D$14:$D$24,MATCH($C20,ERC!$B$14:$B$24,0))</f>
        <v>6</v>
      </c>
      <c r="F20" s="25">
        <f>INDEX(STP!$D$14:$D$24,MATCH($C20,STP!$B$14:$B$24,0))</f>
        <v>5</v>
      </c>
      <c r="G20" s="25">
        <f>INDEX(HOE!$D$14:$D$24,MATCH($C20,HOE!$B$14:$B$24,0))</f>
        <v>7</v>
      </c>
    </row>
    <row r="21" spans="1:7">
      <c r="A21" s="40"/>
      <c r="B21" s="58" t="s">
        <v>40</v>
      </c>
      <c r="C21" s="43" t="s">
        <v>40</v>
      </c>
      <c r="D21" s="56">
        <f>SUM(E21:G21)</f>
        <v>18</v>
      </c>
      <c r="E21" s="25">
        <f>INDEX(ERC!$D$14:$D$24,MATCH($C21,ERC!$B$14:$B$24,0))</f>
        <v>6</v>
      </c>
      <c r="F21" s="25">
        <f>INDEX(STP!$D$14:$D$24,MATCH($C21,STP!$B$14:$B$24,0))</f>
        <v>5</v>
      </c>
      <c r="G21" s="25">
        <f>INDEX(HOE!$D$14:$D$24,MATCH($C21,HOE!$B$14:$B$24,0))</f>
        <v>7</v>
      </c>
    </row>
    <row r="22" spans="1:7">
      <c r="A22" s="40"/>
      <c r="B22" s="58"/>
      <c r="C22" s="43">
        <f>ERC!B22</f>
        <v>0</v>
      </c>
      <c r="D22" s="56" t="e">
        <f ca="1">_xlfn.IFNA(SUM(E22:G22),0)</f>
        <v>#NAME?</v>
      </c>
      <c r="E22" s="25" t="e">
        <f>INDEX(ERC!$D$14:$D$24,MATCH($C22,ERC!$B$14:$B$24,0))</f>
        <v>#N/A</v>
      </c>
      <c r="F22" s="25" t="e">
        <f>INDEX(STP!$D$14:$D$24,MATCH($C22,STP!$B$14:$B$24,0))</f>
        <v>#N/A</v>
      </c>
      <c r="G22" s="25" t="e">
        <f>INDEX(HOE!$D$14:$D$24,MATCH($C22,HOE!$B$14:$B$24,0))</f>
        <v>#N/A</v>
      </c>
    </row>
    <row r="23" spans="1:7">
      <c r="A23" s="40"/>
      <c r="B23" s="58"/>
      <c r="C23" s="43">
        <f>ERC!B23</f>
        <v>0</v>
      </c>
      <c r="D23" s="56" t="e">
        <f ca="1">_xlfn.IFNA(SUM(E23:G23),0)</f>
        <v>#NAME?</v>
      </c>
      <c r="E23" s="25" t="e">
        <f>INDEX(ERC!$D$14:$D$24,MATCH($C23,ERC!$B$14:$B$24,0))</f>
        <v>#N/A</v>
      </c>
      <c r="F23" s="25" t="e">
        <f>INDEX(STP!$D$14:$D$24,MATCH($C23,STP!$B$14:$B$24,0))</f>
        <v>#N/A</v>
      </c>
      <c r="G23" s="25" t="e">
        <f>INDEX(HOE!$D$14:$D$24,MATCH($C23,HOE!$B$14:$B$24,0))</f>
        <v>#N/A</v>
      </c>
    </row>
    <row r="24" spans="1:7">
      <c r="A24" s="40"/>
      <c r="B24" s="58"/>
      <c r="C24" s="43"/>
      <c r="D24" s="7"/>
      <c r="E24" s="31"/>
      <c r="F24" s="25"/>
      <c r="G24" s="25"/>
    </row>
    <row r="25" spans="1:7" ht="16" thickBot="1">
      <c r="A25" s="48"/>
      <c r="B25" s="57"/>
      <c r="C25" s="46"/>
      <c r="D25" s="4"/>
      <c r="E25" s="33"/>
      <c r="F25" s="27"/>
      <c r="G25" s="27"/>
    </row>
    <row r="26" spans="1:7">
      <c r="A26" s="15" t="s">
        <v>4</v>
      </c>
      <c r="B26" s="64"/>
      <c r="C26" s="12" t="str">
        <f>C12</f>
        <v>Team</v>
      </c>
      <c r="D26" s="12" t="str">
        <f>D3</f>
        <v>Season</v>
      </c>
      <c r="E26" s="23" t="str">
        <f>E12</f>
        <v>ERC</v>
      </c>
      <c r="F26" s="23" t="str">
        <f>F12</f>
        <v>STP</v>
      </c>
      <c r="G26" s="23" t="str">
        <f>G12</f>
        <v>HOE</v>
      </c>
    </row>
    <row r="27" spans="1:7">
      <c r="A27" s="14" t="s">
        <v>2</v>
      </c>
      <c r="B27" s="63"/>
      <c r="C27" s="18"/>
      <c r="D27" s="20" t="str">
        <f>D13</f>
        <v>Points</v>
      </c>
      <c r="E27" s="24" t="str">
        <f>E13</f>
        <v>Points</v>
      </c>
      <c r="F27" s="24" t="str">
        <f>F13</f>
        <v>Points</v>
      </c>
      <c r="G27" s="24" t="str">
        <f>G13</f>
        <v>Points</v>
      </c>
    </row>
    <row r="28" spans="1:7">
      <c r="A28" s="40"/>
      <c r="B28" s="58" t="s">
        <v>58</v>
      </c>
      <c r="C28" s="41" t="str">
        <f>ERC!B28</f>
        <v>Beavers</v>
      </c>
      <c r="D28" s="56">
        <f>SUM(E28:G28)</f>
        <v>3</v>
      </c>
      <c r="E28" s="25">
        <f>INDEX(ERC!$D$28:$D$39,MATCH($C28,ERC!$B$28:$B$39,0))</f>
        <v>1</v>
      </c>
      <c r="F28" s="25">
        <f>INDEX(STP!$D$28:$D$39,MATCH($C28,STP!$B$28:$B$39,0))</f>
        <v>1</v>
      </c>
      <c r="G28" s="25">
        <f>INDEX(HOE!$D$28:$D$39,MATCH($C28,HOE!$B$28:$B$39,0))</f>
        <v>1</v>
      </c>
    </row>
    <row r="29" spans="1:7">
      <c r="A29" s="40"/>
      <c r="B29" s="58" t="s">
        <v>69</v>
      </c>
      <c r="C29" s="41" t="str">
        <f>ERC!B29</f>
        <v>Iron Oars</v>
      </c>
      <c r="D29" s="56">
        <f>SUM(E29:G29)</f>
        <v>7</v>
      </c>
      <c r="E29" s="25">
        <f>INDEX(ERC!$D$28:$D$39,MATCH($C29,ERC!$B$28:$B$39,0))</f>
        <v>2</v>
      </c>
      <c r="F29" s="25">
        <f>INDEX(STP!$D$28:$D$39,MATCH($C29,STP!$B$28:$B$39,0))</f>
        <v>2</v>
      </c>
      <c r="G29" s="25">
        <f>INDEX(HOE!$D$28:$D$39,MATCH($C29,HOE!$B$28:$B$39,0))</f>
        <v>3</v>
      </c>
    </row>
    <row r="30" spans="1:7">
      <c r="A30" s="40"/>
      <c r="B30" s="58" t="s">
        <v>7</v>
      </c>
      <c r="C30" s="41" t="str">
        <f>ERC!B30</f>
        <v>ERC</v>
      </c>
      <c r="D30" s="56">
        <f>SUM(E30:G30)</f>
        <v>12</v>
      </c>
      <c r="E30" s="25">
        <f>INDEX(ERC!$D$28:$D$39,MATCH($C30,ERC!$B$28:$B$39,0))</f>
        <v>3</v>
      </c>
      <c r="F30" s="25">
        <f>INDEX(STP!$D$28:$D$39,MATCH($C30,STP!$B$28:$B$39,0))</f>
        <v>5</v>
      </c>
      <c r="G30" s="25">
        <f>INDEX(HOE!$D$28:$D$39,MATCH($C30,HOE!$B$28:$B$39,0))</f>
        <v>4</v>
      </c>
    </row>
    <row r="31" spans="1:7">
      <c r="A31" s="40"/>
      <c r="B31" s="58" t="s">
        <v>69</v>
      </c>
      <c r="C31" s="41" t="str">
        <f>ERC!B31</f>
        <v>Iron Oars II</v>
      </c>
      <c r="D31" s="56">
        <f>SUM(E31:G31)</f>
        <v>11</v>
      </c>
      <c r="E31" s="25">
        <f>INDEX(ERC!$D$28:$D$39,MATCH($C31,ERC!$B$28:$B$39,0))</f>
        <v>4</v>
      </c>
      <c r="F31" s="25">
        <f>INDEX(STP!$D$28:$D$39,MATCH($C31,STP!$B$28:$B$39,0))</f>
        <v>3</v>
      </c>
      <c r="G31" s="25">
        <f>INDEX(HOE!$D$28:$D$39,MATCH($C31,HOE!$B$28:$B$39,0))</f>
        <v>4</v>
      </c>
    </row>
    <row r="32" spans="1:7">
      <c r="A32" s="40"/>
      <c r="B32" s="58" t="s">
        <v>59</v>
      </c>
      <c r="C32" s="41" t="str">
        <f>ERC!B32</f>
        <v>SRC</v>
      </c>
      <c r="D32" s="56">
        <f>SUM(E32:G32)</f>
        <v>13</v>
      </c>
      <c r="E32" s="25">
        <f>INDEX(ERC!$D$28:$D$39,MATCH($C32,ERC!$B$28:$B$39,0))</f>
        <v>5</v>
      </c>
      <c r="F32" s="25">
        <f>INDEX(STP!$D$28:$D$39,MATCH($C32,STP!$B$28:$B$39,0))</f>
        <v>4</v>
      </c>
      <c r="G32" s="25">
        <f>INDEX(HOE!$D$28:$D$39,MATCH($C32,HOE!$B$28:$B$39,0))</f>
        <v>4</v>
      </c>
    </row>
    <row r="33" spans="1:7">
      <c r="A33" s="40"/>
      <c r="B33" s="58" t="s">
        <v>63</v>
      </c>
      <c r="C33" s="41" t="str">
        <f>ERC!B33</f>
        <v>Row'd Kill</v>
      </c>
      <c r="D33" s="56">
        <f>SUM(E33:G33)</f>
        <v>12</v>
      </c>
      <c r="E33" s="25">
        <f>INDEX(ERC!$D$28:$D$39,MATCH($C33,ERC!$B$28:$B$39,0))</f>
        <v>5</v>
      </c>
      <c r="F33" s="25">
        <f>INDEX(STP!$D$28:$D$39,MATCH($C33,STP!$B$28:$B$39,0))</f>
        <v>5</v>
      </c>
      <c r="G33" s="25">
        <f>INDEX(HOE!$D$28:$D$39,MATCH($C33,HOE!$B$28:$B$39,0))</f>
        <v>2</v>
      </c>
    </row>
    <row r="34" spans="1:7">
      <c r="A34" s="40"/>
      <c r="B34" s="58" t="s">
        <v>68</v>
      </c>
      <c r="C34" s="41" t="str">
        <f>ERC!B34</f>
        <v>Ketos</v>
      </c>
      <c r="D34" s="56">
        <f>SUM(E34:G34)</f>
        <v>14</v>
      </c>
      <c r="E34" s="25">
        <f>INDEX(ERC!$D$28:$D$39,MATCH($C34,ERC!$B$28:$B$39,0))</f>
        <v>5</v>
      </c>
      <c r="F34" s="25">
        <f>INDEX(STP!$D$28:$D$39,MATCH($C34,STP!$B$28:$B$39,0))</f>
        <v>5</v>
      </c>
      <c r="G34" s="25">
        <f>INDEX(HOE!$D$28:$D$39,MATCH($C34,HOE!$B$28:$B$39,0))</f>
        <v>4</v>
      </c>
    </row>
    <row r="35" spans="1:7">
      <c r="A35" s="40"/>
      <c r="B35" s="58" t="s">
        <v>40</v>
      </c>
      <c r="C35" s="41" t="s">
        <v>40</v>
      </c>
      <c r="D35" s="56">
        <f>SUM(E35:G35)</f>
        <v>14</v>
      </c>
      <c r="E35" s="25">
        <f>INDEX(ERC!$D$28:$D$39,MATCH($C35,ERC!$B$28:$B$39,0))</f>
        <v>5</v>
      </c>
      <c r="F35" s="25">
        <f>INDEX(STP!$D$28:$D$39,MATCH($C35,STP!$B$28:$B$39,0))</f>
        <v>5</v>
      </c>
      <c r="G35" s="25">
        <f>INDEX(HOE!$D$28:$D$39,MATCH($C35,HOE!$B$28:$B$39,0))</f>
        <v>4</v>
      </c>
    </row>
    <row r="36" spans="1:7">
      <c r="A36" s="40"/>
      <c r="B36" s="58"/>
      <c r="C36" s="43"/>
      <c r="D36" s="56"/>
      <c r="E36" s="25"/>
      <c r="F36" s="25"/>
      <c r="G36" s="25"/>
    </row>
    <row r="37" spans="1:7">
      <c r="A37" s="40"/>
      <c r="B37" s="58"/>
      <c r="C37" s="43"/>
      <c r="D37" s="56"/>
      <c r="E37" s="25"/>
      <c r="F37" s="25"/>
      <c r="G37" s="25"/>
    </row>
    <row r="38" spans="1:7" ht="16" thickBot="1">
      <c r="A38" s="48"/>
      <c r="B38" s="57"/>
      <c r="C38" s="46"/>
      <c r="D38" s="4"/>
      <c r="E38" s="27"/>
      <c r="F38" s="27"/>
      <c r="G38" s="27"/>
    </row>
    <row r="39" spans="1:7">
      <c r="A39" s="15" t="s">
        <v>4</v>
      </c>
      <c r="B39" s="64"/>
      <c r="C39" s="12" t="str">
        <f>C26</f>
        <v>Team</v>
      </c>
      <c r="D39" s="12" t="str">
        <f>D26</f>
        <v>Season</v>
      </c>
      <c r="E39" s="23" t="str">
        <f>E26</f>
        <v>ERC</v>
      </c>
      <c r="F39" s="23" t="str">
        <f>F26</f>
        <v>STP</v>
      </c>
      <c r="G39" s="23" t="str">
        <f>G26</f>
        <v>HOE</v>
      </c>
    </row>
    <row r="40" spans="1:7">
      <c r="A40" s="14" t="s">
        <v>36</v>
      </c>
      <c r="B40" s="63"/>
      <c r="C40" s="18"/>
      <c r="D40" s="20" t="str">
        <f>D27</f>
        <v>Points</v>
      </c>
      <c r="E40" s="24" t="str">
        <f>E27</f>
        <v>Points</v>
      </c>
      <c r="F40" s="24" t="str">
        <f>F27</f>
        <v>Points</v>
      </c>
      <c r="G40" s="24" t="str">
        <f>G27</f>
        <v>Points</v>
      </c>
    </row>
    <row r="41" spans="1:7">
      <c r="A41" s="40"/>
      <c r="B41" s="58"/>
      <c r="C41" s="41" t="str">
        <f>STP!B42</f>
        <v>OEWRS</v>
      </c>
      <c r="D41" s="66">
        <f>SUM(F41:F41)</f>
        <v>1</v>
      </c>
      <c r="F41" s="31">
        <f>STP!D42</f>
        <v>1</v>
      </c>
      <c r="G41" s="25"/>
    </row>
    <row r="42" spans="1:7">
      <c r="A42" s="40"/>
      <c r="B42" s="58"/>
      <c r="C42" s="41" t="str">
        <f>STP!B43</f>
        <v>S. Men</v>
      </c>
      <c r="D42" s="66">
        <f>SUM(F42:F42)</f>
        <v>2</v>
      </c>
      <c r="F42" s="31">
        <f>STP!D43</f>
        <v>2</v>
      </c>
      <c r="G42" s="36"/>
    </row>
    <row r="43" spans="1:7">
      <c r="A43" s="40"/>
      <c r="B43" s="58"/>
      <c r="C43" s="41"/>
      <c r="D43" s="56"/>
      <c r="E43" s="31"/>
      <c r="F43" s="25"/>
      <c r="G43" s="25"/>
    </row>
    <row r="44" spans="1:7" ht="16" thickBot="1">
      <c r="A44" s="16"/>
      <c r="B44" s="65"/>
      <c r="C44" s="4"/>
      <c r="D44" s="4"/>
      <c r="E44" s="27"/>
      <c r="F44" s="27"/>
      <c r="G44" s="27"/>
    </row>
    <row r="45" spans="1:7">
      <c r="A45" s="15" t="s">
        <v>4</v>
      </c>
      <c r="B45" s="64"/>
      <c r="C45" s="12" t="str">
        <f>C26</f>
        <v>Team</v>
      </c>
      <c r="D45" s="12" t="str">
        <f>D39</f>
        <v>Season</v>
      </c>
      <c r="E45" s="23" t="str">
        <f>E39</f>
        <v>ERC</v>
      </c>
      <c r="F45" s="23" t="str">
        <f>F39</f>
        <v>STP</v>
      </c>
      <c r="G45" s="23" t="str">
        <f>G39</f>
        <v>HOE</v>
      </c>
    </row>
    <row r="46" spans="1:7">
      <c r="A46" s="14" t="s">
        <v>37</v>
      </c>
      <c r="B46" s="63"/>
      <c r="C46" s="18"/>
      <c r="D46" s="20" t="str">
        <f>D40</f>
        <v>Points</v>
      </c>
      <c r="E46" s="24" t="str">
        <f>E40</f>
        <v>Points</v>
      </c>
      <c r="F46" s="24" t="str">
        <f>F40</f>
        <v>Points</v>
      </c>
      <c r="G46" s="24" t="str">
        <f>G40</f>
        <v>Points</v>
      </c>
    </row>
    <row r="47" spans="1:7">
      <c r="A47" s="40"/>
      <c r="B47" s="58"/>
      <c r="C47" s="41"/>
      <c r="D47" s="7"/>
      <c r="E47" s="31"/>
      <c r="F47" s="25"/>
      <c r="G47" s="25"/>
    </row>
    <row r="48" spans="1:7">
      <c r="A48" s="40"/>
      <c r="B48" s="58"/>
      <c r="C48" s="41"/>
      <c r="D48" s="7"/>
      <c r="E48" s="35"/>
      <c r="F48" s="36"/>
      <c r="G48" s="36"/>
    </row>
    <row r="49" spans="1:7">
      <c r="A49" s="40"/>
      <c r="B49" s="58"/>
      <c r="C49" s="43"/>
      <c r="D49" s="7"/>
      <c r="E49" s="31"/>
      <c r="F49" s="25"/>
      <c r="G49" s="25"/>
    </row>
    <row r="50" spans="1:7">
      <c r="D50"/>
    </row>
    <row r="51" spans="1:7">
      <c r="D51"/>
    </row>
    <row r="52" spans="1:7" ht="16" thickBot="1">
      <c r="D52"/>
    </row>
    <row r="53" spans="1:7">
      <c r="A53" s="11" t="s">
        <v>67</v>
      </c>
      <c r="B53" s="62"/>
      <c r="C53" s="12"/>
      <c r="D53" s="12" t="s">
        <v>21</v>
      </c>
      <c r="E53" s="61" t="s">
        <v>66</v>
      </c>
      <c r="F53" s="23"/>
      <c r="G53" s="23"/>
    </row>
    <row r="54" spans="1:7">
      <c r="A54" s="14"/>
      <c r="B54" s="20" t="s">
        <v>53</v>
      </c>
      <c r="C54" s="20" t="s">
        <v>65</v>
      </c>
      <c r="D54" s="20" t="str">
        <f>D45</f>
        <v>Season</v>
      </c>
      <c r="E54" s="24" t="s">
        <v>55</v>
      </c>
      <c r="F54" s="24" t="s">
        <v>64</v>
      </c>
      <c r="G54" s="24" t="s">
        <v>56</v>
      </c>
    </row>
    <row r="55" spans="1:7">
      <c r="A55" s="40"/>
      <c r="B55" s="6">
        <v>1</v>
      </c>
      <c r="C55" s="43" t="s">
        <v>58</v>
      </c>
      <c r="D55" s="56">
        <f>SUM(E55:G55)</f>
        <v>14</v>
      </c>
      <c r="E55" s="25">
        <v>4</v>
      </c>
      <c r="F55" s="25">
        <v>7</v>
      </c>
      <c r="G55" s="25">
        <v>3</v>
      </c>
    </row>
    <row r="56" spans="1:7">
      <c r="A56" s="40"/>
      <c r="B56" s="6">
        <f>B55+1</f>
        <v>2</v>
      </c>
      <c r="C56" s="59" t="s">
        <v>41</v>
      </c>
      <c r="D56" s="56">
        <f>SUM(E56:G56)</f>
        <v>18</v>
      </c>
      <c r="E56" s="25">
        <v>5</v>
      </c>
      <c r="F56" s="25">
        <v>6</v>
      </c>
      <c r="G56" s="25">
        <v>7</v>
      </c>
    </row>
    <row r="57" spans="1:7">
      <c r="A57" s="40"/>
      <c r="B57" s="6">
        <f>B56+1</f>
        <v>3</v>
      </c>
      <c r="C57" s="59" t="s">
        <v>7</v>
      </c>
      <c r="D57" s="56">
        <f>SUM(E57:G57)</f>
        <v>27</v>
      </c>
      <c r="E57" s="25">
        <v>9</v>
      </c>
      <c r="F57" s="25">
        <v>6</v>
      </c>
      <c r="G57" s="25">
        <v>12</v>
      </c>
    </row>
    <row r="58" spans="1:7">
      <c r="A58" s="40"/>
      <c r="B58" s="6">
        <f>B57+1</f>
        <v>4</v>
      </c>
      <c r="C58" s="60" t="s">
        <v>63</v>
      </c>
      <c r="D58" s="56">
        <f>SUM(E58:G58)</f>
        <v>39</v>
      </c>
      <c r="E58" s="25">
        <v>14</v>
      </c>
      <c r="F58" s="25">
        <v>13</v>
      </c>
      <c r="G58" s="25">
        <v>12</v>
      </c>
    </row>
    <row r="59" spans="1:7">
      <c r="A59" s="40"/>
      <c r="B59" s="6">
        <f>B58+1</f>
        <v>5</v>
      </c>
      <c r="C59" s="59" t="s">
        <v>40</v>
      </c>
      <c r="D59" s="56">
        <f>SUM(E59:G59)</f>
        <v>44</v>
      </c>
      <c r="E59" s="25">
        <v>12</v>
      </c>
      <c r="F59" s="25">
        <v>18</v>
      </c>
      <c r="G59" s="25">
        <v>14</v>
      </c>
    </row>
    <row r="60" spans="1:7">
      <c r="A60" s="40"/>
      <c r="B60" s="6">
        <f>B59+1</f>
        <v>6</v>
      </c>
      <c r="C60" s="59" t="s">
        <v>59</v>
      </c>
      <c r="D60" s="56">
        <f>SUM(E60:G60)</f>
        <v>45</v>
      </c>
      <c r="E60" s="25">
        <v>14</v>
      </c>
      <c r="F60" s="25">
        <v>18</v>
      </c>
      <c r="G60" s="25">
        <v>13</v>
      </c>
    </row>
    <row r="61" spans="1:7">
      <c r="A61" s="40"/>
      <c r="B61" s="6">
        <f>B60+1</f>
        <v>7</v>
      </c>
      <c r="C61" t="s">
        <v>46</v>
      </c>
      <c r="D61" s="56">
        <f>SUM(E61:G61)</f>
        <v>45</v>
      </c>
      <c r="E61" s="25">
        <v>14</v>
      </c>
      <c r="F61" s="25">
        <v>17</v>
      </c>
      <c r="G61" s="25">
        <v>14</v>
      </c>
    </row>
    <row r="62" spans="1:7">
      <c r="A62" s="40"/>
      <c r="B62" s="58" t="s">
        <v>62</v>
      </c>
      <c r="C62" s="43"/>
      <c r="D62" s="56"/>
      <c r="E62" s="25"/>
      <c r="F62" s="25"/>
      <c r="G62" s="25"/>
    </row>
    <row r="63" spans="1:7">
      <c r="A63" s="40"/>
      <c r="B63" s="58"/>
      <c r="C63" s="43"/>
      <c r="D63" s="56"/>
      <c r="E63" s="25"/>
      <c r="F63" s="25"/>
      <c r="G63" s="25"/>
    </row>
    <row r="64" spans="1:7">
      <c r="A64" s="40"/>
      <c r="B64" s="58"/>
      <c r="C64" s="43"/>
      <c r="D64" s="56"/>
      <c r="E64" s="25"/>
      <c r="F64" s="25"/>
      <c r="G64" s="25"/>
    </row>
    <row r="65" spans="1:7">
      <c r="A65" s="40"/>
      <c r="B65" s="58"/>
      <c r="C65" s="43"/>
      <c r="D65" s="7"/>
      <c r="E65" s="31"/>
      <c r="F65" s="25"/>
      <c r="G65" s="25"/>
    </row>
    <row r="66" spans="1:7" ht="16" thickBot="1">
      <c r="A66" s="48"/>
      <c r="B66" s="57"/>
      <c r="C66" s="46"/>
      <c r="D66" s="4"/>
      <c r="E66" s="33"/>
      <c r="F66" s="27"/>
      <c r="G66" s="27"/>
    </row>
    <row r="67" spans="1:7">
      <c r="D67"/>
    </row>
    <row r="68" spans="1:7">
      <c r="D68"/>
    </row>
    <row r="69" spans="1:7">
      <c r="D69"/>
    </row>
    <row r="70" spans="1:7">
      <c r="D70"/>
    </row>
    <row r="71" spans="1:7">
      <c r="D71"/>
    </row>
    <row r="72" spans="1:7">
      <c r="D72"/>
    </row>
    <row r="73" spans="1:7">
      <c r="D73"/>
    </row>
    <row r="74" spans="1:7">
      <c r="D74"/>
    </row>
    <row r="75" spans="1:7">
      <c r="D75"/>
    </row>
    <row r="76" spans="1:7">
      <c r="D76"/>
    </row>
    <row r="77" spans="1:7">
      <c r="D77"/>
    </row>
    <row r="78" spans="1:7">
      <c r="D78"/>
    </row>
    <row r="79" spans="1:7">
      <c r="D79"/>
    </row>
    <row r="80" spans="1:7">
      <c r="D80"/>
    </row>
  </sheetData>
  <sheetProtection selectLockedCells="1"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4" max="16383" man="1"/>
    <brk id="141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B24" zoomScale="125" zoomScaleNormal="125" zoomScalePageLayoutView="125" workbookViewId="0">
      <selection activeCell="K60" sqref="K60"/>
    </sheetView>
  </sheetViews>
  <sheetFormatPr baseColWidth="10" defaultColWidth="8.83203125" defaultRowHeight="15" x14ac:dyDescent="0"/>
  <cols>
    <col min="1" max="1" width="10.83203125" customWidth="1"/>
    <col min="2" max="2" width="12" customWidth="1"/>
    <col min="3" max="3" width="2.83203125" customWidth="1"/>
    <col min="9" max="9" width="11.6640625" customWidth="1"/>
    <col min="10" max="10" width="10" customWidth="1"/>
  </cols>
  <sheetData>
    <row r="2" spans="1:10" s="39" customFormat="1" ht="19" thickBot="1">
      <c r="A2" s="37" t="s">
        <v>32</v>
      </c>
      <c r="B2" s="37"/>
      <c r="D2" s="38">
        <f>'Oak Cup'!C2</f>
        <v>2015</v>
      </c>
    </row>
    <row r="3" spans="1:10">
      <c r="A3" s="11" t="s">
        <v>4</v>
      </c>
      <c r="B3" s="12" t="str">
        <f>'Oak Cup'!B3</f>
        <v>TEAMS</v>
      </c>
      <c r="C3" s="12" t="s">
        <v>5</v>
      </c>
      <c r="D3" s="12" t="str">
        <f>'Oak Cup'!D3</f>
        <v>RACE</v>
      </c>
      <c r="E3" s="23" t="s">
        <v>22</v>
      </c>
      <c r="F3" s="23" t="s">
        <v>24</v>
      </c>
      <c r="G3" s="23" t="s">
        <v>26</v>
      </c>
      <c r="H3" s="23" t="s">
        <v>27</v>
      </c>
      <c r="I3" s="23" t="s">
        <v>18</v>
      </c>
      <c r="J3" s="23" t="s">
        <v>28</v>
      </c>
    </row>
    <row r="4" spans="1:10">
      <c r="A4" s="14" t="s">
        <v>0</v>
      </c>
      <c r="B4" s="18"/>
      <c r="C4" s="18"/>
      <c r="D4" s="20" t="str">
        <f>'Oak Cup'!D4</f>
        <v>POINTS</v>
      </c>
      <c r="E4" s="24" t="s">
        <v>21</v>
      </c>
      <c r="F4" s="24" t="s">
        <v>21</v>
      </c>
      <c r="G4" s="24" t="s">
        <v>21</v>
      </c>
      <c r="H4" s="24" t="s">
        <v>21</v>
      </c>
      <c r="I4" s="24" t="s">
        <v>17</v>
      </c>
      <c r="J4" s="24" t="s">
        <v>29</v>
      </c>
    </row>
    <row r="5" spans="1:10">
      <c r="A5" s="40">
        <v>1</v>
      </c>
      <c r="B5" s="41" t="s">
        <v>7</v>
      </c>
      <c r="C5" s="42"/>
      <c r="D5" s="7">
        <f>IF(A5="DNS",MAX(A$5:A$11)+1,A5)</f>
        <v>1</v>
      </c>
      <c r="E5" s="25">
        <f>INDEX('Skipper Whipper 2015'!$D$5:$D$10,MATCH($B5,'Skipper Whipper 2015'!$B$5:$B$10,0))</f>
        <v>1</v>
      </c>
      <c r="F5" s="25">
        <f>INDEX('CGC 2015'!$D$5:$D$11,MATCH($B5,'CGC 2015'!$B$5:$B$11,0))</f>
        <v>1</v>
      </c>
      <c r="G5" s="25">
        <f>INDEX('Min B2B'!$D$5:$D$11,MATCH($B5,'Min B2B'!$B$5:$B$11,0))</f>
        <v>1</v>
      </c>
      <c r="H5" s="25">
        <f>INDEX('Oak Cup'!$D$5:$D$11,MATCH($B5,'Oak Cup'!$B$5:$B$11,0))</f>
        <v>3</v>
      </c>
      <c r="I5" s="25">
        <f>SUM(D5:H5)</f>
        <v>7</v>
      </c>
      <c r="J5" s="25">
        <v>1</v>
      </c>
    </row>
    <row r="6" spans="1:10">
      <c r="A6" s="40">
        <f>A5+1</f>
        <v>2</v>
      </c>
      <c r="B6" s="41" t="s">
        <v>41</v>
      </c>
      <c r="C6" s="42"/>
      <c r="D6" s="7">
        <f>IF(A6="DNS",MAX(A$5:A$11)+1,A6)</f>
        <v>2</v>
      </c>
      <c r="E6" s="25">
        <f>INDEX('Skipper Whipper 2015'!D$5:D$10,MATCH(B6,'Skipper Whipper 2015'!B$5:B$10,0))</f>
        <v>2</v>
      </c>
      <c r="F6" s="25">
        <f>INDEX('CGC 2015'!$D$5:$D$11,MATCH($B6,'CGC 2015'!$B$5:$B$11,0))</f>
        <v>1</v>
      </c>
      <c r="G6" s="25">
        <f>INDEX('Min B2B'!$D$5:$D$11,MATCH($B6,'Min B2B'!$B$5:$B$11,0))</f>
        <v>3</v>
      </c>
      <c r="H6" s="25">
        <f>INDEX('Oak Cup'!$D$5:$D$11,MATCH($B6,'Oak Cup'!$B$5:$B$11,0))</f>
        <v>1</v>
      </c>
      <c r="I6" s="25">
        <f>SUM(D6:H6)</f>
        <v>9</v>
      </c>
      <c r="J6" s="25">
        <v>2</v>
      </c>
    </row>
    <row r="7" spans="1:10">
      <c r="A7" s="40">
        <f>A6+1</f>
        <v>3</v>
      </c>
      <c r="B7" s="41" t="s">
        <v>52</v>
      </c>
      <c r="C7" s="42"/>
      <c r="D7" s="7">
        <f>IF(A7="DNS",MAX(A$5:A$11)+1,A7)</f>
        <v>3</v>
      </c>
      <c r="E7" s="25">
        <f>INDEX('Skipper Whipper 2015'!D$5:D$10,MATCH(B7,'Skipper Whipper 2015'!B$5:B$10,0))</f>
        <v>3</v>
      </c>
      <c r="F7" s="25">
        <f>INDEX('CGC 2015'!$D$5:$D$11,MATCH($B7,'CGC 2015'!$B$5:$B$11,0))</f>
        <v>3</v>
      </c>
      <c r="G7" s="25">
        <f>INDEX('Min B2B'!$D$5:$D$11,MATCH($B7,'Min B2B'!$B$5:$B$11,0))</f>
        <v>2</v>
      </c>
      <c r="H7" s="25">
        <f>INDEX('Oak Cup'!$D$5:$D$11,MATCH($B7,'Oak Cup'!$B$5:$B$11,0))</f>
        <v>2</v>
      </c>
      <c r="I7" s="25">
        <f>SUM(D7:H7)</f>
        <v>13</v>
      </c>
      <c r="J7" s="25">
        <v>3</v>
      </c>
    </row>
    <row r="8" spans="1:10">
      <c r="A8" s="40">
        <v>4</v>
      </c>
      <c r="B8" s="43" t="s">
        <v>40</v>
      </c>
      <c r="C8" s="42"/>
      <c r="D8" s="7">
        <f>IF(A8="DNS",MAX(A$5:A$11)+1,A8)</f>
        <v>4</v>
      </c>
      <c r="E8" s="25">
        <f>INDEX('Skipper Whipper 2015'!D$5:D$10,MATCH(B8,'Skipper Whipper 2015'!B$5:B$10,0))</f>
        <v>4</v>
      </c>
      <c r="F8" s="25">
        <f>INDEX('CGC 2015'!$D$5:$D$11,MATCH($B8,'CGC 2015'!$B$5:$B$11,0))</f>
        <v>5</v>
      </c>
      <c r="G8" s="25">
        <f>INDEX('Min B2B'!$D$5:$D$11,MATCH($B8,'Min B2B'!$B$5:$B$11,0))</f>
        <v>4</v>
      </c>
      <c r="H8" s="25">
        <f>INDEX('Oak Cup'!$D$5:$D$11,MATCH($B8,'Oak Cup'!$B$5:$B$11,0))</f>
        <v>4</v>
      </c>
      <c r="I8" s="25">
        <f>SUM(D8:H8)</f>
        <v>21</v>
      </c>
      <c r="J8" s="25">
        <v>4</v>
      </c>
    </row>
    <row r="9" spans="1:10">
      <c r="A9" s="40" t="s">
        <v>15</v>
      </c>
      <c r="B9" s="43" t="s">
        <v>9</v>
      </c>
      <c r="C9" s="42"/>
      <c r="D9" s="7">
        <f>IF(A9="DNS",MAX(A$5:A$11)+1,A9)</f>
        <v>5</v>
      </c>
      <c r="E9" s="25">
        <f>INDEX('Skipper Whipper 2015'!D$5:D$10,MATCH(B9,'Skipper Whipper 2015'!B$5:B$10,0))</f>
        <v>5</v>
      </c>
      <c r="F9" s="25">
        <f>INDEX('CGC 2015'!$D$5:$D$11,MATCH($B9,'CGC 2015'!$B$5:$B$11,0))</f>
        <v>4</v>
      </c>
      <c r="G9" s="25">
        <f>INDEX('Min B2B'!$D$5:$D$11,MATCH($B9,'Min B2B'!$B$5:$B$11,0))</f>
        <v>5</v>
      </c>
      <c r="H9" s="25">
        <f>INDEX('Oak Cup'!$D$5:$D$11,MATCH($B9,'Oak Cup'!$B$5:$B$11,0))</f>
        <v>5</v>
      </c>
      <c r="I9" s="25">
        <f>SUM(D9:H9)</f>
        <v>24</v>
      </c>
      <c r="J9" s="25">
        <v>5</v>
      </c>
    </row>
    <row r="10" spans="1:10">
      <c r="A10" s="40"/>
      <c r="B10" s="43"/>
      <c r="C10" s="42"/>
      <c r="D10" s="7"/>
      <c r="E10" s="25"/>
      <c r="F10" s="28"/>
      <c r="G10" s="28"/>
      <c r="H10" s="28"/>
      <c r="I10" s="25"/>
      <c r="J10" s="25"/>
    </row>
    <row r="11" spans="1:10" ht="16" thickBot="1">
      <c r="A11" s="48"/>
      <c r="B11" s="46"/>
      <c r="C11" s="47"/>
      <c r="D11" s="4"/>
      <c r="E11" s="27"/>
      <c r="F11" s="27"/>
      <c r="G11" s="27"/>
      <c r="H11" s="27"/>
      <c r="I11" s="27"/>
      <c r="J11" s="27"/>
    </row>
    <row r="12" spans="1:10">
      <c r="A12" s="11" t="s">
        <v>4</v>
      </c>
      <c r="B12" s="12" t="str">
        <f>'Oak Cup'!B12</f>
        <v>TEAMS</v>
      </c>
      <c r="C12" s="12" t="s">
        <v>5</v>
      </c>
      <c r="D12" s="12" t="str">
        <f>'Oak Cup'!D12</f>
        <v>RACE</v>
      </c>
      <c r="E12" s="23" t="str">
        <f t="shared" ref="E12:I13" si="0">E3</f>
        <v>SK</v>
      </c>
      <c r="F12" s="23" t="str">
        <f t="shared" si="0"/>
        <v>CGC</v>
      </c>
      <c r="G12" s="23" t="str">
        <f t="shared" si="0"/>
        <v>Mini B2B</v>
      </c>
      <c r="H12" s="23" t="str">
        <f t="shared" si="0"/>
        <v>OC</v>
      </c>
      <c r="I12" s="13" t="str">
        <f t="shared" si="0"/>
        <v>TOT</v>
      </c>
      <c r="J12" s="23" t="s">
        <v>28</v>
      </c>
    </row>
    <row r="13" spans="1:10">
      <c r="A13" s="14" t="s">
        <v>1</v>
      </c>
      <c r="B13" s="18"/>
      <c r="C13" s="18"/>
      <c r="D13" s="20" t="str">
        <f>'Oak Cup'!D13</f>
        <v>POINTS</v>
      </c>
      <c r="E13" s="24" t="str">
        <f t="shared" si="0"/>
        <v>Points</v>
      </c>
      <c r="F13" s="24" t="str">
        <f t="shared" si="0"/>
        <v>Points</v>
      </c>
      <c r="G13" s="24" t="str">
        <f t="shared" si="0"/>
        <v>Points</v>
      </c>
      <c r="H13" s="24" t="str">
        <f t="shared" si="0"/>
        <v>Points</v>
      </c>
      <c r="I13" s="22" t="str">
        <f t="shared" si="0"/>
        <v>CHAMP POINTS</v>
      </c>
      <c r="J13" s="24" t="s">
        <v>29</v>
      </c>
    </row>
    <row r="14" spans="1:10">
      <c r="A14" s="40">
        <v>1</v>
      </c>
      <c r="B14" s="43" t="s">
        <v>41</v>
      </c>
      <c r="C14" s="42"/>
      <c r="D14" s="7">
        <f t="shared" ref="D14:D23" si="1">IF(A14="DNS",MAX(A$14:A$25)+1,A14)</f>
        <v>1</v>
      </c>
      <c r="E14" s="31">
        <f>INDEX('Skipper Whipper 2015'!D$14:D$25,MATCH(B14,'Skipper Whipper 2015'!B$14:B$25,0))</f>
        <v>2</v>
      </c>
      <c r="F14" s="25">
        <f>INDEX('CGC 2015'!$D$14:$D$24,MATCH($B14,'CGC 2015'!$B$14:$B$24,0))</f>
        <v>2</v>
      </c>
      <c r="G14" s="25">
        <f>INDEX('Min B2B'!$D$14:$D$25,MATCH($B14,'Min B2B'!$B$14:$B$25,0))</f>
        <v>1</v>
      </c>
      <c r="H14" s="25">
        <f>INDEX('Oak Cup'!$D$14:$D$25,MATCH($B14,'Oak Cup'!$B$14:$B$25,0))</f>
        <v>1</v>
      </c>
      <c r="I14" s="25">
        <f t="shared" ref="I14:I23" si="2">SUM(D14:H14)</f>
        <v>7</v>
      </c>
      <c r="J14" s="25">
        <v>1</v>
      </c>
    </row>
    <row r="15" spans="1:10">
      <c r="A15" s="40">
        <f t="shared" ref="A15:A20" si="3">A14+1</f>
        <v>2</v>
      </c>
      <c r="B15" s="43" t="s">
        <v>7</v>
      </c>
      <c r="C15" s="42"/>
      <c r="D15" s="7">
        <f t="shared" si="1"/>
        <v>2</v>
      </c>
      <c r="E15" s="31">
        <f>INDEX('Skipper Whipper 2015'!D$14:D$25,MATCH(B15,'Skipper Whipper 2015'!B$14:B$25,0))</f>
        <v>2</v>
      </c>
      <c r="F15" s="25">
        <f>INDEX('CGC 2015'!$D$14:$D$24,MATCH($B15,'CGC 2015'!$B$14:$B$24,0))</f>
        <v>1</v>
      </c>
      <c r="G15" s="25">
        <f>INDEX('Min B2B'!$D$14:$D$25,MATCH($B15,'Min B2B'!$B$14:$B$25,0))</f>
        <v>3</v>
      </c>
      <c r="H15" s="25">
        <f>INDEX('Oak Cup'!$D$14:$D$25,MATCH($B15,'Oak Cup'!$B$14:$B$25,0))</f>
        <v>4</v>
      </c>
      <c r="I15" s="25">
        <f t="shared" si="2"/>
        <v>12</v>
      </c>
      <c r="J15" s="25">
        <v>3</v>
      </c>
    </row>
    <row r="16" spans="1:10">
      <c r="A16" s="40">
        <f t="shared" si="3"/>
        <v>3</v>
      </c>
      <c r="B16" s="43" t="s">
        <v>10</v>
      </c>
      <c r="C16" s="42"/>
      <c r="D16" s="7">
        <f t="shared" si="1"/>
        <v>3</v>
      </c>
      <c r="E16" s="31">
        <f>INDEX('Skipper Whipper 2015'!D$14:D$25,MATCH(B16,'Skipper Whipper 2015'!B$14:B$25,0))</f>
        <v>1</v>
      </c>
      <c r="F16" s="25">
        <f>INDEX('CGC 2015'!$D$14:$D$24,MATCH($B16,'CGC 2015'!$B$14:$B$24,0))</f>
        <v>3</v>
      </c>
      <c r="G16" s="25">
        <f>INDEX('Min B2B'!$D$14:$D$25,MATCH($B16,'Min B2B'!$B$14:$B$25,0))</f>
        <v>2</v>
      </c>
      <c r="H16" s="25">
        <f>INDEX('Oak Cup'!$D$14:$D$25,MATCH($B16,'Oak Cup'!$B$14:$B$25,0))</f>
        <v>2</v>
      </c>
      <c r="I16" s="25">
        <f t="shared" si="2"/>
        <v>11</v>
      </c>
      <c r="J16" s="25">
        <v>2</v>
      </c>
    </row>
    <row r="17" spans="1:10">
      <c r="A17" s="40">
        <f t="shared" si="3"/>
        <v>4</v>
      </c>
      <c r="B17" s="43" t="s">
        <v>12</v>
      </c>
      <c r="C17" s="42"/>
      <c r="D17" s="7">
        <f t="shared" si="1"/>
        <v>4</v>
      </c>
      <c r="E17" s="31">
        <f>INDEX('Skipper Whipper 2015'!D$14:D$25,MATCH(B17,'Skipper Whipper 2015'!B$14:B$25,0))</f>
        <v>4</v>
      </c>
      <c r="F17" s="25">
        <f>INDEX('CGC 2015'!$D$14:$D$24,MATCH($B17,'CGC 2015'!$B$14:$B$24,0))</f>
        <v>4</v>
      </c>
      <c r="G17" s="25">
        <f>INDEX('Min B2B'!$D$14:$D$25,MATCH($B17,'Min B2B'!$B$14:$B$25,0))</f>
        <v>5</v>
      </c>
      <c r="H17" s="25">
        <f>INDEX('Oak Cup'!$D$14:$D$25,MATCH($B17,'Oak Cup'!$B$14:$B$25,0))</f>
        <v>3</v>
      </c>
      <c r="I17" s="25">
        <f t="shared" si="2"/>
        <v>20</v>
      </c>
      <c r="J17" s="25">
        <v>4</v>
      </c>
    </row>
    <row r="18" spans="1:10">
      <c r="A18" s="40">
        <f t="shared" si="3"/>
        <v>5</v>
      </c>
      <c r="B18" s="43" t="s">
        <v>11</v>
      </c>
      <c r="C18" s="42"/>
      <c r="D18" s="7">
        <f t="shared" si="1"/>
        <v>5</v>
      </c>
      <c r="E18" s="31">
        <f>INDEX('Skipper Whipper 2015'!D$14:D$25,MATCH(B18,'Skipper Whipper 2015'!B$14:B$25,0))</f>
        <v>5</v>
      </c>
      <c r="F18" s="25">
        <f>INDEX('CGC 2015'!$D$14:$D$24,MATCH($B18,'CGC 2015'!$B$14:$B$24,0))</f>
        <v>6</v>
      </c>
      <c r="G18" s="25">
        <f>INDEX('Min B2B'!$D$14:$D$25,MATCH($B18,'Min B2B'!$B$14:$B$25,0))</f>
        <v>6</v>
      </c>
      <c r="H18" s="25">
        <f>INDEX('Oak Cup'!$D$14:$D$25,MATCH($B18,'Oak Cup'!$B$14:$B$25,0))</f>
        <v>5</v>
      </c>
      <c r="I18" s="25">
        <f t="shared" si="2"/>
        <v>27</v>
      </c>
      <c r="J18" s="25">
        <v>5</v>
      </c>
    </row>
    <row r="19" spans="1:10">
      <c r="A19" s="40">
        <f t="shared" si="3"/>
        <v>6</v>
      </c>
      <c r="B19" s="43" t="s">
        <v>49</v>
      </c>
      <c r="C19" s="42"/>
      <c r="D19" s="7">
        <f t="shared" si="1"/>
        <v>6</v>
      </c>
      <c r="E19" s="31">
        <f>INDEX('Skipper Whipper 2015'!D$14:D$25,MATCH(B19,'Skipper Whipper 2015'!B$14:B$25,0))</f>
        <v>6</v>
      </c>
      <c r="F19" s="25">
        <f>INDEX('CGC 2015'!$D$14:$D$24,MATCH($B19,'CGC 2015'!$B$14:$B$24,0))</f>
        <v>5</v>
      </c>
      <c r="G19" s="25">
        <f>INDEX('Min B2B'!$D$14:$D$25,MATCH($B19,'Min B2B'!$B$14:$B$25,0))</f>
        <v>4</v>
      </c>
      <c r="H19" s="25">
        <f>INDEX('Oak Cup'!$D$14:$D$25,MATCH($B19,'Oak Cup'!$B$14:$B$25,0))</f>
        <v>6</v>
      </c>
      <c r="I19" s="25">
        <f t="shared" si="2"/>
        <v>27</v>
      </c>
      <c r="J19" s="25">
        <v>5</v>
      </c>
    </row>
    <row r="20" spans="1:10">
      <c r="A20" s="40">
        <f t="shared" si="3"/>
        <v>7</v>
      </c>
      <c r="B20" s="43" t="s">
        <v>46</v>
      </c>
      <c r="C20" s="42"/>
      <c r="D20" s="7">
        <f t="shared" si="1"/>
        <v>7</v>
      </c>
      <c r="E20" s="31">
        <f>INDEX('Skipper Whipper 2015'!D$14:D$25,MATCH(B20,'Skipper Whipper 2015'!B$14:B$25,0))</f>
        <v>7</v>
      </c>
      <c r="F20" s="25">
        <f>INDEX('CGC 2015'!$D$14:$D$24,MATCH($B20,'CGC 2015'!$B$14:$B$24,0))</f>
        <v>7</v>
      </c>
      <c r="G20" s="25">
        <f>INDEX('Min B2B'!$D$14:$D$25,MATCH($B20,'Min B2B'!$B$14:$B$25,0))</f>
        <v>7</v>
      </c>
      <c r="H20" s="25">
        <f>INDEX('Oak Cup'!$D$14:$D$25,MATCH($B20,'Oak Cup'!$B$14:$B$25,0))</f>
        <v>7</v>
      </c>
      <c r="I20" s="25">
        <f t="shared" si="2"/>
        <v>35</v>
      </c>
      <c r="J20" s="25">
        <v>7</v>
      </c>
    </row>
    <row r="21" spans="1:10">
      <c r="A21" s="40" t="s">
        <v>15</v>
      </c>
      <c r="B21" s="43" t="s">
        <v>9</v>
      </c>
      <c r="C21" s="42"/>
      <c r="D21" s="7">
        <f t="shared" si="1"/>
        <v>8</v>
      </c>
      <c r="E21" s="31">
        <f>INDEX('Skipper Whipper 2015'!D$14:D$25,MATCH(B21,'Skipper Whipper 2015'!B$14:B$25,0))</f>
        <v>7</v>
      </c>
      <c r="F21" s="25">
        <f>INDEX('CGC 2015'!$D$14:$D$24,MATCH($B21,'CGC 2015'!$B$14:$B$24,0))</f>
        <v>8</v>
      </c>
      <c r="G21" s="25">
        <f>INDEX('Min B2B'!$D$14:$D$25,MATCH($B21,'Min B2B'!$B$14:$B$25,0))</f>
        <v>8</v>
      </c>
      <c r="H21" s="25">
        <f>INDEX('Oak Cup'!$D$14:$D$25,MATCH($B21,'Oak Cup'!$B$14:$B$25,0))</f>
        <v>8</v>
      </c>
      <c r="I21" s="25">
        <f t="shared" si="2"/>
        <v>39</v>
      </c>
      <c r="J21" s="25">
        <v>8</v>
      </c>
    </row>
    <row r="22" spans="1:10">
      <c r="A22" s="40"/>
      <c r="B22" s="43"/>
      <c r="C22" s="42"/>
      <c r="D22" s="7">
        <f t="shared" si="1"/>
        <v>0</v>
      </c>
      <c r="E22" s="31" t="e">
        <f>INDEX('Skipper Whipper 2015'!D$14:D$25,MATCH(B22,'Skipper Whipper 2015'!B$14:B$25,0))</f>
        <v>#N/A</v>
      </c>
      <c r="F22" s="25" t="e">
        <f>INDEX('CGC 2015'!$D$14:$D$24,MATCH($B22,'CGC 2015'!$B$14:$B$24,0))</f>
        <v>#N/A</v>
      </c>
      <c r="G22" s="25" t="e">
        <f>INDEX('Min B2B'!$D$14:$D$25,MATCH($B22,'Min B2B'!$B$14:$B$25,0))</f>
        <v>#N/A</v>
      </c>
      <c r="H22" s="25" t="e">
        <f>INDEX('Oak Cup'!$D$14:$D$25,MATCH($B22,'Oak Cup'!$B$14:$B$25,0))</f>
        <v>#N/A</v>
      </c>
      <c r="I22" s="25" t="e">
        <f t="shared" si="2"/>
        <v>#N/A</v>
      </c>
      <c r="J22" s="25"/>
    </row>
    <row r="23" spans="1:10">
      <c r="A23" s="40"/>
      <c r="B23" s="43"/>
      <c r="C23" s="42"/>
      <c r="D23" s="7">
        <f t="shared" si="1"/>
        <v>0</v>
      </c>
      <c r="E23" s="31" t="e">
        <f>INDEX('Skipper Whipper 2015'!D$14:D$25,MATCH(B23,'Skipper Whipper 2015'!B$14:B$25,0))+1</f>
        <v>#N/A</v>
      </c>
      <c r="F23" s="25" t="e">
        <f>INDEX('CGC 2015'!$D$14:$D$24,MATCH($B23,'CGC 2015'!$B$14:$B$24,0))</f>
        <v>#N/A</v>
      </c>
      <c r="G23" s="25" t="e">
        <f>INDEX('Min B2B'!$D$14:$D$25,MATCH($B23,'Min B2B'!$B$14:$B$25,0))</f>
        <v>#N/A</v>
      </c>
      <c r="H23" s="25" t="e">
        <f>INDEX('Oak Cup'!$D$14:$D$25,MATCH($B23,'Oak Cup'!$B$14:$B$25,0))</f>
        <v>#N/A</v>
      </c>
      <c r="I23" s="25" t="e">
        <f t="shared" si="2"/>
        <v>#N/A</v>
      </c>
      <c r="J23" s="25"/>
    </row>
    <row r="24" spans="1:10">
      <c r="A24" s="40"/>
      <c r="B24" s="43"/>
      <c r="C24" s="42"/>
      <c r="D24" s="7"/>
      <c r="E24" s="31"/>
      <c r="F24" s="25"/>
      <c r="G24" s="25"/>
      <c r="H24" s="25"/>
      <c r="I24" s="25"/>
      <c r="J24" s="25"/>
    </row>
    <row r="25" spans="1:10" ht="16" thickBot="1">
      <c r="A25" s="48"/>
      <c r="B25" s="46"/>
      <c r="C25" s="47"/>
      <c r="D25" s="4"/>
      <c r="E25" s="33"/>
      <c r="F25" s="27"/>
      <c r="G25" s="27"/>
      <c r="H25" s="27"/>
      <c r="I25" s="5"/>
      <c r="J25" s="5"/>
    </row>
    <row r="26" spans="1:10">
      <c r="A26" s="15" t="s">
        <v>4</v>
      </c>
      <c r="B26" s="12" t="str">
        <f>'Oak Cup'!B26</f>
        <v>TEAMS</v>
      </c>
      <c r="C26" s="17" t="s">
        <v>5</v>
      </c>
      <c r="D26" s="12" t="str">
        <f>'Oak Cup'!D26</f>
        <v>RACE</v>
      </c>
      <c r="E26" s="23" t="str">
        <f t="shared" ref="E26:H27" si="4">E12</f>
        <v>SK</v>
      </c>
      <c r="F26" s="23" t="str">
        <f t="shared" si="4"/>
        <v>CGC</v>
      </c>
      <c r="G26" s="23" t="str">
        <f t="shared" si="4"/>
        <v>Mini B2B</v>
      </c>
      <c r="H26" s="23" t="str">
        <f t="shared" si="4"/>
        <v>OC</v>
      </c>
      <c r="I26" s="13" t="str">
        <f>I12</f>
        <v>TOT</v>
      </c>
      <c r="J26" s="23" t="s">
        <v>28</v>
      </c>
    </row>
    <row r="27" spans="1:10">
      <c r="A27" s="14" t="s">
        <v>2</v>
      </c>
      <c r="B27" s="18"/>
      <c r="C27" s="18"/>
      <c r="D27" s="20" t="str">
        <f>'Oak Cup'!D27</f>
        <v>POINTS</v>
      </c>
      <c r="E27" s="24" t="str">
        <f t="shared" si="4"/>
        <v>Points</v>
      </c>
      <c r="F27" s="24" t="str">
        <f t="shared" si="4"/>
        <v>Points</v>
      </c>
      <c r="G27" s="24" t="str">
        <f t="shared" si="4"/>
        <v>Points</v>
      </c>
      <c r="H27" s="24" t="str">
        <f t="shared" si="4"/>
        <v>Points</v>
      </c>
      <c r="I27" s="22" t="str">
        <f>I13</f>
        <v>CHAMP POINTS</v>
      </c>
      <c r="J27" s="24" t="s">
        <v>29</v>
      </c>
    </row>
    <row r="28" spans="1:10">
      <c r="A28" s="40">
        <v>1</v>
      </c>
      <c r="B28" s="41" t="s">
        <v>41</v>
      </c>
      <c r="C28" s="42"/>
      <c r="D28" s="7">
        <f t="shared" ref="D28:D36" si="5">IF(A28="DNS",MAX(A$28:A$39)+1,A28)</f>
        <v>1</v>
      </c>
      <c r="E28" s="31">
        <f>INDEX('Skipper Whipper 2015'!D$28:D$39,MATCH(B28,'Skipper Whipper 2015'!B$28:B$39,0))</f>
        <v>2</v>
      </c>
      <c r="F28" s="25">
        <f>INDEX('CGC 2015'!$D$28:$D$39,MATCH($B28,'CGC 2015'!$B$28:$B$39,0))</f>
        <v>1</v>
      </c>
      <c r="G28" s="25">
        <f>INDEX('Min B2B'!$D$28:$D$39,MATCH($B28,'Min B2B'!$B$28:$B$39,0))</f>
        <v>1</v>
      </c>
      <c r="H28" s="25">
        <f>INDEX('Oak Cup'!$D$28:$D$39,MATCH($B28,'Oak Cup'!$B$28:$B$39,0))</f>
        <v>2</v>
      </c>
      <c r="I28" s="25">
        <f t="shared" ref="I28:I36" si="6">SUM(D28:H28)</f>
        <v>7</v>
      </c>
      <c r="J28" s="25">
        <v>1</v>
      </c>
    </row>
    <row r="29" spans="1:10">
      <c r="A29" s="40">
        <f t="shared" ref="A29:A33" si="7">A28+1</f>
        <v>2</v>
      </c>
      <c r="B29" s="41" t="s">
        <v>7</v>
      </c>
      <c r="C29" s="42"/>
      <c r="D29" s="7">
        <f t="shared" si="5"/>
        <v>2</v>
      </c>
      <c r="E29" s="35">
        <f>INDEX('Skipper Whipper 2015'!D$28:D$39,MATCH(B29,'Skipper Whipper 2015'!B$28:B$39,0))</f>
        <v>3</v>
      </c>
      <c r="F29" s="36">
        <f>INDEX('CGC 2015'!$D$28:$D$39,MATCH($B29,'CGC 2015'!$B$28:$B$39,0))</f>
        <v>2</v>
      </c>
      <c r="G29" s="25">
        <f>INDEX('Min B2B'!$D$28:$D$39,MATCH($B29,'Min B2B'!$B$28:$B$39,0))</f>
        <v>3</v>
      </c>
      <c r="H29" s="25">
        <f>INDEX('Oak Cup'!$D$28:$D$39,MATCH($B29,'Oak Cup'!$B$28:$B$39,0))</f>
        <v>3</v>
      </c>
      <c r="I29" s="25">
        <f t="shared" si="6"/>
        <v>13</v>
      </c>
      <c r="J29" s="25">
        <v>3</v>
      </c>
    </row>
    <row r="30" spans="1:10">
      <c r="A30" s="40">
        <f t="shared" si="7"/>
        <v>3</v>
      </c>
      <c r="B30" s="43" t="s">
        <v>16</v>
      </c>
      <c r="C30" s="42"/>
      <c r="D30" s="7">
        <f t="shared" si="5"/>
        <v>3</v>
      </c>
      <c r="E30" s="31">
        <f>INDEX('Skipper Whipper 2015'!D$28:D$39,MATCH(B30,'Skipper Whipper 2015'!B$28:B$39,0))</f>
        <v>1</v>
      </c>
      <c r="F30" s="25">
        <f>INDEX('CGC 2015'!$D$28:$D$39,MATCH($B30,'CGC 2015'!$B$28:$B$39,0))</f>
        <v>3</v>
      </c>
      <c r="G30" s="25">
        <f>INDEX('Min B2B'!$D$28:$D$39,MATCH($B30,'Min B2B'!$B$28:$B$39,0))</f>
        <v>2</v>
      </c>
      <c r="H30" s="25">
        <f>INDEX('Oak Cup'!$D$28:$D$39,MATCH($B30,'Oak Cup'!$B$28:$B$39,0))</f>
        <v>1</v>
      </c>
      <c r="I30" s="25">
        <f t="shared" si="6"/>
        <v>10</v>
      </c>
      <c r="J30" s="25">
        <v>2</v>
      </c>
    </row>
    <row r="31" spans="1:10">
      <c r="A31" s="40">
        <f t="shared" si="7"/>
        <v>4</v>
      </c>
      <c r="B31" s="43" t="s">
        <v>42</v>
      </c>
      <c r="C31" s="42"/>
      <c r="D31" s="7">
        <f t="shared" si="5"/>
        <v>4</v>
      </c>
      <c r="E31" s="31">
        <f>INDEX('Skipper Whipper 2015'!D$28:D$39,MATCH(B31,'Skipper Whipper 2015'!B$28:B$39,0))</f>
        <v>5</v>
      </c>
      <c r="F31" s="25">
        <f>INDEX('CGC 2015'!$D$28:$D$39,MATCH($B31,'CGC 2015'!$B$28:$B$39,0))</f>
        <v>6</v>
      </c>
      <c r="G31" s="25">
        <f>INDEX('Min B2B'!$D$28:$D$39,MATCH($B31,'Min B2B'!$B$28:$B$39,0))</f>
        <v>6</v>
      </c>
      <c r="H31" s="25">
        <f>INDEX('Oak Cup'!$D$28:$D$39,MATCH($B31,'Oak Cup'!$B$28:$B$39,0))</f>
        <v>7</v>
      </c>
      <c r="I31" s="25">
        <f t="shared" si="6"/>
        <v>28</v>
      </c>
      <c r="J31" s="25">
        <v>5</v>
      </c>
    </row>
    <row r="32" spans="1:10">
      <c r="A32" s="40">
        <f t="shared" si="7"/>
        <v>5</v>
      </c>
      <c r="B32" s="43" t="s">
        <v>13</v>
      </c>
      <c r="C32" s="42"/>
      <c r="D32" s="7">
        <f t="shared" si="5"/>
        <v>5</v>
      </c>
      <c r="E32" s="31">
        <f>INDEX('Skipper Whipper 2015'!D$28:D$39,MATCH(B32,'Skipper Whipper 2015'!B$28:B$39,0))</f>
        <v>4</v>
      </c>
      <c r="F32" s="25">
        <f>INDEX('CGC 2015'!$D$28:$D$39,MATCH($B32,'CGC 2015'!$B$28:$B$39,0))</f>
        <v>4</v>
      </c>
      <c r="G32" s="25">
        <f>INDEX('Min B2B'!$D$28:$D$39,MATCH($B32,'Min B2B'!$B$28:$B$39,0))</f>
        <v>4</v>
      </c>
      <c r="H32" s="25">
        <f>INDEX('Oak Cup'!$D$28:$D$39,MATCH($B32,'Oak Cup'!$B$28:$B$39,0))</f>
        <v>6</v>
      </c>
      <c r="I32" s="25">
        <f t="shared" si="6"/>
        <v>23</v>
      </c>
      <c r="J32" s="25">
        <v>4</v>
      </c>
    </row>
    <row r="33" spans="1:10">
      <c r="A33" s="40">
        <f t="shared" si="7"/>
        <v>6</v>
      </c>
      <c r="B33" s="43" t="s">
        <v>25</v>
      </c>
      <c r="C33" s="42"/>
      <c r="D33" s="7">
        <f t="shared" si="5"/>
        <v>6</v>
      </c>
      <c r="E33" s="31">
        <f>INDEX('Skipper Whipper 2015'!D$28:D$39,MATCH(B33,'Skipper Whipper 2015'!B$28:B$39,0))</f>
        <v>5</v>
      </c>
      <c r="F33" s="25">
        <f>INDEX('CGC 2015'!$D$28:$D$39,MATCH($B33,'CGC 2015'!$B$28:$B$39,0))</f>
        <v>5</v>
      </c>
      <c r="G33" s="25">
        <f>INDEX('Min B2B'!$D$28:$D$39,MATCH($B33,'Min B2B'!$B$28:$B$39,0))</f>
        <v>6</v>
      </c>
      <c r="H33" s="25">
        <f>INDEX('Oak Cup'!$D$28:$D$39,MATCH($B33,'Oak Cup'!$B$28:$B$39,0))</f>
        <v>8</v>
      </c>
      <c r="I33" s="25">
        <f t="shared" si="6"/>
        <v>30</v>
      </c>
      <c r="J33" s="25">
        <v>8</v>
      </c>
    </row>
    <row r="34" spans="1:10">
      <c r="A34" s="40" t="s">
        <v>15</v>
      </c>
      <c r="B34" s="43" t="s">
        <v>50</v>
      </c>
      <c r="C34" s="42"/>
      <c r="D34" s="7">
        <f t="shared" si="5"/>
        <v>7</v>
      </c>
      <c r="E34" s="31">
        <f>INDEX('Skipper Whipper 2015'!D$28:D$39,MATCH(B34,'Skipper Whipper 2015'!B$28:B$39,0))</f>
        <v>5</v>
      </c>
      <c r="F34" s="25">
        <f>INDEX('CGC 2015'!$D$28:$D$39,MATCH($B34,'CGC 2015'!$B$28:$B$39,0))</f>
        <v>6</v>
      </c>
      <c r="G34" s="25">
        <f>INDEX('Min B2B'!$D$28:$D$39,MATCH($B34,'Min B2B'!$B$28:$B$39,0))</f>
        <v>6</v>
      </c>
      <c r="H34" s="25">
        <f>INDEX('Oak Cup'!$D$28:$D$39,MATCH($B34,'Oak Cup'!$B$28:$B$39,0))</f>
        <v>4</v>
      </c>
      <c r="I34" s="25">
        <f t="shared" si="6"/>
        <v>28</v>
      </c>
      <c r="J34" s="25">
        <v>5</v>
      </c>
    </row>
    <row r="35" spans="1:10">
      <c r="A35" s="40" t="s">
        <v>15</v>
      </c>
      <c r="B35" s="43" t="s">
        <v>9</v>
      </c>
      <c r="C35" s="42"/>
      <c r="D35" s="7">
        <f t="shared" si="5"/>
        <v>7</v>
      </c>
      <c r="E35" s="31">
        <f>INDEX('Skipper Whipper 2015'!D$28:D$39,MATCH(B35,'Skipper Whipper 2015'!B$28:B$39,0))</f>
        <v>5</v>
      </c>
      <c r="F35" s="25">
        <f>INDEX('CGC 2015'!$D$28:$D$39,MATCH($B35,'CGC 2015'!$B$28:$B$39,0))</f>
        <v>6</v>
      </c>
      <c r="G35" s="25">
        <f>INDEX('Min B2B'!$D$28:$D$39,MATCH($B35,'Min B2B'!$B$28:$B$39,0))</f>
        <v>5</v>
      </c>
      <c r="H35" s="25">
        <f>INDEX('Oak Cup'!$D$28:$D$39,MATCH($B35,'Oak Cup'!$B$28:$B$39,0))</f>
        <v>5</v>
      </c>
      <c r="I35" s="25">
        <f t="shared" si="6"/>
        <v>28</v>
      </c>
      <c r="J35" s="25">
        <v>5</v>
      </c>
    </row>
    <row r="36" spans="1:10">
      <c r="A36" s="40"/>
      <c r="B36" s="43"/>
      <c r="C36" s="42"/>
      <c r="D36" s="7">
        <f t="shared" si="5"/>
        <v>0</v>
      </c>
      <c r="E36" s="31" t="e">
        <f>INDEX('Skipper Whipper 2015'!D$28:D$39,MATCH(B36,'Skipper Whipper 2015'!B$28:B$39,0))</f>
        <v>#N/A</v>
      </c>
      <c r="F36" s="25" t="e">
        <f>INDEX('CGC 2015'!$D$28:$D$39,MATCH($B36,'CGC 2015'!$B$28:$B$39,0))</f>
        <v>#N/A</v>
      </c>
      <c r="G36" s="25" t="e">
        <f>INDEX('Min B2B'!$D$28:$D$39,MATCH($B36,'Min B2B'!$B$28:$B$39,0))</f>
        <v>#N/A</v>
      </c>
      <c r="H36" s="25" t="e">
        <f>INDEX('Oak Cup'!$D$28:$D$39,MATCH($B36,'Oak Cup'!$B$28:$B$39,0))</f>
        <v>#N/A</v>
      </c>
      <c r="I36" s="25" t="e">
        <f t="shared" si="6"/>
        <v>#N/A</v>
      </c>
      <c r="J36" s="25"/>
    </row>
    <row r="37" spans="1:10">
      <c r="A37" s="40"/>
      <c r="B37" s="43"/>
      <c r="C37" s="44"/>
      <c r="D37" s="2"/>
      <c r="E37" s="28"/>
      <c r="F37" s="28"/>
      <c r="G37" s="28"/>
      <c r="H37" s="28"/>
      <c r="I37" s="3"/>
      <c r="J37" s="3"/>
    </row>
    <row r="38" spans="1:10">
      <c r="A38" s="40"/>
      <c r="B38" s="43"/>
      <c r="C38" s="44"/>
      <c r="D38" s="2"/>
      <c r="E38" s="28"/>
      <c r="F38" s="28"/>
      <c r="G38" s="28"/>
      <c r="H38" s="28"/>
      <c r="I38" s="3"/>
      <c r="J38" s="3"/>
    </row>
    <row r="39" spans="1:10" ht="16" thickBot="1">
      <c r="A39" s="48"/>
      <c r="B39" s="46"/>
      <c r="C39" s="47"/>
      <c r="D39" s="4"/>
      <c r="E39" s="27"/>
      <c r="F39" s="27"/>
      <c r="G39" s="27"/>
      <c r="H39" s="27"/>
      <c r="I39" s="5"/>
      <c r="J39" s="5"/>
    </row>
    <row r="40" spans="1:10">
      <c r="A40" s="15" t="s">
        <v>4</v>
      </c>
      <c r="B40" s="12">
        <f>'Oak Cup'!B40</f>
        <v>0</v>
      </c>
      <c r="C40" s="17" t="s">
        <v>5</v>
      </c>
      <c r="D40" s="12">
        <f>'Oak Cup'!D40</f>
        <v>0</v>
      </c>
      <c r="E40" s="23" t="str">
        <f t="shared" ref="E40:H41" si="8">E26</f>
        <v>SK</v>
      </c>
      <c r="F40" s="23" t="str">
        <f t="shared" si="8"/>
        <v>CGC</v>
      </c>
      <c r="G40" s="23" t="str">
        <f t="shared" si="8"/>
        <v>Mini B2B</v>
      </c>
      <c r="H40" s="23" t="str">
        <f t="shared" si="8"/>
        <v>OC</v>
      </c>
      <c r="I40" s="13" t="str">
        <f>I26</f>
        <v>TOT</v>
      </c>
      <c r="J40" s="23" t="s">
        <v>28</v>
      </c>
    </row>
    <row r="41" spans="1:10">
      <c r="A41" s="14" t="s">
        <v>36</v>
      </c>
      <c r="B41" s="18"/>
      <c r="C41" s="18"/>
      <c r="D41" s="20">
        <f>'Oak Cup'!D41</f>
        <v>0</v>
      </c>
      <c r="E41" s="24" t="str">
        <f t="shared" si="8"/>
        <v>Points</v>
      </c>
      <c r="F41" s="24" t="str">
        <f t="shared" si="8"/>
        <v>Points</v>
      </c>
      <c r="G41" s="24" t="str">
        <f t="shared" si="8"/>
        <v>Points</v>
      </c>
      <c r="H41" s="24" t="str">
        <f t="shared" si="8"/>
        <v>Points</v>
      </c>
      <c r="I41" s="22" t="str">
        <f>I27</f>
        <v>CHAMP POINTS</v>
      </c>
      <c r="J41" s="24" t="s">
        <v>29</v>
      </c>
    </row>
    <row r="42" spans="1:10">
      <c r="A42" s="40">
        <v>1</v>
      </c>
      <c r="B42" s="41"/>
      <c r="C42" s="42"/>
      <c r="D42" s="7">
        <f>IF(A42="DNS",MAX('Oak Cup'!A$28:A$39)+1,A42)</f>
        <v>1</v>
      </c>
      <c r="E42" s="31" t="e">
        <f>INDEX('Skipper Whipper 2015'!D$28:D$39,MATCH(B42,'Skipper Whipper 2015'!B$28:B$39,0))</f>
        <v>#N/A</v>
      </c>
      <c r="F42" s="25" t="e">
        <f>INDEX('CGC 2015'!$D$28:$D$39,MATCH($B42,'CGC 2015'!$B$28:$B$39,0))</f>
        <v>#N/A</v>
      </c>
      <c r="G42" s="25" t="e">
        <f>INDEX('Min B2B'!$D$28:$D$39,MATCH($B42,'Min B2B'!$B$28:$B$39,0))</f>
        <v>#N/A</v>
      </c>
      <c r="H42" s="25" t="e">
        <f>INDEX('Oak Cup'!$D$28:$D$39,MATCH($B42,'Oak Cup'!$B$28:$B$39,0))</f>
        <v>#N/A</v>
      </c>
      <c r="I42" s="25" t="e">
        <f>SUM(D42:H42)</f>
        <v>#N/A</v>
      </c>
      <c r="J42" s="25"/>
    </row>
    <row r="43" spans="1:10">
      <c r="A43" s="40">
        <f>A42+1</f>
        <v>2</v>
      </c>
      <c r="B43" s="41"/>
      <c r="C43" s="42"/>
      <c r="D43" s="7">
        <f>IF(A43="DNS",MAX('Oak Cup'!A$28:A$39)+1,A43)</f>
        <v>2</v>
      </c>
      <c r="E43" s="35" t="e">
        <f>INDEX('Skipper Whipper 2015'!D$28:D$39,MATCH(B43,'Skipper Whipper 2015'!B$28:B$39,0))</f>
        <v>#N/A</v>
      </c>
      <c r="F43" s="36" t="e">
        <f>INDEX('CGC 2015'!$D$28:$D$39,MATCH($B43,'CGC 2015'!$B$28:$B$39,0))</f>
        <v>#N/A</v>
      </c>
      <c r="G43" s="25" t="e">
        <f>INDEX('Min B2B'!$D$28:$D$39,MATCH($B43,'Min B2B'!$B$28:$B$39,0))</f>
        <v>#N/A</v>
      </c>
      <c r="H43" s="25" t="e">
        <f>INDEX('Oak Cup'!$D$28:$D$39,MATCH($B43,'Oak Cup'!$B$28:$B$39,0))</f>
        <v>#N/A</v>
      </c>
      <c r="I43" s="25" t="e">
        <f>SUM(D43:H43)</f>
        <v>#N/A</v>
      </c>
      <c r="J43" s="25"/>
    </row>
    <row r="44" spans="1:10">
      <c r="A44" s="40">
        <f>A43+1</f>
        <v>3</v>
      </c>
      <c r="B44" s="43"/>
      <c r="C44" s="42"/>
      <c r="D44" s="7">
        <f>IF(A44="DNS",MAX('Oak Cup'!A$28:A$39)+1,A44)</f>
        <v>3</v>
      </c>
      <c r="E44" s="31" t="e">
        <f>INDEX('Skipper Whipper 2015'!D$28:D$39,MATCH(B44,'Skipper Whipper 2015'!B$28:B$39,0))</f>
        <v>#N/A</v>
      </c>
      <c r="F44" s="25" t="e">
        <f>INDEX('CGC 2015'!$D$28:$D$39,MATCH($B44,'CGC 2015'!$B$28:$B$39,0))</f>
        <v>#N/A</v>
      </c>
      <c r="G44" s="25" t="e">
        <f>INDEX('Min B2B'!$D$28:$D$39,MATCH($B44,'Min B2B'!$B$28:$B$39,0))</f>
        <v>#N/A</v>
      </c>
      <c r="H44" s="25" t="e">
        <f>INDEX('Oak Cup'!$D$28:$D$39,MATCH($B44,'Oak Cup'!$B$28:$B$39,0))</f>
        <v>#N/A</v>
      </c>
      <c r="I44" s="25" t="e">
        <f>SUM(D44:H44)</f>
        <v>#N/A</v>
      </c>
      <c r="J44" s="25"/>
    </row>
    <row r="45" spans="1:10" ht="16" thickBot="1">
      <c r="A45" s="16"/>
      <c r="B45" s="4"/>
      <c r="C45" s="8"/>
      <c r="D45" s="4"/>
      <c r="E45" s="27"/>
      <c r="F45" s="27"/>
      <c r="G45" s="27"/>
      <c r="H45" s="27"/>
      <c r="I45" s="27"/>
      <c r="J45" s="27"/>
    </row>
    <row r="46" spans="1:10">
      <c r="A46" s="15" t="s">
        <v>4</v>
      </c>
      <c r="B46" s="12">
        <f>'2015 SPRING'!B236</f>
        <v>0</v>
      </c>
      <c r="C46" s="17" t="s">
        <v>5</v>
      </c>
      <c r="D46" s="12">
        <f>'2015 SPRING'!D236</f>
        <v>0</v>
      </c>
      <c r="E46" s="23">
        <f t="shared" ref="E46:H47" si="9">E32</f>
        <v>4</v>
      </c>
      <c r="F46" s="23">
        <f t="shared" si="9"/>
        <v>4</v>
      </c>
      <c r="G46" s="23">
        <f t="shared" si="9"/>
        <v>4</v>
      </c>
      <c r="H46" s="23">
        <f t="shared" si="9"/>
        <v>6</v>
      </c>
      <c r="I46" s="13">
        <f>I32</f>
        <v>23</v>
      </c>
      <c r="J46" s="23" t="s">
        <v>28</v>
      </c>
    </row>
    <row r="47" spans="1:10">
      <c r="A47" s="14" t="s">
        <v>37</v>
      </c>
      <c r="B47" s="18"/>
      <c r="C47" s="18"/>
      <c r="D47" s="20">
        <f>'2015 SPRING'!D237</f>
        <v>0</v>
      </c>
      <c r="E47" s="24">
        <f t="shared" si="9"/>
        <v>5</v>
      </c>
      <c r="F47" s="24">
        <f t="shared" si="9"/>
        <v>5</v>
      </c>
      <c r="G47" s="24">
        <f t="shared" si="9"/>
        <v>6</v>
      </c>
      <c r="H47" s="24">
        <f t="shared" si="9"/>
        <v>8</v>
      </c>
      <c r="I47" s="22">
        <f>I33</f>
        <v>30</v>
      </c>
      <c r="J47" s="24" t="s">
        <v>29</v>
      </c>
    </row>
    <row r="48" spans="1:10">
      <c r="A48" s="40">
        <v>1</v>
      </c>
      <c r="B48" s="41"/>
      <c r="C48" s="42"/>
      <c r="D48" s="7">
        <f>IF(A48="DNS",MAX('Oak Cup'!A$28:A$39)+1,A48)</f>
        <v>1</v>
      </c>
      <c r="E48" s="31" t="e">
        <f>INDEX('Skipper Whipper 2015'!D$28:D$39,MATCH(B48,'Skipper Whipper 2015'!B$28:B$39,0))</f>
        <v>#N/A</v>
      </c>
      <c r="F48" s="25" t="e">
        <f>INDEX('CGC 2015'!$D$28:$D$39,MATCH($B48,'CGC 2015'!$B$28:$B$39,0))</f>
        <v>#N/A</v>
      </c>
      <c r="G48" s="25" t="e">
        <f>INDEX('Min B2B'!$D$28:$D$39,MATCH($B48,'Min B2B'!$B$28:$B$39,0))</f>
        <v>#N/A</v>
      </c>
      <c r="H48" s="25" t="e">
        <f>INDEX('Oak Cup'!$D$28:$D$39,MATCH($B48,'Oak Cup'!$B$28:$B$39,0))</f>
        <v>#N/A</v>
      </c>
      <c r="I48" s="25" t="e">
        <f>SUM(D48:H48)</f>
        <v>#N/A</v>
      </c>
      <c r="J48" s="25"/>
    </row>
    <row r="49" spans="1:10">
      <c r="A49" s="40">
        <f>A48+1</f>
        <v>2</v>
      </c>
      <c r="B49" s="41"/>
      <c r="C49" s="42"/>
      <c r="D49" s="7">
        <f>IF(A49="DNS",MAX('Oak Cup'!A$28:A$39)+1,A49)</f>
        <v>2</v>
      </c>
      <c r="E49" s="35" t="e">
        <f>INDEX('Skipper Whipper 2015'!D$28:D$39,MATCH(B49,'Skipper Whipper 2015'!B$28:B$39,0))</f>
        <v>#N/A</v>
      </c>
      <c r="F49" s="36" t="e">
        <f>INDEX('CGC 2015'!$D$28:$D$39,MATCH($B49,'CGC 2015'!$B$28:$B$39,0))</f>
        <v>#N/A</v>
      </c>
      <c r="G49" s="25" t="e">
        <f>INDEX('Min B2B'!$D$28:$D$39,MATCH($B49,'Min B2B'!$B$28:$B$39,0))</f>
        <v>#N/A</v>
      </c>
      <c r="H49" s="25" t="e">
        <f>INDEX('Oak Cup'!$D$28:$D$39,MATCH($B49,'Oak Cup'!$B$28:$B$39,0))</f>
        <v>#N/A</v>
      </c>
      <c r="I49" s="25" t="e">
        <f>SUM(D49:H49)</f>
        <v>#N/A</v>
      </c>
      <c r="J49" s="25"/>
    </row>
    <row r="50" spans="1:10">
      <c r="A50" s="40">
        <f>A49+1</f>
        <v>3</v>
      </c>
      <c r="B50" s="43"/>
      <c r="C50" s="42"/>
      <c r="D50" s="7">
        <f>IF(A50="DNS",MAX('Oak Cup'!A$28:A$39)+1,A50)</f>
        <v>3</v>
      </c>
      <c r="E50" s="31" t="e">
        <f>INDEX('Skipper Whipper 2015'!D$28:D$39,MATCH(B50,'Skipper Whipper 2015'!B$28:B$39,0))</f>
        <v>#N/A</v>
      </c>
      <c r="F50" s="25" t="e">
        <f>INDEX('CGC 2015'!$D$28:$D$39,MATCH($B50,'CGC 2015'!$B$28:$B$39,0))</f>
        <v>#N/A</v>
      </c>
      <c r="G50" s="25" t="e">
        <f>INDEX('Min B2B'!$D$28:$D$39,MATCH($B50,'Min B2B'!$B$28:$B$39,0))</f>
        <v>#N/A</v>
      </c>
      <c r="H50" s="25" t="e">
        <f>INDEX('Oak Cup'!$D$28:$D$39,MATCH($B50,'Oak Cup'!$B$28:$B$39,0))</f>
        <v>#N/A</v>
      </c>
      <c r="I50" s="25" t="e">
        <f>SUM(D50:H50)</f>
        <v>#N/A</v>
      </c>
      <c r="J50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10.83203125" customWidth="1"/>
    <col min="2" max="2" width="12" customWidth="1"/>
    <col min="3" max="3" width="2.83203125" customWidth="1"/>
  </cols>
  <sheetData>
    <row r="2" spans="1:4" ht="19" thickBot="1">
      <c r="A2" s="37" t="s">
        <v>54</v>
      </c>
      <c r="B2" s="37"/>
      <c r="C2" s="39"/>
      <c r="D2" s="38">
        <f>'Oak Cup'!C2</f>
        <v>2015</v>
      </c>
    </row>
    <row r="3" spans="1:4">
      <c r="A3" s="11" t="s">
        <v>4</v>
      </c>
      <c r="B3" s="12" t="str">
        <f>'Oak Cup'!B3</f>
        <v>TEAMS</v>
      </c>
      <c r="C3" s="12" t="s">
        <v>5</v>
      </c>
      <c r="D3" s="12" t="str">
        <f>'Oak Cup'!D3</f>
        <v>RACE</v>
      </c>
    </row>
    <row r="4" spans="1:4">
      <c r="A4" s="14" t="s">
        <v>0</v>
      </c>
      <c r="B4" s="18"/>
      <c r="C4" s="18"/>
      <c r="D4" s="20" t="str">
        <f>'Oak Cup'!D4</f>
        <v>POINTS</v>
      </c>
    </row>
    <row r="5" spans="1:4">
      <c r="A5" s="40">
        <v>1</v>
      </c>
      <c r="B5" s="41" t="s">
        <v>40</v>
      </c>
      <c r="C5" s="42"/>
      <c r="D5" s="7">
        <f>IF(A5="DNS",MAX(A$5:A$11)+1,A5)</f>
        <v>1</v>
      </c>
    </row>
    <row r="6" spans="1:4">
      <c r="A6" s="40">
        <f>A5+1</f>
        <v>2</v>
      </c>
      <c r="B6" s="41" t="s">
        <v>9</v>
      </c>
      <c r="C6" s="42"/>
      <c r="D6" s="7">
        <f>IF(A6="DNS",MAX(A$5:A$11)+1,A6)</f>
        <v>2</v>
      </c>
    </row>
    <row r="7" spans="1:4">
      <c r="A7" s="40">
        <f>A6+1</f>
        <v>3</v>
      </c>
      <c r="B7" s="41"/>
      <c r="C7" s="42"/>
      <c r="D7" s="7">
        <f>IF(A7="DNS",MAX(A$5:A$11)+1,A7)</f>
        <v>3</v>
      </c>
    </row>
    <row r="8" spans="1:4">
      <c r="A8" s="40">
        <v>4</v>
      </c>
      <c r="B8" s="43"/>
      <c r="C8" s="42"/>
      <c r="D8" s="7">
        <f>IF(A8="DNS",MAX(A$5:A$11)+1,A8)</f>
        <v>4</v>
      </c>
    </row>
    <row r="9" spans="1:4">
      <c r="A9" s="40" t="s">
        <v>15</v>
      </c>
      <c r="B9" s="43"/>
      <c r="C9" s="42"/>
      <c r="D9" s="7">
        <f>IF(A9="DNS",MAX(A$5:A$11)+1,A9)</f>
        <v>5</v>
      </c>
    </row>
    <row r="10" spans="1:4">
      <c r="A10" s="40"/>
      <c r="B10" s="43"/>
      <c r="C10" s="42"/>
      <c r="D10" s="7"/>
    </row>
    <row r="11" spans="1:4" ht="16" thickBot="1">
      <c r="A11" s="48"/>
      <c r="B11" s="46"/>
      <c r="C11" s="47"/>
      <c r="D11" s="4"/>
    </row>
    <row r="12" spans="1:4">
      <c r="A12" s="11" t="s">
        <v>4</v>
      </c>
      <c r="B12" s="12" t="str">
        <f>'Oak Cup'!B12</f>
        <v>TEAMS</v>
      </c>
      <c r="C12" s="12" t="s">
        <v>5</v>
      </c>
      <c r="D12" s="12" t="str">
        <f>'Oak Cup'!D12</f>
        <v>RACE</v>
      </c>
    </row>
    <row r="13" spans="1:4">
      <c r="A13" s="14" t="s">
        <v>1</v>
      </c>
      <c r="B13" s="18"/>
      <c r="C13" s="18"/>
      <c r="D13" s="20" t="str">
        <f>'Oak Cup'!D13</f>
        <v>POINTS</v>
      </c>
    </row>
    <row r="14" spans="1:4">
      <c r="A14" s="40">
        <v>1</v>
      </c>
      <c r="B14" s="43" t="s">
        <v>11</v>
      </c>
      <c r="C14" s="42"/>
      <c r="D14" s="7">
        <f t="shared" ref="D14:D23" si="0">IF(A14="DNS",MAX(A$14:A$25)+1,A14)</f>
        <v>1</v>
      </c>
    </row>
    <row r="15" spans="1:4">
      <c r="A15" s="40">
        <f t="shared" ref="A15:A20" si="1">A14+1</f>
        <v>2</v>
      </c>
      <c r="B15" s="43" t="s">
        <v>10</v>
      </c>
      <c r="C15" s="42"/>
      <c r="D15" s="7">
        <f t="shared" si="0"/>
        <v>2</v>
      </c>
    </row>
    <row r="16" spans="1:4">
      <c r="A16" s="40">
        <f t="shared" si="1"/>
        <v>3</v>
      </c>
      <c r="B16" s="43"/>
      <c r="C16" s="42"/>
      <c r="D16" s="7">
        <f t="shared" si="0"/>
        <v>3</v>
      </c>
    </row>
    <row r="17" spans="1:4">
      <c r="A17" s="40">
        <f t="shared" si="1"/>
        <v>4</v>
      </c>
      <c r="B17" s="43"/>
      <c r="C17" s="42"/>
      <c r="D17" s="7">
        <f t="shared" si="0"/>
        <v>4</v>
      </c>
    </row>
    <row r="18" spans="1:4">
      <c r="A18" s="40">
        <f t="shared" si="1"/>
        <v>5</v>
      </c>
      <c r="B18" s="43"/>
      <c r="C18" s="42"/>
      <c r="D18" s="7">
        <f t="shared" si="0"/>
        <v>5</v>
      </c>
    </row>
    <row r="19" spans="1:4">
      <c r="A19" s="40">
        <f t="shared" si="1"/>
        <v>6</v>
      </c>
      <c r="B19" s="43"/>
      <c r="C19" s="42"/>
      <c r="D19" s="7">
        <f t="shared" si="0"/>
        <v>6</v>
      </c>
    </row>
    <row r="20" spans="1:4">
      <c r="A20" s="40">
        <f t="shared" si="1"/>
        <v>7</v>
      </c>
      <c r="B20" s="43"/>
      <c r="C20" s="42"/>
      <c r="D20" s="7">
        <f t="shared" si="0"/>
        <v>7</v>
      </c>
    </row>
    <row r="21" spans="1:4">
      <c r="A21" s="40" t="s">
        <v>15</v>
      </c>
      <c r="B21" s="43"/>
      <c r="C21" s="42"/>
      <c r="D21" s="7">
        <f t="shared" si="0"/>
        <v>8</v>
      </c>
    </row>
    <row r="22" spans="1:4">
      <c r="A22" s="40"/>
      <c r="B22" s="43"/>
      <c r="C22" s="42"/>
      <c r="D22" s="7">
        <f t="shared" si="0"/>
        <v>0</v>
      </c>
    </row>
    <row r="23" spans="1:4">
      <c r="A23" s="40"/>
      <c r="B23" s="43"/>
      <c r="C23" s="42"/>
      <c r="D23" s="7">
        <f t="shared" si="0"/>
        <v>0</v>
      </c>
    </row>
    <row r="24" spans="1:4">
      <c r="A24" s="40"/>
      <c r="B24" s="43"/>
      <c r="C24" s="42"/>
      <c r="D24" s="7"/>
    </row>
    <row r="25" spans="1:4" ht="16" thickBot="1">
      <c r="A25" s="48"/>
      <c r="B25" s="46"/>
      <c r="C25" s="47"/>
      <c r="D25" s="4"/>
    </row>
    <row r="26" spans="1:4">
      <c r="A26" s="15" t="s">
        <v>4</v>
      </c>
      <c r="B26" s="12" t="str">
        <f>'Oak Cup'!B26</f>
        <v>TEAMS</v>
      </c>
      <c r="C26" s="17" t="s">
        <v>5</v>
      </c>
      <c r="D26" s="12" t="str">
        <f>'Oak Cup'!D26</f>
        <v>RACE</v>
      </c>
    </row>
    <row r="27" spans="1:4">
      <c r="A27" s="14" t="s">
        <v>2</v>
      </c>
      <c r="B27" s="18"/>
      <c r="C27" s="18"/>
      <c r="D27" s="20" t="str">
        <f>'Oak Cup'!D27</f>
        <v>POINTS</v>
      </c>
    </row>
    <row r="28" spans="1:4">
      <c r="A28" s="40">
        <v>1</v>
      </c>
      <c r="B28" s="41" t="s">
        <v>7</v>
      </c>
      <c r="C28" s="42"/>
      <c r="D28" s="7">
        <f t="shared" ref="D28:D36" si="2">IF(A28="DNS",MAX(A$28:A$39)+1,A28)</f>
        <v>1</v>
      </c>
    </row>
    <row r="29" spans="1:4">
      <c r="A29" s="40">
        <f t="shared" ref="A29:A33" si="3">A28+1</f>
        <v>2</v>
      </c>
      <c r="B29" s="41" t="s">
        <v>41</v>
      </c>
      <c r="C29" s="42"/>
      <c r="D29" s="7">
        <f t="shared" si="2"/>
        <v>2</v>
      </c>
    </row>
    <row r="30" spans="1:4">
      <c r="A30" s="40">
        <f t="shared" si="3"/>
        <v>3</v>
      </c>
      <c r="B30" s="43" t="s">
        <v>13</v>
      </c>
      <c r="C30" s="42"/>
      <c r="D30" s="7">
        <f t="shared" si="2"/>
        <v>3</v>
      </c>
    </row>
    <row r="31" spans="1:4">
      <c r="A31" s="40">
        <f t="shared" si="3"/>
        <v>4</v>
      </c>
      <c r="B31" s="43" t="s">
        <v>16</v>
      </c>
      <c r="C31" s="42"/>
      <c r="D31" s="7">
        <f t="shared" si="2"/>
        <v>4</v>
      </c>
    </row>
    <row r="32" spans="1:4">
      <c r="A32" s="40">
        <f t="shared" si="3"/>
        <v>5</v>
      </c>
      <c r="B32" s="43" t="s">
        <v>25</v>
      </c>
      <c r="C32" s="42"/>
      <c r="D32" s="7">
        <f t="shared" si="2"/>
        <v>5</v>
      </c>
    </row>
    <row r="33" spans="1:4">
      <c r="A33" s="40">
        <f t="shared" si="3"/>
        <v>6</v>
      </c>
      <c r="B33" s="43"/>
      <c r="C33" s="42"/>
      <c r="D33" s="7">
        <f t="shared" si="2"/>
        <v>6</v>
      </c>
    </row>
    <row r="34" spans="1:4">
      <c r="A34" s="40" t="s">
        <v>15</v>
      </c>
      <c r="B34" s="43"/>
      <c r="C34" s="42"/>
      <c r="D34" s="7">
        <f t="shared" si="2"/>
        <v>7</v>
      </c>
    </row>
    <row r="35" spans="1:4">
      <c r="A35" s="40" t="s">
        <v>15</v>
      </c>
      <c r="B35" s="43"/>
      <c r="C35" s="42"/>
      <c r="D35" s="7">
        <f t="shared" si="2"/>
        <v>7</v>
      </c>
    </row>
    <row r="36" spans="1:4">
      <c r="A36" s="40"/>
      <c r="B36" s="43"/>
      <c r="C36" s="42"/>
      <c r="D36" s="7">
        <f t="shared" si="2"/>
        <v>0</v>
      </c>
    </row>
    <row r="37" spans="1:4">
      <c r="A37" s="40"/>
      <c r="B37" s="43"/>
      <c r="C37" s="44"/>
      <c r="D37" s="2"/>
    </row>
    <row r="38" spans="1:4">
      <c r="A38" s="40"/>
      <c r="B38" s="43"/>
      <c r="C38" s="44"/>
      <c r="D38" s="2"/>
    </row>
    <row r="39" spans="1:4" ht="16" thickBot="1">
      <c r="A39" s="48"/>
      <c r="B39" s="46"/>
      <c r="C39" s="47"/>
      <c r="D39" s="4"/>
    </row>
    <row r="40" spans="1:4">
      <c r="A40" s="15" t="s">
        <v>4</v>
      </c>
      <c r="B40" s="12">
        <f>'Oak Cup'!B40</f>
        <v>0</v>
      </c>
      <c r="C40" s="17" t="s">
        <v>5</v>
      </c>
      <c r="D40" s="12">
        <f>'Oak Cup'!D40</f>
        <v>0</v>
      </c>
    </row>
    <row r="41" spans="1:4">
      <c r="A41" s="14" t="s">
        <v>36</v>
      </c>
      <c r="B41" s="18"/>
      <c r="C41" s="18"/>
      <c r="D41" s="20">
        <f>'Oak Cup'!D41</f>
        <v>0</v>
      </c>
    </row>
    <row r="42" spans="1:4">
      <c r="A42" s="40">
        <v>1</v>
      </c>
      <c r="B42" s="41"/>
      <c r="C42" s="42"/>
      <c r="D42" s="7">
        <f>IF(A42="DNS",MAX('Oak Cup'!A$28:A$39)+1,A42)</f>
        <v>1</v>
      </c>
    </row>
    <row r="43" spans="1:4">
      <c r="A43" s="40">
        <f>A42+1</f>
        <v>2</v>
      </c>
      <c r="B43" s="41"/>
      <c r="C43" s="42"/>
      <c r="D43" s="7">
        <f>IF(A43="DNS",MAX('Oak Cup'!A$28:A$39)+1,A43)</f>
        <v>2</v>
      </c>
    </row>
    <row r="44" spans="1:4">
      <c r="A44" s="40">
        <f>A43+1</f>
        <v>3</v>
      </c>
      <c r="B44" s="43"/>
      <c r="C44" s="42"/>
      <c r="D44" s="7">
        <f>IF(A44="DNS",MAX('Oak Cup'!A$28:A$39)+1,A44)</f>
        <v>3</v>
      </c>
    </row>
    <row r="45" spans="1:4" ht="16" thickBot="1">
      <c r="A45" s="16"/>
      <c r="B45" s="4"/>
      <c r="C45" s="8"/>
      <c r="D45" s="4"/>
    </row>
    <row r="46" spans="1:4">
      <c r="A46" s="15" t="s">
        <v>4</v>
      </c>
      <c r="B46" s="12">
        <f>'2015 SPRING'!B236</f>
        <v>0</v>
      </c>
      <c r="C46" s="17" t="s">
        <v>5</v>
      </c>
      <c r="D46" s="12">
        <f>'2015 SPRING'!D236</f>
        <v>0</v>
      </c>
    </row>
    <row r="47" spans="1:4">
      <c r="A47" s="14" t="s">
        <v>37</v>
      </c>
      <c r="B47" s="18"/>
      <c r="C47" s="18"/>
      <c r="D47" s="20">
        <f>'2015 SPRING'!D237</f>
        <v>0</v>
      </c>
    </row>
    <row r="48" spans="1:4">
      <c r="A48" s="40">
        <v>1</v>
      </c>
      <c r="B48" s="41"/>
      <c r="C48" s="42"/>
      <c r="D48" s="7">
        <f>IF(A48="DNS",MAX('Oak Cup'!A$28:A$39)+1,A48)</f>
        <v>1</v>
      </c>
    </row>
    <row r="49" spans="1:4">
      <c r="A49" s="40">
        <f>A48+1</f>
        <v>2</v>
      </c>
      <c r="B49" s="41"/>
      <c r="C49" s="42"/>
      <c r="D49" s="7">
        <f>IF(A49="DNS",MAX('Oak Cup'!A$28:A$39)+1,A49)</f>
        <v>2</v>
      </c>
    </row>
    <row r="50" spans="1:4">
      <c r="A50" s="40">
        <f>A49+1</f>
        <v>3</v>
      </c>
      <c r="B50" s="43"/>
      <c r="C50" s="42"/>
      <c r="D50" s="7">
        <f>IF(A50="DNS",MAX('Oak Cup'!A$28:A$39)+1,A50)</f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opLeftCell="C10" workbookViewId="0">
      <selection activeCell="C32" sqref="C32"/>
    </sheetView>
  </sheetViews>
  <sheetFormatPr baseColWidth="10" defaultColWidth="8.83203125" defaultRowHeight="15" x14ac:dyDescent="0"/>
  <sheetData>
    <row r="2" spans="1:9" s="39" customFormat="1" ht="19" thickBot="1">
      <c r="A2" s="37" t="s">
        <v>60</v>
      </c>
      <c r="B2" s="37"/>
      <c r="C2" s="50">
        <f>ERC!C2</f>
        <v>2015</v>
      </c>
    </row>
    <row r="3" spans="1:9">
      <c r="A3" s="11" t="s">
        <v>4</v>
      </c>
      <c r="B3" s="12" t="str">
        <f>ERC!B3</f>
        <v>TEAMS</v>
      </c>
      <c r="C3" s="12" t="s">
        <v>5</v>
      </c>
      <c r="D3" s="12" t="str">
        <f>ERC!D3</f>
        <v>RACE</v>
      </c>
      <c r="E3" s="23" t="s">
        <v>7</v>
      </c>
      <c r="F3" s="23" t="s">
        <v>18</v>
      </c>
    </row>
    <row r="4" spans="1:9">
      <c r="A4" s="14" t="s">
        <v>0</v>
      </c>
      <c r="B4" s="18"/>
      <c r="C4" s="18"/>
      <c r="D4" s="20" t="str">
        <f>ERC!D4</f>
        <v>POINTS</v>
      </c>
      <c r="E4" s="24" t="s">
        <v>21</v>
      </c>
      <c r="F4" s="24" t="s">
        <v>17</v>
      </c>
    </row>
    <row r="5" spans="1:9">
      <c r="A5" s="40">
        <v>1</v>
      </c>
      <c r="B5" s="41" t="s">
        <v>58</v>
      </c>
      <c r="C5" s="55"/>
      <c r="D5" s="7">
        <f>IF(A5="DNS",MAX(A$5:A$9)+1,A5)</f>
        <v>1</v>
      </c>
      <c r="E5" s="25">
        <f>INDEX(ERC!D$5:D$11,MATCH(B5,ERC!B$5:B$11,0))</f>
        <v>1</v>
      </c>
      <c r="F5" s="25">
        <f>SUM(D5:E5)</f>
        <v>2</v>
      </c>
      <c r="I5" s="41"/>
    </row>
    <row r="6" spans="1:9">
      <c r="A6" s="40">
        <f>A5+1</f>
        <v>2</v>
      </c>
      <c r="B6" s="41" t="s">
        <v>69</v>
      </c>
      <c r="C6" s="55"/>
      <c r="D6" s="7">
        <v>2</v>
      </c>
      <c r="E6" s="25">
        <f>INDEX(ERC!D$5:D$11,MATCH(B6,ERC!B$5:B$11,0))</f>
        <v>2</v>
      </c>
      <c r="F6" s="25">
        <f>SUM(D6:E6)</f>
        <v>4</v>
      </c>
      <c r="I6" s="41"/>
    </row>
    <row r="7" spans="1:9">
      <c r="A7" s="40">
        <f>A6+1</f>
        <v>3</v>
      </c>
      <c r="B7" s="41" t="s">
        <v>7</v>
      </c>
      <c r="C7" s="55"/>
      <c r="D7" s="7">
        <f>IF(A7="DNS",MAX(A$5:A$9)+1,A7)</f>
        <v>3</v>
      </c>
      <c r="E7" s="25">
        <f>INDEX(ERC!D$5:D$11,MATCH(B7,ERC!B$5:B$11,0))</f>
        <v>3</v>
      </c>
      <c r="F7" s="25">
        <f>SUM(D7:E7)</f>
        <v>6</v>
      </c>
      <c r="I7" s="41"/>
    </row>
    <row r="8" spans="1:9">
      <c r="A8" s="40" t="s">
        <v>15</v>
      </c>
      <c r="B8" s="43" t="s">
        <v>40</v>
      </c>
      <c r="C8" s="55"/>
      <c r="D8" s="7">
        <f>IF(A8="DNS",MAX(A$5:A$9)+1,A8)</f>
        <v>4</v>
      </c>
      <c r="E8" s="25">
        <f>INDEX(ERC!D$5:D$11,MATCH(B8,ERC!B$5:B$11,0))</f>
        <v>4</v>
      </c>
      <c r="F8" s="25">
        <f>SUM(D8:E8)</f>
        <v>8</v>
      </c>
      <c r="I8" s="43"/>
    </row>
    <row r="9" spans="1:9">
      <c r="A9" s="40" t="s">
        <v>15</v>
      </c>
      <c r="B9" s="43" t="s">
        <v>46</v>
      </c>
      <c r="C9" s="55"/>
      <c r="D9" s="7">
        <f>IF(A9="DNS",MAX(A$5:A$9)+1,A9)</f>
        <v>4</v>
      </c>
      <c r="E9" s="25">
        <f>INDEX(ERC!D$5:D$11,MATCH(B9,ERC!B$5:B$11,0))</f>
        <v>5</v>
      </c>
      <c r="F9" s="25">
        <f>SUM(D9:E9)</f>
        <v>9</v>
      </c>
    </row>
    <row r="10" spans="1:9">
      <c r="A10" s="40" t="s">
        <v>15</v>
      </c>
      <c r="B10" s="43" t="s">
        <v>59</v>
      </c>
      <c r="C10" s="55"/>
      <c r="D10" s="7">
        <f>IF(A10="DNS",MAX(A$5:A$9)+1,A10)</f>
        <v>4</v>
      </c>
      <c r="E10" s="25">
        <f>INDEX(ERC!D$5:D$11,MATCH(B10,ERC!B$5:B$11,0))</f>
        <v>5</v>
      </c>
      <c r="F10" s="25">
        <f>SUM(D10:E10)</f>
        <v>9</v>
      </c>
    </row>
    <row r="11" spans="1:9" ht="16" thickBot="1">
      <c r="A11" s="48" t="s">
        <v>15</v>
      </c>
      <c r="B11" s="46" t="s">
        <v>63</v>
      </c>
      <c r="C11" s="55"/>
      <c r="D11" s="7">
        <f>IF(A11="DNS",MAX(A$5:A$9)+1,A11)</f>
        <v>4</v>
      </c>
      <c r="E11" s="25">
        <f>INDEX(ERC!D$5:D$11,MATCH(B11,ERC!B$5:B$11,0))</f>
        <v>5</v>
      </c>
      <c r="F11" s="25">
        <f>SUM(D11:E11)</f>
        <v>9</v>
      </c>
    </row>
    <row r="12" spans="1:9">
      <c r="A12" s="11" t="s">
        <v>4</v>
      </c>
      <c r="B12" s="12" t="str">
        <f>ERC!B12</f>
        <v>TEAMS</v>
      </c>
      <c r="C12" s="12" t="s">
        <v>5</v>
      </c>
      <c r="D12" s="12" t="str">
        <f>ERC!D12</f>
        <v>RACE</v>
      </c>
      <c r="E12" s="23" t="str">
        <f>E3</f>
        <v>ERC</v>
      </c>
      <c r="F12" s="13" t="str">
        <f>F3</f>
        <v>TOT</v>
      </c>
    </row>
    <row r="13" spans="1:9">
      <c r="A13" s="14" t="s">
        <v>1</v>
      </c>
      <c r="B13" s="18"/>
      <c r="C13" s="18"/>
      <c r="D13" s="20" t="str">
        <f>ERC!D13</f>
        <v>POINTS</v>
      </c>
      <c r="E13" s="24" t="str">
        <f>E4</f>
        <v>Points</v>
      </c>
      <c r="F13" s="22" t="str">
        <f>F4</f>
        <v>CHAMP POINTS</v>
      </c>
    </row>
    <row r="14" spans="1:9">
      <c r="A14" s="40">
        <v>1</v>
      </c>
      <c r="B14" s="43" t="s">
        <v>7</v>
      </c>
      <c r="C14" s="55">
        <v>8.6226851851851846E-3</v>
      </c>
      <c r="D14" s="7">
        <f>IF(A14="DNS",MAX(A$14:A$25)+1,A14)</f>
        <v>1</v>
      </c>
      <c r="E14" s="31">
        <f>INDEX(ERC!D$14:D$25,MATCH(B14,ERC!B$14:B$25,0))</f>
        <v>3</v>
      </c>
      <c r="F14" s="25">
        <f>SUM(D14:E14)</f>
        <v>4</v>
      </c>
      <c r="I14" s="41"/>
    </row>
    <row r="15" spans="1:9">
      <c r="A15" s="40">
        <f>A14+1</f>
        <v>2</v>
      </c>
      <c r="B15" s="43" t="s">
        <v>12</v>
      </c>
      <c r="C15" s="55">
        <v>8.6921296296296312E-3</v>
      </c>
      <c r="D15" s="7">
        <f>IF(A15="DNS",MAX(A$14:A$25)+1,A15)</f>
        <v>2</v>
      </c>
      <c r="E15" s="31">
        <f>INDEX(ERC!D$14:D$25,MATCH(B15,ERC!B$14:B$25,0))</f>
        <v>2</v>
      </c>
      <c r="F15" s="25">
        <f>SUM(D15:E15)</f>
        <v>4</v>
      </c>
      <c r="I15" s="41"/>
    </row>
    <row r="16" spans="1:9">
      <c r="A16" s="40">
        <f>A15+1</f>
        <v>3</v>
      </c>
      <c r="B16" s="43" t="s">
        <v>11</v>
      </c>
      <c r="C16" s="55">
        <v>8.7962962962962968E-3</v>
      </c>
      <c r="D16" s="7">
        <f>IF(A16="DNS",MAX(A$14:A$25)+1,A16)</f>
        <v>3</v>
      </c>
      <c r="E16" s="31">
        <f>INDEX(ERC!D$14:D$25,MATCH(B16,ERC!B$14:B$25,0))</f>
        <v>4</v>
      </c>
      <c r="F16" s="25">
        <f>SUM(D16:E16)</f>
        <v>7</v>
      </c>
      <c r="I16" s="41"/>
    </row>
    <row r="17" spans="1:10">
      <c r="A17" s="40">
        <f>A16+1</f>
        <v>4</v>
      </c>
      <c r="B17" s="43" t="s">
        <v>41</v>
      </c>
      <c r="C17" s="55">
        <v>8.8541666666666664E-3</v>
      </c>
      <c r="D17" s="7">
        <f>IF(A17="DNS",MAX(A$14:A$25)+1,A17)</f>
        <v>4</v>
      </c>
      <c r="E17" s="31">
        <f>INDEX(ERC!D$14:D$25,MATCH(B17,ERC!B$14:B$25,0))</f>
        <v>1</v>
      </c>
      <c r="F17" s="25">
        <f>SUM(D17:E17)</f>
        <v>5</v>
      </c>
      <c r="I17" s="43"/>
    </row>
    <row r="18" spans="1:10">
      <c r="A18" s="40">
        <f>A17</f>
        <v>4</v>
      </c>
      <c r="B18" s="43" t="s">
        <v>10</v>
      </c>
      <c r="C18" s="55">
        <v>8.9004629629629625E-3</v>
      </c>
      <c r="D18" s="7">
        <f>IF(A18="DNS",MAX(A$14:A$25)+1,A18)</f>
        <v>4</v>
      </c>
      <c r="E18" s="31">
        <f>INDEX(ERC!D$14:D$25,MATCH(B18,ERC!B$14:B$25,0))</f>
        <v>5</v>
      </c>
      <c r="F18" s="25">
        <f>SUM(D18:E18)</f>
        <v>9</v>
      </c>
      <c r="I18" s="41"/>
    </row>
    <row r="19" spans="1:10">
      <c r="A19" s="40" t="s">
        <v>15</v>
      </c>
      <c r="B19" s="43" t="s">
        <v>46</v>
      </c>
      <c r="C19" s="55" t="s">
        <v>15</v>
      </c>
      <c r="D19" s="7">
        <f>IF(A19="DNS",MAX(A$14:A$25)+1,A19)</f>
        <v>5</v>
      </c>
      <c r="E19" s="31">
        <f>INDEX(ERC!D$14:D$25,MATCH(B19,ERC!B$14:B$25,0))</f>
        <v>6</v>
      </c>
      <c r="F19" s="25">
        <f>SUM(D19:E19)</f>
        <v>11</v>
      </c>
    </row>
    <row r="20" spans="1:10">
      <c r="A20" s="40" t="s">
        <v>15</v>
      </c>
      <c r="B20" s="43" t="s">
        <v>59</v>
      </c>
      <c r="C20" s="42"/>
      <c r="D20" s="7">
        <f>IF(A20="DNS",MAX(A$14:A$25)+1,A20)</f>
        <v>5</v>
      </c>
      <c r="E20" s="31">
        <f>INDEX(ERC!D$14:D$25,MATCH(B20,ERC!B$14:B$25,0))</f>
        <v>6</v>
      </c>
      <c r="F20" s="25">
        <f>SUM(D20:E20)</f>
        <v>11</v>
      </c>
    </row>
    <row r="21" spans="1:10">
      <c r="A21" s="40" t="s">
        <v>15</v>
      </c>
      <c r="B21" s="43" t="s">
        <v>40</v>
      </c>
      <c r="C21" s="42"/>
      <c r="D21" s="7">
        <f>IF(A21="DNS",MAX(A$14:A$25)+1,A21)</f>
        <v>5</v>
      </c>
      <c r="E21" s="31">
        <f>INDEX(ERC!D$14:D$25,MATCH(B21,ERC!B$14:B$25,0))</f>
        <v>6</v>
      </c>
      <c r="F21" s="25">
        <f>SUM(D21:E21)</f>
        <v>11</v>
      </c>
    </row>
    <row r="22" spans="1:10">
      <c r="A22" s="40"/>
      <c r="B22" s="43"/>
      <c r="C22" s="42"/>
      <c r="D22" s="7"/>
      <c r="E22" s="31"/>
      <c r="F22" s="25"/>
    </row>
    <row r="23" spans="1:10">
      <c r="A23" s="40"/>
      <c r="B23" s="43"/>
      <c r="C23" s="42"/>
      <c r="D23" s="7"/>
      <c r="E23" s="31"/>
      <c r="F23" s="25"/>
    </row>
    <row r="24" spans="1:10">
      <c r="A24" s="40"/>
      <c r="B24" s="41"/>
      <c r="C24" s="44"/>
      <c r="D24" s="2"/>
      <c r="E24" s="32"/>
      <c r="F24" s="28"/>
    </row>
    <row r="25" spans="1:10" ht="16" thickBot="1">
      <c r="A25" s="48"/>
      <c r="B25" s="46"/>
      <c r="C25" s="47"/>
      <c r="D25" s="4"/>
      <c r="E25" s="33"/>
      <c r="F25" s="27"/>
    </row>
    <row r="26" spans="1:10">
      <c r="A26" s="15" t="s">
        <v>4</v>
      </c>
      <c r="B26" s="12" t="str">
        <f>ERC!B26</f>
        <v>TEAMS</v>
      </c>
      <c r="C26" s="17" t="s">
        <v>5</v>
      </c>
      <c r="D26" s="12" t="str">
        <f>ERC!D26</f>
        <v>RACE</v>
      </c>
      <c r="E26" s="23" t="str">
        <f>E12</f>
        <v>ERC</v>
      </c>
      <c r="F26" s="13" t="str">
        <f>F12</f>
        <v>TOT</v>
      </c>
    </row>
    <row r="27" spans="1:10">
      <c r="A27" s="14" t="s">
        <v>2</v>
      </c>
      <c r="B27" s="18"/>
      <c r="C27" s="18"/>
      <c r="D27" s="20" t="str">
        <f>ERC!D27</f>
        <v>POINTS</v>
      </c>
      <c r="E27" s="24" t="str">
        <f>E13</f>
        <v>Points</v>
      </c>
      <c r="F27" s="22" t="str">
        <f>F13</f>
        <v>CHAMP POINTS</v>
      </c>
    </row>
    <row r="28" spans="1:10">
      <c r="A28" s="40">
        <v>1</v>
      </c>
      <c r="B28" s="41" t="s">
        <v>13</v>
      </c>
      <c r="C28" s="55">
        <v>7.9629629629629634E-3</v>
      </c>
      <c r="D28" s="7">
        <f>IF(A28="DNS",MAX(A$28:A$39)+1,A28)</f>
        <v>1</v>
      </c>
      <c r="E28" s="31">
        <f>INDEX(ERC!D$28:D$39,MATCH(B28,ERC!B$28:B$39,0))</f>
        <v>1</v>
      </c>
      <c r="F28" s="25">
        <f>SUM(D28:E28)</f>
        <v>2</v>
      </c>
      <c r="G28" s="2"/>
      <c r="H28" s="2"/>
      <c r="I28" s="2"/>
      <c r="J28" s="2"/>
    </row>
    <row r="29" spans="1:10">
      <c r="A29" s="40">
        <f>A28+1</f>
        <v>2</v>
      </c>
      <c r="B29" s="41" t="s">
        <v>41</v>
      </c>
      <c r="C29" s="55">
        <v>8.0671296296296307E-3</v>
      </c>
      <c r="D29" s="7">
        <f>IF(A29="DNS",MAX(A$28:A$39)+1,A29)</f>
        <v>2</v>
      </c>
      <c r="E29" s="31">
        <f>INDEX(ERC!D$28:D$39,MATCH(B29,ERC!B$28:B$39,0))</f>
        <v>2</v>
      </c>
      <c r="F29" s="25">
        <f>SUM(D29:E29)</f>
        <v>4</v>
      </c>
      <c r="G29" s="2"/>
      <c r="H29" s="2"/>
      <c r="I29" s="2"/>
      <c r="J29" s="2"/>
    </row>
    <row r="30" spans="1:10">
      <c r="A30" s="40">
        <f>A29+1</f>
        <v>3</v>
      </c>
      <c r="B30" s="43" t="s">
        <v>51</v>
      </c>
      <c r="C30" s="55">
        <v>8.3796296296296292E-3</v>
      </c>
      <c r="D30" s="7">
        <f>IF(A30="DNS",MAX(A$28:A$39)+1,A30)</f>
        <v>3</v>
      </c>
      <c r="E30" s="31">
        <f>INDEX(ERC!D$28:D$39,MATCH(B30,ERC!B$28:B$39,0))</f>
        <v>4</v>
      </c>
      <c r="F30" s="25">
        <f>SUM(D30:E30)</f>
        <v>7</v>
      </c>
      <c r="G30" s="2"/>
      <c r="H30" s="2"/>
      <c r="I30" s="2"/>
      <c r="J30" s="2"/>
    </row>
    <row r="31" spans="1:10">
      <c r="A31" s="40">
        <f>A30+1</f>
        <v>4</v>
      </c>
      <c r="B31" s="43" t="s">
        <v>59</v>
      </c>
      <c r="C31" s="55">
        <v>9.0393518518518522E-3</v>
      </c>
      <c r="D31" s="7">
        <f>IF(A31="DNS",MAX(A$28:A$39)+1,A31)</f>
        <v>4</v>
      </c>
      <c r="E31" s="31">
        <f>INDEX(ERC!D$28:D$39,MATCH(B31,ERC!B$28:B$39,0))</f>
        <v>5</v>
      </c>
      <c r="F31" s="25">
        <f>SUM(D31:E31)</f>
        <v>9</v>
      </c>
      <c r="G31" s="2"/>
      <c r="H31" s="2"/>
      <c r="I31" s="2"/>
      <c r="J31" s="2"/>
    </row>
    <row r="32" spans="1:10">
      <c r="A32" s="40" t="s">
        <v>15</v>
      </c>
      <c r="B32" s="43" t="s">
        <v>7</v>
      </c>
      <c r="C32" s="55" t="s">
        <v>15</v>
      </c>
      <c r="D32" s="7">
        <f>IF(A32="DNS",MAX(A$28:A$39)+1,A32)</f>
        <v>5</v>
      </c>
      <c r="E32" s="31">
        <f>INDEX(ERC!D$28:D$39,MATCH(B32,ERC!B$28:B$39,0))</f>
        <v>3</v>
      </c>
      <c r="F32" s="25">
        <f>SUM(D32:E32)</f>
        <v>8</v>
      </c>
      <c r="G32" s="2"/>
      <c r="H32" s="2"/>
      <c r="I32" s="2"/>
      <c r="J32" s="2"/>
    </row>
    <row r="33" spans="1:10">
      <c r="A33" s="40" t="s">
        <v>15</v>
      </c>
      <c r="B33" s="43" t="s">
        <v>74</v>
      </c>
      <c r="C33" s="55" t="s">
        <v>15</v>
      </c>
      <c r="D33" s="7">
        <v>5</v>
      </c>
      <c r="E33" s="31">
        <f>INDEX(ERC!D$28:D$39,MATCH(B33,ERC!B$28:B$39,0))</f>
        <v>5</v>
      </c>
      <c r="F33" s="25">
        <f>SUM(D33:E33)</f>
        <v>10</v>
      </c>
      <c r="G33" s="2"/>
      <c r="H33" s="2"/>
      <c r="I33" s="2"/>
      <c r="J33" s="2"/>
    </row>
    <row r="34" spans="1:10">
      <c r="A34" s="40" t="s">
        <v>15</v>
      </c>
      <c r="B34" s="43" t="s">
        <v>46</v>
      </c>
      <c r="C34" s="55" t="s">
        <v>15</v>
      </c>
      <c r="D34" s="7">
        <f>IF(A34="DNS",MAX(A$28:A$39)+1,A34)</f>
        <v>5</v>
      </c>
      <c r="E34" s="31">
        <f>INDEX(ERC!D$28:D$39,MATCH(B34,ERC!B$28:B$39,0))</f>
        <v>5</v>
      </c>
      <c r="F34" s="25">
        <f>SUM(D34:E34)</f>
        <v>10</v>
      </c>
      <c r="G34" s="2"/>
      <c r="H34" s="2"/>
      <c r="I34" s="2"/>
      <c r="J34" s="2"/>
    </row>
    <row r="35" spans="1:10">
      <c r="A35" s="40" t="s">
        <v>15</v>
      </c>
      <c r="B35" s="43" t="s">
        <v>40</v>
      </c>
      <c r="C35" s="55" t="s">
        <v>15</v>
      </c>
      <c r="D35" s="7">
        <f>IF(A35="DNS",MAX(A$28:A$39)+1,A35)</f>
        <v>5</v>
      </c>
      <c r="E35" s="31">
        <f>INDEX(ERC!D$28:D$39,MATCH(B35,ERC!B$28:B$39,0))</f>
        <v>5</v>
      </c>
      <c r="F35" s="25">
        <f>SUM(D35:E35)</f>
        <v>10</v>
      </c>
      <c r="G35" s="2"/>
      <c r="H35" s="2"/>
      <c r="I35" s="2"/>
      <c r="J35" s="2"/>
    </row>
    <row r="36" spans="1:10">
      <c r="A36" s="40" t="s">
        <v>15</v>
      </c>
      <c r="B36" s="43"/>
      <c r="C36" s="42"/>
      <c r="D36" s="7"/>
      <c r="E36" s="31" t="e">
        <f>INDEX(ERC!D$28:D$39,MATCH(B36,ERC!B$28:B$39,0))</f>
        <v>#N/A</v>
      </c>
      <c r="F36" s="25" t="e">
        <f>SUM(D36:E36)</f>
        <v>#N/A</v>
      </c>
      <c r="G36" s="1"/>
      <c r="H36" s="2"/>
      <c r="I36" s="2"/>
      <c r="J36" s="2"/>
    </row>
    <row r="37" spans="1:10">
      <c r="A37" s="40"/>
      <c r="B37" s="43"/>
      <c r="C37" s="42"/>
      <c r="D37" s="7"/>
      <c r="E37" s="28"/>
      <c r="F37" s="28"/>
      <c r="G37" s="2"/>
      <c r="H37" s="2"/>
      <c r="I37" s="2"/>
      <c r="J37" s="2"/>
    </row>
    <row r="38" spans="1:10">
      <c r="A38" s="40"/>
      <c r="B38" s="41"/>
      <c r="C38" s="44"/>
      <c r="D38" s="2"/>
      <c r="E38" s="28"/>
      <c r="F38" s="28"/>
      <c r="G38" s="2"/>
      <c r="H38" s="2"/>
      <c r="I38" s="2"/>
      <c r="J38" s="2"/>
    </row>
    <row r="39" spans="1:10" ht="16" thickBot="1">
      <c r="A39" s="48"/>
      <c r="B39" s="46"/>
      <c r="C39" s="47"/>
      <c r="D39" s="4"/>
      <c r="E39" s="27"/>
      <c r="F39" s="27"/>
      <c r="G39" s="2"/>
      <c r="H39" s="2"/>
      <c r="I39" s="2"/>
      <c r="J39" s="2"/>
    </row>
    <row r="40" spans="1:10">
      <c r="A40" s="15" t="s">
        <v>4</v>
      </c>
      <c r="B40" s="17" t="s">
        <v>23</v>
      </c>
      <c r="C40" s="54"/>
      <c r="D40" s="12" t="str">
        <f>ERC!D26</f>
        <v>RACE</v>
      </c>
      <c r="E40" s="23" t="str">
        <f>ERC!E26</f>
        <v>Season</v>
      </c>
      <c r="F40" s="34"/>
      <c r="G40" s="34"/>
      <c r="H40" s="34"/>
      <c r="I40" s="34"/>
      <c r="J40" s="34"/>
    </row>
    <row r="41" spans="1:10">
      <c r="A41" s="14" t="s">
        <v>3</v>
      </c>
      <c r="B41" s="14"/>
      <c r="C41" s="14"/>
      <c r="D41" s="20" t="str">
        <f>ERC!D27</f>
        <v>POINTS</v>
      </c>
      <c r="E41" s="24" t="str">
        <f>ERC!E27</f>
        <v>TOTAL</v>
      </c>
      <c r="F41" s="7"/>
      <c r="G41" s="7"/>
      <c r="H41" s="7"/>
      <c r="I41" s="7"/>
      <c r="J41" s="7"/>
    </row>
    <row r="42" spans="1:10">
      <c r="A42" s="40">
        <v>1</v>
      </c>
      <c r="B42" s="41" t="s">
        <v>25</v>
      </c>
      <c r="C42" s="55"/>
      <c r="D42" s="7">
        <f>A42</f>
        <v>1</v>
      </c>
      <c r="E42" s="25">
        <f>D42</f>
        <v>1</v>
      </c>
      <c r="F42" s="7"/>
      <c r="G42" s="7"/>
      <c r="H42" s="7"/>
      <c r="I42" s="7"/>
      <c r="J42" s="7"/>
    </row>
    <row r="43" spans="1:10">
      <c r="A43" s="40">
        <v>2</v>
      </c>
      <c r="B43" s="41" t="s">
        <v>61</v>
      </c>
      <c r="C43" s="55"/>
      <c r="D43" s="7">
        <f>A43</f>
        <v>2</v>
      </c>
      <c r="E43" s="25">
        <f>D43</f>
        <v>2</v>
      </c>
      <c r="F43" s="7"/>
      <c r="G43" s="7"/>
      <c r="H43" s="7"/>
      <c r="I43" s="7"/>
      <c r="J43" s="7"/>
    </row>
    <row r="44" spans="1:10">
      <c r="A44" s="40">
        <v>3</v>
      </c>
      <c r="B44" s="41"/>
      <c r="C44" s="55"/>
      <c r="D44" s="7"/>
      <c r="E44" s="25"/>
      <c r="F44" s="7"/>
      <c r="G44" s="7"/>
      <c r="H44" s="7"/>
      <c r="I44" s="7"/>
      <c r="J44" s="7"/>
    </row>
    <row r="45" spans="1:10" ht="16" thickBot="1">
      <c r="A45" s="49"/>
      <c r="B45" s="46"/>
      <c r="C45" s="53"/>
      <c r="D45" s="8"/>
      <c r="E45" s="26"/>
      <c r="F45" s="7"/>
      <c r="G45" s="7"/>
      <c r="H45" s="7"/>
      <c r="I45" s="7"/>
      <c r="J45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opLeftCell="A9" workbookViewId="0">
      <selection activeCell="C15" sqref="C15"/>
    </sheetView>
  </sheetViews>
  <sheetFormatPr baseColWidth="10" defaultColWidth="8.83203125" defaultRowHeight="15" x14ac:dyDescent="0"/>
  <cols>
    <col min="2" max="2" width="13.33203125" bestFit="1" customWidth="1"/>
  </cols>
  <sheetData>
    <row r="2" spans="1:5" s="39" customFormat="1" ht="19" thickBot="1">
      <c r="A2" s="37" t="s">
        <v>57</v>
      </c>
      <c r="B2" s="37"/>
      <c r="C2" s="50">
        <v>2015</v>
      </c>
    </row>
    <row r="3" spans="1:5">
      <c r="A3" s="11" t="s">
        <v>4</v>
      </c>
      <c r="B3" s="12" t="s">
        <v>23</v>
      </c>
      <c r="C3" s="12" t="s">
        <v>5</v>
      </c>
      <c r="D3" s="12" t="s">
        <v>20</v>
      </c>
      <c r="E3" s="23" t="s">
        <v>39</v>
      </c>
    </row>
    <row r="4" spans="1:5">
      <c r="A4" s="14" t="s">
        <v>0</v>
      </c>
      <c r="B4" s="18"/>
      <c r="C4" s="18"/>
      <c r="D4" s="20" t="s">
        <v>19</v>
      </c>
      <c r="E4" s="24" t="s">
        <v>45</v>
      </c>
    </row>
    <row r="5" spans="1:5">
      <c r="A5" s="40">
        <v>1</v>
      </c>
      <c r="B5" s="41" t="s">
        <v>58</v>
      </c>
      <c r="C5" s="55">
        <v>3.8194444444444443E-3</v>
      </c>
      <c r="D5" s="7">
        <v>1</v>
      </c>
      <c r="E5" s="25">
        <f>D5</f>
        <v>1</v>
      </c>
    </row>
    <row r="6" spans="1:5">
      <c r="A6" s="40">
        <v>2</v>
      </c>
      <c r="B6" s="41" t="s">
        <v>69</v>
      </c>
      <c r="C6" s="55">
        <v>3.8657407407407408E-3</v>
      </c>
      <c r="D6" s="7">
        <f>IF(A6="DNS",MAX(A$14:A$25)+1,A6)</f>
        <v>2</v>
      </c>
      <c r="E6" s="25">
        <f>D6</f>
        <v>2</v>
      </c>
    </row>
    <row r="7" spans="1:5">
      <c r="A7" s="40">
        <v>3</v>
      </c>
      <c r="B7" s="41" t="s">
        <v>7</v>
      </c>
      <c r="C7" s="55">
        <v>3.9930555555555561E-3</v>
      </c>
      <c r="D7" s="7">
        <f>IF(A7="DNS",MAX(A$14:A$25)+1,A7)</f>
        <v>3</v>
      </c>
      <c r="E7" s="25">
        <f>D7</f>
        <v>3</v>
      </c>
    </row>
    <row r="8" spans="1:5">
      <c r="A8" s="40">
        <v>4</v>
      </c>
      <c r="B8" s="43" t="s">
        <v>40</v>
      </c>
      <c r="C8" s="55">
        <v>4.6296296296296302E-3</v>
      </c>
      <c r="D8" s="7">
        <v>4</v>
      </c>
      <c r="E8" s="25">
        <f>D8</f>
        <v>4</v>
      </c>
    </row>
    <row r="9" spans="1:5">
      <c r="A9" s="40" t="s">
        <v>15</v>
      </c>
      <c r="B9" s="43" t="s">
        <v>46</v>
      </c>
      <c r="C9" s="55"/>
      <c r="D9" s="7">
        <f>IF(A9="DNS",MAX(A$5:A$11)+1,A9)</f>
        <v>5</v>
      </c>
      <c r="E9" s="25">
        <f>D9</f>
        <v>5</v>
      </c>
    </row>
    <row r="10" spans="1:5">
      <c r="A10" s="40" t="s">
        <v>15</v>
      </c>
      <c r="B10" s="43" t="s">
        <v>59</v>
      </c>
      <c r="C10" s="52"/>
      <c r="D10" s="7">
        <f>IF(A10="DNS",MAX(A$5:A$11)+1,A10)</f>
        <v>5</v>
      </c>
      <c r="E10" s="25">
        <f>D10</f>
        <v>5</v>
      </c>
    </row>
    <row r="11" spans="1:5" ht="16" thickBot="1">
      <c r="A11" s="40" t="s">
        <v>15</v>
      </c>
      <c r="B11" s="46" t="s">
        <v>63</v>
      </c>
      <c r="C11" s="53"/>
      <c r="D11" s="7">
        <f>IF(A11="DNS",MAX(A$5:A$11)+1,A11)</f>
        <v>5</v>
      </c>
      <c r="E11" s="25">
        <f>D11</f>
        <v>5</v>
      </c>
    </row>
    <row r="12" spans="1:5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3" t="str">
        <f>E3</f>
        <v>Season</v>
      </c>
    </row>
    <row r="13" spans="1:5">
      <c r="A13" s="14" t="s">
        <v>1</v>
      </c>
      <c r="B13" s="18"/>
      <c r="C13" s="18"/>
      <c r="D13" s="20" t="str">
        <f>D4</f>
        <v>POINTS</v>
      </c>
      <c r="E13" s="24" t="str">
        <f>E4</f>
        <v>TOTAL</v>
      </c>
    </row>
    <row r="14" spans="1:5">
      <c r="A14" s="40">
        <v>1</v>
      </c>
      <c r="B14" s="41" t="s">
        <v>41</v>
      </c>
      <c r="C14" s="55">
        <v>4.155092592592593E-3</v>
      </c>
      <c r="D14" s="7">
        <f>IF(A14="DNS",MAX(A$14:A$25)+1,A14)</f>
        <v>1</v>
      </c>
      <c r="E14" s="25">
        <f>D14</f>
        <v>1</v>
      </c>
    </row>
    <row r="15" spans="1:5">
      <c r="A15" s="40">
        <v>2</v>
      </c>
      <c r="B15" s="41" t="s">
        <v>12</v>
      </c>
      <c r="C15" s="55">
        <v>4.1898148148148146E-3</v>
      </c>
      <c r="D15" s="7">
        <f>IF(A15="DNS",MAX(A$14:A$25)+1,A15)</f>
        <v>2</v>
      </c>
      <c r="E15" s="25">
        <f>D15</f>
        <v>2</v>
      </c>
    </row>
    <row r="16" spans="1:5">
      <c r="A16" s="40">
        <v>3</v>
      </c>
      <c r="B16" s="41" t="s">
        <v>7</v>
      </c>
      <c r="C16" s="55">
        <v>4.2476851851851851E-3</v>
      </c>
      <c r="D16" s="7">
        <f>IF(A16="DNS",MAX(A$14:A$25)+1,A16)</f>
        <v>3</v>
      </c>
      <c r="E16" s="25">
        <f>D16</f>
        <v>3</v>
      </c>
    </row>
    <row r="17" spans="1:10">
      <c r="A17" s="40">
        <v>4</v>
      </c>
      <c r="B17" s="43" t="s">
        <v>11</v>
      </c>
      <c r="C17" s="55">
        <v>0.25833333333333336</v>
      </c>
      <c r="D17" s="7">
        <f>IF(A17="DNS",MAX(A$14:A$25)+1,A17)</f>
        <v>4</v>
      </c>
      <c r="E17" s="25">
        <f>D17</f>
        <v>4</v>
      </c>
    </row>
    <row r="18" spans="1:10">
      <c r="A18" s="40">
        <v>5</v>
      </c>
      <c r="B18" s="41" t="s">
        <v>10</v>
      </c>
      <c r="C18" s="55">
        <v>4.8379629629629632E-3</v>
      </c>
      <c r="D18" s="7">
        <f>IF(A18="DNS",MAX(A$14:A$25)+1,A18)</f>
        <v>5</v>
      </c>
      <c r="E18" s="25">
        <f>D18</f>
        <v>5</v>
      </c>
    </row>
    <row r="19" spans="1:10">
      <c r="A19" s="40" t="s">
        <v>15</v>
      </c>
      <c r="B19" s="43" t="s">
        <v>46</v>
      </c>
      <c r="C19" s="55" t="s">
        <v>15</v>
      </c>
      <c r="D19" s="7">
        <f>IF(A19="DNS",MAX(A$14:A$25)+1,A19)</f>
        <v>6</v>
      </c>
      <c r="E19" s="25">
        <f>D19</f>
        <v>6</v>
      </c>
    </row>
    <row r="20" spans="1:10">
      <c r="A20" s="40" t="s">
        <v>15</v>
      </c>
      <c r="B20" s="43" t="s">
        <v>59</v>
      </c>
      <c r="C20" s="55" t="s">
        <v>15</v>
      </c>
      <c r="D20" s="7">
        <f>IF(A20="DNS",MAX(A$14:A$25)+1,A20)</f>
        <v>6</v>
      </c>
      <c r="E20" s="25">
        <f>D20</f>
        <v>6</v>
      </c>
    </row>
    <row r="21" spans="1:10">
      <c r="A21" s="40" t="s">
        <v>15</v>
      </c>
      <c r="B21" s="43" t="s">
        <v>40</v>
      </c>
      <c r="C21" s="55" t="s">
        <v>15</v>
      </c>
      <c r="D21" s="7">
        <f>IF(A21="DNS",MAX(A$14:A$25)+1,A21)</f>
        <v>6</v>
      </c>
      <c r="E21" s="25">
        <f>D21</f>
        <v>6</v>
      </c>
    </row>
    <row r="22" spans="1:10">
      <c r="A22" s="40"/>
      <c r="B22" s="43"/>
      <c r="C22" s="55"/>
      <c r="D22" s="7"/>
      <c r="E22" s="25"/>
    </row>
    <row r="23" spans="1:10">
      <c r="A23" s="40"/>
      <c r="B23" s="43"/>
      <c r="C23" s="55"/>
      <c r="D23" s="7"/>
      <c r="E23" s="25"/>
    </row>
    <row r="24" spans="1:10">
      <c r="A24" s="40"/>
      <c r="B24" s="41"/>
      <c r="C24" s="52"/>
      <c r="D24" s="7"/>
      <c r="E24" s="25"/>
    </row>
    <row r="25" spans="1:10" ht="16" thickBot="1">
      <c r="A25" s="48"/>
      <c r="B25" s="46"/>
      <c r="C25" s="53"/>
      <c r="D25" s="8"/>
      <c r="E25" s="26"/>
    </row>
    <row r="26" spans="1:10">
      <c r="A26" s="15" t="s">
        <v>4</v>
      </c>
      <c r="B26" s="12" t="str">
        <f>B12</f>
        <v>TEAMS</v>
      </c>
      <c r="C26" s="17" t="s">
        <v>5</v>
      </c>
      <c r="D26" s="12" t="str">
        <f>D12</f>
        <v>RACE</v>
      </c>
      <c r="E26" s="23" t="str">
        <f>E12</f>
        <v>Season</v>
      </c>
    </row>
    <row r="27" spans="1:10">
      <c r="A27" s="14" t="s">
        <v>2</v>
      </c>
      <c r="B27" s="18"/>
      <c r="C27" s="18"/>
      <c r="D27" s="20" t="str">
        <f>D13</f>
        <v>POINTS</v>
      </c>
      <c r="E27" s="24" t="str">
        <f>E13</f>
        <v>TOTAL</v>
      </c>
    </row>
    <row r="28" spans="1:10">
      <c r="A28" s="40">
        <v>1</v>
      </c>
      <c r="B28" s="41" t="s">
        <v>13</v>
      </c>
      <c r="C28" s="55">
        <v>3.8657407407407408E-3</v>
      </c>
      <c r="D28" s="7">
        <f>IF(A28="DNS",MAX(A$28:A$39)+1,A28)</f>
        <v>1</v>
      </c>
      <c r="E28" s="25">
        <f>D28</f>
        <v>1</v>
      </c>
      <c r="F28" s="7"/>
      <c r="G28" s="7"/>
      <c r="H28" s="7"/>
      <c r="I28" s="7"/>
      <c r="J28" s="7"/>
    </row>
    <row r="29" spans="1:10">
      <c r="A29" s="40">
        <v>2</v>
      </c>
      <c r="B29" s="41" t="s">
        <v>41</v>
      </c>
      <c r="C29" s="55">
        <v>3.9351851851851857E-3</v>
      </c>
      <c r="D29" s="7">
        <f>IF(A29="DNS",MAX(A$28:A$39)+1,A29)</f>
        <v>2</v>
      </c>
      <c r="E29" s="25">
        <f>D29</f>
        <v>2</v>
      </c>
      <c r="F29" s="7"/>
      <c r="G29" s="7"/>
      <c r="H29" s="7"/>
      <c r="I29" s="7"/>
      <c r="J29" s="7"/>
    </row>
    <row r="30" spans="1:10">
      <c r="A30" s="40">
        <v>3</v>
      </c>
      <c r="B30" s="41" t="s">
        <v>7</v>
      </c>
      <c r="C30" s="55">
        <v>4.1203703703703706E-3</v>
      </c>
      <c r="D30" s="7">
        <f>IF(A30="DNS",MAX(A$28:A$39)+1,A30)</f>
        <v>3</v>
      </c>
      <c r="E30" s="25">
        <f>D30</f>
        <v>3</v>
      </c>
      <c r="F30" s="7"/>
      <c r="G30" s="7"/>
      <c r="H30" s="7"/>
      <c r="I30" s="7"/>
      <c r="J30" s="7"/>
    </row>
    <row r="31" spans="1:10">
      <c r="A31" s="40">
        <v>4</v>
      </c>
      <c r="B31" s="41" t="s">
        <v>51</v>
      </c>
      <c r="C31" s="55">
        <v>4.4791666666666669E-3</v>
      </c>
      <c r="D31" s="7">
        <f>IF(A31="DNS",MAX(A$28:A$39)+1,A31)</f>
        <v>4</v>
      </c>
      <c r="E31" s="25">
        <f>D31</f>
        <v>4</v>
      </c>
      <c r="F31" s="7"/>
      <c r="G31" s="7"/>
      <c r="H31" s="7"/>
      <c r="I31" s="7"/>
      <c r="J31" s="7"/>
    </row>
    <row r="32" spans="1:10">
      <c r="A32" s="40" t="s">
        <v>15</v>
      </c>
      <c r="B32" s="41" t="s">
        <v>59</v>
      </c>
      <c r="C32" s="55" t="s">
        <v>15</v>
      </c>
      <c r="D32" s="7">
        <f>IF(A32="DNS",MAX(A$28:A$39)+1,A32)</f>
        <v>5</v>
      </c>
      <c r="E32" s="25">
        <f>D32</f>
        <v>5</v>
      </c>
      <c r="F32" s="7"/>
      <c r="G32" s="7"/>
      <c r="H32" s="7"/>
      <c r="I32" s="7"/>
      <c r="J32" s="7"/>
    </row>
    <row r="33" spans="1:10">
      <c r="A33" s="40" t="s">
        <v>15</v>
      </c>
      <c r="B33" s="41" t="s">
        <v>74</v>
      </c>
      <c r="C33" s="55" t="s">
        <v>15</v>
      </c>
      <c r="D33" s="7">
        <f>IF(A33="DNS",MAX(A$28:A$39)+1,A33)</f>
        <v>5</v>
      </c>
      <c r="E33" s="25">
        <f>D33</f>
        <v>5</v>
      </c>
      <c r="F33" s="7"/>
      <c r="G33" s="7"/>
      <c r="H33" s="7"/>
      <c r="I33" s="7"/>
      <c r="J33" s="7"/>
    </row>
    <row r="34" spans="1:10">
      <c r="A34" s="40" t="s">
        <v>15</v>
      </c>
      <c r="B34" s="43" t="s">
        <v>46</v>
      </c>
      <c r="C34" s="55" t="s">
        <v>15</v>
      </c>
      <c r="D34" s="7">
        <f>IF(A34="DNS",MAX(A$28:A$39)+1,A34)</f>
        <v>5</v>
      </c>
      <c r="E34" s="25">
        <f>D34</f>
        <v>5</v>
      </c>
      <c r="F34" s="7"/>
      <c r="G34" s="7"/>
      <c r="H34" s="7"/>
      <c r="I34" s="7"/>
      <c r="J34" s="7"/>
    </row>
    <row r="35" spans="1:10">
      <c r="A35" s="40" t="s">
        <v>15</v>
      </c>
      <c r="B35" s="43" t="s">
        <v>40</v>
      </c>
      <c r="C35" s="42" t="s">
        <v>15</v>
      </c>
      <c r="D35" s="7">
        <f>IF(A35="DNS",MAX(A$28:A$39)+1,A35)</f>
        <v>5</v>
      </c>
      <c r="E35" s="25">
        <f>D35</f>
        <v>5</v>
      </c>
      <c r="F35" s="7"/>
      <c r="G35" s="7"/>
      <c r="H35" s="7"/>
      <c r="I35" s="7"/>
      <c r="J35" s="7"/>
    </row>
    <row r="36" spans="1:10">
      <c r="A36" s="40"/>
      <c r="B36" s="43"/>
      <c r="C36" s="52"/>
      <c r="D36" s="7"/>
      <c r="E36" s="25"/>
      <c r="F36" s="7"/>
      <c r="G36" s="7"/>
      <c r="H36" s="7"/>
      <c r="I36" s="7"/>
      <c r="J36" s="7"/>
    </row>
    <row r="37" spans="1:10">
      <c r="A37" s="40"/>
      <c r="B37" s="41"/>
      <c r="C37" s="52"/>
      <c r="D37" s="7"/>
      <c r="E37" s="25"/>
      <c r="F37" s="7"/>
      <c r="G37" s="7"/>
      <c r="H37" s="7"/>
      <c r="I37" s="7"/>
      <c r="J37" s="7"/>
    </row>
    <row r="38" spans="1:10">
      <c r="A38" s="40"/>
      <c r="B38" s="41"/>
      <c r="C38" s="52"/>
      <c r="D38" s="7"/>
      <c r="E38" s="25"/>
      <c r="F38" s="7"/>
      <c r="G38" s="7"/>
      <c r="H38" s="7"/>
      <c r="I38" s="7"/>
      <c r="J38" s="7"/>
    </row>
    <row r="39" spans="1:10" ht="16" thickBot="1">
      <c r="A39" s="48"/>
      <c r="B39" s="46"/>
      <c r="C39" s="53"/>
      <c r="D39" s="8"/>
      <c r="E39" s="26"/>
      <c r="F39" s="7"/>
      <c r="G39" s="7"/>
      <c r="H39" s="7"/>
      <c r="I39" s="7"/>
      <c r="J3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workbookViewId="0">
      <selection activeCell="B36" sqref="B36"/>
    </sheetView>
  </sheetViews>
  <sheetFormatPr baseColWidth="10" defaultColWidth="8.83203125" defaultRowHeight="15" x14ac:dyDescent="0"/>
  <sheetData>
    <row r="2" spans="1:10" s="39" customFormat="1" ht="19" thickBot="1">
      <c r="A2" s="37" t="s">
        <v>75</v>
      </c>
      <c r="B2" s="37"/>
      <c r="C2" s="50">
        <f>ERC!C2</f>
        <v>2015</v>
      </c>
    </row>
    <row r="3" spans="1:10">
      <c r="A3" s="11" t="s">
        <v>4</v>
      </c>
      <c r="B3" s="12" t="str">
        <f>ERC!B3</f>
        <v>TEAMS</v>
      </c>
      <c r="C3" s="12" t="s">
        <v>5</v>
      </c>
      <c r="D3" s="12" t="str">
        <f>ERC!D3</f>
        <v>RACE</v>
      </c>
      <c r="E3" s="23" t="s">
        <v>7</v>
      </c>
      <c r="F3" s="23" t="s">
        <v>72</v>
      </c>
      <c r="G3" s="23" t="s">
        <v>18</v>
      </c>
    </row>
    <row r="4" spans="1:10">
      <c r="A4" s="14" t="s">
        <v>0</v>
      </c>
      <c r="B4" s="18"/>
      <c r="C4" s="18"/>
      <c r="D4" s="20" t="str">
        <f>ERC!D4</f>
        <v>POINTS</v>
      </c>
      <c r="E4" s="24" t="s">
        <v>21</v>
      </c>
      <c r="F4" s="24" t="s">
        <v>21</v>
      </c>
      <c r="G4" s="24" t="s">
        <v>17</v>
      </c>
    </row>
    <row r="5" spans="1:10">
      <c r="A5" s="40">
        <v>1</v>
      </c>
      <c r="B5" s="41" t="s">
        <v>69</v>
      </c>
      <c r="C5" s="67">
        <v>2.0775462962962964E-2</v>
      </c>
      <c r="D5" s="7">
        <f>IF(A5="DNS",MAX(A$5:A$9)+1,A5)</f>
        <v>1</v>
      </c>
      <c r="E5" s="25">
        <f>INDEX(ERC!D$5:D$11,MATCH(B5,ERC!B$5:B$11,0))</f>
        <v>2</v>
      </c>
      <c r="F5" s="25">
        <f>INDEX(STP!D$5:D$11,MATCH(B5,STP!B$5:B$11,0))</f>
        <v>2</v>
      </c>
      <c r="G5" s="25">
        <f>SUM(D5:F5)</f>
        <v>5</v>
      </c>
      <c r="J5" s="41"/>
    </row>
    <row r="6" spans="1:10">
      <c r="A6" s="40">
        <f>A5+1</f>
        <v>2</v>
      </c>
      <c r="B6" s="41" t="s">
        <v>58</v>
      </c>
      <c r="C6" s="67">
        <v>2.1122685185185185E-2</v>
      </c>
      <c r="D6" s="7">
        <v>2</v>
      </c>
      <c r="E6" s="25">
        <f>INDEX(ERC!D$5:D$11,MATCH(B6,ERC!B$5:B$11,0))</f>
        <v>1</v>
      </c>
      <c r="F6" s="25">
        <f>INDEX(STP!D$5:D$11,MATCH(B6,STP!B$5:B$11,0))</f>
        <v>1</v>
      </c>
      <c r="G6" s="25">
        <f>SUM(D6:F6)</f>
        <v>4</v>
      </c>
      <c r="J6" s="41"/>
    </row>
    <row r="7" spans="1:10">
      <c r="A7" s="40">
        <f>A6+1</f>
        <v>3</v>
      </c>
      <c r="B7" s="41" t="s">
        <v>7</v>
      </c>
      <c r="C7" s="67">
        <v>2.1759259259259259E-2</v>
      </c>
      <c r="D7" s="7">
        <f>IF(A7="DNS",MAX(A$5:A$9)+1,A7)</f>
        <v>3</v>
      </c>
      <c r="E7" s="25">
        <f>INDEX(ERC!D$5:D$11,MATCH(B7,ERC!B$5:B$11,0))</f>
        <v>3</v>
      </c>
      <c r="F7" s="25">
        <f>INDEX(STP!D$5:D$11,MATCH(B7,STP!B$5:B$11,0))</f>
        <v>3</v>
      </c>
      <c r="G7" s="25">
        <f>SUM(D7:F7)</f>
        <v>9</v>
      </c>
      <c r="J7" s="41"/>
    </row>
    <row r="8" spans="1:10">
      <c r="A8" s="40">
        <v>4</v>
      </c>
      <c r="B8" s="41" t="s">
        <v>40</v>
      </c>
      <c r="C8" s="67">
        <v>2.3622685185185188E-2</v>
      </c>
      <c r="D8" s="7">
        <f>IF(A8="DNS",MAX(A$5:A$9)+1,A8)</f>
        <v>4</v>
      </c>
      <c r="E8" s="25">
        <f>INDEX(ERC!D$5:D$11,MATCH(B8,ERC!B$5:B$11,0))</f>
        <v>4</v>
      </c>
      <c r="F8" s="25">
        <f>INDEX(STP!D$5:D$11,MATCH(B8,STP!B$5:B$11,0))</f>
        <v>4</v>
      </c>
      <c r="G8" s="25">
        <f>SUM(D8:F8)</f>
        <v>12</v>
      </c>
      <c r="J8" s="43"/>
    </row>
    <row r="9" spans="1:10">
      <c r="A9" s="40" t="s">
        <v>15</v>
      </c>
      <c r="B9" s="43" t="s">
        <v>46</v>
      </c>
      <c r="C9" s="67"/>
      <c r="D9" s="7">
        <f>IF(A9="DNS",MAX(A$5:A$9)+1,A9)</f>
        <v>5</v>
      </c>
      <c r="E9" s="25">
        <f>INDEX(ERC!D$5:D$11,MATCH(B9,ERC!B$5:B$11,0))</f>
        <v>5</v>
      </c>
      <c r="F9" s="25">
        <f>INDEX(STP!D$5:D$11,MATCH(B9,STP!B$5:B$11,0))</f>
        <v>4</v>
      </c>
      <c r="G9" s="25">
        <f>SUM(D9:F9)</f>
        <v>14</v>
      </c>
    </row>
    <row r="10" spans="1:10">
      <c r="A10" s="40" t="s">
        <v>15</v>
      </c>
      <c r="B10" s="43" t="s">
        <v>59</v>
      </c>
      <c r="C10" s="67"/>
      <c r="D10" s="7">
        <f>IF(A10="DNS",MAX(A$5:A$9)+1,A10)</f>
        <v>5</v>
      </c>
      <c r="E10" s="25">
        <f>INDEX(ERC!D$5:D$11,MATCH(B10,ERC!B$5:B$11,0))</f>
        <v>5</v>
      </c>
      <c r="F10" s="25">
        <f>INDEX(STP!D$5:D$11,MATCH(B10,STP!B$5:B$11,0))</f>
        <v>4</v>
      </c>
      <c r="G10" s="25">
        <f>SUM(D10:F10)</f>
        <v>14</v>
      </c>
    </row>
    <row r="11" spans="1:10" ht="16" thickBot="1">
      <c r="A11" s="48" t="s">
        <v>15</v>
      </c>
      <c r="B11" s="46" t="s">
        <v>63</v>
      </c>
      <c r="C11" s="47"/>
      <c r="D11" s="7">
        <f>IF(A11="DNS",MAX(A$5:A$9)+1,A11)</f>
        <v>5</v>
      </c>
      <c r="E11" s="25">
        <f>INDEX(ERC!D$5:D$11,MATCH(B11,ERC!B$5:B$11,0))</f>
        <v>5</v>
      </c>
      <c r="F11" s="25">
        <f>INDEX(STP!D$5:D$11,MATCH(B11,STP!B$5:B$11,0))</f>
        <v>4</v>
      </c>
      <c r="G11" s="25">
        <f>SUM(D11:F11)</f>
        <v>14</v>
      </c>
    </row>
    <row r="12" spans="1:10">
      <c r="A12" s="11" t="s">
        <v>4</v>
      </c>
      <c r="B12" s="12" t="str">
        <f>ERC!B12</f>
        <v>TEAMS</v>
      </c>
      <c r="C12" s="12" t="s">
        <v>5</v>
      </c>
      <c r="D12" s="12" t="str">
        <f>ERC!D12</f>
        <v>RACE</v>
      </c>
      <c r="E12" s="23" t="str">
        <f>E3</f>
        <v>ERC</v>
      </c>
      <c r="F12" s="23" t="str">
        <f>F3</f>
        <v>STP</v>
      </c>
      <c r="G12" s="13" t="str">
        <f>G3</f>
        <v>TOT</v>
      </c>
    </row>
    <row r="13" spans="1:10">
      <c r="A13" s="14" t="s">
        <v>1</v>
      </c>
      <c r="B13" s="18"/>
      <c r="C13" s="18"/>
      <c r="D13" s="20" t="str">
        <f>ERC!D13</f>
        <v>POINTS</v>
      </c>
      <c r="E13" s="24" t="str">
        <f>E4</f>
        <v>Points</v>
      </c>
      <c r="F13" s="24" t="str">
        <f>F4</f>
        <v>Points</v>
      </c>
      <c r="G13" s="22" t="str">
        <f>G4</f>
        <v>CHAMP POINTS</v>
      </c>
    </row>
    <row r="14" spans="1:10">
      <c r="A14" s="40">
        <v>1</v>
      </c>
      <c r="B14" s="41" t="s">
        <v>41</v>
      </c>
      <c r="C14" s="67">
        <v>2.4895833333333336E-2</v>
      </c>
      <c r="D14" s="7">
        <f>IF(A14="DNS",MAX(A$14:A$25)+1,A14)</f>
        <v>1</v>
      </c>
      <c r="E14" s="31">
        <f>INDEX(ERC!D$14:D$25,MATCH(B14,ERC!B$14:B$25,0))</f>
        <v>1</v>
      </c>
      <c r="F14" s="31">
        <f>INDEX(STP!D$14:D$25,MATCH(B14,STP!B$14:B$25,0))</f>
        <v>4</v>
      </c>
      <c r="G14" s="25">
        <f>SUM(D14:F14)</f>
        <v>6</v>
      </c>
      <c r="J14" s="41"/>
    </row>
    <row r="15" spans="1:10">
      <c r="A15" s="40">
        <f>A14+1</f>
        <v>2</v>
      </c>
      <c r="B15" s="41" t="s">
        <v>7</v>
      </c>
      <c r="C15" s="67">
        <v>2.5567129629629634E-2</v>
      </c>
      <c r="D15" s="7">
        <f>IF(A15="DNS",MAX(A$14:A$25)+1,A15)</f>
        <v>2</v>
      </c>
      <c r="E15" s="31">
        <f>INDEX(ERC!D$14:D$25,MATCH(B15,ERC!B$14:B$25,0))</f>
        <v>3</v>
      </c>
      <c r="F15" s="31">
        <f>INDEX(STP!D$14:D$25,MATCH(B15,STP!B$14:B$25,0))</f>
        <v>1</v>
      </c>
      <c r="G15" s="25">
        <f>SUM(D15:F15)</f>
        <v>6</v>
      </c>
      <c r="J15" s="41"/>
    </row>
    <row r="16" spans="1:10">
      <c r="A16" s="40">
        <f>A15+1</f>
        <v>3</v>
      </c>
      <c r="B16" s="41" t="s">
        <v>12</v>
      </c>
      <c r="C16" s="67">
        <v>2.6273148148148153E-2</v>
      </c>
      <c r="D16" s="7">
        <f>IF(A16="DNS",MAX(A$14:A$25)+1,A16)</f>
        <v>3</v>
      </c>
      <c r="E16" s="31">
        <f>INDEX(ERC!D$14:D$25,MATCH(B16,ERC!B$14:B$25,0))</f>
        <v>2</v>
      </c>
      <c r="F16" s="31">
        <f>INDEX(STP!D$14:D$25,MATCH(B16,STP!B$14:B$25,0))</f>
        <v>2</v>
      </c>
      <c r="G16" s="25">
        <f>SUM(D16:F16)</f>
        <v>7</v>
      </c>
      <c r="J16" s="41"/>
    </row>
    <row r="17" spans="1:11">
      <c r="A17" s="40">
        <f>A16+1</f>
        <v>4</v>
      </c>
      <c r="B17" s="41" t="s">
        <v>10</v>
      </c>
      <c r="C17" s="67">
        <v>2.6342592592592588E-2</v>
      </c>
      <c r="D17" s="7">
        <f>IF(A17="DNS",MAX(A$14:A$25)+1,A17)</f>
        <v>4</v>
      </c>
      <c r="E17" s="31">
        <f>INDEX(ERC!D$14:D$25,MATCH(B17,ERC!B$14:B$25,0))</f>
        <v>5</v>
      </c>
      <c r="F17" s="31">
        <f>INDEX(STP!D$14:D$25,MATCH(B17,STP!B$14:B$25,0))</f>
        <v>4</v>
      </c>
      <c r="G17" s="25">
        <f>SUM(D17:F17)</f>
        <v>13</v>
      </c>
      <c r="J17" s="43"/>
    </row>
    <row r="18" spans="1:11">
      <c r="A18" s="40">
        <f>A17+1</f>
        <v>5</v>
      </c>
      <c r="B18" s="43" t="s">
        <v>11</v>
      </c>
      <c r="C18" s="67">
        <v>2.6608796296296297E-2</v>
      </c>
      <c r="D18" s="7">
        <f>IF(A18="DNS",MAX(A$14:A$25)+1,A18)</f>
        <v>5</v>
      </c>
      <c r="E18" s="31">
        <f>INDEX(ERC!D$14:D$25,MATCH(B18,ERC!B$14:B$25,0))</f>
        <v>4</v>
      </c>
      <c r="F18" s="31">
        <f>INDEX(STP!D$14:D$25,MATCH(B18,STP!B$14:B$25,0))</f>
        <v>3</v>
      </c>
      <c r="G18" s="25">
        <f>SUM(D18:F18)</f>
        <v>12</v>
      </c>
      <c r="J18" s="41"/>
    </row>
    <row r="19" spans="1:11">
      <c r="A19" s="40">
        <f>A18+1</f>
        <v>6</v>
      </c>
      <c r="B19" s="43" t="s">
        <v>46</v>
      </c>
      <c r="C19" s="67">
        <v>3.201388888888889E-2</v>
      </c>
      <c r="D19" s="7">
        <f>IF(A19="DNS",MAX(A$14:A$25)+1,A19)</f>
        <v>6</v>
      </c>
      <c r="E19" s="31">
        <f>INDEX(ERC!D$14:D$25,MATCH(B19,ERC!B$14:B$25,0))</f>
        <v>6</v>
      </c>
      <c r="F19" s="31">
        <f>INDEX(STP!D$14:D$25,MATCH(B19,STP!B$14:B$25,0))</f>
        <v>5</v>
      </c>
      <c r="G19" s="25">
        <f>SUM(D19:F19)</f>
        <v>17</v>
      </c>
    </row>
    <row r="20" spans="1:11">
      <c r="A20" s="40" t="s">
        <v>15</v>
      </c>
      <c r="B20" s="43" t="s">
        <v>59</v>
      </c>
      <c r="C20" s="67"/>
      <c r="D20" s="7">
        <f>IF(A20="DNS",MAX(A$14:A$25)+1,A20)</f>
        <v>7</v>
      </c>
      <c r="E20" s="31">
        <f>INDEX(ERC!D$14:D$25,MATCH(B20,ERC!B$14:B$25,0))</f>
        <v>6</v>
      </c>
      <c r="F20" s="31">
        <f>INDEX(STP!D$14:D$25,MATCH(B20,STP!B$14:B$25,0))</f>
        <v>5</v>
      </c>
      <c r="G20" s="25">
        <f>SUM(D20:F20)</f>
        <v>18</v>
      </c>
    </row>
    <row r="21" spans="1:11">
      <c r="A21" s="40" t="s">
        <v>15</v>
      </c>
      <c r="B21" s="43" t="s">
        <v>40</v>
      </c>
      <c r="C21" s="67"/>
      <c r="D21" s="7">
        <f>IF(A21="DNS",MAX(A$14:A$25)+1,A21)</f>
        <v>7</v>
      </c>
      <c r="E21" s="31">
        <f>INDEX(ERC!D$14:D$25,MATCH(B21,ERC!B$14:B$25,0))</f>
        <v>6</v>
      </c>
      <c r="F21" s="31">
        <f>INDEX(STP!D$14:D$25,MATCH(B21,STP!B$14:B$25,0))</f>
        <v>5</v>
      </c>
      <c r="G21" s="25">
        <f>SUM(D21:F21)</f>
        <v>18</v>
      </c>
    </row>
    <row r="22" spans="1:11">
      <c r="A22" s="40"/>
      <c r="B22" s="43"/>
      <c r="C22" s="67"/>
      <c r="D22" s="7"/>
      <c r="E22" s="31"/>
      <c r="F22" s="31"/>
      <c r="G22" s="25"/>
    </row>
    <row r="23" spans="1:11">
      <c r="A23" s="40"/>
      <c r="B23" s="43"/>
      <c r="C23" s="42"/>
      <c r="D23" s="7"/>
      <c r="E23" s="31"/>
      <c r="F23" s="31"/>
      <c r="G23" s="25"/>
    </row>
    <row r="24" spans="1:11">
      <c r="A24" s="40"/>
      <c r="B24" s="41"/>
      <c r="C24" s="42"/>
      <c r="D24" s="2"/>
      <c r="E24" s="32"/>
      <c r="F24" s="32"/>
      <c r="G24" s="28"/>
    </row>
    <row r="25" spans="1:11" ht="16" thickBot="1">
      <c r="A25" s="48"/>
      <c r="B25" s="46"/>
      <c r="C25" s="47"/>
      <c r="D25" s="4"/>
      <c r="E25" s="33"/>
      <c r="F25" s="33"/>
      <c r="G25" s="27"/>
    </row>
    <row r="26" spans="1:11">
      <c r="A26" s="15" t="s">
        <v>4</v>
      </c>
      <c r="B26" s="12" t="str">
        <f>ERC!B26</f>
        <v>TEAMS</v>
      </c>
      <c r="C26" s="17" t="s">
        <v>5</v>
      </c>
      <c r="D26" s="12" t="str">
        <f>ERC!D26</f>
        <v>RACE</v>
      </c>
      <c r="E26" s="23" t="str">
        <f>E12</f>
        <v>ERC</v>
      </c>
      <c r="F26" s="23" t="str">
        <f>F12</f>
        <v>STP</v>
      </c>
      <c r="G26" s="13" t="str">
        <f>G12</f>
        <v>TOT</v>
      </c>
    </row>
    <row r="27" spans="1:11">
      <c r="A27" s="14" t="s">
        <v>2</v>
      </c>
      <c r="B27" s="18"/>
      <c r="C27" s="18"/>
      <c r="D27" s="20" t="str">
        <f>ERC!D27</f>
        <v>POINTS</v>
      </c>
      <c r="E27" s="24" t="str">
        <f>E13</f>
        <v>Points</v>
      </c>
      <c r="F27" s="24" t="str">
        <f>F13</f>
        <v>Points</v>
      </c>
      <c r="G27" s="22" t="str">
        <f>G13</f>
        <v>CHAMP POINTS</v>
      </c>
    </row>
    <row r="28" spans="1:11">
      <c r="A28" s="40">
        <v>1</v>
      </c>
      <c r="B28" s="41" t="s">
        <v>13</v>
      </c>
      <c r="C28" s="67">
        <v>2.3587962962962963E-2</v>
      </c>
      <c r="D28" s="7">
        <f>IF(A28="DNS",MAX(A$28:A$39)+1,A28)</f>
        <v>1</v>
      </c>
      <c r="E28" s="31">
        <f>INDEX(ERC!D$28:D$39,MATCH(B28,ERC!B$28:B$39,0))</f>
        <v>1</v>
      </c>
      <c r="F28" s="31">
        <f>INDEX(STP!D$28:D$39,MATCH(B28,STP!B$28:B$39,0))</f>
        <v>1</v>
      </c>
      <c r="G28" s="25">
        <f>SUM(D28:F28)</f>
        <v>3</v>
      </c>
      <c r="H28" s="2"/>
      <c r="I28" s="2"/>
      <c r="J28" s="2"/>
      <c r="K28" s="2"/>
    </row>
    <row r="29" spans="1:11">
      <c r="A29" s="40">
        <f>A28+1</f>
        <v>2</v>
      </c>
      <c r="B29" s="43" t="s">
        <v>74</v>
      </c>
      <c r="C29" s="67">
        <v>2.4259259259259258E-2</v>
      </c>
      <c r="D29" s="7">
        <f>IF(A29="DNS",MAX(A$28:A$39)+1,A29)</f>
        <v>2</v>
      </c>
      <c r="E29" s="31">
        <f>INDEX(ERC!D$28:D$39,MATCH(B30,ERC!B$28:B$39,0))</f>
        <v>2</v>
      </c>
      <c r="F29" s="31">
        <f>INDEX(STP!D$28:D$39,MATCH(B30,STP!B$28:B$39,0))</f>
        <v>2</v>
      </c>
      <c r="G29" s="25">
        <f>SUM(D29:F29)</f>
        <v>6</v>
      </c>
      <c r="H29" s="2"/>
      <c r="I29" s="2"/>
      <c r="J29" s="2"/>
      <c r="K29" s="2"/>
    </row>
    <row r="30" spans="1:11">
      <c r="A30" s="40">
        <f>A29+1</f>
        <v>3</v>
      </c>
      <c r="B30" s="41" t="s">
        <v>41</v>
      </c>
      <c r="C30" s="67">
        <v>2.4918981481481483E-2</v>
      </c>
      <c r="D30" s="7">
        <f>IF(A30="DNS",MAX(A$28:A$39)+1,A30)</f>
        <v>3</v>
      </c>
      <c r="E30" s="31">
        <f>INDEX(ERC!D$28:D$39,MATCH(B29,ERC!B$28:B$39,0))</f>
        <v>5</v>
      </c>
      <c r="F30" s="31">
        <f>INDEX(STP!D$28:D$39,MATCH(B29,STP!B$28:B$39,0))</f>
        <v>5</v>
      </c>
      <c r="G30" s="25">
        <f>SUM(D30:F30)</f>
        <v>13</v>
      </c>
      <c r="J30" s="2"/>
      <c r="K30" s="2"/>
    </row>
    <row r="31" spans="1:11">
      <c r="A31" s="40" t="s">
        <v>15</v>
      </c>
      <c r="B31" s="43" t="s">
        <v>7</v>
      </c>
      <c r="C31" s="42" t="s">
        <v>15</v>
      </c>
      <c r="D31" s="7">
        <f>IF(A31="DNS",MAX(A$28:A$39)+1,A31)</f>
        <v>4</v>
      </c>
      <c r="E31" s="31">
        <f>INDEX(ERC!D$28:D$39,MATCH(B31,ERC!B$28:B$39,0))</f>
        <v>3</v>
      </c>
      <c r="F31" s="31">
        <f>INDEX(STP!D$28:D$39,MATCH(B31,STP!B$28:B$39,0))</f>
        <v>5</v>
      </c>
      <c r="G31" s="25">
        <f>SUM(D31:F31)</f>
        <v>12</v>
      </c>
      <c r="H31" s="2"/>
      <c r="I31" s="2"/>
      <c r="J31" s="2"/>
      <c r="K31" s="2"/>
    </row>
    <row r="32" spans="1:11">
      <c r="A32" s="40" t="s">
        <v>15</v>
      </c>
      <c r="B32" s="43" t="s">
        <v>51</v>
      </c>
      <c r="C32" s="42" t="s">
        <v>15</v>
      </c>
      <c r="D32" s="7">
        <f>IF(A32="DNS",MAX(A$28:A$39)+1,A32)</f>
        <v>4</v>
      </c>
      <c r="E32" s="31">
        <f>INDEX(ERC!D$28:D$39,MATCH(B32,ERC!B$28:B$39,0))</f>
        <v>4</v>
      </c>
      <c r="F32" s="31">
        <f>INDEX(STP!D$28:D$39,MATCH(B32,STP!B$28:B$39,0))</f>
        <v>3</v>
      </c>
      <c r="G32" s="25">
        <f>SUM(D32:F32)</f>
        <v>11</v>
      </c>
      <c r="H32" s="2"/>
      <c r="I32" s="2"/>
      <c r="J32" s="2"/>
      <c r="K32" s="2"/>
    </row>
    <row r="33" spans="1:11">
      <c r="A33" s="40" t="s">
        <v>15</v>
      </c>
      <c r="B33" s="43" t="s">
        <v>59</v>
      </c>
      <c r="C33" s="42" t="s">
        <v>15</v>
      </c>
      <c r="D33" s="7">
        <f>IF(A33="DNS",MAX(A$28:A$39)+1,A33)</f>
        <v>4</v>
      </c>
      <c r="E33" s="31">
        <f>INDEX(ERC!D$28:D$39,MATCH(B33,ERC!B$28:B$39,0))</f>
        <v>5</v>
      </c>
      <c r="F33" s="31">
        <f>INDEX(STP!D$28:D$39,MATCH(B33,STP!B$28:B$39,0))</f>
        <v>4</v>
      </c>
      <c r="G33" s="25">
        <f>SUM(D33:F33)</f>
        <v>13</v>
      </c>
      <c r="H33" s="2"/>
      <c r="I33" s="2"/>
      <c r="J33" s="2"/>
      <c r="K33" s="2"/>
    </row>
    <row r="34" spans="1:11">
      <c r="A34" s="40" t="s">
        <v>15</v>
      </c>
      <c r="B34" s="43" t="s">
        <v>46</v>
      </c>
      <c r="C34" s="42" t="s">
        <v>15</v>
      </c>
      <c r="D34" s="7">
        <f>IF(A34="DNS",MAX(A$28:A$39)+1,A34)</f>
        <v>4</v>
      </c>
      <c r="E34" s="31">
        <f>INDEX(ERC!D$28:D$39,MATCH(B34,ERC!B$28:B$39,0))</f>
        <v>5</v>
      </c>
      <c r="F34" s="31">
        <f>INDEX(STP!D$28:D$39,MATCH(B34,STP!B$28:B$39,0))</f>
        <v>5</v>
      </c>
      <c r="G34" s="25">
        <f>SUM(D34:F34)</f>
        <v>14</v>
      </c>
      <c r="H34" s="2"/>
      <c r="I34" s="2"/>
      <c r="J34" s="2"/>
      <c r="K34" s="2"/>
    </row>
    <row r="35" spans="1:11">
      <c r="A35" s="40" t="s">
        <v>15</v>
      </c>
      <c r="B35" s="43" t="s">
        <v>40</v>
      </c>
      <c r="C35" s="42" t="s">
        <v>15</v>
      </c>
      <c r="D35" s="7">
        <f>IF(A35="DNS",MAX(A$28:A$39)+1,A35)</f>
        <v>4</v>
      </c>
      <c r="E35" s="31">
        <f>INDEX(ERC!D$28:D$39,MATCH(B35,ERC!B$28:B$39,0))</f>
        <v>5</v>
      </c>
      <c r="F35" s="31">
        <f>INDEX(STP!D$28:D$39,MATCH(B35,STP!B$28:B$39,0))</f>
        <v>5</v>
      </c>
      <c r="G35" s="25">
        <f>SUM(D35:F35)</f>
        <v>14</v>
      </c>
      <c r="H35" s="2"/>
      <c r="I35" s="2"/>
      <c r="J35" s="2"/>
      <c r="K35" s="2"/>
    </row>
    <row r="36" spans="1:11">
      <c r="A36" s="40" t="s">
        <v>15</v>
      </c>
      <c r="B36" s="43"/>
      <c r="C36" s="42"/>
      <c r="D36" s="7"/>
      <c r="E36" s="31" t="e">
        <f>INDEX(ERC!D$28:D$39,MATCH(B36,ERC!B$28:B$39,0))</f>
        <v>#N/A</v>
      </c>
      <c r="F36" s="31" t="e">
        <f>INDEX(STP!D$28:D$39,MATCH(B36,STP!B$28:B$39,0))</f>
        <v>#N/A</v>
      </c>
      <c r="G36" s="25" t="e">
        <f>SUM(D36:F36)</f>
        <v>#N/A</v>
      </c>
      <c r="H36" s="1"/>
      <c r="I36" s="2"/>
      <c r="J36" s="2"/>
      <c r="K36" s="2"/>
    </row>
    <row r="37" spans="1:11">
      <c r="A37" s="40"/>
      <c r="B37" s="43"/>
      <c r="C37" s="42"/>
      <c r="D37" s="7"/>
      <c r="E37" s="28"/>
      <c r="F37" s="28"/>
      <c r="G37" s="25"/>
      <c r="H37" s="2"/>
      <c r="I37" s="2"/>
      <c r="J37" s="2"/>
      <c r="K37" s="2"/>
    </row>
    <row r="38" spans="1:11">
      <c r="A38" s="40"/>
      <c r="B38" s="41"/>
      <c r="C38" s="44"/>
      <c r="D38" s="2"/>
      <c r="E38" s="28"/>
      <c r="F38" s="28"/>
      <c r="G38" s="25"/>
      <c r="H38" s="2"/>
      <c r="I38" s="2"/>
      <c r="J38" s="2"/>
      <c r="K38" s="2"/>
    </row>
    <row r="39" spans="1:11" ht="16" thickBot="1">
      <c r="A39" s="48"/>
      <c r="B39" s="46"/>
      <c r="C39" s="47"/>
      <c r="D39" s="4"/>
      <c r="E39" s="27"/>
      <c r="F39" s="27"/>
      <c r="G39" s="25"/>
      <c r="H39" s="2"/>
      <c r="I39" s="2"/>
      <c r="J39" s="2"/>
      <c r="K39" s="2"/>
    </row>
    <row r="40" spans="1:11" ht="16" thickBot="1">
      <c r="A40" s="15" t="s">
        <v>4</v>
      </c>
      <c r="B40" s="17" t="s">
        <v>23</v>
      </c>
      <c r="C40" s="54"/>
      <c r="D40" s="12" t="str">
        <f>ERC!D26</f>
        <v>RACE</v>
      </c>
      <c r="E40" s="23" t="str">
        <f>E26</f>
        <v>ERC</v>
      </c>
      <c r="F40" s="23" t="str">
        <f>F26</f>
        <v>STP</v>
      </c>
      <c r="G40" s="23" t="str">
        <f>G26</f>
        <v>TOT</v>
      </c>
      <c r="H40" s="34"/>
      <c r="I40" s="34"/>
      <c r="J40" s="34"/>
      <c r="K40" s="34"/>
    </row>
    <row r="41" spans="1:11">
      <c r="A41" s="14" t="s">
        <v>3</v>
      </c>
      <c r="B41" s="14"/>
      <c r="C41" s="14"/>
      <c r="D41" s="20" t="str">
        <f>ERC!D27</f>
        <v>POINTS</v>
      </c>
      <c r="E41" s="23" t="str">
        <f>E27</f>
        <v>Points</v>
      </c>
      <c r="F41" s="23" t="str">
        <f>F27</f>
        <v>Points</v>
      </c>
      <c r="G41" s="23" t="str">
        <f>G27</f>
        <v>CHAMP POINTS</v>
      </c>
      <c r="H41" s="7"/>
      <c r="I41" s="7"/>
      <c r="J41" s="7"/>
      <c r="K41" s="7"/>
    </row>
    <row r="42" spans="1:11">
      <c r="A42" s="40">
        <v>1</v>
      </c>
      <c r="B42" s="41"/>
      <c r="C42" s="55"/>
      <c r="D42" s="7">
        <f>A42</f>
        <v>1</v>
      </c>
      <c r="E42" s="25">
        <f>D42</f>
        <v>1</v>
      </c>
      <c r="F42" s="25"/>
      <c r="G42" s="25">
        <f>SUM(D42:F42)</f>
        <v>2</v>
      </c>
      <c r="H42" s="7"/>
      <c r="I42" s="7"/>
      <c r="J42" s="7"/>
      <c r="K42" s="7"/>
    </row>
    <row r="43" spans="1:11">
      <c r="A43" s="40">
        <v>2</v>
      </c>
      <c r="B43" s="41"/>
      <c r="C43" s="55"/>
      <c r="D43" s="7">
        <f>A43</f>
        <v>2</v>
      </c>
      <c r="E43" s="25">
        <f>D43</f>
        <v>2</v>
      </c>
      <c r="F43" s="25"/>
      <c r="G43" s="25">
        <f>SUM(D43:F43)</f>
        <v>4</v>
      </c>
      <c r="H43" s="7"/>
      <c r="I43" s="7"/>
      <c r="J43" s="7"/>
      <c r="K43" s="7"/>
    </row>
    <row r="44" spans="1:11">
      <c r="A44" s="40">
        <v>3</v>
      </c>
      <c r="B44" s="41"/>
      <c r="C44" s="55"/>
      <c r="D44" s="7">
        <f>A44</f>
        <v>3</v>
      </c>
      <c r="E44" s="25">
        <f>D44</f>
        <v>3</v>
      </c>
      <c r="F44" s="25"/>
      <c r="G44" s="25">
        <f>SUM(D44:F44)</f>
        <v>6</v>
      </c>
      <c r="H44" s="7"/>
      <c r="I44" s="7"/>
      <c r="J44" s="7"/>
      <c r="K44" s="7"/>
    </row>
    <row r="45" spans="1:11" ht="16" thickBot="1">
      <c r="A45" s="49"/>
      <c r="B45" s="46"/>
      <c r="C45" s="53"/>
      <c r="D45" s="8"/>
      <c r="E45" s="26"/>
      <c r="F45" s="26"/>
      <c r="G45" s="25">
        <f>SUM(D45:F45)</f>
        <v>0</v>
      </c>
      <c r="H45" s="7"/>
      <c r="I45" s="7"/>
      <c r="J45" s="7"/>
      <c r="K45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80"/>
  <sheetViews>
    <sheetView tabSelected="1" zoomScale="125" zoomScaleNormal="125" zoomScalePageLayoutView="125" workbookViewId="0">
      <selection activeCell="C28" sqref="C28:C35"/>
    </sheetView>
  </sheetViews>
  <sheetFormatPr baseColWidth="10" defaultColWidth="11" defaultRowHeight="15" x14ac:dyDescent="0"/>
  <cols>
    <col min="2" max="2" width="13.83203125" customWidth="1"/>
    <col min="3" max="3" width="10.83203125" style="6" customWidth="1"/>
    <col min="4" max="4" width="9.33203125" customWidth="1"/>
    <col min="5" max="5" width="13.5" customWidth="1"/>
    <col min="6" max="6" width="13" customWidth="1"/>
    <col min="7" max="7" width="14" customWidth="1"/>
    <col min="8" max="8" width="13.83203125" customWidth="1"/>
    <col min="9" max="9" width="14" customWidth="1"/>
    <col min="10" max="10" width="5.33203125" customWidth="1"/>
    <col min="11" max="11" width="13.83203125" customWidth="1"/>
  </cols>
  <sheetData>
    <row r="2" spans="1:11" s="39" customFormat="1" ht="19" thickBot="1">
      <c r="A2" s="37" t="s">
        <v>38</v>
      </c>
      <c r="B2" s="37"/>
      <c r="C2" s="38">
        <v>2015</v>
      </c>
    </row>
    <row r="3" spans="1:11">
      <c r="A3" s="11" t="s">
        <v>4</v>
      </c>
      <c r="B3" s="12" t="s">
        <v>44</v>
      </c>
      <c r="C3" s="12" t="s">
        <v>39</v>
      </c>
      <c r="D3" s="23" t="s">
        <v>22</v>
      </c>
      <c r="E3" s="23" t="s">
        <v>24</v>
      </c>
      <c r="F3" s="23" t="s">
        <v>26</v>
      </c>
      <c r="G3" s="23" t="s">
        <v>27</v>
      </c>
      <c r="H3" s="13" t="s">
        <v>34</v>
      </c>
      <c r="I3" s="23" t="s">
        <v>28</v>
      </c>
      <c r="K3" s="23" t="s">
        <v>35</v>
      </c>
    </row>
    <row r="4" spans="1:11">
      <c r="A4" s="14" t="s">
        <v>0</v>
      </c>
      <c r="B4" s="18"/>
      <c r="C4" s="20" t="s">
        <v>21</v>
      </c>
      <c r="D4" s="24" t="s">
        <v>21</v>
      </c>
      <c r="E4" s="24" t="s">
        <v>21</v>
      </c>
      <c r="F4" s="24" t="s">
        <v>21</v>
      </c>
      <c r="G4" s="24" t="s">
        <v>21</v>
      </c>
      <c r="H4" s="22" t="s">
        <v>21</v>
      </c>
      <c r="I4" s="24" t="s">
        <v>29</v>
      </c>
      <c r="K4" s="24" t="s">
        <v>53</v>
      </c>
    </row>
    <row r="5" spans="1:11">
      <c r="A5" s="40"/>
      <c r="B5" s="41" t="str">
        <f>'Skipper Whipper 2015'!B5</f>
        <v>ERC</v>
      </c>
      <c r="C5" s="56">
        <f>SUM(D5:H5)</f>
        <v>7</v>
      </c>
      <c r="D5" s="25">
        <f>'Skipper Whipper 2015'!D5</f>
        <v>1</v>
      </c>
      <c r="E5" s="25">
        <f>INDEX('CGC 2015'!$D$5:$D$11,MATCH($B5,'CGC 2015'!$B$5:$B$11,0))</f>
        <v>1</v>
      </c>
      <c r="F5" s="25">
        <f>INDEX('Min B2B'!$D$5:$D$11,MATCH($B5,'Min B2B'!$B$5:$B$11,0))</f>
        <v>1</v>
      </c>
      <c r="G5" s="25">
        <f>INDEX('Oak Cup'!$D$5:$D$11,MATCH($B5,'Oak Cup'!$B$5:$B$11,0))</f>
        <v>3</v>
      </c>
      <c r="H5" s="25">
        <f>INDEX(Altrz!$D$5:$D$11,MATCH($B5,Altrz!$B$5:$B$11,0))</f>
        <v>1</v>
      </c>
      <c r="I5" s="25">
        <f>INDEX(Altrz!$J$5:$J$11,MATCH($B5,Altrz!$B$5:$B$11,0))</f>
        <v>1</v>
      </c>
      <c r="K5" s="25" t="e">
        <f>INDEX(B2B!$D$5:$D$11,MATCH($B5,B2B!$B$5:$B$11,0))</f>
        <v>#N/A</v>
      </c>
    </row>
    <row r="6" spans="1:11">
      <c r="A6" s="40"/>
      <c r="B6" s="41" t="str">
        <f>'Skipper Whipper 2015'!B6</f>
        <v>Iron Oars</v>
      </c>
      <c r="C6" s="56">
        <f t="shared" ref="C6:C9" si="0">SUM(D6:H6)</f>
        <v>9</v>
      </c>
      <c r="D6" s="25">
        <f>'Skipper Whipper 2015'!D6</f>
        <v>2</v>
      </c>
      <c r="E6" s="25">
        <f>INDEX('CGC 2015'!$D$5:$D$11,MATCH($B6,'CGC 2015'!$B$5:$B$11,0))</f>
        <v>1</v>
      </c>
      <c r="F6" s="25">
        <f>INDEX('Min B2B'!$D$5:$D$11,MATCH($B6,'Min B2B'!$B$5:$B$11,0))</f>
        <v>3</v>
      </c>
      <c r="G6" s="25">
        <f>INDEX('Oak Cup'!$D$5:$D$11,MATCH($B6,'Oak Cup'!$B$5:$B$11,0))</f>
        <v>1</v>
      </c>
      <c r="H6" s="25">
        <f>INDEX(Altrz!$D$5:$D$11,MATCH($B6,Altrz!$B$5:$B$11,0))</f>
        <v>2</v>
      </c>
      <c r="I6" s="25">
        <f>INDEX(Altrz!$J$5:$J$11,MATCH($B6,Altrz!$B$5:$B$11,0))</f>
        <v>2</v>
      </c>
      <c r="K6" s="25" t="e">
        <f>INDEX(B2B!$D$5:$D$11,MATCH($B6,B2B!$B$5:$B$11,0))</f>
        <v>#N/A</v>
      </c>
    </row>
    <row r="7" spans="1:11">
      <c r="A7" s="40"/>
      <c r="B7" s="41" t="str">
        <f>'Skipper Whipper 2015'!B7</f>
        <v>SOMIRA MEN</v>
      </c>
      <c r="C7" s="56">
        <f t="shared" si="0"/>
        <v>13</v>
      </c>
      <c r="D7" s="25">
        <f>'Skipper Whipper 2015'!D7</f>
        <v>3</v>
      </c>
      <c r="E7" s="25">
        <f>INDEX('CGC 2015'!$D$5:$D$11,MATCH($B7,'CGC 2015'!$B$5:$B$11,0))</f>
        <v>3</v>
      </c>
      <c r="F7" s="25">
        <f>INDEX('Min B2B'!$D$5:$D$11,MATCH($B7,'Min B2B'!$B$5:$B$11,0))</f>
        <v>2</v>
      </c>
      <c r="G7" s="25">
        <f>INDEX('Oak Cup'!$D$5:$D$11,MATCH($B7,'Oak Cup'!$B$5:$B$11,0))</f>
        <v>2</v>
      </c>
      <c r="H7" s="25">
        <f>INDEX(Altrz!$D$5:$D$11,MATCH($B7,Altrz!$B$5:$B$11,0))</f>
        <v>3</v>
      </c>
      <c r="I7" s="25">
        <f>INDEX(Altrz!$J$5:$J$11,MATCH($B7,Altrz!$B$5:$B$11,0))</f>
        <v>3</v>
      </c>
      <c r="K7" s="25" t="e">
        <f>INDEX(B2B!$D$5:$D$11,MATCH($B7,B2B!$B$5:$B$11,0))</f>
        <v>#N/A</v>
      </c>
    </row>
    <row r="8" spans="1:11">
      <c r="A8" s="40"/>
      <c r="B8" s="41" t="str">
        <f>'Skipper Whipper 2015'!B8</f>
        <v>Vikings</v>
      </c>
      <c r="C8" s="56">
        <f t="shared" si="0"/>
        <v>21</v>
      </c>
      <c r="D8" s="25">
        <f>'Skipper Whipper 2015'!D8</f>
        <v>4</v>
      </c>
      <c r="E8" s="25">
        <f>INDEX('CGC 2015'!$D$5:$D$11,MATCH($B8,'CGC 2015'!$B$5:$B$11,0))</f>
        <v>5</v>
      </c>
      <c r="F8" s="25">
        <f>INDEX('Min B2B'!$D$5:$D$11,MATCH($B8,'Min B2B'!$B$5:$B$11,0))</f>
        <v>4</v>
      </c>
      <c r="G8" s="25">
        <f>INDEX('Oak Cup'!$D$5:$D$11,MATCH($B8,'Oak Cup'!$B$5:$B$11,0))</f>
        <v>4</v>
      </c>
      <c r="H8" s="25">
        <f>INDEX(Altrz!$D$5:$D$11,MATCH($B8,Altrz!$B$5:$B$11,0))</f>
        <v>4</v>
      </c>
      <c r="I8" s="25">
        <f>INDEX(Altrz!$J$5:$J$11,MATCH($B8,Altrz!$B$5:$B$11,0))</f>
        <v>4</v>
      </c>
      <c r="K8" s="25">
        <f>INDEX(B2B!$D$5:$D$11,MATCH($B8,B2B!$B$5:$B$11,0))</f>
        <v>1</v>
      </c>
    </row>
    <row r="9" spans="1:11">
      <c r="A9" s="40"/>
      <c r="B9" s="41" t="str">
        <f>'Skipper Whipper 2015'!B9</f>
        <v>Coast Guard</v>
      </c>
      <c r="C9" s="56">
        <f t="shared" si="0"/>
        <v>24</v>
      </c>
      <c r="D9" s="25">
        <f>'Skipper Whipper 2015'!D9</f>
        <v>5</v>
      </c>
      <c r="E9" s="25">
        <f>INDEX('CGC 2015'!$D$5:$D$11,MATCH($B9,'CGC 2015'!$B$5:$B$11,0))</f>
        <v>4</v>
      </c>
      <c r="F9" s="25">
        <f>INDEX('Min B2B'!$D$5:$D$11,MATCH($B9,'Min B2B'!$B$5:$B$11,0))</f>
        <v>5</v>
      </c>
      <c r="G9" s="25">
        <f>INDEX('Oak Cup'!$D$5:$D$11,MATCH($B9,'Oak Cup'!$B$5:$B$11,0))</f>
        <v>5</v>
      </c>
      <c r="H9" s="25">
        <f>INDEX(Altrz!$D$5:$D$11,MATCH($B9,Altrz!$B$5:$B$11,0))</f>
        <v>5</v>
      </c>
      <c r="I9" s="25">
        <f>INDEX(Altrz!$J$5:$J$11,MATCH($B9,Altrz!$B$5:$B$11,0))</f>
        <v>5</v>
      </c>
      <c r="K9" s="25">
        <f>INDEX(B2B!$D$5:$D$11,MATCH($B9,B2B!$B$5:$B$11,0))</f>
        <v>2</v>
      </c>
    </row>
    <row r="10" spans="1:11">
      <c r="A10" s="40"/>
      <c r="B10" s="43"/>
      <c r="C10" s="7"/>
      <c r="D10" s="25"/>
      <c r="E10" s="28"/>
      <c r="F10" s="25"/>
      <c r="G10" s="28"/>
      <c r="H10" s="28"/>
      <c r="I10" s="25"/>
      <c r="K10" s="28"/>
    </row>
    <row r="11" spans="1:11" ht="16" thickBot="1">
      <c r="A11" s="48"/>
      <c r="B11" s="46"/>
      <c r="C11" s="4"/>
      <c r="D11" s="27"/>
      <c r="E11" s="27"/>
      <c r="F11" s="27"/>
      <c r="G11" s="27"/>
      <c r="H11" s="27"/>
      <c r="I11" s="27"/>
      <c r="K11" s="27"/>
    </row>
    <row r="12" spans="1:11">
      <c r="A12" s="11" t="s">
        <v>4</v>
      </c>
      <c r="B12" s="12" t="str">
        <f t="shared" ref="B12:H12" si="1">B3</f>
        <v>Team</v>
      </c>
      <c r="C12" s="12" t="str">
        <f t="shared" si="1"/>
        <v>Season</v>
      </c>
      <c r="D12" s="23" t="str">
        <f t="shared" si="1"/>
        <v>SK</v>
      </c>
      <c r="E12" s="23" t="str">
        <f t="shared" si="1"/>
        <v>CGC</v>
      </c>
      <c r="F12" s="23" t="str">
        <f t="shared" si="1"/>
        <v>Mini B2B</v>
      </c>
      <c r="G12" s="23" t="str">
        <f t="shared" si="1"/>
        <v>OC</v>
      </c>
      <c r="H12" s="13" t="str">
        <f t="shared" si="1"/>
        <v>Alcatraz</v>
      </c>
      <c r="I12" s="23" t="s">
        <v>28</v>
      </c>
      <c r="K12" s="23" t="str">
        <f>K3</f>
        <v>B2B</v>
      </c>
    </row>
    <row r="13" spans="1:11">
      <c r="A13" s="14" t="s">
        <v>1</v>
      </c>
      <c r="B13" s="18"/>
      <c r="C13" s="20" t="str">
        <f t="shared" ref="C13:H13" si="2">C4</f>
        <v>Points</v>
      </c>
      <c r="D13" s="24" t="str">
        <f t="shared" si="2"/>
        <v>Points</v>
      </c>
      <c r="E13" s="24" t="str">
        <f t="shared" si="2"/>
        <v>Points</v>
      </c>
      <c r="F13" s="24" t="str">
        <f t="shared" si="2"/>
        <v>Points</v>
      </c>
      <c r="G13" s="24" t="str">
        <f t="shared" si="2"/>
        <v>Points</v>
      </c>
      <c r="H13" s="22" t="str">
        <f t="shared" si="2"/>
        <v>Points</v>
      </c>
      <c r="I13" s="24" t="s">
        <v>29</v>
      </c>
      <c r="K13" s="24" t="s">
        <v>53</v>
      </c>
    </row>
    <row r="14" spans="1:11">
      <c r="A14" s="40"/>
      <c r="B14" s="43" t="str">
        <f>'Skipper Whipper 2015'!B14</f>
        <v>Kelpies</v>
      </c>
      <c r="C14" s="56">
        <f t="shared" ref="C14:C21" si="3">SUM(D14:H14)</f>
        <v>11</v>
      </c>
      <c r="D14" s="25">
        <f>INDEX('Skipper Whipper 2015'!$D$14:$D$24,MATCH($B14,'Skipper Whipper 2015'!$B$14:$B$24,0))</f>
        <v>1</v>
      </c>
      <c r="E14" s="25">
        <f>INDEX('CGC 2015'!$D$14:$D$24,MATCH($B14,'CGC 2015'!$B$14:$B$24,0))</f>
        <v>3</v>
      </c>
      <c r="F14" s="25">
        <f>INDEX('Min B2B'!$D$14:$D$24,MATCH($B14,'Min B2B'!$B$14:$B$24,0))</f>
        <v>2</v>
      </c>
      <c r="G14" s="25">
        <f>INDEX('Oak Cup'!$D$14:$D$24,MATCH($B14,'Oak Cup'!$B$14:$B$24,0))</f>
        <v>2</v>
      </c>
      <c r="H14" s="25">
        <f>INDEX(Altrz!$D$14:$D$24,MATCH($B14,Altrz!$B$14:$B$24,0))</f>
        <v>3</v>
      </c>
      <c r="I14" s="25">
        <f>INDEX(Altrz!$J$14:$J$24,MATCH($B14,Altrz!$B$14:$B$24,0))</f>
        <v>2</v>
      </c>
      <c r="K14" s="25">
        <f>INDEX(B2B!$D$14:$D$24,MATCH($B14,B2B!$B$14:$B$24,0))</f>
        <v>2</v>
      </c>
    </row>
    <row r="15" spans="1:11">
      <c r="A15" s="40"/>
      <c r="B15" s="43" t="str">
        <f>'Skipper Whipper 2015'!B15</f>
        <v>Iron Oars</v>
      </c>
      <c r="C15" s="56">
        <f t="shared" si="3"/>
        <v>7</v>
      </c>
      <c r="D15" s="25">
        <f>INDEX('Skipper Whipper 2015'!$D$14:$D$24,MATCH($B15,'Skipper Whipper 2015'!$B$14:$B$24,0))</f>
        <v>2</v>
      </c>
      <c r="E15" s="25">
        <f>INDEX('CGC 2015'!$D$14:$D$24,MATCH($B15,'CGC 2015'!$B$14:$B$24,0))</f>
        <v>2</v>
      </c>
      <c r="F15" s="25">
        <f>INDEX('Min B2B'!$D$14:$D$24,MATCH($B15,'Min B2B'!$B$14:$B$24,0))</f>
        <v>1</v>
      </c>
      <c r="G15" s="25">
        <f>INDEX('Oak Cup'!$D$14:$D$24,MATCH($B15,'Oak Cup'!$B$14:$B$24,0))</f>
        <v>1</v>
      </c>
      <c r="H15" s="25">
        <f>INDEX(Altrz!$D$14:$D$24,MATCH($B15,Altrz!$B$14:$B$24,0))</f>
        <v>1</v>
      </c>
      <c r="I15" s="25">
        <f>INDEX(Altrz!$J$14:$J$24,MATCH($B15,Altrz!$B$14:$B$24,0))</f>
        <v>1</v>
      </c>
      <c r="K15" s="25" t="e">
        <f>INDEX(B2B!$D$14:$D$24,MATCH($B15,B2B!$B$14:$B$24,0))</f>
        <v>#N/A</v>
      </c>
    </row>
    <row r="16" spans="1:11">
      <c r="A16" s="40"/>
      <c r="B16" s="43" t="str">
        <f>'Skipper Whipper 2015'!B16</f>
        <v>ERC</v>
      </c>
      <c r="C16" s="56">
        <f t="shared" si="3"/>
        <v>12</v>
      </c>
      <c r="D16" s="25">
        <f>INDEX('Skipper Whipper 2015'!$D$14:$D$24,MATCH($B16,'Skipper Whipper 2015'!$B$14:$B$24,0))</f>
        <v>2</v>
      </c>
      <c r="E16" s="25">
        <f>INDEX('CGC 2015'!$D$14:$D$24,MATCH($B16,'CGC 2015'!$B$14:$B$24,0))</f>
        <v>1</v>
      </c>
      <c r="F16" s="25">
        <f>INDEX('Min B2B'!$D$14:$D$24,MATCH($B16,'Min B2B'!$B$14:$B$24,0))</f>
        <v>3</v>
      </c>
      <c r="G16" s="25">
        <f>INDEX('Oak Cup'!$D$14:$D$24,MATCH($B16,'Oak Cup'!$B$14:$B$24,0))</f>
        <v>4</v>
      </c>
      <c r="H16" s="25">
        <f>INDEX(Altrz!$D$14:$D$24,MATCH($B16,Altrz!$B$14:$B$24,0))</f>
        <v>2</v>
      </c>
      <c r="I16" s="25">
        <f>INDEX(Altrz!$J$14:$J$24,MATCH($B16,Altrz!$B$14:$B$24,0))</f>
        <v>3</v>
      </c>
      <c r="K16" s="25" t="e">
        <f>INDEX(B2B!$D$14:$D$24,MATCH($B16,B2B!$B$14:$B$24,0))</f>
        <v>#N/A</v>
      </c>
    </row>
    <row r="17" spans="1:11">
      <c r="A17" s="40"/>
      <c r="B17" s="43" t="str">
        <f>'Skipper Whipper 2015'!B17</f>
        <v>Funatics</v>
      </c>
      <c r="C17" s="56">
        <f t="shared" si="3"/>
        <v>20</v>
      </c>
      <c r="D17" s="25">
        <f>INDEX('Skipper Whipper 2015'!$D$14:$D$24,MATCH($B17,'Skipper Whipper 2015'!$B$14:$B$24,0))</f>
        <v>4</v>
      </c>
      <c r="E17" s="25">
        <f>INDEX('CGC 2015'!$D$14:$D$24,MATCH($B17,'CGC 2015'!$B$14:$B$24,0))</f>
        <v>4</v>
      </c>
      <c r="F17" s="25">
        <f>INDEX('Min B2B'!$D$14:$D$24,MATCH($B17,'Min B2B'!$B$14:$B$24,0))</f>
        <v>5</v>
      </c>
      <c r="G17" s="25">
        <f>INDEX('Oak Cup'!$D$14:$D$24,MATCH($B17,'Oak Cup'!$B$14:$B$24,0))</f>
        <v>3</v>
      </c>
      <c r="H17" s="25">
        <f>INDEX(Altrz!$D$14:$D$24,MATCH($B17,Altrz!$B$14:$B$24,0))</f>
        <v>4</v>
      </c>
      <c r="I17" s="25">
        <f>INDEX(Altrz!$J$14:$J$24,MATCH($B17,Altrz!$B$14:$B$24,0))</f>
        <v>4</v>
      </c>
      <c r="K17" s="25" t="e">
        <f>INDEX(B2B!$D$14:$D$24,MATCH($B17,B2B!$B$14:$B$24,0))</f>
        <v>#N/A</v>
      </c>
    </row>
    <row r="18" spans="1:11">
      <c r="A18" s="40"/>
      <c r="B18" s="43" t="str">
        <f>'Skipper Whipper 2015'!B18</f>
        <v>Sisters</v>
      </c>
      <c r="C18" s="56">
        <f t="shared" si="3"/>
        <v>27</v>
      </c>
      <c r="D18" s="25">
        <f>INDEX('Skipper Whipper 2015'!$D$14:$D$24,MATCH($B18,'Skipper Whipper 2015'!$B$14:$B$24,0))</f>
        <v>5</v>
      </c>
      <c r="E18" s="25">
        <f>INDEX('CGC 2015'!$D$14:$D$24,MATCH($B18,'CGC 2015'!$B$14:$B$24,0))</f>
        <v>6</v>
      </c>
      <c r="F18" s="25">
        <f>INDEX('Min B2B'!$D$14:$D$24,MATCH($B18,'Min B2B'!$B$14:$B$24,0))</f>
        <v>6</v>
      </c>
      <c r="G18" s="25">
        <f>INDEX('Oak Cup'!$D$14:$D$24,MATCH($B18,'Oak Cup'!$B$14:$B$24,0))</f>
        <v>5</v>
      </c>
      <c r="H18" s="25">
        <f>INDEX(Altrz!$D$14:$D$24,MATCH($B18,Altrz!$B$14:$B$24,0))</f>
        <v>5</v>
      </c>
      <c r="I18" s="25">
        <f>INDEX(Altrz!$J$14:$J$24,MATCH($B18,Altrz!$B$14:$B$24,0))</f>
        <v>5</v>
      </c>
      <c r="K18" s="25">
        <f>INDEX(B2B!$D$14:$D$24,MATCH($B18,B2B!$B$14:$B$24,0))</f>
        <v>1</v>
      </c>
    </row>
    <row r="19" spans="1:11">
      <c r="A19" s="40"/>
      <c r="B19" s="43" t="str">
        <f>'Skipper Whipper 2015'!B19</f>
        <v>Iron Maidens</v>
      </c>
      <c r="C19" s="56">
        <f t="shared" si="3"/>
        <v>27</v>
      </c>
      <c r="D19" s="25">
        <f>INDEX('Skipper Whipper 2015'!$D$14:$D$24,MATCH($B19,'Skipper Whipper 2015'!$B$14:$B$24,0))</f>
        <v>6</v>
      </c>
      <c r="E19" s="25">
        <f>INDEX('CGC 2015'!$D$14:$D$24,MATCH($B19,'CGC 2015'!$B$14:$B$24,0))</f>
        <v>5</v>
      </c>
      <c r="F19" s="25">
        <f>INDEX('Min B2B'!$D$14:$D$24,MATCH($B19,'Min B2B'!$B$14:$B$24,0))</f>
        <v>4</v>
      </c>
      <c r="G19" s="25">
        <f>INDEX('Oak Cup'!$D$14:$D$24,MATCH($B19,'Oak Cup'!$B$14:$B$24,0))</f>
        <v>6</v>
      </c>
      <c r="H19" s="25">
        <f>INDEX(Altrz!$D$14:$D$24,MATCH($B19,Altrz!$B$14:$B$24,0))</f>
        <v>6</v>
      </c>
      <c r="I19" s="25">
        <f>INDEX(Altrz!$J$14:$J$24,MATCH($B19,Altrz!$B$14:$B$24,0))</f>
        <v>5</v>
      </c>
      <c r="K19" s="25" t="e">
        <f>INDEX(B2B!$D$14:$D$24,MATCH($B19,B2B!$B$14:$B$24,0))</f>
        <v>#N/A</v>
      </c>
    </row>
    <row r="20" spans="1:11">
      <c r="A20" s="40"/>
      <c r="B20" s="43" t="s">
        <v>46</v>
      </c>
      <c r="C20" s="56">
        <f t="shared" si="3"/>
        <v>35</v>
      </c>
      <c r="D20" s="25">
        <f>INDEX('Skipper Whipper 2015'!$D$14:$D$24,MATCH($B20,'Skipper Whipper 2015'!$B$14:$B$24,0))</f>
        <v>7</v>
      </c>
      <c r="E20" s="25">
        <f>INDEX('CGC 2015'!$D$14:$D$24,MATCH($B20,'CGC 2015'!$B$14:$B$24,0))</f>
        <v>7</v>
      </c>
      <c r="F20" s="25">
        <f>INDEX('Min B2B'!$D$14:$D$24,MATCH($B20,'Min B2B'!$B$14:$B$24,0))</f>
        <v>7</v>
      </c>
      <c r="G20" s="25">
        <f>INDEX('Oak Cup'!$D$14:$D$24,MATCH($B20,'Oak Cup'!$B$14:$B$24,0))</f>
        <v>7</v>
      </c>
      <c r="H20" s="25">
        <f>INDEX(Altrz!$D$14:$D$24,MATCH($B20,Altrz!$B$14:$B$24,0))</f>
        <v>7</v>
      </c>
      <c r="I20" s="25">
        <f>INDEX(Altrz!$J$14:$J$24,MATCH($B20,Altrz!$B$14:$B$24,0))</f>
        <v>7</v>
      </c>
      <c r="K20" s="25" t="e">
        <f>INDEX(B2B!$D$14:$D$24,MATCH($B20,B2B!$B$14:$B$24,0))</f>
        <v>#N/A</v>
      </c>
    </row>
    <row r="21" spans="1:11">
      <c r="A21" s="40"/>
      <c r="B21" s="43" t="s">
        <v>9</v>
      </c>
      <c r="C21" s="56">
        <f t="shared" si="3"/>
        <v>39</v>
      </c>
      <c r="D21" s="25">
        <f>INDEX('Skipper Whipper 2015'!$D$14:$D$24,MATCH($B21,'Skipper Whipper 2015'!$B$14:$B$24,0))</f>
        <v>7</v>
      </c>
      <c r="E21" s="25">
        <f>INDEX('CGC 2015'!$D$14:$D$24,MATCH($B21,'CGC 2015'!$B$14:$B$24,0))</f>
        <v>8</v>
      </c>
      <c r="F21" s="25">
        <f>INDEX('Min B2B'!$D$14:$D$24,MATCH($B21,'Min B2B'!$B$14:$B$24,0))</f>
        <v>8</v>
      </c>
      <c r="G21" s="25">
        <f>INDEX('Oak Cup'!$D$14:$D$24,MATCH($B21,'Oak Cup'!$B$14:$B$24,0))</f>
        <v>8</v>
      </c>
      <c r="H21" s="25">
        <f>INDEX(Altrz!$D$14:$D$24,MATCH($B21,Altrz!$B$14:$B$24,0))</f>
        <v>8</v>
      </c>
      <c r="I21" s="25">
        <f>INDEX(Altrz!$J$14:$J$24,MATCH($B21,Altrz!$B$14:$B$24,0))</f>
        <v>8</v>
      </c>
      <c r="K21" s="25" t="e">
        <f>INDEX(B2B!$D$14:$D$24,MATCH($B21,B2B!$B$14:$B$24,0))</f>
        <v>#N/A</v>
      </c>
    </row>
    <row r="22" spans="1:11">
      <c r="A22" s="40"/>
      <c r="B22" s="43"/>
      <c r="C22" s="56" t="e">
        <f t="shared" ref="C14:C23" si="4">SUM(D22:K22)</f>
        <v>#N/A</v>
      </c>
      <c r="D22" s="25" t="e">
        <f>INDEX('Skipper Whipper 2015'!$D$14:$D$24,MATCH($B22,'Skipper Whipper 2015'!$B$14:$B$24,0))</f>
        <v>#N/A</v>
      </c>
      <c r="E22" s="25" t="e">
        <f>INDEX('CGC 2015'!$D$14:$D$24,MATCH($B22,'CGC 2015'!$B$14:$B$24,0))</f>
        <v>#N/A</v>
      </c>
      <c r="F22" s="25" t="e">
        <f>INDEX('Min B2B'!$D$14:$D$24,MATCH($B22,'Min B2B'!$B$14:$B$24,0))</f>
        <v>#N/A</v>
      </c>
      <c r="G22" s="25" t="e">
        <f>INDEX('Oak Cup'!$D$14:$D$24,MATCH($B22,'Oak Cup'!$B$14:$B$24,0))</f>
        <v>#N/A</v>
      </c>
      <c r="H22" s="25"/>
      <c r="I22" s="25"/>
      <c r="K22" s="25" t="e">
        <f>INDEX(B2B!$D$14:$D$24,MATCH($B22,B2B!$B$14:$B$24,0))</f>
        <v>#N/A</v>
      </c>
    </row>
    <row r="23" spans="1:11">
      <c r="A23" s="40"/>
      <c r="B23" s="43"/>
      <c r="C23" s="56" t="e">
        <f t="shared" si="4"/>
        <v>#N/A</v>
      </c>
      <c r="D23" s="25" t="e">
        <f>INDEX('Skipper Whipper 2015'!$D$14:$D$24,MATCH($B23,'Skipper Whipper 2015'!$B$14:$B$24,0))</f>
        <v>#N/A</v>
      </c>
      <c r="E23" s="25" t="e">
        <f>INDEX('CGC 2015'!$D$14:$D$24,MATCH($B23,'CGC 2015'!$B$14:$B$24,0))</f>
        <v>#N/A</v>
      </c>
      <c r="F23" s="25" t="e">
        <f>INDEX('Min B2B'!$D$14:$D$24,MATCH($B23,'Min B2B'!$B$14:$B$24,0))</f>
        <v>#N/A</v>
      </c>
      <c r="G23" s="25" t="e">
        <f>INDEX('Oak Cup'!$D$14:$D$23,MATCH($B23,'Oak Cup'!$B$14:$B$23))</f>
        <v>#N/A</v>
      </c>
      <c r="H23" s="25"/>
      <c r="I23" s="25"/>
      <c r="K23" s="25"/>
    </row>
    <row r="24" spans="1:11">
      <c r="A24" s="40"/>
      <c r="B24" s="43"/>
      <c r="C24" s="7"/>
      <c r="D24" s="31"/>
      <c r="E24" s="25"/>
      <c r="F24" s="25"/>
      <c r="G24" s="25"/>
      <c r="H24" s="25"/>
      <c r="I24" s="25"/>
      <c r="K24" s="25"/>
    </row>
    <row r="25" spans="1:11" ht="16" thickBot="1">
      <c r="A25" s="48"/>
      <c r="B25" s="46"/>
      <c r="C25" s="4"/>
      <c r="D25" s="33"/>
      <c r="E25" s="27"/>
      <c r="F25" s="27"/>
      <c r="G25" s="27"/>
      <c r="H25" s="5"/>
      <c r="I25" s="5"/>
      <c r="K25" s="27"/>
    </row>
    <row r="26" spans="1:11">
      <c r="A26" s="15" t="s">
        <v>4</v>
      </c>
      <c r="B26" s="12" t="str">
        <f>B12</f>
        <v>Team</v>
      </c>
      <c r="C26" s="12" t="str">
        <f>C3</f>
        <v>Season</v>
      </c>
      <c r="D26" s="23" t="str">
        <f t="shared" ref="D26:G27" si="5">D12</f>
        <v>SK</v>
      </c>
      <c r="E26" s="23" t="str">
        <f t="shared" si="5"/>
        <v>CGC</v>
      </c>
      <c r="F26" s="23" t="str">
        <f t="shared" si="5"/>
        <v>Mini B2B</v>
      </c>
      <c r="G26" s="23" t="str">
        <f t="shared" si="5"/>
        <v>OC</v>
      </c>
      <c r="H26" s="13" t="s">
        <v>34</v>
      </c>
      <c r="I26" s="23" t="s">
        <v>28</v>
      </c>
      <c r="K26" s="23" t="str">
        <f>K3</f>
        <v>B2B</v>
      </c>
    </row>
    <row r="27" spans="1:11">
      <c r="A27" s="14" t="s">
        <v>2</v>
      </c>
      <c r="B27" s="18"/>
      <c r="C27" s="20" t="str">
        <f>C13</f>
        <v>Points</v>
      </c>
      <c r="D27" s="24" t="str">
        <f t="shared" si="5"/>
        <v>Points</v>
      </c>
      <c r="E27" s="24" t="str">
        <f t="shared" si="5"/>
        <v>Points</v>
      </c>
      <c r="F27" s="24" t="str">
        <f t="shared" si="5"/>
        <v>Points</v>
      </c>
      <c r="G27" s="24" t="str">
        <f t="shared" si="5"/>
        <v>Points</v>
      </c>
      <c r="H27" s="22" t="s">
        <v>21</v>
      </c>
      <c r="I27" s="24" t="s">
        <v>29</v>
      </c>
      <c r="K27" s="24" t="s">
        <v>53</v>
      </c>
    </row>
    <row r="28" spans="1:11">
      <c r="A28" s="40"/>
      <c r="B28" s="41" t="str">
        <f>'Skipper Whipper 2015'!B28</f>
        <v>Row'd Warriors</v>
      </c>
      <c r="C28" s="56">
        <f t="shared" ref="C28:C35" si="6">SUM(D28:H28)</f>
        <v>10</v>
      </c>
      <c r="D28" s="25">
        <f>INDEX('Skipper Whipper 2015'!$D$28:$D$39,MATCH($B28,'Skipper Whipper 2015'!$B$28:$B$39,0))</f>
        <v>1</v>
      </c>
      <c r="E28" s="25">
        <f>INDEX('CGC 2015'!$D$28:$D$39,MATCH($B28,'CGC 2015'!$B$28:$B$39,0))</f>
        <v>3</v>
      </c>
      <c r="F28" s="25">
        <f>INDEX('Min B2B'!$D$28:$D$39,MATCH($B28,'Min B2B'!$B$28:$B$39,0))</f>
        <v>2</v>
      </c>
      <c r="G28" s="25">
        <f>INDEX('Oak Cup'!$D$28:$D$39,MATCH($B28,'Oak Cup'!$B$28:$B$39,0))</f>
        <v>1</v>
      </c>
      <c r="H28" s="25">
        <f>INDEX(Altrz!$D$28:$D$39,MATCH($B28,Altrz!$B$28:$B$39,0))</f>
        <v>3</v>
      </c>
      <c r="I28" s="25">
        <f>INDEX(Altrz!$J$28:$J$39,MATCH($B28,Altrz!$B$28:$B$39,0))</f>
        <v>2</v>
      </c>
      <c r="K28" s="25">
        <f>INDEX(B2B!$D$28:$D$39,MATCH($B28,B2B!$B$28:$B$39,0))</f>
        <v>4</v>
      </c>
    </row>
    <row r="29" spans="1:11">
      <c r="A29" s="40"/>
      <c r="B29" s="41" t="str">
        <f>'Skipper Whipper 2015'!B29</f>
        <v>Iron Oars</v>
      </c>
      <c r="C29" s="56">
        <f t="shared" si="6"/>
        <v>7</v>
      </c>
      <c r="D29" s="25">
        <f>INDEX('Skipper Whipper 2015'!$D$28:$D$39,MATCH($B29,'Skipper Whipper 2015'!$B$28:$B$39,0))</f>
        <v>2</v>
      </c>
      <c r="E29" s="36">
        <f>INDEX('CGC 2015'!$D$28:$D$39,MATCH($B29,'CGC 2015'!$B$28:$B$39,0))</f>
        <v>1</v>
      </c>
      <c r="F29" s="25">
        <f>INDEX('Min B2B'!$D$28:$D$39,MATCH($B29,'Min B2B'!$B$28:$B$39,0))</f>
        <v>1</v>
      </c>
      <c r="G29" s="25">
        <f>INDEX('Oak Cup'!$D$28:$D$39,MATCH($B29,'Oak Cup'!$B$28:$B$39,0))</f>
        <v>2</v>
      </c>
      <c r="H29" s="25">
        <f>INDEX(Altrz!$D$28:$D$39,MATCH($B29,Altrz!$B$28:$B$39,0))</f>
        <v>1</v>
      </c>
      <c r="I29" s="25">
        <f>INDEX(Altrz!$J$28:$J$39,MATCH($B29,Altrz!$B$28:$B$39,0))</f>
        <v>1</v>
      </c>
      <c r="K29" s="25">
        <f>INDEX(B2B!$D$28:$D$39,MATCH($B29,B2B!$B$28:$B$39,0))</f>
        <v>2</v>
      </c>
    </row>
    <row r="30" spans="1:11">
      <c r="A30" s="40"/>
      <c r="B30" s="41" t="str">
        <f>'Skipper Whipper 2015'!B30</f>
        <v>ERC</v>
      </c>
      <c r="C30" s="56">
        <f t="shared" si="6"/>
        <v>13</v>
      </c>
      <c r="D30" s="25">
        <f>INDEX('Skipper Whipper 2015'!$D$28:$D$39,MATCH($B30,'Skipper Whipper 2015'!$B$28:$B$39,0))</f>
        <v>3</v>
      </c>
      <c r="E30" s="25">
        <f>INDEX('CGC 2015'!$D$28:$D$39,MATCH($B30,'CGC 2015'!$B$28:$B$39,0))</f>
        <v>2</v>
      </c>
      <c r="F30" s="25">
        <f>INDEX('Min B2B'!$D$28:$D$39,MATCH($B30,'Min B2B'!$B$28:$B$39,0))</f>
        <v>3</v>
      </c>
      <c r="G30" s="25">
        <f>INDEX('Oak Cup'!$D$28:$D$39,MATCH($B30,'Oak Cup'!$B$28:$B$39,0))</f>
        <v>3</v>
      </c>
      <c r="H30" s="25">
        <f>INDEX(Altrz!$D$28:$D$39,MATCH($B30,Altrz!$B$28:$B$39,0))</f>
        <v>2</v>
      </c>
      <c r="I30" s="25">
        <f>INDEX(Altrz!$J$28:$J$39,MATCH($B30,Altrz!$B$28:$B$39,0))</f>
        <v>3</v>
      </c>
      <c r="K30" s="25">
        <f>INDEX(B2B!$D$28:$D$39,MATCH($B30,B2B!$B$28:$B$39,0))</f>
        <v>1</v>
      </c>
    </row>
    <row r="31" spans="1:11">
      <c r="A31" s="40"/>
      <c r="B31" s="41" t="str">
        <f>'Skipper Whipper 2015'!B31</f>
        <v>Beavers</v>
      </c>
      <c r="C31" s="56">
        <f t="shared" si="6"/>
        <v>23</v>
      </c>
      <c r="D31" s="25">
        <f>INDEX('Skipper Whipper 2015'!$D$28:$D$39,MATCH($B31,'Skipper Whipper 2015'!$B$28:$B$39,0))</f>
        <v>4</v>
      </c>
      <c r="E31" s="25">
        <f>INDEX('CGC 2015'!$D$28:$D$39,MATCH($B31,'CGC 2015'!$B$28:$B$39,0))</f>
        <v>4</v>
      </c>
      <c r="F31" s="25">
        <f>INDEX('Min B2B'!$D$28:$D$39,MATCH($B31,'Min B2B'!$B$28:$B$39,0))</f>
        <v>4</v>
      </c>
      <c r="G31" s="25">
        <f>INDEX('Oak Cup'!$D$28:$D$39,MATCH($B31,'Oak Cup'!$B$28:$B$39,0))</f>
        <v>6</v>
      </c>
      <c r="H31" s="25">
        <f>INDEX(Altrz!$D$28:$D$39,MATCH($B31,Altrz!$B$28:$B$39,0))</f>
        <v>5</v>
      </c>
      <c r="I31" s="25">
        <f>INDEX(Altrz!$J$28:$J$39,MATCH($B31,Altrz!$B$28:$B$39,0))</f>
        <v>4</v>
      </c>
      <c r="K31" s="25">
        <f>INDEX(B2B!$D$28:$D$39,MATCH($B31,B2B!$B$28:$B$39,0))</f>
        <v>3</v>
      </c>
    </row>
    <row r="32" spans="1:11">
      <c r="A32" s="40"/>
      <c r="B32" s="43" t="s">
        <v>25</v>
      </c>
      <c r="C32" s="56">
        <f t="shared" si="6"/>
        <v>30</v>
      </c>
      <c r="D32" s="25">
        <f>INDEX('Skipper Whipper 2015'!$D$28:$D$39,MATCH($B32,'Skipper Whipper 2015'!$B$28:$B$39,0))</f>
        <v>5</v>
      </c>
      <c r="E32" s="25">
        <f>INDEX('CGC 2015'!$D$28:$D$39,MATCH($B32,'CGC 2015'!$B$28:$B$39,0))</f>
        <v>5</v>
      </c>
      <c r="F32" s="25">
        <f>INDEX('Min B2B'!$D$28:$D$39,MATCH($B32,'Min B2B'!$B$28:$B$39,0))</f>
        <v>6</v>
      </c>
      <c r="G32" s="25">
        <f>INDEX('Oak Cup'!$D$28:$D$39,MATCH($B32,'Oak Cup'!$B$28:$B$39,0))</f>
        <v>8</v>
      </c>
      <c r="H32" s="25">
        <f>INDEX(Altrz!$D$28:$D$39,MATCH($B32,Altrz!$B$28:$B$39,0))</f>
        <v>6</v>
      </c>
      <c r="I32" s="25">
        <f>INDEX(Altrz!$J$28:$J$39,MATCH($B32,Altrz!$B$28:$B$39,0))</f>
        <v>8</v>
      </c>
      <c r="K32" s="25">
        <f>INDEX(B2B!$D$28:$D$39,MATCH($B32,B2B!$B$28:$B$39,0))</f>
        <v>5</v>
      </c>
    </row>
    <row r="33" spans="1:11">
      <c r="A33" s="40"/>
      <c r="B33" s="43" t="s">
        <v>9</v>
      </c>
      <c r="C33" s="56">
        <f t="shared" si="6"/>
        <v>28</v>
      </c>
      <c r="D33" s="25">
        <f>INDEX('Skipper Whipper 2015'!$D$28:$D$39,MATCH($B33,'Skipper Whipper 2015'!$B$28:$B$39,0))</f>
        <v>5</v>
      </c>
      <c r="E33" s="25">
        <f>INDEX('CGC 2015'!$D$28:$D$39,MATCH($B33,'CGC 2015'!$B$28:$B$39,0))</f>
        <v>6</v>
      </c>
      <c r="F33" s="25">
        <f>INDEX('Min B2B'!$D$28:$D$39,MATCH($B33,'Min B2B'!$B$28:$B$39,0))</f>
        <v>5</v>
      </c>
      <c r="G33" s="25">
        <f>INDEX('Oak Cup'!$D$28:$D$39,MATCH($B33,'Oak Cup'!$B$28:$B$39,0))</f>
        <v>5</v>
      </c>
      <c r="H33" s="25">
        <f>INDEX(Altrz!$D$28:$D$39,MATCH($B33,Altrz!$B$28:$B$39,0))</f>
        <v>7</v>
      </c>
      <c r="I33" s="25">
        <f>INDEX(Altrz!$J$28:$J$39,MATCH($B33,Altrz!$B$28:$B$39,0))</f>
        <v>5</v>
      </c>
      <c r="K33" s="25" t="e">
        <f>INDEX(B2B!$D$28:$D$39,MATCH($B33,B2B!$B$28:$B$39,0))</f>
        <v>#N/A</v>
      </c>
    </row>
    <row r="34" spans="1:11">
      <c r="A34" s="40"/>
      <c r="B34" s="43" t="s">
        <v>50</v>
      </c>
      <c r="C34" s="56">
        <f t="shared" si="6"/>
        <v>28</v>
      </c>
      <c r="D34" s="25">
        <f>INDEX('Skipper Whipper 2015'!$D$28:$D$39,MATCH($B34,'Skipper Whipper 2015'!$B$28:$B$39,0))</f>
        <v>5</v>
      </c>
      <c r="E34" s="25">
        <f>INDEX('CGC 2015'!$D$28:$D$39,MATCH($B34,'CGC 2015'!$B$28:$B$39,0))</f>
        <v>6</v>
      </c>
      <c r="F34" s="25">
        <f>INDEX('Min B2B'!$D$28:$D$39,MATCH($B34,'Min B2B'!$B$28:$B$39,0))</f>
        <v>6</v>
      </c>
      <c r="G34" s="25">
        <f>INDEX('Oak Cup'!$D$28:$D$39,MATCH($B34,'Oak Cup'!$B$28:$B$39,0))</f>
        <v>4</v>
      </c>
      <c r="H34" s="25">
        <f>INDEX(Altrz!$D$28:$D$39,MATCH($B34,Altrz!$B$28:$B$39,0))</f>
        <v>7</v>
      </c>
      <c r="I34" s="25">
        <f>INDEX(Altrz!$J$28:$J$39,MATCH($B34,Altrz!$B$28:$B$39,0))</f>
        <v>5</v>
      </c>
      <c r="K34" s="25" t="e">
        <f>INDEX(B2B!$D$28:$D$39,MATCH($B34,B2B!$B$28:$B$39,0))</f>
        <v>#N/A</v>
      </c>
    </row>
    <row r="35" spans="1:11">
      <c r="A35" s="40"/>
      <c r="B35" s="43" t="s">
        <v>42</v>
      </c>
      <c r="C35" s="56">
        <f t="shared" si="6"/>
        <v>28</v>
      </c>
      <c r="D35" s="25">
        <f>INDEX('Skipper Whipper 2015'!$D$28:$D$39,MATCH($B35,'Skipper Whipper 2015'!$B$28:$B$39,0))</f>
        <v>5</v>
      </c>
      <c r="E35" s="25">
        <f>INDEX('CGC 2015'!$D$28:$D$39,MATCH($B35,'CGC 2015'!$B$28:$B$39,0))</f>
        <v>6</v>
      </c>
      <c r="F35" s="25">
        <f>INDEX('Min B2B'!$D$28:$D$39,MATCH($B35,'Min B2B'!$B$28:$B$39,0))</f>
        <v>6</v>
      </c>
      <c r="G35" s="25">
        <f>INDEX('Oak Cup'!$D$28:$D$39,MATCH($B35,'Oak Cup'!$B$28:$B$39,0))</f>
        <v>7</v>
      </c>
      <c r="H35" s="25">
        <f>INDEX(Altrz!$D$28:$D$39,MATCH($B35,Altrz!$B$28:$B$39,0))</f>
        <v>4</v>
      </c>
      <c r="I35" s="25">
        <f>INDEX(Altrz!$J$28:$J$39,MATCH($B35,Altrz!$B$28:$B$39,0))</f>
        <v>5</v>
      </c>
      <c r="K35" s="25" t="e">
        <f>INDEX(B2B!$D$28:$D$39,MATCH($B35,B2B!$B$28:$B$39,0))</f>
        <v>#N/A</v>
      </c>
    </row>
    <row r="36" spans="1:11">
      <c r="A36" s="40"/>
      <c r="B36" s="43"/>
      <c r="C36" s="56"/>
      <c r="D36" s="25"/>
      <c r="E36" s="25"/>
      <c r="F36" s="25"/>
      <c r="G36" s="28"/>
      <c r="H36" s="3"/>
      <c r="I36" s="3"/>
      <c r="K36" s="28"/>
    </row>
    <row r="37" spans="1:11">
      <c r="A37" s="40"/>
      <c r="B37" s="43"/>
      <c r="C37" s="56"/>
      <c r="D37" s="25"/>
      <c r="E37" s="25"/>
      <c r="F37" s="25"/>
      <c r="G37" s="28"/>
      <c r="H37" s="3"/>
      <c r="I37" s="3"/>
      <c r="K37" s="28"/>
    </row>
    <row r="38" spans="1:11" ht="16" thickBot="1">
      <c r="A38" s="48"/>
      <c r="B38" s="46"/>
      <c r="C38" s="4"/>
      <c r="D38" s="27"/>
      <c r="E38" s="27"/>
      <c r="F38" s="27"/>
      <c r="G38" s="27"/>
      <c r="H38" s="5"/>
      <c r="I38" s="5"/>
      <c r="K38" s="27"/>
    </row>
    <row r="39" spans="1:11">
      <c r="A39" s="15" t="s">
        <v>4</v>
      </c>
      <c r="B39" s="12" t="str">
        <f t="shared" ref="B39:G39" si="7">B26</f>
        <v>Team</v>
      </c>
      <c r="C39" s="12" t="str">
        <f t="shared" si="7"/>
        <v>Season</v>
      </c>
      <c r="D39" s="23" t="str">
        <f t="shared" si="7"/>
        <v>SK</v>
      </c>
      <c r="E39" s="23" t="str">
        <f t="shared" si="7"/>
        <v>CGC</v>
      </c>
      <c r="F39" s="23" t="str">
        <f t="shared" si="7"/>
        <v>Mini B2B</v>
      </c>
      <c r="G39" s="23" t="str">
        <f t="shared" si="7"/>
        <v>OC</v>
      </c>
      <c r="H39" s="13" t="s">
        <v>34</v>
      </c>
      <c r="I39" s="23" t="s">
        <v>28</v>
      </c>
      <c r="K39" s="23" t="str">
        <f>K26</f>
        <v>B2B</v>
      </c>
    </row>
    <row r="40" spans="1:11">
      <c r="A40" s="14" t="s">
        <v>36</v>
      </c>
      <c r="B40" s="18"/>
      <c r="C40" s="20" t="str">
        <f>C27</f>
        <v>Points</v>
      </c>
      <c r="D40" s="24" t="str">
        <f>D27</f>
        <v>Points</v>
      </c>
      <c r="E40" s="24" t="str">
        <f>E27</f>
        <v>Points</v>
      </c>
      <c r="F40" s="24" t="str">
        <f>F27</f>
        <v>Points</v>
      </c>
      <c r="G40" s="24" t="str">
        <f>G27</f>
        <v>Points</v>
      </c>
      <c r="H40" s="22" t="s">
        <v>21</v>
      </c>
      <c r="I40" s="24" t="s">
        <v>29</v>
      </c>
      <c r="K40" s="24" t="str">
        <f>K27</f>
        <v>Place</v>
      </c>
    </row>
    <row r="41" spans="1:11">
      <c r="A41" s="40"/>
      <c r="B41" s="41" t="str">
        <f>'Skipper Whipper 2015'!B42</f>
        <v>Somira</v>
      </c>
      <c r="C41" s="56">
        <f>SUM(D41:K41)</f>
        <v>1</v>
      </c>
      <c r="D41" s="31">
        <f>'Skipper Whipper 2015'!D42</f>
        <v>1</v>
      </c>
      <c r="E41" s="25"/>
      <c r="F41" s="25"/>
      <c r="G41" s="25"/>
      <c r="H41" s="25"/>
      <c r="I41" s="25"/>
      <c r="K41" s="25"/>
    </row>
    <row r="42" spans="1:11">
      <c r="A42" s="40"/>
      <c r="B42" s="41" t="str">
        <f>'Skipper Whipper 2015'!B43</f>
        <v>OEWRS</v>
      </c>
      <c r="C42" s="56">
        <f>SUM(D42:K42)</f>
        <v>2</v>
      </c>
      <c r="D42" s="31">
        <f>'Skipper Whipper 2015'!D43</f>
        <v>2</v>
      </c>
      <c r="E42" s="36"/>
      <c r="F42" s="25"/>
      <c r="G42" s="25"/>
      <c r="H42" s="25"/>
      <c r="I42" s="25"/>
      <c r="K42" s="25"/>
    </row>
    <row r="43" spans="1:11">
      <c r="A43" s="40"/>
      <c r="B43" s="41" t="str">
        <f>'Skipper Whipper 2015'!B44</f>
        <v>Vikings</v>
      </c>
      <c r="C43" s="56">
        <f>SUM(D43:K43)</f>
        <v>3</v>
      </c>
      <c r="D43" s="31">
        <f>'Skipper Whipper 2015'!D44</f>
        <v>3</v>
      </c>
      <c r="E43" s="25"/>
      <c r="F43" s="25"/>
      <c r="G43" s="25"/>
      <c r="H43" s="25"/>
      <c r="I43" s="25"/>
      <c r="K43" s="25"/>
    </row>
    <row r="44" spans="1:11" ht="16" thickBot="1">
      <c r="A44" s="16"/>
      <c r="B44" s="4"/>
      <c r="C44" s="4"/>
      <c r="D44" s="27"/>
      <c r="E44" s="27"/>
      <c r="F44" s="27"/>
      <c r="G44" s="27"/>
      <c r="H44" s="27"/>
      <c r="I44" s="27"/>
      <c r="K44" s="27"/>
    </row>
    <row r="45" spans="1:11">
      <c r="A45" s="15" t="s">
        <v>4</v>
      </c>
      <c r="B45" s="12" t="str">
        <f>B26</f>
        <v>Team</v>
      </c>
      <c r="C45" s="12" t="str">
        <f t="shared" ref="C45:E46" si="8">C39</f>
        <v>Season</v>
      </c>
      <c r="D45" s="23" t="str">
        <f t="shared" si="8"/>
        <v>SK</v>
      </c>
      <c r="E45" s="23" t="str">
        <f t="shared" si="8"/>
        <v>CGC</v>
      </c>
      <c r="F45" s="23" t="str">
        <f t="shared" ref="F45:H45" si="9">F39</f>
        <v>Mini B2B</v>
      </c>
      <c r="G45" s="23" t="str">
        <f t="shared" si="9"/>
        <v>OC</v>
      </c>
      <c r="H45" s="23" t="str">
        <f t="shared" si="9"/>
        <v>Alcatraz</v>
      </c>
      <c r="I45" s="23" t="s">
        <v>28</v>
      </c>
      <c r="K45" s="23" t="str">
        <f>K39</f>
        <v>B2B</v>
      </c>
    </row>
    <row r="46" spans="1:11">
      <c r="A46" s="14" t="s">
        <v>37</v>
      </c>
      <c r="B46" s="18"/>
      <c r="C46" s="20" t="str">
        <f t="shared" si="8"/>
        <v>Points</v>
      </c>
      <c r="D46" s="24" t="str">
        <f t="shared" si="8"/>
        <v>Points</v>
      </c>
      <c r="E46" s="24" t="str">
        <f t="shared" si="8"/>
        <v>Points</v>
      </c>
      <c r="F46" s="24" t="str">
        <f t="shared" ref="F46:H46" si="10">F40</f>
        <v>Points</v>
      </c>
      <c r="G46" s="24" t="str">
        <f t="shared" si="10"/>
        <v>Points</v>
      </c>
      <c r="H46" s="24" t="str">
        <f t="shared" si="10"/>
        <v>Points</v>
      </c>
      <c r="I46" s="24" t="s">
        <v>29</v>
      </c>
      <c r="K46" s="24" t="str">
        <f>K40</f>
        <v>Place</v>
      </c>
    </row>
    <row r="47" spans="1:11">
      <c r="A47" s="40"/>
      <c r="B47" s="41"/>
      <c r="C47" s="7"/>
      <c r="D47" s="31"/>
      <c r="E47" s="25"/>
      <c r="F47" s="25"/>
      <c r="G47" s="25"/>
      <c r="H47" s="25"/>
      <c r="I47" s="25"/>
      <c r="K47" s="25"/>
    </row>
    <row r="48" spans="1:11">
      <c r="A48" s="40"/>
      <c r="B48" s="41"/>
      <c r="C48" s="7"/>
      <c r="D48" s="35"/>
      <c r="E48" s="36"/>
      <c r="F48" s="25"/>
      <c r="G48" s="25"/>
      <c r="H48" s="25"/>
      <c r="I48" s="25"/>
      <c r="K48" s="25"/>
    </row>
    <row r="49" spans="1:11" ht="16" thickBot="1">
      <c r="A49" s="40"/>
      <c r="B49" s="43"/>
      <c r="C49" s="7"/>
      <c r="D49" s="31"/>
      <c r="E49" s="25"/>
      <c r="F49" s="25"/>
      <c r="G49" s="25"/>
      <c r="H49" s="25"/>
      <c r="I49" s="25"/>
      <c r="K49" s="26"/>
    </row>
    <row r="50" spans="1:11">
      <c r="C50"/>
    </row>
    <row r="51" spans="1:11">
      <c r="C51"/>
    </row>
    <row r="52" spans="1:11">
      <c r="C52"/>
    </row>
    <row r="53" spans="1:11">
      <c r="C53"/>
    </row>
    <row r="54" spans="1:11">
      <c r="C54"/>
    </row>
    <row r="55" spans="1:11">
      <c r="C55"/>
    </row>
    <row r="56" spans="1:11">
      <c r="C56"/>
    </row>
    <row r="57" spans="1:11">
      <c r="C57"/>
    </row>
    <row r="58" spans="1:11">
      <c r="C58"/>
    </row>
    <row r="59" spans="1:11">
      <c r="C59"/>
    </row>
    <row r="60" spans="1:11">
      <c r="C60"/>
    </row>
    <row r="61" spans="1:11">
      <c r="C61"/>
    </row>
    <row r="62" spans="1:11">
      <c r="C62"/>
    </row>
    <row r="63" spans="1:11">
      <c r="C63"/>
    </row>
    <row r="64" spans="1:11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</sheetData>
  <sheetProtection selectLockedCells="1"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4" max="16383" man="1"/>
    <brk id="141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selection activeCell="D10" sqref="D10"/>
    </sheetView>
  </sheetViews>
  <sheetFormatPr baseColWidth="10" defaultColWidth="8.83203125" defaultRowHeight="15" x14ac:dyDescent="0"/>
  <cols>
    <col min="2" max="2" width="13.33203125" bestFit="1" customWidth="1"/>
  </cols>
  <sheetData>
    <row r="2" spans="1:5" s="39" customFormat="1" ht="19" thickBot="1">
      <c r="A2" s="37" t="s">
        <v>6</v>
      </c>
      <c r="B2" s="37"/>
      <c r="C2" s="50">
        <v>2015</v>
      </c>
    </row>
    <row r="3" spans="1:5">
      <c r="A3" s="11" t="s">
        <v>4</v>
      </c>
      <c r="B3" s="12" t="s">
        <v>23</v>
      </c>
      <c r="C3" s="12" t="s">
        <v>5</v>
      </c>
      <c r="D3" s="12" t="s">
        <v>20</v>
      </c>
      <c r="E3" s="23" t="s">
        <v>39</v>
      </c>
    </row>
    <row r="4" spans="1:5">
      <c r="A4" s="14" t="s">
        <v>0</v>
      </c>
      <c r="B4" s="18"/>
      <c r="C4" s="18"/>
      <c r="D4" s="20" t="s">
        <v>19</v>
      </c>
      <c r="E4" s="24" t="s">
        <v>45</v>
      </c>
    </row>
    <row r="5" spans="1:5">
      <c r="A5" s="40">
        <v>1</v>
      </c>
      <c r="B5" s="41" t="s">
        <v>7</v>
      </c>
      <c r="C5" s="55">
        <v>1.0949074074074075E-2</v>
      </c>
      <c r="D5" s="7">
        <f>IF(A5="DNS",MAX(A$14:A$25)+1,A5)</f>
        <v>1</v>
      </c>
      <c r="E5" s="25">
        <f>D5</f>
        <v>1</v>
      </c>
    </row>
    <row r="6" spans="1:5">
      <c r="A6" s="40">
        <v>2</v>
      </c>
      <c r="B6" s="51" t="s">
        <v>41</v>
      </c>
      <c r="C6" s="55">
        <v>1.1157407407407408E-2</v>
      </c>
      <c r="D6" s="7">
        <f t="shared" ref="D6:D9" si="0">IF(A6="DNS",MAX(A$14:A$25)+1,A6)</f>
        <v>2</v>
      </c>
      <c r="E6" s="25">
        <f>D6</f>
        <v>2</v>
      </c>
    </row>
    <row r="7" spans="1:5">
      <c r="A7" s="40">
        <v>3</v>
      </c>
      <c r="B7" s="41" t="s">
        <v>8</v>
      </c>
      <c r="C7" s="55">
        <v>1.1458333333333334E-2</v>
      </c>
      <c r="D7" s="7">
        <f t="shared" si="0"/>
        <v>3</v>
      </c>
      <c r="E7" s="25">
        <f>D7</f>
        <v>3</v>
      </c>
    </row>
    <row r="8" spans="1:5">
      <c r="A8" s="40">
        <v>4</v>
      </c>
      <c r="B8" s="43" t="s">
        <v>40</v>
      </c>
      <c r="C8" s="55">
        <v>1.3055555555555556E-2</v>
      </c>
      <c r="D8" s="7">
        <f t="shared" si="0"/>
        <v>4</v>
      </c>
      <c r="E8" s="25">
        <f>D8</f>
        <v>4</v>
      </c>
    </row>
    <row r="9" spans="1:5">
      <c r="A9" s="40">
        <v>5</v>
      </c>
      <c r="B9" s="43" t="s">
        <v>9</v>
      </c>
      <c r="C9" s="55">
        <v>1.375E-2</v>
      </c>
      <c r="D9" s="7">
        <f t="shared" si="0"/>
        <v>5</v>
      </c>
      <c r="E9" s="25">
        <f>D9</f>
        <v>5</v>
      </c>
    </row>
    <row r="10" spans="1:5">
      <c r="A10" s="40"/>
      <c r="B10" s="43"/>
      <c r="C10" s="52"/>
      <c r="D10" s="7"/>
      <c r="E10" s="25"/>
    </row>
    <row r="11" spans="1:5" ht="16" thickBot="1">
      <c r="A11" s="45"/>
      <c r="B11" s="46"/>
      <c r="C11" s="53"/>
      <c r="D11" s="8"/>
      <c r="E11" s="26"/>
    </row>
    <row r="12" spans="1:5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3" t="str">
        <f>E3</f>
        <v>Season</v>
      </c>
    </row>
    <row r="13" spans="1:5">
      <c r="A13" s="14" t="s">
        <v>1</v>
      </c>
      <c r="B13" s="18"/>
      <c r="C13" s="18"/>
      <c r="D13" s="20" t="str">
        <f>D4</f>
        <v>POINTS</v>
      </c>
      <c r="E13" s="24" t="str">
        <f>E4</f>
        <v>TOTAL</v>
      </c>
    </row>
    <row r="14" spans="1:5">
      <c r="A14" s="40">
        <v>1</v>
      </c>
      <c r="B14" s="41" t="s">
        <v>10</v>
      </c>
      <c r="C14" s="55">
        <v>1.1203703703703704E-2</v>
      </c>
      <c r="D14" s="7">
        <f t="shared" ref="D14:D19" si="1">IF(A14="DNS",MAX(A$14:A$25)+1,A14)</f>
        <v>1</v>
      </c>
      <c r="E14" s="25">
        <f t="shared" ref="E14:E21" si="2">D14</f>
        <v>1</v>
      </c>
    </row>
    <row r="15" spans="1:5">
      <c r="A15" s="40">
        <v>2</v>
      </c>
      <c r="B15" s="41" t="s">
        <v>41</v>
      </c>
      <c r="C15" s="55">
        <v>1.1435185185185185E-2</v>
      </c>
      <c r="D15" s="7">
        <f t="shared" si="1"/>
        <v>2</v>
      </c>
      <c r="E15" s="25">
        <f t="shared" si="2"/>
        <v>2</v>
      </c>
    </row>
    <row r="16" spans="1:5">
      <c r="A16" s="40">
        <v>2</v>
      </c>
      <c r="B16" s="41" t="s">
        <v>7</v>
      </c>
      <c r="C16" s="55">
        <v>1.1435185185185185E-2</v>
      </c>
      <c r="D16" s="7">
        <f t="shared" si="1"/>
        <v>2</v>
      </c>
      <c r="E16" s="25">
        <f t="shared" si="2"/>
        <v>2</v>
      </c>
    </row>
    <row r="17" spans="1:10">
      <c r="A17" s="40">
        <v>4</v>
      </c>
      <c r="B17" s="41" t="s">
        <v>12</v>
      </c>
      <c r="C17" s="55">
        <v>1.2037037037037035E-2</v>
      </c>
      <c r="D17" s="7">
        <f t="shared" si="1"/>
        <v>4</v>
      </c>
      <c r="E17" s="25">
        <f t="shared" si="2"/>
        <v>4</v>
      </c>
    </row>
    <row r="18" spans="1:10">
      <c r="A18" s="40">
        <v>5</v>
      </c>
      <c r="B18" s="41" t="s">
        <v>11</v>
      </c>
      <c r="C18" s="55">
        <v>1.3217592592592593E-2</v>
      </c>
      <c r="D18" s="7">
        <f t="shared" si="1"/>
        <v>5</v>
      </c>
      <c r="E18" s="25">
        <f t="shared" si="2"/>
        <v>5</v>
      </c>
    </row>
    <row r="19" spans="1:10">
      <c r="A19" s="40">
        <v>6</v>
      </c>
      <c r="B19" s="43" t="s">
        <v>49</v>
      </c>
      <c r="C19" s="55">
        <v>1.494212962962963E-2</v>
      </c>
      <c r="D19" s="7">
        <f t="shared" si="1"/>
        <v>6</v>
      </c>
      <c r="E19" s="25">
        <f t="shared" si="2"/>
        <v>6</v>
      </c>
    </row>
    <row r="20" spans="1:10">
      <c r="A20" s="40" t="s">
        <v>15</v>
      </c>
      <c r="B20" s="43" t="s">
        <v>46</v>
      </c>
      <c r="C20" s="55" t="s">
        <v>15</v>
      </c>
      <c r="D20" s="7">
        <v>7</v>
      </c>
      <c r="E20" s="25">
        <f t="shared" si="2"/>
        <v>7</v>
      </c>
    </row>
    <row r="21" spans="1:10">
      <c r="A21" s="40" t="s">
        <v>15</v>
      </c>
      <c r="B21" s="43" t="s">
        <v>9</v>
      </c>
      <c r="C21" s="55" t="s">
        <v>15</v>
      </c>
      <c r="D21" s="7">
        <v>7</v>
      </c>
      <c r="E21" s="25">
        <f t="shared" si="2"/>
        <v>7</v>
      </c>
    </row>
    <row r="22" spans="1:10">
      <c r="A22" s="40"/>
      <c r="B22" s="43"/>
      <c r="C22" s="55"/>
      <c r="D22" s="7"/>
      <c r="E22" s="25"/>
    </row>
    <row r="23" spans="1:10">
      <c r="A23" s="40"/>
      <c r="B23" s="43"/>
      <c r="C23" s="55"/>
      <c r="D23" s="7"/>
      <c r="E23" s="25"/>
    </row>
    <row r="24" spans="1:10">
      <c r="A24" s="40"/>
      <c r="B24" s="41"/>
      <c r="C24" s="52"/>
      <c r="D24" s="7"/>
      <c r="E24" s="25"/>
    </row>
    <row r="25" spans="1:10" ht="16" thickBot="1">
      <c r="A25" s="48"/>
      <c r="B25" s="46"/>
      <c r="C25" s="53"/>
      <c r="D25" s="8"/>
      <c r="E25" s="26"/>
    </row>
    <row r="26" spans="1:10">
      <c r="A26" s="15" t="s">
        <v>4</v>
      </c>
      <c r="B26" s="12" t="str">
        <f>B12</f>
        <v>TEAMS</v>
      </c>
      <c r="C26" s="17" t="s">
        <v>5</v>
      </c>
      <c r="D26" s="12" t="str">
        <f>D12</f>
        <v>RACE</v>
      </c>
      <c r="E26" s="23" t="str">
        <f>E12</f>
        <v>Season</v>
      </c>
    </row>
    <row r="27" spans="1:10">
      <c r="A27" s="14" t="s">
        <v>2</v>
      </c>
      <c r="B27" s="18"/>
      <c r="C27" s="18"/>
      <c r="D27" s="20" t="str">
        <f>D13</f>
        <v>POINTS</v>
      </c>
      <c r="E27" s="24" t="str">
        <f>E13</f>
        <v>TOTAL</v>
      </c>
    </row>
    <row r="28" spans="1:10">
      <c r="A28" s="40">
        <v>1</v>
      </c>
      <c r="B28" s="41" t="s">
        <v>16</v>
      </c>
      <c r="C28" s="55">
        <v>1.0532407407407407E-2</v>
      </c>
      <c r="D28" s="7">
        <f>IF(A28="DNS",MAX(A$28:A$39)+1,A28)</f>
        <v>1</v>
      </c>
      <c r="E28" s="25">
        <f t="shared" ref="E28:E35" si="3">D28</f>
        <v>1</v>
      </c>
      <c r="F28" s="7"/>
      <c r="G28" s="7"/>
      <c r="H28" s="7"/>
      <c r="I28" s="7"/>
      <c r="J28" s="7"/>
    </row>
    <row r="29" spans="1:10">
      <c r="A29" s="40">
        <v>2</v>
      </c>
      <c r="B29" s="43" t="s">
        <v>41</v>
      </c>
      <c r="C29" s="55">
        <v>1.1018518518518518E-2</v>
      </c>
      <c r="D29" s="7">
        <f>IF(A29="DNS",MAX(A$28:A$39)+1,A29)</f>
        <v>2</v>
      </c>
      <c r="E29" s="25">
        <f t="shared" si="3"/>
        <v>2</v>
      </c>
      <c r="F29" s="7"/>
      <c r="G29" s="7"/>
      <c r="H29" s="7"/>
      <c r="I29" s="7"/>
      <c r="J29" s="7"/>
    </row>
    <row r="30" spans="1:10">
      <c r="A30" s="40">
        <v>3</v>
      </c>
      <c r="B30" s="43" t="s">
        <v>7</v>
      </c>
      <c r="C30" s="55">
        <v>1.1284722222222222E-2</v>
      </c>
      <c r="D30" s="7">
        <f>IF(A30="DNS",MAX(A$28:A$39)+1,A30)</f>
        <v>3</v>
      </c>
      <c r="E30" s="25">
        <f t="shared" si="3"/>
        <v>3</v>
      </c>
      <c r="F30" s="7"/>
      <c r="G30" s="7"/>
      <c r="H30" s="7"/>
      <c r="I30" s="7"/>
      <c r="J30" s="7"/>
    </row>
    <row r="31" spans="1:10">
      <c r="A31" s="40">
        <v>4</v>
      </c>
      <c r="B31" s="41" t="s">
        <v>13</v>
      </c>
      <c r="C31" s="55">
        <v>1.1631944444444445E-2</v>
      </c>
      <c r="D31" s="7">
        <f>IF(A31="DNS",MAX(A$28:A$39)+1,A31)</f>
        <v>4</v>
      </c>
      <c r="E31" s="25">
        <f t="shared" si="3"/>
        <v>4</v>
      </c>
      <c r="F31" s="7"/>
      <c r="G31" s="7"/>
      <c r="H31" s="7"/>
      <c r="I31" s="7"/>
      <c r="J31" s="7"/>
    </row>
    <row r="32" spans="1:10">
      <c r="A32" s="40" t="s">
        <v>15</v>
      </c>
      <c r="B32" s="41" t="s">
        <v>25</v>
      </c>
      <c r="C32" s="55" t="s">
        <v>15</v>
      </c>
      <c r="D32" s="7">
        <f>IF(A32="DNS",MAX(A$28:A$39)+1,A32)</f>
        <v>5</v>
      </c>
      <c r="E32" s="25">
        <f t="shared" si="3"/>
        <v>5</v>
      </c>
      <c r="F32" s="7"/>
      <c r="G32" s="7"/>
      <c r="H32" s="7"/>
      <c r="I32" s="7"/>
      <c r="J32" s="7"/>
    </row>
    <row r="33" spans="1:10">
      <c r="A33" s="40" t="s">
        <v>15</v>
      </c>
      <c r="B33" s="41" t="s">
        <v>9</v>
      </c>
      <c r="C33" s="55" t="s">
        <v>15</v>
      </c>
      <c r="D33" s="7">
        <v>5</v>
      </c>
      <c r="E33" s="25">
        <f t="shared" si="3"/>
        <v>5</v>
      </c>
      <c r="F33" s="7"/>
      <c r="G33" s="7"/>
      <c r="H33" s="7"/>
      <c r="I33" s="7"/>
      <c r="J33" s="7"/>
    </row>
    <row r="34" spans="1:10">
      <c r="A34" s="40" t="s">
        <v>15</v>
      </c>
      <c r="B34" s="43" t="s">
        <v>50</v>
      </c>
      <c r="C34" s="55" t="s">
        <v>15</v>
      </c>
      <c r="D34" s="7">
        <v>5</v>
      </c>
      <c r="E34" s="25">
        <f t="shared" si="3"/>
        <v>5</v>
      </c>
      <c r="F34" s="7"/>
      <c r="G34" s="7"/>
      <c r="H34" s="7"/>
      <c r="I34" s="7"/>
      <c r="J34" s="7"/>
    </row>
    <row r="35" spans="1:10">
      <c r="A35" s="40" t="s">
        <v>15</v>
      </c>
      <c r="B35" s="43" t="s">
        <v>42</v>
      </c>
      <c r="C35" s="42" t="s">
        <v>15</v>
      </c>
      <c r="D35" s="7">
        <v>5</v>
      </c>
      <c r="E35" s="25">
        <f t="shared" si="3"/>
        <v>5</v>
      </c>
      <c r="F35" s="7"/>
      <c r="G35" s="7"/>
      <c r="H35" s="7"/>
      <c r="I35" s="7"/>
      <c r="J35" s="7"/>
    </row>
    <row r="36" spans="1:10">
      <c r="A36" s="40"/>
      <c r="B36" s="43"/>
      <c r="C36" s="52"/>
      <c r="D36" s="7"/>
      <c r="E36" s="25"/>
      <c r="F36" s="7"/>
      <c r="G36" s="7"/>
      <c r="H36" s="7"/>
      <c r="I36" s="7"/>
      <c r="J36" s="7"/>
    </row>
    <row r="37" spans="1:10">
      <c r="A37" s="40"/>
      <c r="B37" s="41"/>
      <c r="C37" s="52"/>
      <c r="D37" s="7"/>
      <c r="E37" s="25"/>
      <c r="F37" s="7"/>
      <c r="G37" s="7"/>
      <c r="H37" s="7"/>
      <c r="I37" s="7"/>
      <c r="J37" s="7"/>
    </row>
    <row r="38" spans="1:10">
      <c r="A38" s="40"/>
      <c r="B38" s="41"/>
      <c r="C38" s="52"/>
      <c r="D38" s="7"/>
      <c r="E38" s="25"/>
      <c r="F38" s="7"/>
      <c r="G38" s="7"/>
      <c r="H38" s="7"/>
      <c r="I38" s="7"/>
      <c r="J38" s="7"/>
    </row>
    <row r="39" spans="1:10" ht="16" thickBot="1">
      <c r="A39" s="48"/>
      <c r="B39" s="46"/>
      <c r="C39" s="53"/>
      <c r="D39" s="8"/>
      <c r="E39" s="26"/>
      <c r="F39" s="7"/>
      <c r="G39" s="7"/>
      <c r="H39" s="7"/>
      <c r="I39" s="7"/>
      <c r="J39" s="7"/>
    </row>
    <row r="40" spans="1:10">
      <c r="A40" s="15" t="s">
        <v>4</v>
      </c>
      <c r="B40" s="17" t="s">
        <v>23</v>
      </c>
      <c r="C40" s="54"/>
      <c r="D40" s="12" t="str">
        <f>D26</f>
        <v>RACE</v>
      </c>
      <c r="E40" s="23" t="str">
        <f>E26</f>
        <v>Season</v>
      </c>
      <c r="F40" s="34"/>
      <c r="G40" s="34"/>
      <c r="H40" s="34"/>
      <c r="I40" s="34"/>
      <c r="J40" s="34"/>
    </row>
    <row r="41" spans="1:10">
      <c r="A41" s="14" t="s">
        <v>3</v>
      </c>
      <c r="B41" s="14"/>
      <c r="C41" s="14"/>
      <c r="D41" s="20" t="str">
        <f>D27</f>
        <v>POINTS</v>
      </c>
      <c r="E41" s="24" t="str">
        <f>E27</f>
        <v>TOTAL</v>
      </c>
      <c r="F41" s="7"/>
      <c r="G41" s="7"/>
      <c r="H41" s="7"/>
      <c r="I41" s="7"/>
      <c r="J41" s="7"/>
    </row>
    <row r="42" spans="1:10">
      <c r="A42" s="40">
        <v>1</v>
      </c>
      <c r="B42" s="41" t="s">
        <v>43</v>
      </c>
      <c r="C42" s="55">
        <v>3.7731481481481483E-3</v>
      </c>
      <c r="D42" s="7">
        <f>A42</f>
        <v>1</v>
      </c>
      <c r="E42" s="25">
        <f>D42</f>
        <v>1</v>
      </c>
      <c r="F42" s="7"/>
      <c r="G42" s="7"/>
      <c r="H42" s="7"/>
      <c r="I42" s="7"/>
      <c r="J42" s="7"/>
    </row>
    <row r="43" spans="1:10">
      <c r="A43" s="40">
        <v>2</v>
      </c>
      <c r="B43" s="41" t="s">
        <v>25</v>
      </c>
      <c r="C43" s="55">
        <v>4.0046296296296297E-3</v>
      </c>
      <c r="D43" s="7">
        <f>A43</f>
        <v>2</v>
      </c>
      <c r="E43" s="25">
        <f>D43</f>
        <v>2</v>
      </c>
      <c r="F43" s="7"/>
      <c r="G43" s="7"/>
      <c r="H43" s="7"/>
      <c r="I43" s="7"/>
      <c r="J43" s="7"/>
    </row>
    <row r="44" spans="1:10">
      <c r="A44" s="40">
        <v>3</v>
      </c>
      <c r="B44" s="41" t="s">
        <v>40</v>
      </c>
      <c r="C44" s="55">
        <v>4.155092592592593E-3</v>
      </c>
      <c r="D44" s="7">
        <f>A44</f>
        <v>3</v>
      </c>
      <c r="E44" s="25">
        <f>D44</f>
        <v>3</v>
      </c>
      <c r="F44" s="7"/>
      <c r="G44" s="7"/>
      <c r="H44" s="7"/>
      <c r="I44" s="7"/>
      <c r="J44" s="7"/>
    </row>
    <row r="45" spans="1:10" ht="16" thickBot="1">
      <c r="A45" s="49"/>
      <c r="B45" s="46"/>
      <c r="C45" s="53"/>
      <c r="D45" s="8"/>
      <c r="E45" s="26"/>
      <c r="F45" s="7"/>
      <c r="G45" s="7"/>
      <c r="H45" s="7"/>
      <c r="I45" s="7"/>
      <c r="J45" s="7"/>
    </row>
  </sheetData>
  <sortState ref="A42:L44">
    <sortCondition ref="C42:C4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selection activeCell="D32" sqref="D32"/>
    </sheetView>
  </sheetViews>
  <sheetFormatPr baseColWidth="10" defaultColWidth="8.83203125" defaultRowHeight="15" x14ac:dyDescent="0"/>
  <sheetData>
    <row r="2" spans="1:6" s="39" customFormat="1" ht="19" thickBot="1">
      <c r="A2" s="37" t="s">
        <v>14</v>
      </c>
      <c r="B2" s="37"/>
      <c r="C2" s="50">
        <f>'Skipper Whipper 2015'!C2</f>
        <v>2015</v>
      </c>
    </row>
    <row r="3" spans="1:6">
      <c r="A3" s="11" t="s">
        <v>4</v>
      </c>
      <c r="B3" s="12" t="str">
        <f>'Skipper Whipper 2015'!B3</f>
        <v>TEAMS</v>
      </c>
      <c r="C3" s="12" t="s">
        <v>5</v>
      </c>
      <c r="D3" s="12" t="str">
        <f>'Skipper Whipper 2015'!D3</f>
        <v>RACE</v>
      </c>
      <c r="E3" s="23" t="s">
        <v>22</v>
      </c>
      <c r="F3" s="23" t="s">
        <v>18</v>
      </c>
    </row>
    <row r="4" spans="1:6">
      <c r="A4" s="14" t="s">
        <v>0</v>
      </c>
      <c r="B4" s="18"/>
      <c r="C4" s="18"/>
      <c r="D4" s="20" t="str">
        <f>'Skipper Whipper 2015'!D4</f>
        <v>POINTS</v>
      </c>
      <c r="E4" s="24" t="s">
        <v>21</v>
      </c>
      <c r="F4" s="24" t="s">
        <v>17</v>
      </c>
    </row>
    <row r="5" spans="1:6">
      <c r="A5" s="40">
        <v>1</v>
      </c>
      <c r="B5" s="41" t="s">
        <v>7</v>
      </c>
      <c r="C5" s="42">
        <v>0.68541666666666667</v>
      </c>
      <c r="D5" s="7">
        <f>IF(A5="DNS",MAX(A$5:A$9)+1,A5)</f>
        <v>1</v>
      </c>
      <c r="E5" s="25">
        <f>INDEX('Skipper Whipper 2015'!D$5:D$10,MATCH(B5,'Skipper Whipper 2015'!B$5:B$10,0))</f>
        <v>1</v>
      </c>
      <c r="F5" s="25">
        <f>SUM(D5:E5)</f>
        <v>2</v>
      </c>
    </row>
    <row r="6" spans="1:6">
      <c r="A6" s="40">
        <f>A5+1</f>
        <v>2</v>
      </c>
      <c r="B6" s="41" t="s">
        <v>41</v>
      </c>
      <c r="C6" s="42">
        <v>0.68541666666666667</v>
      </c>
      <c r="D6" s="7">
        <v>1</v>
      </c>
      <c r="E6" s="25">
        <f>INDEX('Skipper Whipper 2015'!D$5:D$10,MATCH(B6,'Skipper Whipper 2015'!B$5:B$10,0))</f>
        <v>2</v>
      </c>
      <c r="F6" s="25">
        <f>SUM(D6:E6)</f>
        <v>3</v>
      </c>
    </row>
    <row r="7" spans="1:6">
      <c r="A7" s="40">
        <f>A6+1</f>
        <v>3</v>
      </c>
      <c r="B7" s="41" t="s">
        <v>8</v>
      </c>
      <c r="C7" s="42">
        <v>0.70486111111111116</v>
      </c>
      <c r="D7" s="7">
        <f>IF(A7="DNS",MAX(A$5:A$9)+1,A7)</f>
        <v>3</v>
      </c>
      <c r="E7" s="25">
        <f>INDEX('Skipper Whipper 2015'!D$5:D$10,MATCH(B7,'Skipper Whipper 2015'!B$5:B$10,0))</f>
        <v>3</v>
      </c>
      <c r="F7" s="25">
        <f>SUM(D7:E7)</f>
        <v>6</v>
      </c>
    </row>
    <row r="8" spans="1:6">
      <c r="A8" s="40">
        <v>4</v>
      </c>
      <c r="B8" s="43" t="s">
        <v>9</v>
      </c>
      <c r="C8" s="42">
        <v>0.74861111111111101</v>
      </c>
      <c r="D8" s="7">
        <f>IF(A8="DNS",MAX(A$5:A$9)+1,A8)</f>
        <v>4</v>
      </c>
      <c r="E8" s="25">
        <f>INDEX('Skipper Whipper 2015'!D$5:D$10,MATCH(B8,'Skipper Whipper 2015'!B$5:B$10,0))</f>
        <v>5</v>
      </c>
      <c r="F8" s="25">
        <f>SUM(D8:E8)</f>
        <v>9</v>
      </c>
    </row>
    <row r="9" spans="1:6">
      <c r="A9" s="40">
        <v>5</v>
      </c>
      <c r="B9" s="43" t="s">
        <v>40</v>
      </c>
      <c r="C9" s="42">
        <v>0.77986111111111101</v>
      </c>
      <c r="D9" s="7">
        <f>IF(A9="DNS",MAX(A$5:A$9)+1,A9)</f>
        <v>5</v>
      </c>
      <c r="E9" s="25">
        <f>INDEX('Skipper Whipper 2015'!D$5:D$10,MATCH(B9,'Skipper Whipper 2015'!B$5:B$10,0))</f>
        <v>4</v>
      </c>
      <c r="F9" s="25">
        <f>SUM(D9:E9)</f>
        <v>9</v>
      </c>
    </row>
    <row r="10" spans="1:6">
      <c r="A10" s="40" t="s">
        <v>15</v>
      </c>
      <c r="B10" s="43"/>
      <c r="C10" s="42"/>
      <c r="D10" s="7"/>
      <c r="E10" s="25"/>
      <c r="F10" s="25"/>
    </row>
    <row r="11" spans="1:6" ht="16" thickBot="1">
      <c r="A11" s="48"/>
      <c r="B11" s="46"/>
      <c r="C11" s="47"/>
      <c r="D11" s="4"/>
      <c r="E11" s="27"/>
      <c r="F11" s="27"/>
    </row>
    <row r="12" spans="1:6">
      <c r="A12" s="11" t="s">
        <v>4</v>
      </c>
      <c r="B12" s="12" t="str">
        <f>'Skipper Whipper 2015'!B12</f>
        <v>TEAMS</v>
      </c>
      <c r="C12" s="12" t="s">
        <v>5</v>
      </c>
      <c r="D12" s="12" t="str">
        <f>'Skipper Whipper 2015'!D12</f>
        <v>RACE</v>
      </c>
      <c r="E12" s="23" t="str">
        <f>E3</f>
        <v>SK</v>
      </c>
      <c r="F12" s="13" t="str">
        <f>F3</f>
        <v>TOT</v>
      </c>
    </row>
    <row r="13" spans="1:6">
      <c r="A13" s="14" t="s">
        <v>1</v>
      </c>
      <c r="B13" s="18"/>
      <c r="C13" s="18"/>
      <c r="D13" s="20" t="str">
        <f>'Skipper Whipper 2015'!D13</f>
        <v>POINTS</v>
      </c>
      <c r="E13" s="24" t="str">
        <f>E4</f>
        <v>Points</v>
      </c>
      <c r="F13" s="22" t="str">
        <f>F4</f>
        <v>CHAMP POINTS</v>
      </c>
    </row>
    <row r="14" spans="1:6">
      <c r="A14" s="40">
        <v>1</v>
      </c>
      <c r="B14" s="41" t="s">
        <v>7</v>
      </c>
      <c r="C14" s="42">
        <v>0.74375000000000002</v>
      </c>
      <c r="D14" s="7">
        <f t="shared" ref="D14:D21" si="0">IF(A14="DNS",MAX(A$14:A$25)+1,A14)</f>
        <v>1</v>
      </c>
      <c r="E14" s="31">
        <f>INDEX('Skipper Whipper 2015'!D$14:D$25,MATCH(B14,'Skipper Whipper 2015'!B$14:B$25,0))</f>
        <v>2</v>
      </c>
      <c r="F14" s="25">
        <f t="shared" ref="F14:F21" si="1">SUM(D14:E14)</f>
        <v>3</v>
      </c>
    </row>
    <row r="15" spans="1:6">
      <c r="A15" s="40">
        <f t="shared" ref="A15:A21" si="2">A14+1</f>
        <v>2</v>
      </c>
      <c r="B15" s="41" t="s">
        <v>41</v>
      </c>
      <c r="C15" s="42">
        <v>0.74930555555555556</v>
      </c>
      <c r="D15" s="7">
        <f t="shared" si="0"/>
        <v>2</v>
      </c>
      <c r="E15" s="31">
        <f>INDEX('Skipper Whipper 2015'!D$14:D$25,MATCH(B15,'Skipper Whipper 2015'!B$14:B$25,0))</f>
        <v>2</v>
      </c>
      <c r="F15" s="25">
        <f t="shared" si="1"/>
        <v>4</v>
      </c>
    </row>
    <row r="16" spans="1:6">
      <c r="A16" s="40">
        <f t="shared" si="2"/>
        <v>3</v>
      </c>
      <c r="B16" s="43" t="s">
        <v>10</v>
      </c>
      <c r="C16" s="42">
        <v>0.76736111111111116</v>
      </c>
      <c r="D16" s="7">
        <f t="shared" si="0"/>
        <v>3</v>
      </c>
      <c r="E16" s="31">
        <f>INDEX('Skipper Whipper 2015'!D$14:D$25,MATCH(B16,'Skipper Whipper 2015'!B$14:B$25,0))</f>
        <v>1</v>
      </c>
      <c r="F16" s="25">
        <f t="shared" si="1"/>
        <v>4</v>
      </c>
    </row>
    <row r="17" spans="1:10">
      <c r="A17" s="40">
        <f t="shared" si="2"/>
        <v>4</v>
      </c>
      <c r="B17" s="43" t="s">
        <v>12</v>
      </c>
      <c r="C17" s="42">
        <v>0.7895833333333333</v>
      </c>
      <c r="D17" s="7">
        <f t="shared" si="0"/>
        <v>4</v>
      </c>
      <c r="E17" s="31">
        <f>INDEX('Skipper Whipper 2015'!D$14:D$25,MATCH(B17,'Skipper Whipper 2015'!B$14:B$25,0))</f>
        <v>4</v>
      </c>
      <c r="F17" s="25">
        <f t="shared" si="1"/>
        <v>8</v>
      </c>
    </row>
    <row r="18" spans="1:10">
      <c r="A18" s="40">
        <f t="shared" si="2"/>
        <v>5</v>
      </c>
      <c r="B18" s="43" t="s">
        <v>49</v>
      </c>
      <c r="C18" s="42">
        <v>0.79722222222222217</v>
      </c>
      <c r="D18" s="7">
        <f t="shared" si="0"/>
        <v>5</v>
      </c>
      <c r="E18" s="31">
        <f>INDEX('Skipper Whipper 2015'!D$14:D$25,MATCH(B18,'Skipper Whipper 2015'!B$14:B$25,0))</f>
        <v>6</v>
      </c>
      <c r="F18" s="25">
        <f t="shared" si="1"/>
        <v>11</v>
      </c>
    </row>
    <row r="19" spans="1:10">
      <c r="A19" s="40">
        <f t="shared" si="2"/>
        <v>6</v>
      </c>
      <c r="B19" s="43" t="s">
        <v>11</v>
      </c>
      <c r="C19" s="42">
        <v>0.80763888888888891</v>
      </c>
      <c r="D19" s="7">
        <f t="shared" si="0"/>
        <v>6</v>
      </c>
      <c r="E19" s="31">
        <f>INDEX('Skipper Whipper 2015'!D$14:D$25,MATCH(B19,'Skipper Whipper 2015'!B$14:B$25,0))</f>
        <v>5</v>
      </c>
      <c r="F19" s="25">
        <f t="shared" si="1"/>
        <v>11</v>
      </c>
    </row>
    <row r="20" spans="1:10">
      <c r="A20" s="40">
        <f t="shared" si="2"/>
        <v>7</v>
      </c>
      <c r="B20" s="43" t="s">
        <v>46</v>
      </c>
      <c r="C20" s="42">
        <v>0.83750000000000002</v>
      </c>
      <c r="D20" s="7">
        <f t="shared" si="0"/>
        <v>7</v>
      </c>
      <c r="E20" s="31">
        <f>INDEX('Skipper Whipper 2015'!D$14:D$25,MATCH(B20,'Skipper Whipper 2015'!B$14:B$25,0))</f>
        <v>7</v>
      </c>
      <c r="F20" s="25">
        <f t="shared" si="1"/>
        <v>14</v>
      </c>
    </row>
    <row r="21" spans="1:10">
      <c r="A21" s="40">
        <f t="shared" si="2"/>
        <v>8</v>
      </c>
      <c r="B21" s="43" t="s">
        <v>9</v>
      </c>
      <c r="C21" s="42">
        <v>0.85416666666666663</v>
      </c>
      <c r="D21" s="7">
        <f t="shared" si="0"/>
        <v>8</v>
      </c>
      <c r="E21" s="31">
        <f>INDEX('Skipper Whipper 2015'!D$14:D$25,MATCH(B21,'Skipper Whipper 2015'!B$14:B$25,0))</f>
        <v>7</v>
      </c>
      <c r="F21" s="25">
        <f t="shared" si="1"/>
        <v>15</v>
      </c>
    </row>
    <row r="22" spans="1:10">
      <c r="A22" s="40"/>
      <c r="B22" s="43"/>
      <c r="C22" s="42"/>
      <c r="D22" s="7"/>
      <c r="E22" s="31"/>
      <c r="F22" s="25"/>
    </row>
    <row r="23" spans="1:10">
      <c r="A23" s="40"/>
      <c r="B23" s="43"/>
      <c r="C23" s="42"/>
      <c r="D23" s="7"/>
      <c r="E23" s="31"/>
      <c r="F23" s="25"/>
    </row>
    <row r="24" spans="1:10">
      <c r="A24" s="40"/>
      <c r="B24" s="41"/>
      <c r="C24" s="44"/>
      <c r="D24" s="2"/>
      <c r="E24" s="32"/>
      <c r="F24" s="28"/>
    </row>
    <row r="25" spans="1:10" ht="16" thickBot="1">
      <c r="A25" s="48"/>
      <c r="B25" s="46"/>
      <c r="C25" s="47"/>
      <c r="D25" s="4"/>
      <c r="E25" s="33"/>
      <c r="F25" s="27"/>
    </row>
    <row r="26" spans="1:10">
      <c r="A26" s="15" t="s">
        <v>4</v>
      </c>
      <c r="B26" s="12" t="str">
        <f>'Skipper Whipper 2015'!B26</f>
        <v>TEAMS</v>
      </c>
      <c r="C26" s="17" t="s">
        <v>5</v>
      </c>
      <c r="D26" s="12" t="str">
        <f>'Skipper Whipper 2015'!D26</f>
        <v>RACE</v>
      </c>
      <c r="E26" s="23" t="str">
        <f>E12</f>
        <v>SK</v>
      </c>
      <c r="F26" s="13" t="str">
        <f>F12</f>
        <v>TOT</v>
      </c>
    </row>
    <row r="27" spans="1:10">
      <c r="A27" s="14" t="s">
        <v>2</v>
      </c>
      <c r="B27" s="18"/>
      <c r="C27" s="18"/>
      <c r="D27" s="20" t="str">
        <f>'Skipper Whipper 2015'!D27</f>
        <v>POINTS</v>
      </c>
      <c r="E27" s="24" t="str">
        <f>E13</f>
        <v>Points</v>
      </c>
      <c r="F27" s="22" t="str">
        <f>F13</f>
        <v>CHAMP POINTS</v>
      </c>
    </row>
    <row r="28" spans="1:10">
      <c r="A28" s="40">
        <v>1</v>
      </c>
      <c r="B28" s="41" t="s">
        <v>41</v>
      </c>
      <c r="C28" s="42">
        <v>0.7090277777777777</v>
      </c>
      <c r="D28" s="7">
        <f t="shared" ref="D28:D35" si="3">IF(A28="DNS",MAX(A$28:A$39)+1,A28)</f>
        <v>1</v>
      </c>
      <c r="E28" s="31">
        <f>INDEX('Skipper Whipper 2015'!D$28:D$39,MATCH(B28,'Skipper Whipper 2015'!B$28:B$39,0))</f>
        <v>2</v>
      </c>
      <c r="F28" s="25">
        <f t="shared" ref="F28:F36" si="4">SUM(D28:E28)</f>
        <v>3</v>
      </c>
      <c r="G28" s="2"/>
      <c r="H28" s="2"/>
      <c r="I28" s="2"/>
      <c r="J28" s="2"/>
    </row>
    <row r="29" spans="1:10">
      <c r="A29" s="40">
        <f>A28+1</f>
        <v>2</v>
      </c>
      <c r="B29" s="41" t="s">
        <v>7</v>
      </c>
      <c r="C29" s="42">
        <v>0.71527777777777779</v>
      </c>
      <c r="D29" s="7">
        <f t="shared" si="3"/>
        <v>2</v>
      </c>
      <c r="E29" s="31">
        <f>INDEX('Skipper Whipper 2015'!D$28:D$39,MATCH(B29,'Skipper Whipper 2015'!B$28:B$39,0))</f>
        <v>3</v>
      </c>
      <c r="F29" s="25">
        <f t="shared" si="4"/>
        <v>5</v>
      </c>
      <c r="G29" s="2"/>
      <c r="H29" s="2"/>
      <c r="I29" s="2"/>
      <c r="J29" s="2"/>
    </row>
    <row r="30" spans="1:10">
      <c r="A30" s="40">
        <f>A29+1</f>
        <v>3</v>
      </c>
      <c r="B30" s="43" t="s">
        <v>16</v>
      </c>
      <c r="C30" s="42">
        <v>0.72152777777777777</v>
      </c>
      <c r="D30" s="7">
        <f t="shared" si="3"/>
        <v>3</v>
      </c>
      <c r="E30" s="31">
        <f>INDEX('Skipper Whipper 2015'!D$28:D$39,MATCH(B30,'Skipper Whipper 2015'!B$28:B$39,0))</f>
        <v>1</v>
      </c>
      <c r="F30" s="25">
        <f t="shared" si="4"/>
        <v>4</v>
      </c>
      <c r="G30" s="2"/>
      <c r="H30" s="2"/>
      <c r="I30" s="2"/>
      <c r="J30" s="2"/>
    </row>
    <row r="31" spans="1:10">
      <c r="A31" s="40">
        <f>A30+1</f>
        <v>4</v>
      </c>
      <c r="B31" s="43" t="s">
        <v>13</v>
      </c>
      <c r="C31" s="42">
        <v>0.77708333333333324</v>
      </c>
      <c r="D31" s="7">
        <f t="shared" si="3"/>
        <v>4</v>
      </c>
      <c r="E31" s="31">
        <f>INDEX('Skipper Whipper 2015'!D$28:D$39,MATCH(B31,'Skipper Whipper 2015'!B$28:B$39,0))</f>
        <v>4</v>
      </c>
      <c r="F31" s="25">
        <f t="shared" si="4"/>
        <v>8</v>
      </c>
      <c r="G31" s="2"/>
      <c r="H31" s="2"/>
      <c r="I31" s="2"/>
      <c r="J31" s="2"/>
    </row>
    <row r="32" spans="1:10">
      <c r="A32" s="40">
        <f>A31+1</f>
        <v>5</v>
      </c>
      <c r="B32" s="43" t="s">
        <v>25</v>
      </c>
      <c r="C32" s="42">
        <v>0.81111111111111101</v>
      </c>
      <c r="D32" s="7">
        <f t="shared" si="3"/>
        <v>5</v>
      </c>
      <c r="E32" s="31">
        <f>INDEX('Skipper Whipper 2015'!D$28:D$39,MATCH(B32,'Skipper Whipper 2015'!B$28:B$39,0))</f>
        <v>5</v>
      </c>
      <c r="F32" s="25">
        <f t="shared" si="4"/>
        <v>10</v>
      </c>
      <c r="G32" s="2"/>
      <c r="H32" s="2"/>
      <c r="I32" s="2"/>
      <c r="J32" s="2"/>
    </row>
    <row r="33" spans="1:10">
      <c r="A33" s="40" t="s">
        <v>15</v>
      </c>
      <c r="B33" s="43" t="s">
        <v>9</v>
      </c>
      <c r="C33" s="42" t="s">
        <v>15</v>
      </c>
      <c r="D33" s="7">
        <v>6</v>
      </c>
      <c r="E33" s="31">
        <f>INDEX('Skipper Whipper 2015'!D$28:D$39,MATCH(B33,'Skipper Whipper 2015'!B$28:B$39,0))</f>
        <v>5</v>
      </c>
      <c r="F33" s="25">
        <f t="shared" si="4"/>
        <v>11</v>
      </c>
      <c r="G33" s="2"/>
      <c r="H33" s="2"/>
      <c r="I33" s="2"/>
      <c r="J33" s="2"/>
    </row>
    <row r="34" spans="1:10">
      <c r="A34" s="40" t="s">
        <v>15</v>
      </c>
      <c r="B34" s="43" t="s">
        <v>50</v>
      </c>
      <c r="C34" s="42" t="s">
        <v>15</v>
      </c>
      <c r="D34" s="7">
        <f t="shared" si="3"/>
        <v>6</v>
      </c>
      <c r="E34" s="31">
        <f>INDEX('Skipper Whipper 2015'!D$28:D$39,MATCH(B34,'Skipper Whipper 2015'!B$28:B$39,0))</f>
        <v>5</v>
      </c>
      <c r="F34" s="25">
        <f t="shared" si="4"/>
        <v>11</v>
      </c>
      <c r="G34" s="2"/>
      <c r="H34" s="2"/>
      <c r="I34" s="2"/>
      <c r="J34" s="2"/>
    </row>
    <row r="35" spans="1:10">
      <c r="A35" s="40" t="s">
        <v>15</v>
      </c>
      <c r="B35" s="43" t="s">
        <v>42</v>
      </c>
      <c r="C35" s="42" t="s">
        <v>15</v>
      </c>
      <c r="D35" s="7">
        <f t="shared" si="3"/>
        <v>6</v>
      </c>
      <c r="E35" s="31">
        <f>INDEX('Skipper Whipper 2015'!D$28:D$39,MATCH(B35,'Skipper Whipper 2015'!B$28:B$39,0))</f>
        <v>5</v>
      </c>
      <c r="F35" s="25">
        <f t="shared" si="4"/>
        <v>11</v>
      </c>
      <c r="G35" s="2"/>
      <c r="H35" s="2"/>
      <c r="I35" s="2"/>
      <c r="J35" s="2"/>
    </row>
    <row r="36" spans="1:10">
      <c r="A36" s="40" t="s">
        <v>15</v>
      </c>
      <c r="B36" s="43"/>
      <c r="C36" s="42"/>
      <c r="D36" s="7"/>
      <c r="E36" s="31" t="e">
        <f>INDEX('Skipper Whipper 2015'!D$28:D$39,MATCH(B36,'Skipper Whipper 2015'!B$28:B$39,0))</f>
        <v>#N/A</v>
      </c>
      <c r="F36" s="25" t="e">
        <f t="shared" si="4"/>
        <v>#N/A</v>
      </c>
      <c r="G36" s="1"/>
      <c r="H36" s="2"/>
      <c r="I36" s="2"/>
      <c r="J36" s="2"/>
    </row>
    <row r="37" spans="1:10">
      <c r="A37" s="40"/>
      <c r="B37" s="43"/>
      <c r="C37" s="42"/>
      <c r="D37" s="7"/>
      <c r="E37" s="28"/>
      <c r="F37" s="28"/>
      <c r="G37" s="2"/>
      <c r="H37" s="2"/>
      <c r="I37" s="2"/>
      <c r="J37" s="2"/>
    </row>
    <row r="38" spans="1:10">
      <c r="A38" s="40"/>
      <c r="B38" s="41"/>
      <c r="C38" s="44"/>
      <c r="D38" s="2"/>
      <c r="E38" s="28"/>
      <c r="F38" s="28"/>
      <c r="G38" s="2"/>
      <c r="H38" s="2"/>
      <c r="I38" s="2"/>
      <c r="J38" s="2"/>
    </row>
    <row r="39" spans="1:10" ht="16" thickBot="1">
      <c r="A39" s="48"/>
      <c r="B39" s="46"/>
      <c r="C39" s="47"/>
      <c r="D39" s="4"/>
      <c r="E39" s="27"/>
      <c r="F39" s="27"/>
      <c r="G39" s="2"/>
      <c r="H39" s="2"/>
      <c r="I39" s="2"/>
      <c r="J39" s="2"/>
    </row>
    <row r="40" spans="1:10">
      <c r="A40" s="15"/>
      <c r="B40" s="10"/>
      <c r="C40" s="9"/>
      <c r="D40" s="10"/>
      <c r="E40" s="29"/>
      <c r="F40" s="29"/>
      <c r="G40" s="21"/>
      <c r="H40" s="21"/>
      <c r="I40" s="21"/>
      <c r="J40" s="21"/>
    </row>
    <row r="41" spans="1:10">
      <c r="A41" s="14"/>
      <c r="B41" s="2"/>
      <c r="C41" s="7"/>
      <c r="D41" s="2"/>
      <c r="E41" s="28"/>
      <c r="F41" s="28"/>
      <c r="G41" s="2"/>
      <c r="H41" s="2"/>
      <c r="I41" s="2"/>
      <c r="J41" s="2"/>
    </row>
    <row r="42" spans="1:10">
      <c r="A42" s="19"/>
      <c r="B42" s="2"/>
      <c r="C42" s="7"/>
      <c r="D42" s="7"/>
      <c r="E42" s="28"/>
      <c r="F42" s="28"/>
      <c r="G42" s="2"/>
      <c r="H42" s="2"/>
      <c r="I42" s="2"/>
      <c r="J42" s="2"/>
    </row>
    <row r="43" spans="1:10">
      <c r="A43" s="19"/>
      <c r="B43" s="2"/>
      <c r="C43" s="7"/>
      <c r="D43" s="7"/>
      <c r="E43" s="28"/>
      <c r="F43" s="28"/>
      <c r="G43" s="2"/>
      <c r="H43" s="2"/>
      <c r="I43" s="2"/>
      <c r="J43" s="2"/>
    </row>
    <row r="44" spans="1:10">
      <c r="A44" s="19"/>
      <c r="B44" s="2"/>
      <c r="C44" s="7"/>
      <c r="D44" s="7"/>
      <c r="E44" s="28"/>
      <c r="F44" s="28"/>
      <c r="G44" s="2"/>
      <c r="H44" s="2"/>
      <c r="I44" s="2"/>
      <c r="J44" s="2"/>
    </row>
    <row r="45" spans="1:10" ht="16" thickBot="1">
      <c r="A45" s="16"/>
      <c r="B45" s="4"/>
      <c r="C45" s="8"/>
      <c r="D45" s="4"/>
      <c r="E45" s="27"/>
      <c r="F45" s="27"/>
      <c r="G45" s="2"/>
      <c r="H45" s="2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opLeftCell="O1" workbookViewId="0">
      <selection activeCell="D21" sqref="D21"/>
    </sheetView>
  </sheetViews>
  <sheetFormatPr baseColWidth="10" defaultColWidth="8.83203125" defaultRowHeight="15" x14ac:dyDescent="0"/>
  <sheetData>
    <row r="2" spans="1:10" s="39" customFormat="1" ht="19" thickBot="1">
      <c r="A2" s="37" t="s">
        <v>30</v>
      </c>
      <c r="B2" s="37"/>
      <c r="C2" s="38">
        <f>'CGC 2015'!C2</f>
        <v>2015</v>
      </c>
    </row>
    <row r="3" spans="1:10">
      <c r="A3" s="11" t="s">
        <v>4</v>
      </c>
      <c r="B3" s="12" t="str">
        <f>'CGC 2015'!B3</f>
        <v>TEAMS</v>
      </c>
      <c r="C3" s="12" t="s">
        <v>5</v>
      </c>
      <c r="D3" s="12" t="str">
        <f>'CGC 2015'!D3</f>
        <v>RACE</v>
      </c>
      <c r="E3" s="23" t="s">
        <v>22</v>
      </c>
      <c r="F3" s="23" t="s">
        <v>24</v>
      </c>
      <c r="G3" s="23" t="s">
        <v>18</v>
      </c>
      <c r="H3" s="21"/>
      <c r="I3" s="21"/>
      <c r="J3" s="21"/>
    </row>
    <row r="4" spans="1:10">
      <c r="A4" s="14" t="s">
        <v>0</v>
      </c>
      <c r="B4" s="18"/>
      <c r="C4" s="18"/>
      <c r="D4" s="20" t="str">
        <f>'CGC 2015'!D4</f>
        <v>POINTS</v>
      </c>
      <c r="E4" s="24" t="s">
        <v>21</v>
      </c>
      <c r="F4" s="24" t="s">
        <v>21</v>
      </c>
      <c r="G4" s="24" t="s">
        <v>17</v>
      </c>
      <c r="H4" s="2"/>
      <c r="I4" s="2"/>
      <c r="J4" s="2"/>
    </row>
    <row r="5" spans="1:10">
      <c r="A5" s="40">
        <v>1</v>
      </c>
      <c r="B5" s="41" t="s">
        <v>7</v>
      </c>
      <c r="C5" s="42">
        <v>0.17777777777777778</v>
      </c>
      <c r="D5" s="7">
        <f>IF(A5="DNS",MAX(A$5:A$11)+1,A5)</f>
        <v>1</v>
      </c>
      <c r="E5" s="25">
        <f>INDEX('Skipper Whipper 2015'!$D$5:$D$10,MATCH($B5,'Skipper Whipper 2015'!$B$5:$B$10,0))</f>
        <v>1</v>
      </c>
      <c r="F5" s="25">
        <f>INDEX('CGC 2015'!$D$5:$D$11,MATCH($B5,'CGC 2015'!$B$5:$B$11,0))</f>
        <v>1</v>
      </c>
      <c r="G5" s="25">
        <f>SUM(D5:F5)</f>
        <v>3</v>
      </c>
      <c r="H5" s="2"/>
      <c r="I5" s="2"/>
      <c r="J5" s="2"/>
    </row>
    <row r="6" spans="1:10">
      <c r="A6" s="40">
        <f>A5+1</f>
        <v>2</v>
      </c>
      <c r="B6" s="41" t="s">
        <v>47</v>
      </c>
      <c r="C6" s="42">
        <v>0.18055555555555555</v>
      </c>
      <c r="D6" s="7">
        <f>IF(A6="DNS",MAX(A$5:A$11)+1,A6)</f>
        <v>2</v>
      </c>
      <c r="E6" s="25">
        <f>INDEX('Skipper Whipper 2015'!$D$5:$D$10,MATCH($B6,'Skipper Whipper 2015'!$B$5:$B$10,0))</f>
        <v>3</v>
      </c>
      <c r="F6" s="25">
        <f>INDEX('CGC 2015'!$D$5:$D$11,MATCH($B6,'CGC 2015'!$B$5:$B$11,0))</f>
        <v>3</v>
      </c>
      <c r="G6" s="25">
        <f>SUM(D6:F6)</f>
        <v>8</v>
      </c>
      <c r="H6" s="2"/>
    </row>
    <row r="7" spans="1:10">
      <c r="A7" s="40">
        <f>A6+1</f>
        <v>3</v>
      </c>
      <c r="B7" s="41" t="s">
        <v>41</v>
      </c>
      <c r="C7" s="42">
        <v>0.18402777777777779</v>
      </c>
      <c r="D7" s="7">
        <f>IF(A7="DNS",MAX(A$5:A$11)+1,A7)</f>
        <v>3</v>
      </c>
      <c r="E7" s="25">
        <f>INDEX('Skipper Whipper 2015'!$D$5:$D$10,MATCH($B7,'Skipper Whipper 2015'!$B$5:$B$10,0))</f>
        <v>2</v>
      </c>
      <c r="F7" s="25">
        <f>INDEX('CGC 2015'!$D$5:$D$11,MATCH($B7,'CGC 2015'!$B$5:$B$11,0))</f>
        <v>1</v>
      </c>
      <c r="G7" s="25">
        <f>SUM(D7:F7)</f>
        <v>6</v>
      </c>
      <c r="H7" s="2"/>
      <c r="I7" s="2"/>
      <c r="J7" s="2"/>
    </row>
    <row r="8" spans="1:10">
      <c r="A8" s="40">
        <v>4</v>
      </c>
      <c r="B8" s="43" t="s">
        <v>40</v>
      </c>
      <c r="C8" s="42">
        <v>0.19652777777777777</v>
      </c>
      <c r="D8" s="7">
        <f>IF(A8="DNS",MAX(A$5:A$11)+1,A8)</f>
        <v>4</v>
      </c>
      <c r="E8" s="25">
        <f>INDEX('Skipper Whipper 2015'!D$5:D$10,MATCH(B8,'Skipper Whipper 2015'!B$5:B$10,0))</f>
        <v>4</v>
      </c>
      <c r="F8" s="25">
        <f>INDEX('CGC 2015'!$D$5:$D$11,MATCH($B8,'CGC 2015'!$B$5:$B$11,0))</f>
        <v>5</v>
      </c>
      <c r="G8" s="25">
        <f>SUM(D8:F8)</f>
        <v>13</v>
      </c>
      <c r="H8" s="2"/>
      <c r="I8" s="2"/>
      <c r="J8" s="2"/>
    </row>
    <row r="9" spans="1:10">
      <c r="A9" s="40" t="s">
        <v>15</v>
      </c>
      <c r="B9" s="43" t="s">
        <v>9</v>
      </c>
      <c r="C9" s="42">
        <v>0</v>
      </c>
      <c r="D9" s="7">
        <f>IF(A9="DNS",MAX(A$5:A$11)+1,A9)</f>
        <v>5</v>
      </c>
      <c r="E9" s="25">
        <f>INDEX('Skipper Whipper 2015'!D$5:D$10,MATCH(B9,'Skipper Whipper 2015'!B$5:B$10,0))</f>
        <v>5</v>
      </c>
      <c r="F9" s="25">
        <f>INDEX('CGC 2015'!$D$5:$D$11,MATCH($B9,'CGC 2015'!$B$5:$B$11,0))</f>
        <v>4</v>
      </c>
      <c r="G9" s="25">
        <f>SUM(D9:F9)</f>
        <v>14</v>
      </c>
      <c r="H9" s="2"/>
      <c r="I9" s="2"/>
      <c r="J9" s="2"/>
    </row>
    <row r="10" spans="1:10">
      <c r="A10" s="40"/>
      <c r="B10" s="43"/>
      <c r="C10" s="42"/>
      <c r="D10" s="7"/>
      <c r="E10" s="25"/>
      <c r="F10" s="28"/>
      <c r="G10" s="25"/>
      <c r="H10" s="2"/>
      <c r="I10" s="2"/>
      <c r="J10" s="2"/>
    </row>
    <row r="11" spans="1:10" ht="16" thickBot="1">
      <c r="A11" s="48"/>
      <c r="B11" s="46"/>
      <c r="C11" s="47"/>
      <c r="D11" s="4"/>
      <c r="E11" s="27"/>
      <c r="F11" s="27"/>
      <c r="G11" s="27"/>
      <c r="H11" s="21"/>
      <c r="I11" s="21"/>
      <c r="J11" s="21"/>
    </row>
    <row r="12" spans="1:10">
      <c r="A12" s="11" t="s">
        <v>4</v>
      </c>
      <c r="B12" s="12" t="str">
        <f>'CGC 2015'!B12</f>
        <v>TEAMS</v>
      </c>
      <c r="C12" s="12" t="s">
        <v>5</v>
      </c>
      <c r="D12" s="12" t="str">
        <f>'CGC 2015'!D12</f>
        <v>RACE</v>
      </c>
      <c r="E12" s="23" t="str">
        <f t="shared" ref="E12:G13" si="0">E3</f>
        <v>SK</v>
      </c>
      <c r="F12" s="23" t="str">
        <f t="shared" si="0"/>
        <v>CGC</v>
      </c>
      <c r="G12" s="13" t="str">
        <f t="shared" si="0"/>
        <v>TOT</v>
      </c>
      <c r="H12" s="2"/>
      <c r="I12" s="2"/>
      <c r="J12" s="2"/>
    </row>
    <row r="13" spans="1:10">
      <c r="A13" s="14" t="s">
        <v>1</v>
      </c>
      <c r="B13" s="18"/>
      <c r="C13" s="18"/>
      <c r="D13" s="20" t="str">
        <f>'CGC 2015'!D13</f>
        <v>POINTS</v>
      </c>
      <c r="E13" s="24" t="str">
        <f t="shared" si="0"/>
        <v>Points</v>
      </c>
      <c r="F13" s="24" t="str">
        <f t="shared" si="0"/>
        <v>Points</v>
      </c>
      <c r="G13" s="22" t="str">
        <f t="shared" si="0"/>
        <v>CHAMP POINTS</v>
      </c>
      <c r="H13" s="2"/>
      <c r="I13" s="2"/>
      <c r="J13" s="2"/>
    </row>
    <row r="14" spans="1:10">
      <c r="A14" s="40">
        <v>1</v>
      </c>
      <c r="B14" s="43" t="s">
        <v>41</v>
      </c>
      <c r="C14" s="42">
        <v>0.20416666666666669</v>
      </c>
      <c r="D14" s="7">
        <f t="shared" ref="D14:D21" si="1">IF(A14="DNS",MAX(A$14:A$25)+1,A14)</f>
        <v>1</v>
      </c>
      <c r="E14" s="31">
        <f>INDEX('Skipper Whipper 2015'!D$14:D$25,MATCH(B14,'Skipper Whipper 2015'!B$14:B$25,0))</f>
        <v>2</v>
      </c>
      <c r="F14" s="25">
        <f>INDEX('CGC 2015'!$D$14:$D$24,MATCH($B14,'CGC 2015'!$B$14:$B$24,0))</f>
        <v>2</v>
      </c>
      <c r="G14" s="25">
        <f t="shared" ref="G14:G21" si="2">SUM(D14:F14)</f>
        <v>5</v>
      </c>
      <c r="H14" s="2"/>
      <c r="I14" s="2"/>
      <c r="J14" s="2"/>
    </row>
    <row r="15" spans="1:10">
      <c r="A15" s="40">
        <f t="shared" ref="A15:A20" si="3">A14+1</f>
        <v>2</v>
      </c>
      <c r="B15" s="43" t="s">
        <v>10</v>
      </c>
      <c r="C15" s="42">
        <v>0.2076388888888889</v>
      </c>
      <c r="D15" s="7">
        <f t="shared" si="1"/>
        <v>2</v>
      </c>
      <c r="E15" s="31">
        <f>INDEX('Skipper Whipper 2015'!D$14:D$25,MATCH(B15,'Skipper Whipper 2015'!B$14:B$25,0))</f>
        <v>1</v>
      </c>
      <c r="F15" s="25">
        <f>INDEX('CGC 2015'!$D$14:$D$24,MATCH($B15,'CGC 2015'!$B$14:$B$24,0))</f>
        <v>3</v>
      </c>
      <c r="G15" s="25">
        <f t="shared" si="2"/>
        <v>6</v>
      </c>
      <c r="H15" s="2"/>
      <c r="I15" s="2"/>
      <c r="J15" s="2"/>
    </row>
    <row r="16" spans="1:10">
      <c r="A16" s="40">
        <f t="shared" si="3"/>
        <v>3</v>
      </c>
      <c r="B16" s="43" t="s">
        <v>7</v>
      </c>
      <c r="C16" s="42">
        <v>0.21458333333333335</v>
      </c>
      <c r="D16" s="7">
        <f t="shared" si="1"/>
        <v>3</v>
      </c>
      <c r="E16" s="31">
        <f>INDEX('Skipper Whipper 2015'!D$14:D$25,MATCH(B16,'Skipper Whipper 2015'!B$14:B$25,0))</f>
        <v>2</v>
      </c>
      <c r="F16" s="25">
        <f>INDEX('CGC 2015'!$D$14:$D$24,MATCH($B16,'CGC 2015'!$B$14:$B$24,0))</f>
        <v>1</v>
      </c>
      <c r="G16" s="25">
        <f t="shared" si="2"/>
        <v>6</v>
      </c>
      <c r="H16" s="2"/>
      <c r="I16" s="2"/>
      <c r="J16" s="2"/>
    </row>
    <row r="17" spans="1:10">
      <c r="A17" s="40">
        <f t="shared" si="3"/>
        <v>4</v>
      </c>
      <c r="B17" s="43" t="s">
        <v>49</v>
      </c>
      <c r="C17" s="42">
        <v>0.21875</v>
      </c>
      <c r="D17" s="7">
        <f t="shared" si="1"/>
        <v>4</v>
      </c>
      <c r="E17" s="31">
        <f>INDEX('Skipper Whipper 2015'!D$14:D$25,MATCH(B17,'Skipper Whipper 2015'!B$14:B$25,0))</f>
        <v>6</v>
      </c>
      <c r="F17" s="25">
        <f>INDEX('CGC 2015'!$D$14:$D$24,MATCH($B17,'CGC 2015'!$B$14:$B$24,0))</f>
        <v>5</v>
      </c>
      <c r="G17" s="25">
        <f t="shared" si="2"/>
        <v>15</v>
      </c>
      <c r="H17" s="2"/>
      <c r="I17" s="2"/>
      <c r="J17" s="2"/>
    </row>
    <row r="18" spans="1:10">
      <c r="A18" s="40">
        <f t="shared" si="3"/>
        <v>5</v>
      </c>
      <c r="B18" s="43" t="s">
        <v>12</v>
      </c>
      <c r="C18" s="42">
        <v>0.21944444444444444</v>
      </c>
      <c r="D18" s="7">
        <f t="shared" si="1"/>
        <v>5</v>
      </c>
      <c r="E18" s="31">
        <f>INDEX('Skipper Whipper 2015'!D$14:D$25,MATCH(B18,'Skipper Whipper 2015'!B$14:B$25,0))</f>
        <v>4</v>
      </c>
      <c r="F18" s="25">
        <f>INDEX('CGC 2015'!$D$14:$D$24,MATCH($B18,'CGC 2015'!$B$14:$B$24,0))</f>
        <v>4</v>
      </c>
      <c r="G18" s="25">
        <f t="shared" si="2"/>
        <v>13</v>
      </c>
      <c r="H18" s="2"/>
      <c r="I18" s="2"/>
      <c r="J18" s="2"/>
    </row>
    <row r="19" spans="1:10">
      <c r="A19" s="40">
        <f t="shared" si="3"/>
        <v>6</v>
      </c>
      <c r="B19" s="43" t="s">
        <v>11</v>
      </c>
      <c r="C19" s="42">
        <v>0.22361111111111109</v>
      </c>
      <c r="D19" s="7">
        <f t="shared" si="1"/>
        <v>6</v>
      </c>
      <c r="E19" s="31">
        <f>INDEX('Skipper Whipper 2015'!D$14:D$25,MATCH(B19,'Skipper Whipper 2015'!B$14:B$25,0))</f>
        <v>5</v>
      </c>
      <c r="F19" s="25">
        <f>INDEX('CGC 2015'!$D$14:$D$24,MATCH($B19,'CGC 2015'!$B$14:$B$24,0))</f>
        <v>6</v>
      </c>
      <c r="G19" s="25">
        <f t="shared" si="2"/>
        <v>17</v>
      </c>
      <c r="H19" s="2"/>
      <c r="I19" s="2"/>
      <c r="J19" s="2"/>
    </row>
    <row r="20" spans="1:10">
      <c r="A20" s="40">
        <f t="shared" si="3"/>
        <v>7</v>
      </c>
      <c r="B20" s="43" t="s">
        <v>46</v>
      </c>
      <c r="C20" s="42">
        <v>0.23750000000000002</v>
      </c>
      <c r="D20" s="7">
        <f t="shared" si="1"/>
        <v>7</v>
      </c>
      <c r="E20" s="31">
        <f>INDEX('Skipper Whipper 2015'!D$14:D$25,MATCH(B20,'Skipper Whipper 2015'!B$14:B$25,0))</f>
        <v>7</v>
      </c>
      <c r="F20" s="25">
        <f>INDEX('CGC 2015'!$D$14:$D$24,MATCH($B20,'CGC 2015'!$B$14:$B$24,0))</f>
        <v>7</v>
      </c>
      <c r="G20" s="25">
        <f t="shared" si="2"/>
        <v>21</v>
      </c>
      <c r="H20" s="2"/>
      <c r="I20" s="2"/>
      <c r="J20" s="2"/>
    </row>
    <row r="21" spans="1:10">
      <c r="A21" s="40" t="s">
        <v>15</v>
      </c>
      <c r="B21" s="43" t="s">
        <v>9</v>
      </c>
      <c r="C21" s="42">
        <v>0</v>
      </c>
      <c r="D21" s="7">
        <f t="shared" si="1"/>
        <v>8</v>
      </c>
      <c r="E21" s="31">
        <f>INDEX('Skipper Whipper 2015'!D$14:D$25,MATCH(B21,'Skipper Whipper 2015'!B$14:B$25,0))</f>
        <v>7</v>
      </c>
      <c r="F21" s="25">
        <f>INDEX('CGC 2015'!$D$14:$D$24,MATCH($B21,'CGC 2015'!$B$14:$B$24,0))</f>
        <v>8</v>
      </c>
      <c r="G21" s="25">
        <f t="shared" si="2"/>
        <v>23</v>
      </c>
      <c r="H21" s="2"/>
      <c r="I21" s="2"/>
      <c r="J21" s="2"/>
    </row>
    <row r="22" spans="1:10">
      <c r="A22" s="40"/>
      <c r="B22" s="43"/>
      <c r="C22" s="42"/>
      <c r="D22" s="7"/>
      <c r="E22" s="31"/>
      <c r="F22" s="25"/>
      <c r="G22" s="25"/>
      <c r="H22" s="2"/>
      <c r="I22" s="2"/>
      <c r="J22" s="2"/>
    </row>
    <row r="23" spans="1:10">
      <c r="A23" s="40"/>
      <c r="B23" s="43"/>
      <c r="C23" s="42"/>
      <c r="D23" s="7"/>
      <c r="E23" s="31"/>
      <c r="F23" s="25"/>
      <c r="G23" s="25"/>
      <c r="H23" s="2"/>
      <c r="I23" s="2"/>
      <c r="J23" s="2"/>
    </row>
    <row r="24" spans="1:10">
      <c r="A24" s="40"/>
      <c r="B24" s="41"/>
      <c r="C24" s="44"/>
      <c r="D24" s="2"/>
      <c r="E24" s="32"/>
      <c r="F24" s="28"/>
      <c r="G24" s="3"/>
      <c r="H24" s="2"/>
      <c r="I24" s="2"/>
      <c r="J24" s="2"/>
    </row>
    <row r="25" spans="1:10" ht="16" thickBot="1">
      <c r="A25" s="48"/>
      <c r="B25" s="46"/>
      <c r="C25" s="47"/>
      <c r="D25" s="4"/>
      <c r="E25" s="33"/>
      <c r="F25" s="27"/>
      <c r="G25" s="5"/>
      <c r="H25" s="21"/>
      <c r="I25" s="21"/>
      <c r="J25" s="21"/>
    </row>
    <row r="26" spans="1:10">
      <c r="A26" s="15" t="s">
        <v>4</v>
      </c>
      <c r="B26" s="12" t="str">
        <f>'CGC 2015'!B26</f>
        <v>TEAMS</v>
      </c>
      <c r="C26" s="17" t="s">
        <v>5</v>
      </c>
      <c r="D26" s="12" t="str">
        <f>'CGC 2015'!D26</f>
        <v>RACE</v>
      </c>
      <c r="E26" s="23" t="str">
        <f t="shared" ref="E26:G27" si="4">E12</f>
        <v>SK</v>
      </c>
      <c r="F26" s="23" t="str">
        <f t="shared" si="4"/>
        <v>CGC</v>
      </c>
      <c r="G26" s="13" t="str">
        <f t="shared" si="4"/>
        <v>TOT</v>
      </c>
      <c r="H26" s="2"/>
      <c r="I26" s="2"/>
      <c r="J26" s="2"/>
    </row>
    <row r="27" spans="1:10">
      <c r="A27" s="14" t="s">
        <v>2</v>
      </c>
      <c r="B27" s="18"/>
      <c r="C27" s="18"/>
      <c r="D27" s="20" t="str">
        <f>'CGC 2015'!D27</f>
        <v>POINTS</v>
      </c>
      <c r="E27" s="24" t="str">
        <f t="shared" si="4"/>
        <v>Points</v>
      </c>
      <c r="F27" s="24" t="str">
        <f t="shared" si="4"/>
        <v>Points</v>
      </c>
      <c r="G27" s="22" t="str">
        <f t="shared" si="4"/>
        <v>CHAMP POINTS</v>
      </c>
      <c r="H27" s="2"/>
      <c r="I27" s="2"/>
      <c r="J27" s="2"/>
    </row>
    <row r="28" spans="1:10">
      <c r="A28" s="40">
        <v>1</v>
      </c>
      <c r="B28" s="41" t="s">
        <v>41</v>
      </c>
      <c r="C28" s="42">
        <v>0.19444444444444445</v>
      </c>
      <c r="D28" s="7">
        <f t="shared" ref="D28:D35" si="5">IF(A28="DNS",MAX(A$28:A$39)+1,A28)</f>
        <v>1</v>
      </c>
      <c r="E28" s="31">
        <f>INDEX('Skipper Whipper 2015'!D$28:D$39,MATCH(B28,'Skipper Whipper 2015'!B$28:B$39,0))</f>
        <v>2</v>
      </c>
      <c r="F28" s="25">
        <f>INDEX('CGC 2015'!$D$28:$D$39,MATCH($B28,'CGC 2015'!$B$28:$B$39,0))</f>
        <v>1</v>
      </c>
      <c r="G28" s="25">
        <f t="shared" ref="G28:G36" si="6">SUM(D28:F28)</f>
        <v>4</v>
      </c>
      <c r="H28" s="2"/>
      <c r="I28" s="2"/>
      <c r="J28" s="2"/>
    </row>
    <row r="29" spans="1:10">
      <c r="A29" s="40">
        <f t="shared" ref="A29:A32" si="7">A28+1</f>
        <v>2</v>
      </c>
      <c r="B29" s="41" t="s">
        <v>16</v>
      </c>
      <c r="C29" s="42">
        <v>0.19513888888888889</v>
      </c>
      <c r="D29" s="7">
        <f t="shared" si="5"/>
        <v>2</v>
      </c>
      <c r="E29" s="31">
        <f>INDEX('Skipper Whipper 2015'!D$28:D$39,MATCH(B29,'Skipper Whipper 2015'!B$28:B$39,0))</f>
        <v>1</v>
      </c>
      <c r="F29" s="25">
        <f>INDEX('CGC 2015'!$D$28:$D$39,MATCH($B29,'CGC 2015'!$B$28:$B$39,0))</f>
        <v>3</v>
      </c>
      <c r="G29" s="36">
        <f t="shared" si="6"/>
        <v>6</v>
      </c>
      <c r="H29" s="2"/>
      <c r="I29" s="2"/>
      <c r="J29" s="2"/>
    </row>
    <row r="30" spans="1:10">
      <c r="A30" s="40">
        <f t="shared" si="7"/>
        <v>3</v>
      </c>
      <c r="B30" s="43" t="s">
        <v>7</v>
      </c>
      <c r="C30" s="42">
        <v>0.19722222222222222</v>
      </c>
      <c r="D30" s="7">
        <f t="shared" si="5"/>
        <v>3</v>
      </c>
      <c r="E30" s="31">
        <f>INDEX('Skipper Whipper 2015'!D$28:D$39,MATCH(B30,'Skipper Whipper 2015'!B$28:B$39,0))</f>
        <v>3</v>
      </c>
      <c r="F30" s="25">
        <f>INDEX('CGC 2015'!$D$28:$D$39,MATCH($B30,'CGC 2015'!$B$28:$B$39,0))</f>
        <v>2</v>
      </c>
      <c r="G30" s="25">
        <f t="shared" si="6"/>
        <v>8</v>
      </c>
      <c r="H30" s="2"/>
      <c r="I30" s="2"/>
      <c r="J30" s="2"/>
    </row>
    <row r="31" spans="1:10">
      <c r="A31" s="40">
        <f t="shared" si="7"/>
        <v>4</v>
      </c>
      <c r="B31" s="43" t="s">
        <v>13</v>
      </c>
      <c r="C31" s="42">
        <v>0.21041666666666667</v>
      </c>
      <c r="D31" s="7">
        <f t="shared" si="5"/>
        <v>4</v>
      </c>
      <c r="E31" s="31">
        <f>INDEX('Skipper Whipper 2015'!D$28:D$39,MATCH(B31,'Skipper Whipper 2015'!B$28:B$39,0))</f>
        <v>4</v>
      </c>
      <c r="F31" s="25">
        <f>INDEX('CGC 2015'!$D$28:$D$39,MATCH($B31,'CGC 2015'!$B$28:$B$39,0))</f>
        <v>4</v>
      </c>
      <c r="G31" s="25">
        <f t="shared" si="6"/>
        <v>12</v>
      </c>
      <c r="H31" s="2"/>
      <c r="I31" s="2"/>
      <c r="J31" s="2"/>
    </row>
    <row r="32" spans="1:10">
      <c r="A32" s="40">
        <f t="shared" si="7"/>
        <v>5</v>
      </c>
      <c r="B32" s="43" t="s">
        <v>9</v>
      </c>
      <c r="C32" s="42">
        <v>0.21388888888888891</v>
      </c>
      <c r="D32" s="7">
        <f t="shared" si="5"/>
        <v>5</v>
      </c>
      <c r="E32" s="31">
        <f>INDEX('Skipper Whipper 2015'!D$28:D$39,MATCH(B32,'Skipper Whipper 2015'!B$28:B$39,0))</f>
        <v>5</v>
      </c>
      <c r="F32" s="25">
        <f>INDEX('CGC 2015'!$D$28:$D$39,MATCH($B32,'CGC 2015'!$B$28:$B$39,0))</f>
        <v>6</v>
      </c>
      <c r="G32" s="25">
        <f t="shared" si="6"/>
        <v>16</v>
      </c>
      <c r="H32" s="2"/>
      <c r="I32" s="2"/>
      <c r="J32" s="2"/>
    </row>
    <row r="33" spans="1:10">
      <c r="A33" s="40" t="s">
        <v>15</v>
      </c>
      <c r="B33" s="43" t="s">
        <v>25</v>
      </c>
      <c r="C33" s="42">
        <v>0</v>
      </c>
      <c r="D33" s="7">
        <v>6</v>
      </c>
      <c r="E33" s="31">
        <f>INDEX('Skipper Whipper 2015'!D$28:D$39,MATCH(B33,'Skipper Whipper 2015'!B$28:B$39,0))</f>
        <v>5</v>
      </c>
      <c r="F33" s="25">
        <f>INDEX('CGC 2015'!$D$28:$D$39,MATCH($B33,'CGC 2015'!$B$28:$B$39,0))</f>
        <v>5</v>
      </c>
      <c r="G33" s="25">
        <f t="shared" si="6"/>
        <v>16</v>
      </c>
      <c r="H33" s="2"/>
      <c r="I33" s="2"/>
      <c r="J33" s="2"/>
    </row>
    <row r="34" spans="1:10">
      <c r="A34" s="40" t="s">
        <v>15</v>
      </c>
      <c r="B34" s="43" t="s">
        <v>50</v>
      </c>
      <c r="C34" s="42">
        <v>0</v>
      </c>
      <c r="D34" s="7">
        <f t="shared" si="5"/>
        <v>6</v>
      </c>
      <c r="E34" s="31">
        <f>INDEX('Skipper Whipper 2015'!D$28:D$39,MATCH(B34,'Skipper Whipper 2015'!B$28:B$39,0))</f>
        <v>5</v>
      </c>
      <c r="F34" s="25">
        <f>INDEX('CGC 2015'!$D$28:$D$39,MATCH($B34,'CGC 2015'!$B$28:$B$39,0))</f>
        <v>6</v>
      </c>
      <c r="G34" s="25">
        <f t="shared" si="6"/>
        <v>17</v>
      </c>
      <c r="H34" s="2"/>
      <c r="I34" s="2"/>
      <c r="J34" s="2"/>
    </row>
    <row r="35" spans="1:10">
      <c r="A35" s="40" t="s">
        <v>15</v>
      </c>
      <c r="B35" s="43" t="s">
        <v>42</v>
      </c>
      <c r="C35" s="42" t="s">
        <v>15</v>
      </c>
      <c r="D35" s="7">
        <f t="shared" si="5"/>
        <v>6</v>
      </c>
      <c r="E35" s="31">
        <f>INDEX('Skipper Whipper 2015'!D$28:D$39,MATCH(B35,'Skipper Whipper 2015'!B$28:B$39,0))</f>
        <v>5</v>
      </c>
      <c r="F35" s="25">
        <f>INDEX('CGC 2015'!$D$28:$D$39,MATCH($B35,'CGC 2015'!$B$28:$B$39,0))</f>
        <v>6</v>
      </c>
      <c r="G35" s="25">
        <f t="shared" si="6"/>
        <v>17</v>
      </c>
      <c r="H35" s="2"/>
      <c r="I35" s="2"/>
      <c r="J35" s="2"/>
    </row>
    <row r="36" spans="1:10">
      <c r="A36" s="40" t="s">
        <v>15</v>
      </c>
      <c r="B36" s="43" t="s">
        <v>33</v>
      </c>
      <c r="C36" s="42">
        <v>0</v>
      </c>
      <c r="D36" s="7"/>
      <c r="E36" s="31" t="e">
        <f>INDEX('Skipper Whipper 2015'!D$28:D$39,MATCH(B36,'Skipper Whipper 2015'!B$28:B$39,0))</f>
        <v>#N/A</v>
      </c>
      <c r="F36" s="25" t="e">
        <f>INDEX('CGC 2015'!$D$28:$D$39,MATCH($B36,'CGC 2015'!$B$28:$B$39,0))</f>
        <v>#N/A</v>
      </c>
      <c r="G36" s="25" t="e">
        <f t="shared" si="6"/>
        <v>#N/A</v>
      </c>
      <c r="H36" s="2"/>
      <c r="I36" s="2"/>
      <c r="J36" s="2"/>
    </row>
    <row r="37" spans="1:10">
      <c r="A37" s="40"/>
      <c r="B37" s="41"/>
      <c r="C37" s="44"/>
      <c r="D37" s="2"/>
      <c r="E37" s="28"/>
      <c r="F37" s="28"/>
      <c r="G37" s="3"/>
      <c r="H37" s="2"/>
      <c r="I37" s="2"/>
      <c r="J37" s="2"/>
    </row>
    <row r="38" spans="1:10">
      <c r="A38" s="40"/>
      <c r="B38" s="41"/>
      <c r="C38" s="44"/>
      <c r="D38" s="2"/>
      <c r="E38" s="28"/>
      <c r="F38" s="28"/>
      <c r="G38" s="3"/>
      <c r="H38" s="2"/>
      <c r="I38" s="2"/>
      <c r="J38" s="2"/>
    </row>
    <row r="39" spans="1:10" ht="16" thickBot="1">
      <c r="A39" s="48"/>
      <c r="B39" s="46"/>
      <c r="C39" s="47"/>
      <c r="D39" s="4"/>
      <c r="E39" s="27"/>
      <c r="F39" s="27"/>
      <c r="G39" s="5"/>
      <c r="H39" s="2"/>
      <c r="I39" s="2"/>
      <c r="J39" s="2"/>
    </row>
    <row r="40" spans="1:10">
      <c r="A40" s="15"/>
      <c r="B40" s="10"/>
      <c r="C40" s="9"/>
      <c r="D40" s="10"/>
      <c r="E40" s="29"/>
      <c r="F40" s="30"/>
      <c r="G40" s="29"/>
      <c r="H40" s="2"/>
      <c r="I40" s="2"/>
      <c r="J40" s="2"/>
    </row>
    <row r="41" spans="1:10">
      <c r="A41" s="14"/>
      <c r="B41" s="2"/>
      <c r="C41" s="7"/>
      <c r="D41" s="2"/>
      <c r="E41" s="28"/>
      <c r="F41" s="28"/>
      <c r="G41" s="28"/>
      <c r="H41" s="2"/>
      <c r="I41" s="2"/>
      <c r="J41" s="2"/>
    </row>
    <row r="42" spans="1:10">
      <c r="A42" s="19"/>
      <c r="B42" s="2"/>
      <c r="C42" s="7"/>
      <c r="D42" s="7"/>
      <c r="E42" s="28"/>
      <c r="F42" s="28"/>
      <c r="G42" s="28"/>
      <c r="H42" s="2"/>
      <c r="I42" s="2"/>
      <c r="J42" s="2"/>
    </row>
    <row r="43" spans="1:10">
      <c r="A43" s="19"/>
      <c r="B43" s="2"/>
      <c r="C43" s="7"/>
      <c r="D43" s="7"/>
      <c r="E43" s="28"/>
      <c r="F43" s="28"/>
      <c r="G43" s="28"/>
      <c r="H43" s="2"/>
      <c r="I43" s="2"/>
      <c r="J43" s="2"/>
    </row>
    <row r="44" spans="1:10">
      <c r="A44" s="19"/>
      <c r="B44" s="2"/>
      <c r="C44" s="7"/>
      <c r="D44" s="7"/>
      <c r="E44" s="28"/>
      <c r="F44" s="28"/>
      <c r="G44" s="28"/>
      <c r="H44" s="2"/>
      <c r="I44" s="2"/>
      <c r="J44" s="2"/>
    </row>
    <row r="45" spans="1:10" ht="16" thickBot="1">
      <c r="A45" s="16"/>
      <c r="B45" s="4"/>
      <c r="C45" s="8"/>
      <c r="D45" s="4"/>
      <c r="E45" s="27"/>
      <c r="F45" s="27"/>
      <c r="G45" s="2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selection activeCell="D28" sqref="D28"/>
    </sheetView>
  </sheetViews>
  <sheetFormatPr baseColWidth="10" defaultColWidth="8.83203125" defaultRowHeight="15" x14ac:dyDescent="0"/>
  <sheetData>
    <row r="2" spans="1:10" s="39" customFormat="1" ht="19" thickBot="1">
      <c r="A2" s="37" t="s">
        <v>31</v>
      </c>
      <c r="B2" s="37"/>
      <c r="C2" s="38">
        <f>'Min B2B'!C2</f>
        <v>2015</v>
      </c>
    </row>
    <row r="3" spans="1:10">
      <c r="A3" s="11" t="s">
        <v>4</v>
      </c>
      <c r="B3" s="12" t="str">
        <f>'Min B2B'!B3</f>
        <v>TEAMS</v>
      </c>
      <c r="C3" s="12" t="s">
        <v>5</v>
      </c>
      <c r="D3" s="12" t="str">
        <f>'Min B2B'!D3</f>
        <v>RACE</v>
      </c>
      <c r="E3" s="23" t="s">
        <v>22</v>
      </c>
      <c r="F3" s="23" t="s">
        <v>24</v>
      </c>
      <c r="G3" s="23" t="s">
        <v>26</v>
      </c>
      <c r="H3" s="23" t="s">
        <v>18</v>
      </c>
      <c r="I3" s="20"/>
      <c r="J3" s="20"/>
    </row>
    <row r="4" spans="1:10">
      <c r="A4" s="14" t="s">
        <v>0</v>
      </c>
      <c r="B4" s="18"/>
      <c r="C4" s="18"/>
      <c r="D4" s="20" t="str">
        <f>'Min B2B'!D4</f>
        <v>POINTS</v>
      </c>
      <c r="E4" s="24" t="s">
        <v>21</v>
      </c>
      <c r="F4" s="24" t="s">
        <v>21</v>
      </c>
      <c r="G4" s="24" t="s">
        <v>21</v>
      </c>
      <c r="H4" s="24" t="s">
        <v>17</v>
      </c>
      <c r="I4" s="20"/>
      <c r="J4" s="20"/>
    </row>
    <row r="5" spans="1:10">
      <c r="A5" s="40">
        <v>1</v>
      </c>
      <c r="B5" s="41" t="s">
        <v>41</v>
      </c>
      <c r="C5" s="42"/>
      <c r="D5" s="7">
        <f>IF(A5="DNS",MAX(A$5:A$11)+1,A5)</f>
        <v>1</v>
      </c>
      <c r="E5" s="25">
        <f>INDEX('Skipper Whipper 2015'!$D$5:$D$10,MATCH($B5,'Skipper Whipper 2015'!$B$5:$B$10,0))</f>
        <v>2</v>
      </c>
      <c r="F5" s="25">
        <f>INDEX('CGC 2015'!$D$5:$D$11,MATCH($B5,'CGC 2015'!$B$5:$B$11,0))</f>
        <v>1</v>
      </c>
      <c r="G5" s="25">
        <f>INDEX('Min B2B'!$D$5:$D$11,MATCH($B5,'Min B2B'!$B$5:$B$11,0))</f>
        <v>3</v>
      </c>
      <c r="H5" s="25">
        <f>SUM(D5:G5)</f>
        <v>7</v>
      </c>
      <c r="I5" s="7"/>
      <c r="J5" s="7"/>
    </row>
    <row r="6" spans="1:10">
      <c r="A6" s="40">
        <f>A5+1</f>
        <v>2</v>
      </c>
      <c r="B6" s="41" t="s">
        <v>48</v>
      </c>
      <c r="C6" s="42"/>
      <c r="D6" s="7">
        <f>IF(A6="DNS",MAX(A$5:A$11)+1,A6)</f>
        <v>2</v>
      </c>
      <c r="E6" s="25">
        <f>INDEX('Skipper Whipper 2015'!D$5:D$10,MATCH(B6,'Skipper Whipper 2015'!B$5:B$10,0))</f>
        <v>3</v>
      </c>
      <c r="F6" s="25">
        <f>INDEX('CGC 2015'!$D$5:$D$11,MATCH($B6,'CGC 2015'!$B$5:$B$11,0))</f>
        <v>3</v>
      </c>
      <c r="G6" s="25">
        <f>INDEX('Min B2B'!$D$5:$D$11,MATCH($B6,'Min B2B'!$B$5:$B$11,0))</f>
        <v>2</v>
      </c>
      <c r="H6" s="25">
        <f>SUM(D6:G6)</f>
        <v>10</v>
      </c>
      <c r="I6" s="7"/>
      <c r="J6" s="7"/>
    </row>
    <row r="7" spans="1:10">
      <c r="A7" s="40">
        <f>A6+1</f>
        <v>3</v>
      </c>
      <c r="B7" s="41" t="s">
        <v>7</v>
      </c>
      <c r="C7" s="42"/>
      <c r="D7" s="7">
        <f>IF(A7="DNS",MAX(A$5:A$11)+1,A7)</f>
        <v>3</v>
      </c>
      <c r="E7" s="25">
        <f>INDEX('Skipper Whipper 2015'!D$5:D$10,MATCH(B7,'Skipper Whipper 2015'!B$5:B$10,0))</f>
        <v>1</v>
      </c>
      <c r="F7" s="25">
        <f>INDEX('CGC 2015'!$D$5:$D$11,MATCH($B7,'CGC 2015'!$B$5:$B$11,0))</f>
        <v>1</v>
      </c>
      <c r="G7" s="25">
        <f>INDEX('Min B2B'!$D$5:$D$11,MATCH($B7,'Min B2B'!$B$5:$B$11,0))</f>
        <v>1</v>
      </c>
      <c r="H7" s="25">
        <f>SUM(D7:G7)</f>
        <v>6</v>
      </c>
      <c r="I7" s="7"/>
      <c r="J7" s="7"/>
    </row>
    <row r="8" spans="1:10">
      <c r="A8" s="40">
        <v>4</v>
      </c>
      <c r="B8" s="43" t="s">
        <v>40</v>
      </c>
      <c r="C8" s="42"/>
      <c r="D8" s="7">
        <f>IF(A8="DNS",MAX(A$5:A$11)+1,A8)</f>
        <v>4</v>
      </c>
      <c r="E8" s="25">
        <f>INDEX('Skipper Whipper 2015'!D$5:D$10,MATCH(B8,'Skipper Whipper 2015'!B$5:B$10,0))</f>
        <v>4</v>
      </c>
      <c r="F8" s="25">
        <f>INDEX('CGC 2015'!$D$5:$D$11,MATCH($B8,'CGC 2015'!$B$5:$B$11,0))</f>
        <v>5</v>
      </c>
      <c r="G8" s="25">
        <f>INDEX('Min B2B'!$D$5:$D$11,MATCH($B8,'Min B2B'!$B$5:$B$11,0))</f>
        <v>4</v>
      </c>
      <c r="H8" s="25">
        <f>SUM(D8:G8)</f>
        <v>17</v>
      </c>
      <c r="I8" s="7"/>
      <c r="J8" s="7"/>
    </row>
    <row r="9" spans="1:10">
      <c r="A9" s="40">
        <v>5</v>
      </c>
      <c r="B9" s="43" t="s">
        <v>9</v>
      </c>
      <c r="C9" s="42"/>
      <c r="D9" s="7">
        <f>IF(A9="DNS",MAX(A$5:A$11)+1,A9)</f>
        <v>5</v>
      </c>
      <c r="E9" s="25">
        <f>INDEX('Skipper Whipper 2015'!D$5:D$10,MATCH(B9,'Skipper Whipper 2015'!B$5:B$10,0))</f>
        <v>5</v>
      </c>
      <c r="F9" s="25">
        <f>INDEX('CGC 2015'!$D$5:$D$11,MATCH($B9,'CGC 2015'!$B$5:$B$11,0))</f>
        <v>4</v>
      </c>
      <c r="G9" s="25">
        <f>INDEX('Min B2B'!$D$5:$D$11,MATCH($B9,'Min B2B'!$B$5:$B$11,0))</f>
        <v>5</v>
      </c>
      <c r="H9" s="25">
        <f>SUM(D9:G9)</f>
        <v>19</v>
      </c>
      <c r="I9" s="7"/>
      <c r="J9" s="7"/>
    </row>
    <row r="10" spans="1:10">
      <c r="A10" s="40"/>
      <c r="B10" s="43"/>
      <c r="C10" s="42"/>
      <c r="D10" s="7"/>
      <c r="E10" s="25"/>
      <c r="F10" s="28"/>
      <c r="G10" s="28"/>
      <c r="H10" s="25"/>
      <c r="I10" s="7"/>
      <c r="J10" s="7"/>
    </row>
    <row r="11" spans="1:10" ht="16" thickBot="1">
      <c r="A11" s="48"/>
      <c r="B11" s="46"/>
      <c r="C11" s="47"/>
      <c r="D11" s="4"/>
      <c r="E11" s="27"/>
      <c r="F11" s="27"/>
      <c r="G11" s="27"/>
      <c r="H11" s="27"/>
      <c r="I11" s="2"/>
      <c r="J11" s="2"/>
    </row>
    <row r="12" spans="1:10">
      <c r="A12" s="11" t="s">
        <v>4</v>
      </c>
      <c r="B12" s="12" t="str">
        <f>'Min B2B'!B12</f>
        <v>TEAMS</v>
      </c>
      <c r="C12" s="12" t="s">
        <v>5</v>
      </c>
      <c r="D12" s="12" t="str">
        <f>'Min B2B'!D12</f>
        <v>RACE</v>
      </c>
      <c r="E12" s="23" t="str">
        <f t="shared" ref="E12:H13" si="0">E3</f>
        <v>SK</v>
      </c>
      <c r="F12" s="23" t="str">
        <f t="shared" si="0"/>
        <v>CGC</v>
      </c>
      <c r="G12" s="23" t="str">
        <f t="shared" si="0"/>
        <v>Mini B2B</v>
      </c>
      <c r="H12" s="13" t="str">
        <f t="shared" si="0"/>
        <v>TOT</v>
      </c>
      <c r="I12" s="20"/>
      <c r="J12" s="20"/>
    </row>
    <row r="13" spans="1:10">
      <c r="A13" s="14" t="s">
        <v>1</v>
      </c>
      <c r="B13" s="18"/>
      <c r="C13" s="18"/>
      <c r="D13" s="20" t="str">
        <f>'Min B2B'!D13</f>
        <v>POINTS</v>
      </c>
      <c r="E13" s="24" t="str">
        <f t="shared" si="0"/>
        <v>Points</v>
      </c>
      <c r="F13" s="24" t="str">
        <f t="shared" si="0"/>
        <v>Points</v>
      </c>
      <c r="G13" s="24" t="str">
        <f t="shared" si="0"/>
        <v>Points</v>
      </c>
      <c r="H13" s="22" t="str">
        <f t="shared" si="0"/>
        <v>CHAMP POINTS</v>
      </c>
      <c r="I13" s="20"/>
      <c r="J13" s="20"/>
    </row>
    <row r="14" spans="1:10">
      <c r="A14" s="40">
        <v>1</v>
      </c>
      <c r="B14" s="43" t="s">
        <v>41</v>
      </c>
      <c r="C14" s="42"/>
      <c r="D14" s="7">
        <f t="shared" ref="D14:D21" si="1">IF(A14="DNS",MAX(A$14:A$25)+1,A14)</f>
        <v>1</v>
      </c>
      <c r="E14" s="31">
        <f>INDEX('Skipper Whipper 2015'!D$14:D$25,MATCH(B14,'Skipper Whipper 2015'!B$14:B$25,0))</f>
        <v>2</v>
      </c>
      <c r="F14" s="25">
        <f>INDEX('CGC 2015'!$D$14:$D$24,MATCH($B14,'CGC 2015'!$B$14:$B$24,0))</f>
        <v>2</v>
      </c>
      <c r="G14" s="25">
        <f>INDEX('Min B2B'!$D$14:$D$25,MATCH($B14,'Min B2B'!$B$14:$B$25,0))</f>
        <v>1</v>
      </c>
      <c r="H14" s="25">
        <f t="shared" ref="H14:H23" si="2">SUM(D14:G14)</f>
        <v>6</v>
      </c>
      <c r="I14" s="7"/>
      <c r="J14" s="7"/>
    </row>
    <row r="15" spans="1:10">
      <c r="A15" s="40">
        <f t="shared" ref="A15:A20" si="3">A14+1</f>
        <v>2</v>
      </c>
      <c r="B15" s="43" t="s">
        <v>10</v>
      </c>
      <c r="C15" s="42"/>
      <c r="D15" s="7">
        <f t="shared" si="1"/>
        <v>2</v>
      </c>
      <c r="E15" s="31">
        <f>INDEX('Skipper Whipper 2015'!D$14:D$25,MATCH(B15,'Skipper Whipper 2015'!B$14:B$25,0))</f>
        <v>1</v>
      </c>
      <c r="F15" s="25">
        <f>INDEX('CGC 2015'!$D$14:$D$24,MATCH($B15,'CGC 2015'!$B$14:$B$24,0))</f>
        <v>3</v>
      </c>
      <c r="G15" s="25">
        <f>INDEX('Min B2B'!$D$14:$D$25,MATCH($B15,'Min B2B'!$B$14:$B$25,0))</f>
        <v>2</v>
      </c>
      <c r="H15" s="25">
        <f t="shared" si="2"/>
        <v>8</v>
      </c>
      <c r="I15" s="7"/>
      <c r="J15" s="7"/>
    </row>
    <row r="16" spans="1:10">
      <c r="A16" s="40">
        <f t="shared" si="3"/>
        <v>3</v>
      </c>
      <c r="B16" s="43" t="s">
        <v>12</v>
      </c>
      <c r="C16" s="42"/>
      <c r="D16" s="7">
        <f t="shared" si="1"/>
        <v>3</v>
      </c>
      <c r="E16" s="31">
        <f>INDEX('Skipper Whipper 2015'!D$14:D$25,MATCH(B16,'Skipper Whipper 2015'!B$14:B$25,0))</f>
        <v>4</v>
      </c>
      <c r="F16" s="25">
        <f>INDEX('CGC 2015'!$D$14:$D$24,MATCH($B16,'CGC 2015'!$B$14:$B$24,0))</f>
        <v>4</v>
      </c>
      <c r="G16" s="25">
        <f>INDEX('Min B2B'!$D$14:$D$25,MATCH($B16,'Min B2B'!$B$14:$B$25,0))</f>
        <v>5</v>
      </c>
      <c r="H16" s="25">
        <f t="shared" si="2"/>
        <v>16</v>
      </c>
      <c r="I16" s="7"/>
      <c r="J16" s="7"/>
    </row>
    <row r="17" spans="1:10">
      <c r="A17" s="40">
        <f t="shared" si="3"/>
        <v>4</v>
      </c>
      <c r="B17" s="43" t="s">
        <v>7</v>
      </c>
      <c r="C17" s="42"/>
      <c r="D17" s="7">
        <f t="shared" si="1"/>
        <v>4</v>
      </c>
      <c r="E17" s="31">
        <f>INDEX('Skipper Whipper 2015'!D$14:D$25,MATCH(B17,'Skipper Whipper 2015'!B$14:B$25,0))</f>
        <v>2</v>
      </c>
      <c r="F17" s="25">
        <f>INDEX('CGC 2015'!$D$14:$D$24,MATCH($B17,'CGC 2015'!$B$14:$B$24,0))</f>
        <v>1</v>
      </c>
      <c r="G17" s="25">
        <f>INDEX('Min B2B'!$D$14:$D$25,MATCH($B17,'Min B2B'!$B$14:$B$25,0))</f>
        <v>3</v>
      </c>
      <c r="H17" s="25">
        <f t="shared" si="2"/>
        <v>10</v>
      </c>
      <c r="I17" s="7"/>
      <c r="J17" s="7"/>
    </row>
    <row r="18" spans="1:10">
      <c r="A18" s="40">
        <f t="shared" si="3"/>
        <v>5</v>
      </c>
      <c r="B18" s="43" t="s">
        <v>11</v>
      </c>
      <c r="C18" s="42"/>
      <c r="D18" s="7">
        <f t="shared" si="1"/>
        <v>5</v>
      </c>
      <c r="E18" s="31">
        <f>INDEX('Skipper Whipper 2015'!D$14:D$25,MATCH(B18,'Skipper Whipper 2015'!B$14:B$25,0))</f>
        <v>5</v>
      </c>
      <c r="F18" s="25">
        <f>INDEX('CGC 2015'!$D$14:$D$24,MATCH($B18,'CGC 2015'!$B$14:$B$24,0))</f>
        <v>6</v>
      </c>
      <c r="G18" s="25">
        <f>INDEX('Min B2B'!$D$14:$D$25,MATCH($B18,'Min B2B'!$B$14:$B$25,0))</f>
        <v>6</v>
      </c>
      <c r="H18" s="25">
        <f t="shared" si="2"/>
        <v>22</v>
      </c>
      <c r="I18" s="7"/>
      <c r="J18" s="7"/>
    </row>
    <row r="19" spans="1:10">
      <c r="A19" s="40">
        <f t="shared" si="3"/>
        <v>6</v>
      </c>
      <c r="B19" s="43" t="s">
        <v>49</v>
      </c>
      <c r="C19" s="42"/>
      <c r="D19" s="7">
        <f t="shared" si="1"/>
        <v>6</v>
      </c>
      <c r="E19" s="31">
        <f>INDEX('Skipper Whipper 2015'!D$14:D$25,MATCH(B19,'Skipper Whipper 2015'!B$14:B$25,0))</f>
        <v>6</v>
      </c>
      <c r="F19" s="25">
        <f>INDEX('CGC 2015'!$D$14:$D$24,MATCH($B19,'CGC 2015'!$B$14:$B$24,0))</f>
        <v>5</v>
      </c>
      <c r="G19" s="25">
        <f>INDEX('Min B2B'!$D$14:$D$25,MATCH($B19,'Min B2B'!$B$14:$B$25,0))</f>
        <v>4</v>
      </c>
      <c r="H19" s="25">
        <f t="shared" si="2"/>
        <v>21</v>
      </c>
      <c r="I19" s="7"/>
      <c r="J19" s="7"/>
    </row>
    <row r="20" spans="1:10">
      <c r="A20" s="40">
        <f t="shared" si="3"/>
        <v>7</v>
      </c>
      <c r="B20" s="43" t="s">
        <v>46</v>
      </c>
      <c r="C20" s="42"/>
      <c r="D20" s="7">
        <f t="shared" si="1"/>
        <v>7</v>
      </c>
      <c r="E20" s="31">
        <f>INDEX('Skipper Whipper 2015'!D$14:D$25,MATCH(B20,'Skipper Whipper 2015'!B$14:B$25,0))</f>
        <v>7</v>
      </c>
      <c r="F20" s="25">
        <f>INDEX('CGC 2015'!$D$14:$D$24,MATCH($B20,'CGC 2015'!$B$14:$B$24,0))</f>
        <v>7</v>
      </c>
      <c r="G20" s="25">
        <f>INDEX('Min B2B'!$D$14:$D$25,MATCH($B20,'Min B2B'!$B$14:$B$25,0))</f>
        <v>7</v>
      </c>
      <c r="H20" s="25">
        <f t="shared" si="2"/>
        <v>28</v>
      </c>
      <c r="I20" s="7"/>
      <c r="J20" s="7"/>
    </row>
    <row r="21" spans="1:10">
      <c r="A21" s="40" t="s">
        <v>15</v>
      </c>
      <c r="B21" s="43" t="s">
        <v>9</v>
      </c>
      <c r="C21" s="42"/>
      <c r="D21" s="7">
        <f t="shared" si="1"/>
        <v>8</v>
      </c>
      <c r="E21" s="31">
        <f>INDEX('Skipper Whipper 2015'!D$14:D$25,MATCH(B21,'Skipper Whipper 2015'!B$14:B$25,0))</f>
        <v>7</v>
      </c>
      <c r="F21" s="25">
        <f>INDEX('CGC 2015'!$D$14:$D$24,MATCH($B21,'CGC 2015'!$B$14:$B$24,0))</f>
        <v>8</v>
      </c>
      <c r="G21" s="25">
        <f>INDEX('Min B2B'!$D$14:$D$25,MATCH($B21,'Min B2B'!$B$14:$B$25,0))</f>
        <v>8</v>
      </c>
      <c r="H21" s="25">
        <f t="shared" ref="H21:H22" si="4">SUM(D21:G21)</f>
        <v>31</v>
      </c>
      <c r="I21" s="7"/>
      <c r="J21" s="7"/>
    </row>
    <row r="22" spans="1:10">
      <c r="A22" s="40" t="s">
        <v>15</v>
      </c>
      <c r="B22" s="43"/>
      <c r="C22" s="42"/>
      <c r="D22" s="7"/>
      <c r="E22" s="31" t="e">
        <f>INDEX('Skipper Whipper 2015'!D$14:D$25,MATCH(B22,'Skipper Whipper 2015'!B$14:B$25,0))+1</f>
        <v>#N/A</v>
      </c>
      <c r="F22" s="25" t="e">
        <f>INDEX('CGC 2015'!$D$14:$D$24,MATCH($B22,'CGC 2015'!$B$14:$B$24,0))</f>
        <v>#N/A</v>
      </c>
      <c r="G22" s="25" t="e">
        <f>INDEX('Min B2B'!$D$14:$D$25,MATCH($B22,'Min B2B'!$B$14:$B$25,0))</f>
        <v>#N/A</v>
      </c>
      <c r="H22" s="25" t="e">
        <f t="shared" si="4"/>
        <v>#N/A</v>
      </c>
      <c r="I22" s="7"/>
      <c r="J22" s="7"/>
    </row>
    <row r="23" spans="1:10">
      <c r="A23" s="40" t="s">
        <v>15</v>
      </c>
      <c r="B23" s="43"/>
      <c r="C23" s="42"/>
      <c r="D23" s="7"/>
      <c r="E23" s="31" t="e">
        <f>INDEX('Skipper Whipper 2015'!D$14:D$25,MATCH(B23,'Skipper Whipper 2015'!B$14:B$25,0))+1</f>
        <v>#N/A</v>
      </c>
      <c r="F23" s="25" t="e">
        <f>INDEX('CGC 2015'!$D$14:$D$24,MATCH($B23,'CGC 2015'!$B$14:$B$24,0))</f>
        <v>#N/A</v>
      </c>
      <c r="G23" s="25" t="e">
        <f>INDEX('Min B2B'!$D$14:$D$25,MATCH($B23,'Min B2B'!$B$14:$B$25,0))</f>
        <v>#N/A</v>
      </c>
      <c r="H23" s="25" t="e">
        <f t="shared" si="2"/>
        <v>#N/A</v>
      </c>
      <c r="I23" s="7"/>
      <c r="J23" s="7"/>
    </row>
    <row r="24" spans="1:10">
      <c r="A24" s="40"/>
      <c r="B24" s="43"/>
      <c r="C24" s="42"/>
      <c r="D24" s="7"/>
      <c r="E24" s="31"/>
      <c r="F24" s="25"/>
      <c r="G24" s="25"/>
      <c r="H24" s="25"/>
      <c r="I24" s="7"/>
      <c r="J24" s="7"/>
    </row>
    <row r="25" spans="1:10" ht="16" thickBot="1">
      <c r="A25" s="48"/>
      <c r="B25" s="46"/>
      <c r="C25" s="47"/>
      <c r="D25" s="4"/>
      <c r="E25" s="33"/>
      <c r="F25" s="27"/>
      <c r="G25" s="27"/>
      <c r="H25" s="5"/>
      <c r="I25" s="2"/>
      <c r="J25" s="2"/>
    </row>
    <row r="26" spans="1:10">
      <c r="A26" s="15" t="s">
        <v>4</v>
      </c>
      <c r="B26" s="12" t="str">
        <f>'Min B2B'!B26</f>
        <v>TEAMS</v>
      </c>
      <c r="C26" s="17" t="s">
        <v>5</v>
      </c>
      <c r="D26" s="12" t="str">
        <f>'Min B2B'!D26</f>
        <v>RACE</v>
      </c>
      <c r="E26" s="23" t="str">
        <f t="shared" ref="E26:H27" si="5">E12</f>
        <v>SK</v>
      </c>
      <c r="F26" s="23" t="str">
        <f t="shared" si="5"/>
        <v>CGC</v>
      </c>
      <c r="G26" s="23" t="str">
        <f t="shared" si="5"/>
        <v>Mini B2B</v>
      </c>
      <c r="H26" s="13" t="str">
        <f t="shared" si="5"/>
        <v>TOT</v>
      </c>
      <c r="I26" s="20"/>
      <c r="J26" s="20"/>
    </row>
    <row r="27" spans="1:10">
      <c r="A27" s="14" t="s">
        <v>2</v>
      </c>
      <c r="B27" s="18"/>
      <c r="C27" s="18"/>
      <c r="D27" s="20" t="str">
        <f>'Min B2B'!D27</f>
        <v>POINTS</v>
      </c>
      <c r="E27" s="24" t="str">
        <f t="shared" si="5"/>
        <v>Points</v>
      </c>
      <c r="F27" s="24" t="str">
        <f t="shared" si="5"/>
        <v>Points</v>
      </c>
      <c r="G27" s="24" t="str">
        <f t="shared" si="5"/>
        <v>Points</v>
      </c>
      <c r="H27" s="22" t="str">
        <f t="shared" si="5"/>
        <v>CHAMP POINTS</v>
      </c>
      <c r="I27" s="20"/>
      <c r="J27" s="20"/>
    </row>
    <row r="28" spans="1:10">
      <c r="A28" s="40">
        <v>1</v>
      </c>
      <c r="B28" s="41" t="s">
        <v>16</v>
      </c>
      <c r="C28" s="42"/>
      <c r="D28" s="7">
        <f t="shared" ref="D28:D36" si="6">IF(A28="DNS",MAX(A$28:A$39)+1,A28)</f>
        <v>1</v>
      </c>
      <c r="E28" s="31">
        <f>INDEX('Skipper Whipper 2015'!D$28:D$39,MATCH(B28,'Skipper Whipper 2015'!B$28:B$39,0))</f>
        <v>1</v>
      </c>
      <c r="F28" s="25">
        <f>INDEX('CGC 2015'!$D$28:$D$39,MATCH($B28,'CGC 2015'!$B$28:$B$39,0))</f>
        <v>3</v>
      </c>
      <c r="G28" s="25">
        <f>INDEX('Min B2B'!$D$28:$D$39,MATCH($B28,'Min B2B'!$B$28:$B$39,0))</f>
        <v>2</v>
      </c>
      <c r="H28" s="25">
        <f t="shared" ref="H28:H36" si="7">SUM(D28:G28)</f>
        <v>7</v>
      </c>
      <c r="I28" s="7"/>
      <c r="J28" s="7"/>
    </row>
    <row r="29" spans="1:10">
      <c r="A29" s="40">
        <f t="shared" ref="A29:A35" si="8">A28+1</f>
        <v>2</v>
      </c>
      <c r="B29" s="41" t="s">
        <v>41</v>
      </c>
      <c r="C29" s="42"/>
      <c r="D29" s="7">
        <f t="shared" si="6"/>
        <v>2</v>
      </c>
      <c r="E29" s="35">
        <f>INDEX('Skipper Whipper 2015'!D$28:D$39,MATCH(B29,'Skipper Whipper 2015'!B$28:B$39,0))</f>
        <v>2</v>
      </c>
      <c r="F29" s="36">
        <f>INDEX('CGC 2015'!$D$28:$D$39,MATCH($B29,'CGC 2015'!$B$28:$B$39,0))</f>
        <v>1</v>
      </c>
      <c r="G29" s="25">
        <f>INDEX('Min B2B'!$D$28:$D$39,MATCH($B29,'Min B2B'!$B$28:$B$39,0))</f>
        <v>1</v>
      </c>
      <c r="H29" s="25">
        <f t="shared" si="7"/>
        <v>6</v>
      </c>
      <c r="I29" s="7"/>
      <c r="J29" s="7"/>
    </row>
    <row r="30" spans="1:10">
      <c r="A30" s="40">
        <f t="shared" si="8"/>
        <v>3</v>
      </c>
      <c r="B30" s="43" t="s">
        <v>7</v>
      </c>
      <c r="C30" s="42"/>
      <c r="D30" s="7">
        <f t="shared" si="6"/>
        <v>3</v>
      </c>
      <c r="E30" s="31">
        <f>INDEX('Skipper Whipper 2015'!D$28:D$39,MATCH(B30,'Skipper Whipper 2015'!B$28:B$39,0))</f>
        <v>3</v>
      </c>
      <c r="F30" s="25">
        <f>INDEX('CGC 2015'!$D$28:$D$39,MATCH($B30,'CGC 2015'!$B$28:$B$39,0))</f>
        <v>2</v>
      </c>
      <c r="G30" s="25">
        <f>INDEX('Min B2B'!$D$28:$D$39,MATCH($B30,'Min B2B'!$B$28:$B$39,0))</f>
        <v>3</v>
      </c>
      <c r="H30" s="25">
        <f t="shared" si="7"/>
        <v>11</v>
      </c>
      <c r="I30" s="7"/>
      <c r="J30" s="7"/>
    </row>
    <row r="31" spans="1:10">
      <c r="A31" s="40">
        <f t="shared" si="8"/>
        <v>4</v>
      </c>
      <c r="B31" s="43" t="s">
        <v>50</v>
      </c>
      <c r="C31" s="42"/>
      <c r="D31" s="7">
        <f t="shared" si="6"/>
        <v>4</v>
      </c>
      <c r="E31" s="31">
        <f>INDEX('Skipper Whipper 2015'!D$28:D$39,MATCH(B31,'Skipper Whipper 2015'!B$28:B$39,0))</f>
        <v>5</v>
      </c>
      <c r="F31" s="25">
        <f>INDEX('CGC 2015'!$D$28:$D$39,MATCH($B31,'CGC 2015'!$B$28:$B$39,0))</f>
        <v>6</v>
      </c>
      <c r="G31" s="25">
        <f>INDEX('Min B2B'!$D$28:$D$39,MATCH($B31,'Min B2B'!$B$28:$B$39,0))</f>
        <v>6</v>
      </c>
      <c r="H31" s="25">
        <f t="shared" si="7"/>
        <v>21</v>
      </c>
      <c r="I31" s="7"/>
      <c r="J31" s="7"/>
    </row>
    <row r="32" spans="1:10">
      <c r="A32" s="40">
        <f t="shared" si="8"/>
        <v>5</v>
      </c>
      <c r="B32" s="43" t="s">
        <v>9</v>
      </c>
      <c r="C32" s="42"/>
      <c r="D32" s="7">
        <f t="shared" si="6"/>
        <v>5</v>
      </c>
      <c r="E32" s="31">
        <f>INDEX('Skipper Whipper 2015'!D$28:D$39,MATCH(B32,'Skipper Whipper 2015'!B$28:B$39,0))</f>
        <v>5</v>
      </c>
      <c r="F32" s="25">
        <f>INDEX('CGC 2015'!$D$28:$D$39,MATCH($B32,'CGC 2015'!$B$28:$B$39,0))</f>
        <v>6</v>
      </c>
      <c r="G32" s="25">
        <f>INDEX('Min B2B'!$D$28:$D$39,MATCH($B32,'Min B2B'!$B$28:$B$39,0))</f>
        <v>5</v>
      </c>
      <c r="H32" s="25">
        <f t="shared" si="7"/>
        <v>21</v>
      </c>
      <c r="I32" s="7"/>
      <c r="J32" s="7"/>
    </row>
    <row r="33" spans="1:10">
      <c r="A33" s="40">
        <f t="shared" si="8"/>
        <v>6</v>
      </c>
      <c r="B33" s="43" t="s">
        <v>13</v>
      </c>
      <c r="C33" s="42"/>
      <c r="D33" s="7">
        <f t="shared" si="6"/>
        <v>6</v>
      </c>
      <c r="E33" s="31">
        <f>INDEX('Skipper Whipper 2015'!D$28:D$39,MATCH(B33,'Skipper Whipper 2015'!B$28:B$39,0))</f>
        <v>4</v>
      </c>
      <c r="F33" s="25">
        <f>INDEX('CGC 2015'!$D$28:$D$39,MATCH($B33,'CGC 2015'!$B$28:$B$39,0))</f>
        <v>4</v>
      </c>
      <c r="G33" s="25">
        <f>INDEX('Min B2B'!$D$28:$D$39,MATCH($B33,'Min B2B'!$B$28:$B$39,0))</f>
        <v>4</v>
      </c>
      <c r="H33" s="25">
        <f t="shared" si="7"/>
        <v>18</v>
      </c>
      <c r="I33" s="7"/>
      <c r="J33" s="7"/>
    </row>
    <row r="34" spans="1:10">
      <c r="A34" s="40">
        <f t="shared" si="8"/>
        <v>7</v>
      </c>
      <c r="B34" s="43" t="s">
        <v>42</v>
      </c>
      <c r="C34" s="42"/>
      <c r="D34" s="7">
        <f t="shared" si="6"/>
        <v>7</v>
      </c>
      <c r="E34" s="31">
        <f>INDEX('Skipper Whipper 2015'!D$28:D$39,MATCH(B34,'Skipper Whipper 2015'!B$28:B$39,0))</f>
        <v>5</v>
      </c>
      <c r="F34" s="25">
        <f>INDEX('CGC 2015'!$D$28:$D$39,MATCH($B34,'CGC 2015'!$B$28:$B$39,0))</f>
        <v>6</v>
      </c>
      <c r="G34" s="25">
        <f>INDEX('Min B2B'!$D$28:$D$39,MATCH($B34,'Min B2B'!$B$28:$B$39,0))</f>
        <v>6</v>
      </c>
      <c r="H34" s="25">
        <f t="shared" si="7"/>
        <v>24</v>
      </c>
      <c r="I34" s="7"/>
      <c r="J34" s="7"/>
    </row>
    <row r="35" spans="1:10">
      <c r="A35" s="40">
        <f t="shared" si="8"/>
        <v>8</v>
      </c>
      <c r="B35" s="43" t="s">
        <v>25</v>
      </c>
      <c r="C35" s="42"/>
      <c r="D35" s="7">
        <f t="shared" si="6"/>
        <v>8</v>
      </c>
      <c r="E35" s="31">
        <f>INDEX('Skipper Whipper 2015'!D$28:D$39,MATCH(B35,'Skipper Whipper 2015'!B$28:B$39,0))</f>
        <v>5</v>
      </c>
      <c r="F35" s="25">
        <f>INDEX('CGC 2015'!$D$28:$D$39,MATCH($B35,'CGC 2015'!$B$28:$B$39,0))</f>
        <v>5</v>
      </c>
      <c r="G35" s="25">
        <f>INDEX('Min B2B'!$D$28:$D$39,MATCH($B35,'Min B2B'!$B$28:$B$39,0))</f>
        <v>6</v>
      </c>
      <c r="H35" s="25">
        <f t="shared" si="7"/>
        <v>24</v>
      </c>
      <c r="I35" s="7"/>
      <c r="J35" s="7"/>
    </row>
    <row r="36" spans="1:10">
      <c r="A36" s="40" t="s">
        <v>15</v>
      </c>
      <c r="B36" s="43"/>
      <c r="C36" s="42"/>
      <c r="D36" s="7">
        <f t="shared" si="6"/>
        <v>9</v>
      </c>
      <c r="E36" s="31" t="e">
        <f>INDEX('Skipper Whipper 2015'!D$28:D$39,MATCH(B36,'Skipper Whipper 2015'!B$28:B$39,0))</f>
        <v>#N/A</v>
      </c>
      <c r="F36" s="25" t="e">
        <f>INDEX('CGC 2015'!$D$28:$D$39,MATCH($B36,'CGC 2015'!$B$28:$B$39,0))</f>
        <v>#N/A</v>
      </c>
      <c r="G36" s="25" t="e">
        <f>INDEX('Min B2B'!$D$28:$D$39,MATCH($B36,'Min B2B'!$B$28:$B$39,0))</f>
        <v>#N/A</v>
      </c>
      <c r="H36" s="25" t="e">
        <f t="shared" si="7"/>
        <v>#N/A</v>
      </c>
      <c r="I36" s="7"/>
      <c r="J36" s="7"/>
    </row>
    <row r="37" spans="1:10">
      <c r="A37" s="40"/>
      <c r="B37" s="41"/>
      <c r="C37" s="44"/>
      <c r="D37" s="2"/>
      <c r="E37" s="28"/>
      <c r="F37" s="28"/>
      <c r="G37" s="28"/>
      <c r="H37" s="3"/>
      <c r="I37" s="2"/>
      <c r="J37" s="2"/>
    </row>
    <row r="38" spans="1:10">
      <c r="A38" s="40"/>
      <c r="B38" s="41"/>
      <c r="C38" s="44"/>
      <c r="D38" s="2"/>
      <c r="E38" s="28"/>
      <c r="F38" s="28"/>
      <c r="G38" s="28"/>
      <c r="H38" s="3"/>
      <c r="I38" s="2"/>
      <c r="J38" s="2"/>
    </row>
    <row r="39" spans="1:10" ht="16" thickBot="1">
      <c r="A39" s="48"/>
      <c r="B39" s="46"/>
      <c r="C39" s="47"/>
      <c r="D39" s="4"/>
      <c r="E39" s="27"/>
      <c r="F39" s="27"/>
      <c r="G39" s="27"/>
      <c r="H39" s="5"/>
      <c r="I39" s="2"/>
      <c r="J39" s="2"/>
    </row>
    <row r="40" spans="1:10">
      <c r="A40" s="15"/>
      <c r="B40" s="10"/>
      <c r="C40" s="9"/>
      <c r="D40" s="10"/>
      <c r="E40" s="29"/>
      <c r="F40" s="30"/>
      <c r="G40" s="30"/>
      <c r="H40" s="29"/>
      <c r="I40" s="21"/>
      <c r="J40" s="21"/>
    </row>
    <row r="41" spans="1:10">
      <c r="A41" s="14"/>
      <c r="B41" s="2"/>
      <c r="C41" s="7"/>
      <c r="D41" s="2"/>
      <c r="E41" s="28"/>
      <c r="F41" s="28"/>
      <c r="G41" s="28"/>
      <c r="H41" s="28"/>
      <c r="I41" s="2"/>
      <c r="J41" s="2"/>
    </row>
    <row r="42" spans="1:10">
      <c r="A42" s="19"/>
      <c r="B42" s="2"/>
      <c r="C42" s="7"/>
      <c r="D42" s="7"/>
      <c r="E42" s="28"/>
      <c r="F42" s="28"/>
      <c r="G42" s="28"/>
      <c r="H42" s="28"/>
      <c r="I42" s="2"/>
      <c r="J42" s="2"/>
    </row>
    <row r="43" spans="1:10">
      <c r="A43" s="19"/>
      <c r="B43" s="2"/>
      <c r="C43" s="7"/>
      <c r="D43" s="7"/>
      <c r="E43" s="28"/>
      <c r="F43" s="28"/>
      <c r="G43" s="28"/>
      <c r="H43" s="28"/>
      <c r="I43" s="2"/>
      <c r="J43" s="2"/>
    </row>
    <row r="44" spans="1:10">
      <c r="A44" s="19"/>
      <c r="B44" s="2"/>
      <c r="C44" s="7"/>
      <c r="D44" s="7"/>
      <c r="E44" s="28"/>
      <c r="F44" s="28"/>
      <c r="G44" s="28"/>
      <c r="H44" s="28"/>
      <c r="I44" s="2"/>
      <c r="J44" s="2"/>
    </row>
    <row r="45" spans="1:10" ht="16" thickBot="1">
      <c r="A45" s="16"/>
      <c r="B45" s="4"/>
      <c r="C45" s="8"/>
      <c r="D45" s="4"/>
      <c r="E45" s="27"/>
      <c r="F45" s="27"/>
      <c r="G45" s="27"/>
      <c r="H45" s="27"/>
      <c r="I45" s="2"/>
      <c r="J45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 Fall</vt:lpstr>
      <vt:lpstr>STP</vt:lpstr>
      <vt:lpstr>ERC</vt:lpstr>
      <vt:lpstr>HOE</vt:lpstr>
      <vt:lpstr>2015 SPRING</vt:lpstr>
      <vt:lpstr>Skipper Whipper 2015</vt:lpstr>
      <vt:lpstr>CGC 2015</vt:lpstr>
      <vt:lpstr>Min B2B</vt:lpstr>
      <vt:lpstr>Oak Cup</vt:lpstr>
      <vt:lpstr>Altrz</vt:lpstr>
      <vt:lpstr>B2B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Cornelia Foster</cp:lastModifiedBy>
  <cp:lastPrinted>2015-05-28T22:47:58Z</cp:lastPrinted>
  <dcterms:created xsi:type="dcterms:W3CDTF">2013-04-14T17:51:32Z</dcterms:created>
  <dcterms:modified xsi:type="dcterms:W3CDTF">2016-08-23T20:13:07Z</dcterms:modified>
</cp:coreProperties>
</file>