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heckCompatibility="1" autoCompressPictures="0"/>
  <bookViews>
    <workbookView xWindow="840" yWindow="20" windowWidth="20440" windowHeight="16820" tabRatio="707"/>
  </bookViews>
  <sheets>
    <sheet name="2017 Fall 1" sheetId="3" r:id="rId1"/>
    <sheet name="ERC" sheetId="4" r:id="rId2"/>
    <sheet name="STP" sheetId="5" r:id="rId3"/>
    <sheet name="ByMk" sheetId="13" r:id="rId4"/>
    <sheet name="HOE" sheetId="11" r:id="rId5"/>
    <sheet name="2017 FALL" sheetId="2" r:id="rId6"/>
  </sheets>
  <definedNames>
    <definedName name="_xlnm.Print_Area" localSheetId="5">'2017 FALL'!#REF!</definedName>
    <definedName name="_xlnm.Print_Area" localSheetId="0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3" l="1"/>
  <c r="G29" i="3"/>
  <c r="G30" i="3"/>
  <c r="G31" i="3"/>
  <c r="G32" i="3"/>
  <c r="C33" i="3"/>
  <c r="G33" i="3"/>
  <c r="G34" i="3"/>
  <c r="G28" i="3"/>
  <c r="G15" i="3"/>
  <c r="G16" i="3"/>
  <c r="G17" i="3"/>
  <c r="G18" i="3"/>
  <c r="G19" i="3"/>
  <c r="G20" i="3"/>
  <c r="G21" i="3"/>
  <c r="G22" i="3"/>
  <c r="G23" i="3"/>
  <c r="G14" i="3"/>
  <c r="G6" i="3"/>
  <c r="G7" i="3"/>
  <c r="G8" i="3"/>
  <c r="G5" i="3"/>
  <c r="D42" i="3"/>
  <c r="D41" i="3"/>
  <c r="F28" i="3"/>
  <c r="D28" i="3"/>
  <c r="O5" i="3"/>
  <c r="F31" i="3"/>
  <c r="D31" i="3"/>
  <c r="O7" i="3"/>
  <c r="F30" i="3"/>
  <c r="D30" i="3"/>
  <c r="O8" i="3"/>
  <c r="F29" i="3"/>
  <c r="D29" i="3"/>
  <c r="F32" i="3"/>
  <c r="D32" i="3"/>
  <c r="O9" i="3"/>
  <c r="O10" i="3"/>
  <c r="O11" i="3"/>
  <c r="O12" i="3"/>
  <c r="O13" i="3"/>
  <c r="O14" i="3"/>
  <c r="O15" i="3"/>
  <c r="O6" i="3"/>
  <c r="D14" i="3"/>
  <c r="N5" i="3"/>
  <c r="D15" i="3"/>
  <c r="N7" i="3"/>
  <c r="D18" i="3"/>
  <c r="N8" i="3"/>
  <c r="D16" i="3"/>
  <c r="N9" i="3"/>
  <c r="D17" i="3"/>
  <c r="D19" i="3"/>
  <c r="D20" i="3"/>
  <c r="N10" i="3"/>
  <c r="N11" i="3"/>
  <c r="N12" i="3"/>
  <c r="N13" i="3"/>
  <c r="N14" i="3"/>
  <c r="N15" i="3"/>
  <c r="N6" i="3"/>
  <c r="E6" i="3"/>
  <c r="F6" i="3"/>
  <c r="H6" i="3"/>
  <c r="D6" i="3"/>
  <c r="E7" i="3"/>
  <c r="F7" i="3"/>
  <c r="H7" i="3"/>
  <c r="D7" i="3"/>
  <c r="E8" i="3"/>
  <c r="F8" i="3"/>
  <c r="H8" i="3"/>
  <c r="D8" i="3"/>
  <c r="E5" i="3"/>
  <c r="F5" i="3"/>
  <c r="H5" i="3"/>
  <c r="D5" i="3"/>
  <c r="M5" i="3"/>
  <c r="M7" i="3"/>
  <c r="M8" i="3"/>
  <c r="M9" i="3"/>
  <c r="M10" i="3"/>
  <c r="M11" i="3"/>
  <c r="M12" i="3"/>
  <c r="M13" i="3"/>
  <c r="M14" i="3"/>
  <c r="M15" i="3"/>
  <c r="M6" i="3"/>
  <c r="C9" i="3"/>
  <c r="C21" i="3"/>
  <c r="C22" i="3"/>
  <c r="C23" i="3"/>
  <c r="A19" i="11"/>
  <c r="A20" i="11"/>
  <c r="G13" i="11"/>
  <c r="G12" i="11"/>
  <c r="D44" i="13"/>
  <c r="F44" i="13"/>
  <c r="D44" i="5"/>
  <c r="E44" i="5"/>
  <c r="D42" i="5"/>
  <c r="F43" i="13"/>
  <c r="F42" i="13"/>
  <c r="D43" i="5"/>
  <c r="D43" i="13"/>
  <c r="D8" i="4"/>
  <c r="D9" i="4"/>
  <c r="D10" i="4"/>
  <c r="D11" i="4"/>
  <c r="D7" i="4"/>
  <c r="D28" i="5"/>
  <c r="E29" i="5"/>
  <c r="A29" i="5"/>
  <c r="A30" i="5"/>
  <c r="D30" i="5"/>
  <c r="E30" i="5"/>
  <c r="A31" i="5"/>
  <c r="D31" i="5"/>
  <c r="E31" i="5"/>
  <c r="E32" i="5"/>
  <c r="E33" i="5"/>
  <c r="E34" i="5"/>
  <c r="E35" i="5"/>
  <c r="E36" i="5"/>
  <c r="D29" i="5"/>
  <c r="E28" i="5"/>
  <c r="A15" i="5"/>
  <c r="D15" i="5"/>
  <c r="E15" i="5"/>
  <c r="A16" i="5"/>
  <c r="A17" i="5"/>
  <c r="D17" i="5"/>
  <c r="E16" i="5"/>
  <c r="D16" i="5"/>
  <c r="E17" i="5"/>
  <c r="A18" i="5"/>
  <c r="D18" i="5"/>
  <c r="E18" i="5"/>
  <c r="D19" i="5"/>
  <c r="E19" i="5"/>
  <c r="D20" i="5"/>
  <c r="E20" i="5"/>
  <c r="E21" i="5"/>
  <c r="D14" i="5"/>
  <c r="E14" i="5"/>
  <c r="E6" i="5"/>
  <c r="F6" i="5"/>
  <c r="D7" i="5"/>
  <c r="E7" i="5"/>
  <c r="F7" i="5"/>
  <c r="D8" i="5"/>
  <c r="E8" i="5"/>
  <c r="F8" i="5"/>
  <c r="D9" i="5"/>
  <c r="E9" i="5"/>
  <c r="F9" i="5"/>
  <c r="D5" i="5"/>
  <c r="E5" i="5"/>
  <c r="E43" i="5"/>
  <c r="E42" i="5"/>
  <c r="F13" i="4"/>
  <c r="F27" i="4"/>
  <c r="E41" i="5"/>
  <c r="F12" i="4"/>
  <c r="F26" i="4"/>
  <c r="E40" i="5"/>
  <c r="F36" i="5"/>
  <c r="D35" i="5"/>
  <c r="F35" i="5"/>
  <c r="D34" i="5"/>
  <c r="F34" i="5"/>
  <c r="F33" i="5"/>
  <c r="D32" i="5"/>
  <c r="F32" i="5"/>
  <c r="F31" i="5"/>
  <c r="F30" i="5"/>
  <c r="F29" i="5"/>
  <c r="F28" i="5"/>
  <c r="F13" i="5"/>
  <c r="F27" i="5"/>
  <c r="E13" i="5"/>
  <c r="E27" i="5"/>
  <c r="F12" i="5"/>
  <c r="F26" i="5"/>
  <c r="E12" i="5"/>
  <c r="E26" i="5"/>
  <c r="D21" i="5"/>
  <c r="F21" i="5"/>
  <c r="F20" i="5"/>
  <c r="F19" i="5"/>
  <c r="F18" i="5"/>
  <c r="F17" i="5"/>
  <c r="F16" i="5"/>
  <c r="F15" i="5"/>
  <c r="F14" i="5"/>
  <c r="F5" i="5"/>
  <c r="C5" i="3"/>
  <c r="C6" i="3"/>
  <c r="C8" i="3"/>
  <c r="D6" i="4"/>
  <c r="C15" i="3"/>
  <c r="D15" i="4"/>
  <c r="E15" i="3"/>
  <c r="F15" i="3"/>
  <c r="D15" i="11"/>
  <c r="H15" i="3"/>
  <c r="C30" i="3"/>
  <c r="D30" i="4"/>
  <c r="E30" i="3"/>
  <c r="D28" i="11"/>
  <c r="H30" i="3"/>
  <c r="L6" i="3"/>
  <c r="C16" i="3"/>
  <c r="D17" i="4"/>
  <c r="E16" i="3"/>
  <c r="F16" i="3"/>
  <c r="D19" i="11"/>
  <c r="H16" i="3"/>
  <c r="C31" i="3"/>
  <c r="D31" i="4"/>
  <c r="E31" i="3"/>
  <c r="H31" i="3"/>
  <c r="L7" i="3"/>
  <c r="C14" i="3"/>
  <c r="D14" i="4"/>
  <c r="E14" i="3"/>
  <c r="F14" i="3"/>
  <c r="D14" i="11"/>
  <c r="H14" i="3"/>
  <c r="L5" i="3"/>
  <c r="C28" i="3"/>
  <c r="D29" i="4"/>
  <c r="E28" i="3"/>
  <c r="D31" i="11"/>
  <c r="H28" i="3"/>
  <c r="L12" i="3"/>
  <c r="C29" i="3"/>
  <c r="D28" i="4"/>
  <c r="E29" i="3"/>
  <c r="D30" i="11"/>
  <c r="H29" i="3"/>
  <c r="L8" i="3"/>
  <c r="C19" i="3"/>
  <c r="D19" i="4"/>
  <c r="E19" i="3"/>
  <c r="F19" i="3"/>
  <c r="D20" i="11"/>
  <c r="H19" i="3"/>
  <c r="L9" i="3"/>
  <c r="E33" i="3"/>
  <c r="D33" i="3"/>
  <c r="L10" i="3"/>
  <c r="C20" i="3"/>
  <c r="D20" i="4"/>
  <c r="E20" i="3"/>
  <c r="F20" i="3"/>
  <c r="H20" i="3"/>
  <c r="L11" i="3"/>
  <c r="L13" i="3"/>
  <c r="L14" i="3"/>
  <c r="L15" i="3"/>
  <c r="J6" i="3"/>
  <c r="J5" i="3"/>
  <c r="J7" i="3"/>
  <c r="J8" i="3"/>
  <c r="J9" i="3"/>
  <c r="J10" i="3"/>
  <c r="J11" i="3"/>
  <c r="J12" i="3"/>
  <c r="J13" i="3"/>
  <c r="J14" i="3"/>
  <c r="J15" i="3"/>
  <c r="A29" i="11"/>
  <c r="A30" i="11"/>
  <c r="D32" i="11"/>
  <c r="H33" i="3"/>
  <c r="A15" i="11"/>
  <c r="A16" i="11"/>
  <c r="D16" i="11"/>
  <c r="D5" i="11"/>
  <c r="A6" i="11"/>
  <c r="D8" i="11"/>
  <c r="D29" i="11"/>
  <c r="A17" i="11"/>
  <c r="A18" i="11"/>
  <c r="D18" i="11"/>
  <c r="A15" i="13"/>
  <c r="D15" i="13"/>
  <c r="A16" i="13"/>
  <c r="D16" i="13"/>
  <c r="A17" i="13"/>
  <c r="D17" i="13"/>
  <c r="A18" i="13"/>
  <c r="D18" i="13"/>
  <c r="D19" i="13"/>
  <c r="D20" i="13"/>
  <c r="D21" i="13"/>
  <c r="D14" i="13"/>
  <c r="F19" i="4"/>
  <c r="F20" i="4"/>
  <c r="D21" i="4"/>
  <c r="F21" i="4"/>
  <c r="H15" i="5"/>
  <c r="H16" i="5"/>
  <c r="H17" i="5"/>
  <c r="H18" i="5"/>
  <c r="H19" i="5"/>
  <c r="H20" i="5"/>
  <c r="H21" i="5"/>
  <c r="F29" i="4"/>
  <c r="F30" i="4"/>
  <c r="F31" i="4"/>
  <c r="D32" i="4"/>
  <c r="F32" i="4"/>
  <c r="D33" i="4"/>
  <c r="F33" i="4"/>
  <c r="D34" i="4"/>
  <c r="F34" i="4"/>
  <c r="D35" i="4"/>
  <c r="F35" i="4"/>
  <c r="F36" i="4"/>
  <c r="F28" i="4"/>
  <c r="F15" i="4"/>
  <c r="D16" i="4"/>
  <c r="F16" i="4"/>
  <c r="F17" i="4"/>
  <c r="D18" i="4"/>
  <c r="F18" i="4"/>
  <c r="F14" i="4"/>
  <c r="F6" i="4"/>
  <c r="F5" i="4"/>
  <c r="E6" i="13"/>
  <c r="F6" i="13"/>
  <c r="E7" i="13"/>
  <c r="F7" i="13"/>
  <c r="E8" i="13"/>
  <c r="F8" i="13"/>
  <c r="E9" i="13"/>
  <c r="F9" i="13"/>
  <c r="E5" i="13"/>
  <c r="F5" i="13"/>
  <c r="E15" i="13"/>
  <c r="F15" i="13"/>
  <c r="E16" i="13"/>
  <c r="F16" i="13"/>
  <c r="E17" i="13"/>
  <c r="F17" i="13"/>
  <c r="E18" i="13"/>
  <c r="F18" i="13"/>
  <c r="E19" i="13"/>
  <c r="F19" i="13"/>
  <c r="E20" i="13"/>
  <c r="F20" i="13"/>
  <c r="E21" i="13"/>
  <c r="F21" i="13"/>
  <c r="F14" i="13"/>
  <c r="E14" i="13"/>
  <c r="G29" i="11"/>
  <c r="G30" i="11"/>
  <c r="G31" i="11"/>
  <c r="G32" i="11"/>
  <c r="G33" i="11"/>
  <c r="G34" i="11"/>
  <c r="G35" i="11"/>
  <c r="G36" i="11"/>
  <c r="G28" i="11"/>
  <c r="G6" i="11"/>
  <c r="G7" i="11"/>
  <c r="A6" i="13"/>
  <c r="D8" i="13"/>
  <c r="G8" i="11"/>
  <c r="G9" i="11"/>
  <c r="D5" i="13"/>
  <c r="G5" i="11"/>
  <c r="G15" i="11"/>
  <c r="G16" i="11"/>
  <c r="G17" i="11"/>
  <c r="G18" i="11"/>
  <c r="G19" i="11"/>
  <c r="G20" i="11"/>
  <c r="G21" i="11"/>
  <c r="G14" i="11"/>
  <c r="E29" i="13"/>
  <c r="E30" i="13"/>
  <c r="E31" i="13"/>
  <c r="E32" i="13"/>
  <c r="E33" i="13"/>
  <c r="E34" i="13"/>
  <c r="E35" i="13"/>
  <c r="E36" i="13"/>
  <c r="E28" i="13"/>
  <c r="F29" i="13"/>
  <c r="F30" i="13"/>
  <c r="F31" i="13"/>
  <c r="F32" i="13"/>
  <c r="F33" i="13"/>
  <c r="F34" i="13"/>
  <c r="F35" i="13"/>
  <c r="F36" i="13"/>
  <c r="F28" i="13"/>
  <c r="C32" i="3"/>
  <c r="C34" i="3"/>
  <c r="C17" i="3"/>
  <c r="C18" i="3"/>
  <c r="G35" i="3"/>
  <c r="G9" i="3"/>
  <c r="E29" i="11"/>
  <c r="F29" i="11"/>
  <c r="H29" i="11"/>
  <c r="E30" i="11"/>
  <c r="F30" i="11"/>
  <c r="H30" i="11"/>
  <c r="E31" i="11"/>
  <c r="F31" i="11"/>
  <c r="H31" i="11"/>
  <c r="E32" i="11"/>
  <c r="F32" i="11"/>
  <c r="H32" i="11"/>
  <c r="E33" i="11"/>
  <c r="F33" i="11"/>
  <c r="D33" i="11"/>
  <c r="H33" i="11"/>
  <c r="E34" i="11"/>
  <c r="D34" i="11"/>
  <c r="H34" i="11"/>
  <c r="E35" i="11"/>
  <c r="D35" i="11"/>
  <c r="H35" i="11"/>
  <c r="E36" i="11"/>
  <c r="H36" i="11"/>
  <c r="E28" i="11"/>
  <c r="F28" i="11"/>
  <c r="H28" i="11"/>
  <c r="E15" i="11"/>
  <c r="F15" i="11"/>
  <c r="H15" i="11"/>
  <c r="E16" i="11"/>
  <c r="F16" i="11"/>
  <c r="H16" i="11"/>
  <c r="E17" i="11"/>
  <c r="F17" i="11"/>
  <c r="D17" i="11"/>
  <c r="H17" i="11"/>
  <c r="E18" i="11"/>
  <c r="F18" i="11"/>
  <c r="H18" i="11"/>
  <c r="E19" i="11"/>
  <c r="F19" i="11"/>
  <c r="H19" i="11"/>
  <c r="E20" i="11"/>
  <c r="F20" i="11"/>
  <c r="H20" i="11"/>
  <c r="E21" i="11"/>
  <c r="D21" i="11"/>
  <c r="H21" i="11"/>
  <c r="E14" i="11"/>
  <c r="F14" i="11"/>
  <c r="H14" i="11"/>
  <c r="E6" i="11"/>
  <c r="F6" i="11"/>
  <c r="H6" i="11"/>
  <c r="E7" i="11"/>
  <c r="D7" i="11"/>
  <c r="F7" i="11"/>
  <c r="H7" i="11"/>
  <c r="E8" i="11"/>
  <c r="F8" i="11"/>
  <c r="H8" i="11"/>
  <c r="E9" i="11"/>
  <c r="D9" i="11"/>
  <c r="F9" i="11"/>
  <c r="H9" i="11"/>
  <c r="E5" i="11"/>
  <c r="F5" i="11"/>
  <c r="H5" i="11"/>
  <c r="G45" i="13"/>
  <c r="G44" i="13"/>
  <c r="G43" i="13"/>
  <c r="D42" i="13"/>
  <c r="G42" i="13"/>
  <c r="G13" i="13"/>
  <c r="G27" i="13"/>
  <c r="G41" i="13"/>
  <c r="F13" i="13"/>
  <c r="F27" i="13"/>
  <c r="F41" i="13"/>
  <c r="E13" i="13"/>
  <c r="E27" i="13"/>
  <c r="E41" i="13"/>
  <c r="D13" i="4"/>
  <c r="D27" i="4"/>
  <c r="D41" i="13"/>
  <c r="G12" i="13"/>
  <c r="G26" i="13"/>
  <c r="G40" i="13"/>
  <c r="F12" i="13"/>
  <c r="F26" i="13"/>
  <c r="F40" i="13"/>
  <c r="E12" i="13"/>
  <c r="E26" i="13"/>
  <c r="E40" i="13"/>
  <c r="D12" i="4"/>
  <c r="D26" i="4"/>
  <c r="D40" i="13"/>
  <c r="G36" i="13"/>
  <c r="A29" i="13"/>
  <c r="A30" i="13"/>
  <c r="D35" i="13"/>
  <c r="G35" i="13"/>
  <c r="D34" i="13"/>
  <c r="G34" i="13"/>
  <c r="D33" i="13"/>
  <c r="G33" i="13"/>
  <c r="D32" i="13"/>
  <c r="G32" i="13"/>
  <c r="D31" i="13"/>
  <c r="G31" i="13"/>
  <c r="D30" i="13"/>
  <c r="G30" i="13"/>
  <c r="D29" i="13"/>
  <c r="G29" i="13"/>
  <c r="D28" i="13"/>
  <c r="G28" i="13"/>
  <c r="D27" i="13"/>
  <c r="D26" i="13"/>
  <c r="B12" i="4"/>
  <c r="B26" i="4"/>
  <c r="B26" i="13"/>
  <c r="G21" i="13"/>
  <c r="G20" i="13"/>
  <c r="G19" i="13"/>
  <c r="G18" i="13"/>
  <c r="G17" i="13"/>
  <c r="G16" i="13"/>
  <c r="G15" i="13"/>
  <c r="G14" i="13"/>
  <c r="D13" i="13"/>
  <c r="D12" i="13"/>
  <c r="B12" i="13"/>
  <c r="D10" i="13"/>
  <c r="D9" i="13"/>
  <c r="G9" i="13"/>
  <c r="G8" i="13"/>
  <c r="D7" i="13"/>
  <c r="G7" i="13"/>
  <c r="G6" i="13"/>
  <c r="G5" i="13"/>
  <c r="D4" i="13"/>
  <c r="D3" i="13"/>
  <c r="B3" i="13"/>
  <c r="C2" i="13"/>
  <c r="E18" i="3"/>
  <c r="F18" i="3"/>
  <c r="H18" i="3"/>
  <c r="E32" i="3"/>
  <c r="H32" i="3"/>
  <c r="F33" i="3"/>
  <c r="H34" i="3"/>
  <c r="H35" i="3"/>
  <c r="F34" i="3"/>
  <c r="F35" i="3"/>
  <c r="E34" i="3"/>
  <c r="E35" i="3"/>
  <c r="D10" i="11"/>
  <c r="D10" i="5"/>
  <c r="E9" i="3"/>
  <c r="H13" i="3"/>
  <c r="H27" i="3"/>
  <c r="H40" i="3"/>
  <c r="H46" i="3"/>
  <c r="H12" i="3"/>
  <c r="H26" i="3"/>
  <c r="H39" i="3"/>
  <c r="H45" i="3"/>
  <c r="D42" i="11"/>
  <c r="H42" i="11"/>
  <c r="D44" i="11"/>
  <c r="H44" i="11"/>
  <c r="F34" i="11"/>
  <c r="F35" i="11"/>
  <c r="F36" i="11"/>
  <c r="F21" i="11"/>
  <c r="H12" i="11"/>
  <c r="H26" i="11"/>
  <c r="H40" i="11"/>
  <c r="H13" i="11"/>
  <c r="H27" i="11"/>
  <c r="H41" i="11"/>
  <c r="F12" i="11"/>
  <c r="F26" i="11"/>
  <c r="F40" i="11"/>
  <c r="F13" i="11"/>
  <c r="F27" i="11"/>
  <c r="F41" i="11"/>
  <c r="E13" i="11"/>
  <c r="E27" i="11"/>
  <c r="E41" i="11"/>
  <c r="E12" i="11"/>
  <c r="E26" i="11"/>
  <c r="E40" i="11"/>
  <c r="H45" i="11"/>
  <c r="H43" i="11"/>
  <c r="D41" i="11"/>
  <c r="D40" i="11"/>
  <c r="D27" i="11"/>
  <c r="D26" i="11"/>
  <c r="B26" i="11"/>
  <c r="D13" i="11"/>
  <c r="D12" i="11"/>
  <c r="B12" i="11"/>
  <c r="D4" i="11"/>
  <c r="D3" i="11"/>
  <c r="B3" i="11"/>
  <c r="C2" i="11"/>
  <c r="H9" i="3"/>
  <c r="H23" i="3"/>
  <c r="H22" i="3"/>
  <c r="H21" i="3"/>
  <c r="H17" i="3"/>
  <c r="D40" i="5"/>
  <c r="D26" i="5"/>
  <c r="B26" i="5"/>
  <c r="D12" i="5"/>
  <c r="D4" i="5"/>
  <c r="D3" i="5"/>
  <c r="B3" i="5"/>
  <c r="C2" i="5"/>
  <c r="D34" i="3"/>
  <c r="D35" i="3"/>
  <c r="E21" i="3"/>
  <c r="D21" i="3"/>
  <c r="F21" i="3"/>
  <c r="E22" i="3"/>
  <c r="D22" i="3"/>
  <c r="F22" i="3"/>
  <c r="E23" i="3"/>
  <c r="D23" i="3"/>
  <c r="F12" i="3"/>
  <c r="F26" i="3"/>
  <c r="F39" i="3"/>
  <c r="F45" i="3"/>
  <c r="F13" i="3"/>
  <c r="F27" i="3"/>
  <c r="F40" i="3"/>
  <c r="F46" i="3"/>
  <c r="F23" i="3"/>
  <c r="C41" i="3"/>
  <c r="C12" i="3"/>
  <c r="C26" i="3"/>
  <c r="H36" i="5"/>
  <c r="H33" i="5"/>
  <c r="H30" i="5"/>
  <c r="H13" i="5"/>
  <c r="H27" i="5"/>
  <c r="H12" i="5"/>
  <c r="H26" i="5"/>
  <c r="H6" i="5"/>
  <c r="D26" i="3"/>
  <c r="D39" i="3"/>
  <c r="D45" i="3"/>
  <c r="D13" i="3"/>
  <c r="D27" i="3"/>
  <c r="D40" i="3"/>
  <c r="D46" i="3"/>
  <c r="D12" i="3"/>
  <c r="E13" i="3"/>
  <c r="E27" i="3"/>
  <c r="E40" i="3"/>
  <c r="E46" i="3"/>
  <c r="E12" i="3"/>
  <c r="E26" i="3"/>
  <c r="E39" i="3"/>
  <c r="E45" i="3"/>
  <c r="A170" i="2"/>
  <c r="A171" i="2"/>
  <c r="A172" i="2"/>
  <c r="A17" i="2"/>
  <c r="D17" i="2"/>
  <c r="E173" i="2"/>
  <c r="A173" i="2"/>
  <c r="D173" i="2"/>
  <c r="H173" i="2"/>
  <c r="F203" i="2"/>
  <c r="A20" i="2"/>
  <c r="A21" i="2"/>
  <c r="D21" i="2"/>
  <c r="A22" i="2"/>
  <c r="D22" i="2"/>
  <c r="D76" i="2"/>
  <c r="F177" i="2"/>
  <c r="A119" i="2"/>
  <c r="A120" i="2"/>
  <c r="D120" i="2"/>
  <c r="D23" i="2"/>
  <c r="D75" i="2"/>
  <c r="E75" i="2"/>
  <c r="F75" i="2"/>
  <c r="F176" i="2"/>
  <c r="E126" i="2"/>
  <c r="A121" i="2"/>
  <c r="A122" i="2"/>
  <c r="A123" i="2"/>
  <c r="D126" i="2"/>
  <c r="G126" i="2"/>
  <c r="F126" i="2"/>
  <c r="F125" i="2"/>
  <c r="A108" i="2"/>
  <c r="A6" i="2"/>
  <c r="A7" i="2"/>
  <c r="D61" i="2"/>
  <c r="E61" i="2"/>
  <c r="F61" i="2"/>
  <c r="F112" i="2"/>
  <c r="A159" i="2"/>
  <c r="A160" i="2"/>
  <c r="F163" i="2"/>
  <c r="A33" i="2"/>
  <c r="D87" i="2"/>
  <c r="F187" i="2"/>
  <c r="A135" i="2"/>
  <c r="A136" i="2"/>
  <c r="A184" i="2"/>
  <c r="A185" i="2"/>
  <c r="G202" i="2"/>
  <c r="G201" i="2"/>
  <c r="D91" i="2"/>
  <c r="E91" i="2"/>
  <c r="F91" i="2"/>
  <c r="F191" i="2"/>
  <c r="D92" i="2"/>
  <c r="F192" i="2"/>
  <c r="D86" i="2"/>
  <c r="E86" i="2"/>
  <c r="F86" i="2"/>
  <c r="F186" i="2"/>
  <c r="D84" i="2"/>
  <c r="F189" i="2"/>
  <c r="D90" i="2"/>
  <c r="E90" i="2"/>
  <c r="F90" i="2"/>
  <c r="F143" i="2"/>
  <c r="D184" i="2"/>
  <c r="D85" i="2"/>
  <c r="F184" i="2"/>
  <c r="D183" i="2"/>
  <c r="D32" i="2"/>
  <c r="E183" i="2"/>
  <c r="H183" i="2"/>
  <c r="G203" i="2"/>
  <c r="D83" i="2"/>
  <c r="F183" i="2"/>
  <c r="D134" i="2"/>
  <c r="G183" i="2"/>
  <c r="D59" i="2"/>
  <c r="F162" i="2"/>
  <c r="D110" i="2"/>
  <c r="G162" i="2"/>
  <c r="D19" i="2"/>
  <c r="E174" i="2"/>
  <c r="A174" i="2"/>
  <c r="D174" i="2"/>
  <c r="H174" i="2"/>
  <c r="D70" i="2"/>
  <c r="F174" i="2"/>
  <c r="D5" i="2"/>
  <c r="E5" i="2"/>
  <c r="E158" i="2"/>
  <c r="D158" i="2"/>
  <c r="H158" i="2"/>
  <c r="E204" i="2"/>
  <c r="H204" i="2"/>
  <c r="D56" i="2"/>
  <c r="F158" i="2"/>
  <c r="D107" i="2"/>
  <c r="G158" i="2"/>
  <c r="D18" i="2"/>
  <c r="E172" i="2"/>
  <c r="D172" i="2"/>
  <c r="H172" i="2"/>
  <c r="F204" i="2"/>
  <c r="D69" i="2"/>
  <c r="F172" i="2"/>
  <c r="D118" i="2"/>
  <c r="G172" i="2"/>
  <c r="F165" i="2"/>
  <c r="D68" i="2"/>
  <c r="F173" i="2"/>
  <c r="D119" i="2"/>
  <c r="G173" i="2"/>
  <c r="E202" i="2"/>
  <c r="H202" i="2"/>
  <c r="E201" i="2"/>
  <c r="H201" i="2"/>
  <c r="D60" i="2"/>
  <c r="F161" i="2"/>
  <c r="D161" i="2"/>
  <c r="E175" i="2"/>
  <c r="A175" i="2"/>
  <c r="D175" i="2"/>
  <c r="H175" i="2"/>
  <c r="D74" i="2"/>
  <c r="F175" i="2"/>
  <c r="D58" i="2"/>
  <c r="F159" i="2"/>
  <c r="D159" i="2"/>
  <c r="D67" i="2"/>
  <c r="F169" i="2"/>
  <c r="D16" i="2"/>
  <c r="E16" i="2"/>
  <c r="E169" i="2"/>
  <c r="D169" i="2"/>
  <c r="H169" i="2"/>
  <c r="D6" i="2"/>
  <c r="E160" i="2"/>
  <c r="D160" i="2"/>
  <c r="H160" i="2"/>
  <c r="D57" i="2"/>
  <c r="F160" i="2"/>
  <c r="E170" i="2"/>
  <c r="D72" i="2"/>
  <c r="F170" i="2"/>
  <c r="D62" i="2"/>
  <c r="D164" i="2"/>
  <c r="F202" i="2"/>
  <c r="F201" i="2"/>
  <c r="F113" i="2"/>
  <c r="D89" i="2"/>
  <c r="F188" i="2"/>
  <c r="F111" i="2"/>
  <c r="F156" i="2"/>
  <c r="B54" i="2"/>
  <c r="B65" i="2"/>
  <c r="B81" i="2"/>
  <c r="B132" i="2"/>
  <c r="B181" i="2"/>
  <c r="E105" i="2"/>
  <c r="E116" i="2"/>
  <c r="E107" i="2"/>
  <c r="G107" i="2"/>
  <c r="F107" i="2"/>
  <c r="E108" i="2"/>
  <c r="D108" i="2"/>
  <c r="G108" i="2"/>
  <c r="F108" i="2"/>
  <c r="F109" i="2"/>
  <c r="F110" i="2"/>
  <c r="G116" i="2"/>
  <c r="G132" i="2"/>
  <c r="E118" i="2"/>
  <c r="G118" i="2"/>
  <c r="F118" i="2"/>
  <c r="E119" i="2"/>
  <c r="G119" i="2"/>
  <c r="F119" i="2"/>
  <c r="E120" i="2"/>
  <c r="G120" i="2"/>
  <c r="F120" i="2"/>
  <c r="D20" i="2"/>
  <c r="E20" i="2"/>
  <c r="E121" i="2"/>
  <c r="D71" i="2"/>
  <c r="E71" i="2"/>
  <c r="F71" i="2"/>
  <c r="F121" i="2"/>
  <c r="E122" i="2"/>
  <c r="F122" i="2"/>
  <c r="D73" i="2"/>
  <c r="E73" i="2"/>
  <c r="F73" i="2"/>
  <c r="F123" i="2"/>
  <c r="D26" i="2"/>
  <c r="E124" i="2"/>
  <c r="D124" i="2"/>
  <c r="G124" i="2"/>
  <c r="D77" i="2"/>
  <c r="E77" i="2"/>
  <c r="F77" i="2"/>
  <c r="F124" i="2"/>
  <c r="D78" i="2"/>
  <c r="E78" i="2"/>
  <c r="F78" i="2"/>
  <c r="F127" i="2"/>
  <c r="D27" i="2"/>
  <c r="E128" i="2"/>
  <c r="G128" i="2"/>
  <c r="F128" i="2"/>
  <c r="E129" i="2"/>
  <c r="F129" i="2"/>
  <c r="G129" i="2"/>
  <c r="E134" i="2"/>
  <c r="G134" i="2"/>
  <c r="F134" i="2"/>
  <c r="F135" i="2"/>
  <c r="F136" i="2"/>
  <c r="F137" i="2"/>
  <c r="F138" i="2"/>
  <c r="F139" i="2"/>
  <c r="D88" i="2"/>
  <c r="F141" i="2"/>
  <c r="F142" i="2"/>
  <c r="G167" i="2"/>
  <c r="H167" i="2"/>
  <c r="E171" i="2"/>
  <c r="F171" i="2"/>
  <c r="E178" i="2"/>
  <c r="D178" i="2"/>
  <c r="H178" i="2"/>
  <c r="F178" i="2"/>
  <c r="G181" i="2"/>
  <c r="H181" i="2"/>
  <c r="F190" i="2"/>
  <c r="B14" i="2"/>
  <c r="B30" i="2"/>
  <c r="C53" i="2"/>
  <c r="C104" i="2"/>
  <c r="C155" i="2"/>
  <c r="D14" i="2"/>
  <c r="D54" i="2"/>
  <c r="D105" i="2"/>
  <c r="D156" i="2"/>
  <c r="F167" i="2"/>
  <c r="F181" i="2"/>
  <c r="F116" i="2"/>
  <c r="F132" i="2"/>
  <c r="E132" i="2"/>
  <c r="E83" i="2"/>
  <c r="F83" i="2"/>
  <c r="F65" i="2"/>
  <c r="F81" i="2"/>
  <c r="E65" i="2"/>
  <c r="E81" i="2"/>
  <c r="E74" i="2"/>
  <c r="F74" i="2"/>
  <c r="E72" i="2"/>
  <c r="F72" i="2"/>
  <c r="E70" i="2"/>
  <c r="F70" i="2"/>
  <c r="E69" i="2"/>
  <c r="F69" i="2"/>
  <c r="E68" i="2"/>
  <c r="F68" i="2"/>
  <c r="E67" i="2"/>
  <c r="F67" i="2"/>
  <c r="E57" i="2"/>
  <c r="F57" i="2"/>
  <c r="E56" i="2"/>
  <c r="E14" i="2"/>
  <c r="E30" i="2"/>
  <c r="E32" i="2"/>
  <c r="E27" i="2"/>
  <c r="E26" i="2"/>
  <c r="E22" i="2"/>
  <c r="E21" i="2"/>
  <c r="E19" i="2"/>
  <c r="E18" i="2"/>
  <c r="E17" i="2"/>
  <c r="E6" i="2"/>
  <c r="B116" i="2"/>
  <c r="B167" i="2"/>
  <c r="F185" i="2"/>
  <c r="F140" i="2"/>
  <c r="A186" i="2"/>
  <c r="D185" i="2"/>
  <c r="G170" i="2"/>
  <c r="D10" i="2"/>
  <c r="D9" i="2"/>
  <c r="D12" i="2"/>
  <c r="E12" i="2"/>
  <c r="D8" i="2"/>
  <c r="D11" i="2"/>
  <c r="E11" i="2"/>
  <c r="D7" i="2"/>
  <c r="E7" i="2"/>
  <c r="D162" i="2"/>
  <c r="D165" i="2"/>
  <c r="E165" i="2"/>
  <c r="H165" i="2"/>
  <c r="E203" i="2"/>
  <c r="H203" i="2"/>
  <c r="D121" i="2"/>
  <c r="E123" i="2"/>
  <c r="B105" i="2"/>
  <c r="B156" i="2"/>
  <c r="E127" i="2"/>
  <c r="D127" i="2"/>
  <c r="G127" i="2"/>
  <c r="F164" i="2"/>
  <c r="F114" i="2"/>
  <c r="A34" i="2"/>
  <c r="D33" i="2"/>
  <c r="A109" i="2"/>
  <c r="E176" i="2"/>
  <c r="D176" i="2"/>
  <c r="H176" i="2"/>
  <c r="E125" i="2"/>
  <c r="D125" i="2"/>
  <c r="G125" i="2"/>
  <c r="E23" i="2"/>
  <c r="F197" i="2"/>
  <c r="E177" i="2"/>
  <c r="D177" i="2"/>
  <c r="H177" i="2"/>
  <c r="E76" i="2"/>
  <c r="F76" i="2"/>
  <c r="D163" i="2"/>
  <c r="D109" i="2"/>
  <c r="D113" i="2"/>
  <c r="E113" i="2"/>
  <c r="G113" i="2"/>
  <c r="D111" i="2"/>
  <c r="E159" i="2"/>
  <c r="E109" i="2"/>
  <c r="G109" i="2"/>
  <c r="E58" i="2"/>
  <c r="F58" i="2"/>
  <c r="E63" i="2"/>
  <c r="F63" i="2"/>
  <c r="E9" i="2"/>
  <c r="G160" i="2"/>
  <c r="E197" i="2"/>
  <c r="H197" i="2"/>
  <c r="D114" i="2"/>
  <c r="E189" i="2"/>
  <c r="A187" i="2"/>
  <c r="D189" i="2"/>
  <c r="H189" i="2"/>
  <c r="E135" i="2"/>
  <c r="D135" i="2"/>
  <c r="G135" i="2"/>
  <c r="E84" i="2"/>
  <c r="F84" i="2"/>
  <c r="E33" i="2"/>
  <c r="E162" i="2"/>
  <c r="H162" i="2"/>
  <c r="E205" i="2"/>
  <c r="H205" i="2"/>
  <c r="E161" i="2"/>
  <c r="H161" i="2"/>
  <c r="E111" i="2"/>
  <c r="G111" i="2"/>
  <c r="E60" i="2"/>
  <c r="F60" i="2"/>
  <c r="E112" i="2"/>
  <c r="E163" i="2"/>
  <c r="H163" i="2"/>
  <c r="E10" i="2"/>
  <c r="E62" i="2"/>
  <c r="F62" i="2"/>
  <c r="E164" i="2"/>
  <c r="H164" i="2"/>
  <c r="E114" i="2"/>
  <c r="G114" i="2"/>
  <c r="D187" i="2"/>
  <c r="D191" i="2"/>
  <c r="D112" i="2"/>
  <c r="G189" i="2"/>
  <c r="A35" i="2"/>
  <c r="D35" i="2"/>
  <c r="E35" i="2"/>
  <c r="D34" i="2"/>
  <c r="E8" i="2"/>
  <c r="E59" i="2"/>
  <c r="F59" i="2"/>
  <c r="E110" i="2"/>
  <c r="G110" i="2"/>
  <c r="D192" i="2"/>
  <c r="G169" i="2"/>
  <c r="F198" i="2"/>
  <c r="G121" i="2"/>
  <c r="G161" i="2"/>
  <c r="G159" i="2"/>
  <c r="D123" i="2"/>
  <c r="D122" i="2"/>
  <c r="A36" i="2"/>
  <c r="A37" i="2"/>
  <c r="D40" i="2"/>
  <c r="E40" i="2"/>
  <c r="D188" i="2"/>
  <c r="E188" i="2"/>
  <c r="H188" i="2"/>
  <c r="G197" i="2"/>
  <c r="E184" i="2"/>
  <c r="H184" i="2"/>
  <c r="G204" i="2"/>
  <c r="E85" i="2"/>
  <c r="F85" i="2"/>
  <c r="E34" i="2"/>
  <c r="E137" i="2"/>
  <c r="A137" i="2"/>
  <c r="D137" i="2"/>
  <c r="G137" i="2"/>
  <c r="G164" i="2"/>
  <c r="E196" i="2"/>
  <c r="H196" i="2"/>
  <c r="E200" i="2"/>
  <c r="H200" i="2"/>
  <c r="G188" i="2"/>
  <c r="H159" i="2"/>
  <c r="E198" i="2"/>
  <c r="H198" i="2"/>
  <c r="G112" i="2"/>
  <c r="G163" i="2"/>
  <c r="E199" i="2"/>
  <c r="H199" i="2"/>
  <c r="G165" i="2"/>
  <c r="F200" i="2"/>
  <c r="G177" i="2"/>
  <c r="G174" i="2"/>
  <c r="F205" i="2"/>
  <c r="G122" i="2"/>
  <c r="G175" i="2"/>
  <c r="G178" i="2"/>
  <c r="G123" i="2"/>
  <c r="G184" i="2"/>
  <c r="G171" i="2"/>
  <c r="F199" i="2"/>
  <c r="E186" i="2"/>
  <c r="D186" i="2"/>
  <c r="H186" i="2"/>
  <c r="E139" i="2"/>
  <c r="G176" i="2"/>
  <c r="E143" i="2"/>
  <c r="A138" i="2"/>
  <c r="A139" i="2"/>
  <c r="A140" i="2"/>
  <c r="D143" i="2"/>
  <c r="G143" i="2"/>
  <c r="E92" i="2"/>
  <c r="F92" i="2"/>
  <c r="E192" i="2"/>
  <c r="H192" i="2"/>
  <c r="E191" i="2"/>
  <c r="H191" i="2"/>
  <c r="E142" i="2"/>
  <c r="D142" i="2"/>
  <c r="G142" i="2"/>
  <c r="E187" i="2"/>
  <c r="E138" i="2"/>
  <c r="E87" i="2"/>
  <c r="F87" i="2"/>
  <c r="G187" i="2"/>
  <c r="F196" i="2"/>
  <c r="D37" i="2"/>
  <c r="E37" i="2"/>
  <c r="E185" i="2"/>
  <c r="H185" i="2"/>
  <c r="E140" i="2"/>
  <c r="D140" i="2"/>
  <c r="G140" i="2"/>
  <c r="G192" i="2"/>
  <c r="E136" i="2"/>
  <c r="D136" i="2"/>
  <c r="G136" i="2"/>
  <c r="E89" i="2"/>
  <c r="F89" i="2"/>
  <c r="G199" i="2"/>
  <c r="E141" i="2"/>
  <c r="D141" i="2"/>
  <c r="G141" i="2"/>
  <c r="E88" i="2"/>
  <c r="F88" i="2"/>
  <c r="E190" i="2"/>
  <c r="D190" i="2"/>
  <c r="H190" i="2"/>
  <c r="H187" i="2"/>
  <c r="G205" i="2"/>
  <c r="G186" i="2"/>
  <c r="G198" i="2"/>
  <c r="G191" i="2"/>
  <c r="G200" i="2"/>
  <c r="G190" i="2"/>
  <c r="G185" i="2"/>
  <c r="G196" i="2"/>
  <c r="H28" i="5"/>
  <c r="H9" i="5"/>
  <c r="D36" i="2"/>
  <c r="E36" i="2"/>
  <c r="D30" i="2"/>
  <c r="D81" i="2"/>
  <c r="D132" i="2"/>
  <c r="D181" i="2"/>
  <c r="D65" i="2"/>
  <c r="D116" i="2"/>
  <c r="D167" i="2"/>
  <c r="D171" i="2"/>
  <c r="H171" i="2"/>
  <c r="E156" i="2"/>
  <c r="E167" i="2"/>
  <c r="E181" i="2"/>
  <c r="D170" i="2"/>
  <c r="H170" i="2"/>
  <c r="F56" i="2"/>
  <c r="F41" i="3"/>
  <c r="D38" i="2"/>
  <c r="E38" i="2"/>
  <c r="F42" i="3"/>
  <c r="D39" i="2"/>
  <c r="E39" i="2"/>
  <c r="D41" i="2"/>
  <c r="E41" i="2"/>
  <c r="D24" i="2"/>
  <c r="E24" i="2"/>
  <c r="D25" i="2"/>
  <c r="E25" i="2"/>
  <c r="F9" i="4"/>
  <c r="F8" i="4"/>
  <c r="D138" i="2"/>
  <c r="G138" i="2"/>
  <c r="D139" i="2"/>
  <c r="G139" i="2"/>
  <c r="E17" i="3"/>
  <c r="F7" i="4"/>
  <c r="F17" i="3"/>
  <c r="C45" i="3"/>
  <c r="C39" i="3"/>
  <c r="H8" i="5"/>
  <c r="H5" i="5"/>
  <c r="D41" i="5"/>
  <c r="D27" i="5"/>
  <c r="H34" i="5"/>
  <c r="H7" i="5"/>
  <c r="H35" i="5"/>
  <c r="B12" i="5"/>
  <c r="D13" i="5"/>
  <c r="H14" i="5"/>
  <c r="H32" i="5"/>
  <c r="H29" i="5"/>
  <c r="F9" i="3"/>
  <c r="H31" i="5"/>
</calcChain>
</file>

<file path=xl/comments1.xml><?xml version="1.0" encoding="utf-8"?>
<comments xmlns="http://schemas.openxmlformats.org/spreadsheetml/2006/main">
  <authors>
    <author>Cornelia Foster</author>
  </authors>
  <commentList>
    <comment ref="C156" authorId="0">
      <text>
        <r>
          <rPr>
            <b/>
            <sz val="9"/>
            <color indexed="81"/>
            <rFont val="Calibri"/>
            <family val="2"/>
          </rPr>
          <t>Cornelia Foster:</t>
        </r>
        <r>
          <rPr>
            <sz val="9"/>
            <color indexed="81"/>
            <rFont val="Calibri"/>
            <family val="2"/>
          </rPr>
          <t xml:space="preserve">
enter times as text ('29:34) as over 24 minutes and excel thinks its 24 hours and rolls into next day.</t>
        </r>
      </text>
    </comment>
  </commentList>
</comments>
</file>

<file path=xl/sharedStrings.xml><?xml version="1.0" encoding="utf-8"?>
<sst xmlns="http://schemas.openxmlformats.org/spreadsheetml/2006/main" count="353" uniqueCount="64">
  <si>
    <t>MEN</t>
  </si>
  <si>
    <t>WOMEN</t>
  </si>
  <si>
    <t>MIXED</t>
  </si>
  <si>
    <t>MASTERS</t>
  </si>
  <si>
    <t>DIV/PLACE</t>
  </si>
  <si>
    <t>TIME</t>
  </si>
  <si>
    <t>ERC</t>
  </si>
  <si>
    <t>Coast Guard</t>
  </si>
  <si>
    <t>Funatics</t>
  </si>
  <si>
    <t>Beavers</t>
  </si>
  <si>
    <t>DNS</t>
  </si>
  <si>
    <t>CHAMP POINTS</t>
  </si>
  <si>
    <t>TOT</t>
  </si>
  <si>
    <t>POINTS</t>
  </si>
  <si>
    <t>RACE</t>
  </si>
  <si>
    <t>Points</t>
  </si>
  <si>
    <t>TEAMS</t>
  </si>
  <si>
    <t>OEWRS</t>
  </si>
  <si>
    <t>SPRINT THE PIER</t>
  </si>
  <si>
    <t>PORT PROMENADE</t>
  </si>
  <si>
    <t>HEAD OF THE ESTUARY</t>
  </si>
  <si>
    <t>TOTAL CHAMP PTS</t>
  </si>
  <si>
    <t>DIV/PLACE/</t>
  </si>
  <si>
    <t>ERC SP PTS</t>
  </si>
  <si>
    <t>PP PTS</t>
  </si>
  <si>
    <t>STP PTS</t>
  </si>
  <si>
    <t>MEN'S PTS</t>
  </si>
  <si>
    <t>WOMEN'S PTS</t>
  </si>
  <si>
    <t>MIXED PTS</t>
  </si>
  <si>
    <t>TOTAL PTS</t>
  </si>
  <si>
    <t>CLUB CHAMPIONSHIP</t>
  </si>
  <si>
    <t>CHAMP PLACE</t>
  </si>
  <si>
    <t>Masters</t>
  </si>
  <si>
    <t>Youth</t>
  </si>
  <si>
    <t>Season</t>
  </si>
  <si>
    <t>Vikings</t>
  </si>
  <si>
    <t>Somira</t>
  </si>
  <si>
    <t>Team</t>
  </si>
  <si>
    <t>TOTAL</t>
  </si>
  <si>
    <t>Place</t>
  </si>
  <si>
    <t>SOMIRA</t>
  </si>
  <si>
    <t>Sprint the Pier</t>
  </si>
  <si>
    <t>SRC</t>
  </si>
  <si>
    <t>STP</t>
  </si>
  <si>
    <t>ERC Sprints</t>
  </si>
  <si>
    <t>Head fof Estuary</t>
  </si>
  <si>
    <t>HOE</t>
  </si>
  <si>
    <t>Club</t>
  </si>
  <si>
    <t>Total</t>
  </si>
  <si>
    <t>Men</t>
  </si>
  <si>
    <t>Women</t>
  </si>
  <si>
    <t>Mixed</t>
  </si>
  <si>
    <t>IORC</t>
  </si>
  <si>
    <t>Ketos</t>
  </si>
  <si>
    <t>ByMk</t>
  </si>
  <si>
    <t>Row'd Warriors</t>
  </si>
  <si>
    <t>WCR</t>
  </si>
  <si>
    <t>Bay</t>
  </si>
  <si>
    <t>Muck</t>
  </si>
  <si>
    <t>High to Harbor Muck</t>
  </si>
  <si>
    <t>POSF</t>
  </si>
  <si>
    <t>Iron Maidens</t>
  </si>
  <si>
    <t>Rowd Warriors</t>
  </si>
  <si>
    <t>Fall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</si>
</sst>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0" tint="-0.1499984740745262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8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4" xfId="0" applyFill="1" applyBorder="1" applyAlignment="1">
      <alignment horizontal="center"/>
    </xf>
    <xf numFmtId="0" fontId="4" fillId="2" borderId="1" xfId="0" applyFont="1" applyFill="1" applyBorder="1"/>
    <xf numFmtId="0" fontId="0" fillId="2" borderId="6" xfId="0" applyFill="1" applyBorder="1"/>
    <xf numFmtId="0" fontId="4" fillId="2" borderId="2" xfId="0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/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shrinkToFit="1"/>
    </xf>
    <xf numFmtId="0" fontId="1" fillId="2" borderId="9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0" xfId="0" applyFill="1" applyBorder="1" applyAlignment="1">
      <alignment shrinkToFit="1"/>
    </xf>
    <xf numFmtId="0" fontId="0" fillId="0" borderId="11" xfId="0" applyBorder="1" applyAlignment="1">
      <alignment horizontal="center" shrinkToFit="1"/>
    </xf>
    <xf numFmtId="0" fontId="6" fillId="0" borderId="0" xfId="0" applyFont="1" applyBorder="1" applyAlignment="1">
      <alignment shrinkToFit="1"/>
    </xf>
    <xf numFmtId="0" fontId="6" fillId="0" borderId="0" xfId="0" applyFont="1" applyBorder="1" applyAlignment="1">
      <alignment horizontal="center" shrinkToFit="1"/>
    </xf>
    <xf numFmtId="0" fontId="7" fillId="0" borderId="0" xfId="0" applyFont="1" applyBorder="1" applyAlignment="1">
      <alignment shrinkToFit="1"/>
    </xf>
    <xf numFmtId="0" fontId="7" fillId="0" borderId="0" xfId="0" applyFont="1" applyBorder="1"/>
    <xf numFmtId="0" fontId="1" fillId="0" borderId="0" xfId="0" applyFont="1" applyFill="1" applyBorder="1" applyAlignment="1">
      <alignment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20" fontId="0" fillId="0" borderId="0" xfId="0" applyNumberFormat="1" applyFill="1" applyBorder="1" applyAlignment="1">
      <alignment horizontal="center" shrinkToFit="1"/>
    </xf>
    <xf numFmtId="0" fontId="0" fillId="0" borderId="0" xfId="0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2" borderId="1" xfId="0" applyFont="1" applyFill="1" applyBorder="1"/>
    <xf numFmtId="0" fontId="12" fillId="2" borderId="2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shrinkToFit="1"/>
    </xf>
    <xf numFmtId="0" fontId="12" fillId="0" borderId="0" xfId="0" applyFont="1" applyBorder="1"/>
    <xf numFmtId="0" fontId="13" fillId="0" borderId="0" xfId="0" applyFont="1"/>
    <xf numFmtId="0" fontId="12" fillId="2" borderId="4" xfId="0" applyFont="1" applyFill="1" applyBorder="1"/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3" fillId="0" borderId="0" xfId="0" applyFont="1" applyBorder="1"/>
    <xf numFmtId="0" fontId="13" fillId="2" borderId="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Fill="1" applyBorder="1"/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13" fillId="0" borderId="11" xfId="0" applyFont="1" applyBorder="1"/>
    <xf numFmtId="0" fontId="12" fillId="2" borderId="3" xfId="0" applyFont="1" applyFill="1" applyBorder="1" applyAlignment="1">
      <alignment horizontal="center" shrinkToFit="1"/>
    </xf>
    <xf numFmtId="0" fontId="12" fillId="2" borderId="5" xfId="0" applyFont="1" applyFill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/>
    <xf numFmtId="0" fontId="13" fillId="0" borderId="5" xfId="0" applyFont="1" applyBorder="1"/>
    <xf numFmtId="0" fontId="13" fillId="0" borderId="8" xfId="0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9" xfId="0" applyFont="1" applyBorder="1"/>
    <xf numFmtId="0" fontId="13" fillId="0" borderId="9" xfId="0" applyFont="1" applyBorder="1"/>
    <xf numFmtId="0" fontId="13" fillId="2" borderId="4" xfId="0" applyFont="1" applyFill="1" applyBorder="1"/>
    <xf numFmtId="0" fontId="13" fillId="2" borderId="6" xfId="0" applyFont="1" applyFill="1" applyBorder="1"/>
    <xf numFmtId="0" fontId="13" fillId="0" borderId="0" xfId="0" applyFont="1" applyAlignment="1">
      <alignment horizontal="center"/>
    </xf>
    <xf numFmtId="0" fontId="12" fillId="2" borderId="2" xfId="0" applyFont="1" applyFill="1" applyBorder="1"/>
    <xf numFmtId="0" fontId="12" fillId="2" borderId="9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20" fontId="13" fillId="0" borderId="0" xfId="0" applyNumberFormat="1" applyFont="1" applyBorder="1" applyAlignment="1" applyProtection="1">
      <alignment horizontal="center"/>
      <protection locked="0"/>
    </xf>
    <xf numFmtId="0" fontId="13" fillId="0" borderId="0" xfId="0" applyFont="1" applyFill="1" applyBorder="1" applyProtection="1">
      <protection locked="0"/>
    </xf>
    <xf numFmtId="0" fontId="13" fillId="2" borderId="6" xfId="0" applyFont="1" applyFill="1" applyBorder="1" applyAlignment="1" applyProtection="1">
      <alignment horizontal="center"/>
      <protection locked="0"/>
    </xf>
    <xf numFmtId="0" fontId="13" fillId="0" borderId="7" xfId="0" applyFont="1" applyBorder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3" borderId="4" xfId="0" applyFont="1" applyFill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20" fontId="1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20" fontId="13" fillId="0" borderId="0" xfId="0" quotePrefix="1" applyNumberFormat="1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46" fontId="13" fillId="0" borderId="0" xfId="0" quotePrefix="1" applyNumberFormat="1" applyFont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/>
      <protection locked="0"/>
    </xf>
    <xf numFmtId="0" fontId="0" fillId="0" borderId="0" xfId="0" applyFont="1"/>
    <xf numFmtId="47" fontId="0" fillId="0" borderId="0" xfId="0" applyNumberFormat="1" applyBorder="1" applyAlignment="1" applyProtection="1">
      <alignment horizontal="center"/>
      <protection locked="0"/>
    </xf>
    <xf numFmtId="47" fontId="0" fillId="0" borderId="7" xfId="0" applyNumberFormat="1" applyBorder="1" applyAlignment="1" applyProtection="1">
      <alignment horizontal="center"/>
      <protection locked="0"/>
    </xf>
    <xf numFmtId="47" fontId="1" fillId="2" borderId="2" xfId="0" applyNumberFormat="1" applyFont="1" applyFill="1" applyBorder="1" applyAlignment="1">
      <alignment horizontal="center"/>
    </xf>
    <xf numFmtId="164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1" fontId="0" fillId="0" borderId="0" xfId="0" applyNumberFormat="1" applyBorder="1" applyAlignment="1" applyProtection="1">
      <alignment horizontal="center"/>
      <protection locked="0"/>
    </xf>
    <xf numFmtId="0" fontId="1" fillId="2" borderId="2" xfId="0" applyFont="1" applyFill="1" applyBorder="1"/>
    <xf numFmtId="0" fontId="1" fillId="2" borderId="0" xfId="0" applyFont="1" applyFill="1" applyBorder="1"/>
    <xf numFmtId="0" fontId="0" fillId="2" borderId="0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4" fillId="2" borderId="2" xfId="0" applyFont="1" applyFill="1" applyBorder="1"/>
    <xf numFmtId="0" fontId="0" fillId="2" borderId="7" xfId="0" applyFill="1" applyBorder="1"/>
    <xf numFmtId="1" fontId="0" fillId="0" borderId="5" xfId="0" applyNumberFormat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7" fillId="2" borderId="1" xfId="0" applyFont="1" applyFill="1" applyBorder="1"/>
    <xf numFmtId="0" fontId="17" fillId="2" borderId="2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8" fillId="0" borderId="0" xfId="0" applyFont="1"/>
    <xf numFmtId="0" fontId="17" fillId="2" borderId="4" xfId="0" applyFont="1" applyFill="1" applyBorder="1"/>
    <xf numFmtId="0" fontId="18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8" fillId="2" borderId="4" xfId="0" applyFont="1" applyFill="1" applyBorder="1" applyAlignment="1" applyProtection="1">
      <alignment horizontal="center"/>
      <protection locked="0"/>
    </xf>
    <xf numFmtId="0" fontId="18" fillId="0" borderId="0" xfId="0" applyFont="1" applyBorder="1" applyProtection="1">
      <protection locked="0"/>
    </xf>
    <xf numFmtId="21" fontId="18" fillId="0" borderId="0" xfId="0" applyNumberFormat="1" applyFont="1" applyBorder="1" applyAlignment="1" applyProtection="1">
      <alignment horizontal="center"/>
      <protection locked="0"/>
    </xf>
    <xf numFmtId="0" fontId="18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Fill="1" applyBorder="1" applyProtection="1">
      <protection locked="0"/>
    </xf>
    <xf numFmtId="0" fontId="18" fillId="2" borderId="6" xfId="0" applyFont="1" applyFill="1" applyBorder="1" applyAlignment="1" applyProtection="1">
      <alignment horizontal="center"/>
      <protection locked="0"/>
    </xf>
    <xf numFmtId="0" fontId="18" fillId="0" borderId="7" xfId="0" applyFont="1" applyBorder="1" applyProtection="1">
      <protection locked="0"/>
    </xf>
    <xf numFmtId="0" fontId="18" fillId="0" borderId="7" xfId="0" applyFont="1" applyBorder="1" applyAlignment="1" applyProtection="1">
      <alignment horizontal="center"/>
      <protection locked="0"/>
    </xf>
    <xf numFmtId="0" fontId="18" fillId="0" borderId="7" xfId="0" applyFont="1" applyBorder="1"/>
    <xf numFmtId="0" fontId="18" fillId="0" borderId="11" xfId="0" applyFont="1" applyBorder="1"/>
    <xf numFmtId="0" fontId="17" fillId="2" borderId="3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20" fontId="18" fillId="0" borderId="0" xfId="0" applyNumberFormat="1" applyFont="1" applyBorder="1" applyAlignment="1" applyProtection="1">
      <alignment horizontal="center"/>
      <protection locked="0"/>
    </xf>
    <xf numFmtId="0" fontId="18" fillId="0" borderId="0" xfId="0" applyFont="1" applyBorder="1"/>
    <xf numFmtId="0" fontId="18" fillId="0" borderId="10" xfId="0" applyFont="1" applyBorder="1"/>
    <xf numFmtId="0" fontId="19" fillId="2" borderId="1" xfId="0" applyFont="1" applyFill="1" applyBorder="1"/>
    <xf numFmtId="0" fontId="19" fillId="2" borderId="2" xfId="0" applyFont="1" applyFill="1" applyBorder="1" applyAlignment="1">
      <alignment horizontal="center"/>
    </xf>
    <xf numFmtId="0" fontId="18" fillId="0" borderId="4" xfId="0" applyFont="1" applyBorder="1"/>
    <xf numFmtId="0" fontId="18" fillId="0" borderId="0" xfId="0" applyFont="1" applyBorder="1" applyAlignment="1" applyProtection="1">
      <alignment horizontal="center"/>
      <protection locked="0"/>
    </xf>
    <xf numFmtId="47" fontId="17" fillId="2" borderId="2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18" fillId="0" borderId="0" xfId="0" applyNumberFormat="1" applyFont="1" applyBorder="1" applyAlignment="1" applyProtection="1">
      <alignment horizontal="center"/>
      <protection locked="0"/>
    </xf>
    <xf numFmtId="0" fontId="18" fillId="2" borderId="6" xfId="0" applyFont="1" applyFill="1" applyBorder="1" applyProtection="1">
      <protection locked="0"/>
    </xf>
    <xf numFmtId="47" fontId="18" fillId="0" borderId="7" xfId="0" applyNumberFormat="1" applyFont="1" applyBorder="1" applyAlignment="1" applyProtection="1">
      <alignment horizontal="center"/>
      <protection locked="0"/>
    </xf>
    <xf numFmtId="0" fontId="18" fillId="0" borderId="7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0" xfId="0" applyFont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18" fillId="0" borderId="12" xfId="0" applyFont="1" applyBorder="1" applyAlignment="1">
      <alignment horizontal="center"/>
    </xf>
    <xf numFmtId="0" fontId="17" fillId="2" borderId="0" xfId="0" applyFont="1" applyFill="1" applyBorder="1"/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</cellXfs>
  <cellStyles count="8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8</xdr:col>
      <xdr:colOff>650240</xdr:colOff>
      <xdr:row>33</xdr:row>
      <xdr:rowOff>111760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5770880" y="436880"/>
          <a:ext cx="2682240" cy="6116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To create a new season:</a:t>
          </a:r>
        </a:p>
        <a:p>
          <a:r>
            <a:rPr lang="en-US" sz="1100"/>
            <a:t>1. copy old spring</a:t>
          </a:r>
          <a:r>
            <a:rPr lang="en-US" sz="1100" baseline="0"/>
            <a:t> or fall season</a:t>
          </a:r>
        </a:p>
        <a:p>
          <a:r>
            <a:rPr lang="en-US" sz="1100" baseline="0"/>
            <a:t>2. unprotect sheet and change tab name to new year</a:t>
          </a:r>
        </a:p>
        <a:p>
          <a:r>
            <a:rPr lang="en-US" sz="1100" baseline="0"/>
            <a:t>3. protect sheet</a:t>
          </a:r>
        </a:p>
        <a:p>
          <a:endParaRPr lang="en-US" sz="1100" baseline="0"/>
        </a:p>
        <a:p>
          <a:r>
            <a:rPr lang="en-US" sz="1100" b="1" baseline="0"/>
            <a:t>To publish race results:</a:t>
          </a:r>
        </a:p>
        <a:p>
          <a:r>
            <a:rPr lang="en-US" sz="1100" baseline="0"/>
            <a:t>1. edit columns A, B and C for race results.  Columns D - I will be automatically calculated.</a:t>
          </a:r>
        </a:p>
        <a:p>
          <a:r>
            <a:rPr lang="en-US" sz="1100" baseline="0"/>
            <a:t>--a team's name must be spelled exacltly the same in each race and division or it will not be picked up. </a:t>
          </a:r>
        </a:p>
        <a:p>
          <a:r>
            <a:rPr lang="en-US" sz="1100" baseline="0"/>
            <a:t>--if a new entrant appears in, for example, the third race, then that entrant must be added to the first two races as a DNS (Did Not Start) so that the appropriate number of points can be calculated.</a:t>
          </a:r>
        </a:p>
        <a:p>
          <a:r>
            <a:rPr lang="en-US" sz="1100" baseline="0"/>
            <a:t>--hand calculate and enter Column J, Championship Ponts, in the last championship race.</a:t>
          </a:r>
        </a:p>
        <a:p>
          <a:r>
            <a:rPr lang="en-US" sz="1100" baseline="0"/>
            <a:t>2. Copy the race results, paste into an email to BAWRA.</a:t>
          </a:r>
        </a:p>
        <a:p>
          <a:endParaRPr lang="en-US" sz="1100" baseline="0"/>
        </a:p>
        <a:p>
          <a:r>
            <a:rPr lang="en-US" sz="1100" baseline="0"/>
            <a:t>NOTE: Corny will pick up the email and post to BAWRA.org.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To add rows:</a:t>
          </a:r>
        </a:p>
        <a:p>
          <a:r>
            <a:rPr lang="en-US" sz="1100" baseline="0"/>
            <a:t>1. unprotect sheet</a:t>
          </a:r>
        </a:p>
        <a:p>
          <a:r>
            <a:rPr lang="en-US" sz="1100" baseline="0"/>
            <a:t>2. add rows</a:t>
          </a:r>
        </a:p>
        <a:p>
          <a:r>
            <a:rPr lang="en-US" sz="1100" baseline="0"/>
            <a:t>3. copy over formulas</a:t>
          </a:r>
        </a:p>
        <a:p>
          <a:r>
            <a:rPr lang="en-US" sz="1100" baseline="0"/>
            <a:t>4. "unlock" cells in columns A, B and C.</a:t>
          </a:r>
        </a:p>
        <a:p>
          <a:r>
            <a:rPr lang="en-US" sz="1100" baseline="0"/>
            <a:t>5. protect sheet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Q80"/>
  <sheetViews>
    <sheetView tabSelected="1" zoomScale="75" zoomScaleNormal="75" zoomScalePageLayoutView="75" workbookViewId="0">
      <selection activeCell="M21" sqref="M21"/>
    </sheetView>
  </sheetViews>
  <sheetFormatPr baseColWidth="10" defaultColWidth="11" defaultRowHeight="15" x14ac:dyDescent="0"/>
  <cols>
    <col min="3" max="3" width="13.6640625" customWidth="1"/>
    <col min="4" max="4" width="10.6640625" style="4" customWidth="1"/>
    <col min="5" max="8" width="9.1640625" customWidth="1"/>
    <col min="11" max="11" width="13.1640625" customWidth="1"/>
  </cols>
  <sheetData>
    <row r="2" spans="1:17" s="34" customFormat="1" ht="19.5" thickBot="1">
      <c r="A2" s="32" t="s">
        <v>63</v>
      </c>
      <c r="B2" s="32"/>
      <c r="C2" s="32"/>
      <c r="D2" s="33">
        <v>2017</v>
      </c>
    </row>
    <row r="3" spans="1:17">
      <c r="A3" s="7" t="s">
        <v>4</v>
      </c>
      <c r="B3" s="126"/>
      <c r="C3" s="8" t="s">
        <v>37</v>
      </c>
      <c r="D3" s="8" t="s">
        <v>34</v>
      </c>
      <c r="E3" s="20" t="s">
        <v>6</v>
      </c>
      <c r="F3" s="20" t="s">
        <v>43</v>
      </c>
      <c r="G3" s="177" t="s">
        <v>59</v>
      </c>
      <c r="H3" s="20" t="s">
        <v>46</v>
      </c>
    </row>
    <row r="4" spans="1:17">
      <c r="A4" s="10" t="s">
        <v>0</v>
      </c>
      <c r="B4" s="127" t="s">
        <v>47</v>
      </c>
      <c r="C4" s="16"/>
      <c r="D4" s="17" t="s">
        <v>15</v>
      </c>
      <c r="E4" s="21" t="s">
        <v>15</v>
      </c>
      <c r="F4" s="21" t="s">
        <v>15</v>
      </c>
      <c r="G4" s="178"/>
      <c r="H4" s="21" t="s">
        <v>15</v>
      </c>
      <c r="J4" s="17" t="s">
        <v>39</v>
      </c>
      <c r="K4" s="17" t="s">
        <v>47</v>
      </c>
      <c r="L4" s="17" t="s">
        <v>48</v>
      </c>
      <c r="M4" s="17" t="s">
        <v>49</v>
      </c>
      <c r="N4" s="17" t="s">
        <v>50</v>
      </c>
      <c r="O4" s="17" t="s">
        <v>51</v>
      </c>
      <c r="P4" s="17"/>
    </row>
    <row r="5" spans="1:17">
      <c r="A5" s="89"/>
      <c r="B5" s="128" t="s">
        <v>40</v>
      </c>
      <c r="C5" s="90" t="str">
        <f>STP!B5</f>
        <v>SOMIRA</v>
      </c>
      <c r="D5" s="122">
        <f>SUM(E5:H5)</f>
        <v>6</v>
      </c>
      <c r="E5" s="22">
        <f>INDEX(ERC!$D$5:$D$11,MATCH($C5,ERC!$B$5:$B$11,0))</f>
        <v>1</v>
      </c>
      <c r="F5" s="22">
        <f>INDEX(STP!$D$5:$D$11,MATCH($C5,STP!$B$5:$B$11,0))</f>
        <v>1</v>
      </c>
      <c r="G5" s="22">
        <f>INDEX(ByMk!$D$5:$D$11,MATCH($C5,ByMk!$B$5:$B$11,0))</f>
        <v>2</v>
      </c>
      <c r="H5" s="22">
        <f>INDEX(HOE!$D$5:$D$11,MATCH($C5,HOE!$B$5:$B$11,0))</f>
        <v>2</v>
      </c>
      <c r="J5" s="4">
        <f t="shared" ref="J5:J15" si="0">RANK(L5,$L$5:$L$15,1)</f>
        <v>1</v>
      </c>
      <c r="K5" s="124" t="s">
        <v>6</v>
      </c>
      <c r="L5" s="4">
        <f t="shared" ref="L5:L15" si="1">SUM(M5:O5)</f>
        <v>26</v>
      </c>
      <c r="M5" s="4">
        <f t="shared" ref="M5:M15" si="2">_xlfn.IFNA(INDEX($D$5:$D$11,MATCH($K5,$B$5:$B$11,0)),(MAX($D$5:$D$8)+2))</f>
        <v>14</v>
      </c>
      <c r="N5" s="4">
        <f t="shared" ref="N5:N15" si="3">_xlfn.IFNA(INDEX($D$14:$D$24,MATCH($K5,$B$14:$B$24,0)),MAX($D$14:$D$20)+2)</f>
        <v>4</v>
      </c>
      <c r="O5" s="4">
        <f t="shared" ref="O5:O15" si="4">_xlfn.IFNA(INDEX($D$28:$D$35,MATCH($K5,$B$28:$B$35,0)),(MAX($D$28:$D$32)+2))</f>
        <v>8</v>
      </c>
      <c r="P5" s="4"/>
      <c r="Q5" s="133"/>
    </row>
    <row r="6" spans="1:17">
      <c r="A6" s="89"/>
      <c r="B6" s="128" t="s">
        <v>52</v>
      </c>
      <c r="C6" s="90" t="str">
        <f>STP!B6</f>
        <v>IORC</v>
      </c>
      <c r="D6" s="122">
        <f t="shared" ref="D6:D9" si="5">SUM(E6:H6)</f>
        <v>5</v>
      </c>
      <c r="E6" s="22">
        <f>INDEX(ERC!$D$5:$D$11,MATCH($C6,ERC!$B$5:$B$11,0))</f>
        <v>2</v>
      </c>
      <c r="F6" s="22">
        <f>INDEX(STP!$D$5:$D$11,MATCH($C6,STP!$B$5:$B$11,0))</f>
        <v>1</v>
      </c>
      <c r="G6" s="22">
        <f>INDEX(ByMk!$D$5:$D$11,MATCH($C6,ByMk!$B$5:$B$11,0))</f>
        <v>1</v>
      </c>
      <c r="H6" s="22">
        <f>INDEX(HOE!$D$5:$D$11,MATCH($C6,HOE!$B$5:$B$11,0))</f>
        <v>1</v>
      </c>
      <c r="J6" s="4">
        <f t="shared" si="0"/>
        <v>2</v>
      </c>
      <c r="K6" s="124" t="s">
        <v>36</v>
      </c>
      <c r="L6" s="4">
        <f t="shared" si="1"/>
        <v>27</v>
      </c>
      <c r="M6" s="4">
        <f t="shared" si="2"/>
        <v>6</v>
      </c>
      <c r="N6" s="4">
        <f t="shared" si="3"/>
        <v>13</v>
      </c>
      <c r="O6" s="4">
        <f t="shared" si="4"/>
        <v>8</v>
      </c>
      <c r="P6" s="123"/>
      <c r="Q6" s="133"/>
    </row>
    <row r="7" spans="1:17">
      <c r="A7" s="89"/>
      <c r="B7" s="128" t="s">
        <v>42</v>
      </c>
      <c r="C7" s="90" t="s">
        <v>42</v>
      </c>
      <c r="D7" s="122">
        <f t="shared" si="5"/>
        <v>13</v>
      </c>
      <c r="E7" s="22">
        <f>INDEX(ERC!$D$5:$D$11,MATCH($C7,ERC!$B$5:$B$11,0))</f>
        <v>3</v>
      </c>
      <c r="F7" s="22">
        <f>INDEX(STP!$D$5:$D$11,MATCH($C7,STP!$B$5:$B$11,0))</f>
        <v>3</v>
      </c>
      <c r="G7" s="22">
        <f>INDEX(ByMk!$D$5:$D$11,MATCH($C7,ByMk!$B$5:$B$11,0))</f>
        <v>4</v>
      </c>
      <c r="H7" s="22">
        <f>INDEX(HOE!$D$5:$D$11,MATCH($C7,HOE!$B$5:$B$11,0))</f>
        <v>3</v>
      </c>
      <c r="J7" s="4">
        <f t="shared" si="0"/>
        <v>3</v>
      </c>
      <c r="K7" s="124" t="s">
        <v>52</v>
      </c>
      <c r="L7" s="4">
        <f t="shared" si="1"/>
        <v>29</v>
      </c>
      <c r="M7" s="4">
        <f t="shared" si="2"/>
        <v>5</v>
      </c>
      <c r="N7" s="4">
        <f t="shared" si="3"/>
        <v>8</v>
      </c>
      <c r="O7" s="4">
        <f t="shared" si="4"/>
        <v>16</v>
      </c>
      <c r="P7" s="4"/>
      <c r="Q7" s="133"/>
    </row>
    <row r="8" spans="1:17">
      <c r="A8" s="89"/>
      <c r="B8" s="128" t="s">
        <v>7</v>
      </c>
      <c r="C8" s="90" t="str">
        <f>ERC!B8</f>
        <v>Coast Guard</v>
      </c>
      <c r="D8" s="122">
        <f t="shared" si="5"/>
        <v>13</v>
      </c>
      <c r="E8" s="22">
        <f>INDEX(ERC!$D$5:$D$11,MATCH($C8,ERC!$B$5:$B$11,0))</f>
        <v>3</v>
      </c>
      <c r="F8" s="22">
        <f>INDEX(STP!$D$5:$D$11,MATCH($C8,STP!$B$5:$B$11,0))</f>
        <v>4</v>
      </c>
      <c r="G8" s="22">
        <f>INDEX(ByMk!$D$5:$D$11,MATCH($C8,ByMk!$B$5:$B$11,0))</f>
        <v>3</v>
      </c>
      <c r="H8" s="22">
        <f>INDEX(HOE!$D$5:$D$11,MATCH($C8,HOE!$B$5:$B$11,0))</f>
        <v>3</v>
      </c>
      <c r="J8" s="4">
        <f t="shared" si="0"/>
        <v>4</v>
      </c>
      <c r="K8" s="124" t="s">
        <v>42</v>
      </c>
      <c r="L8" s="4">
        <f t="shared" si="1"/>
        <v>41</v>
      </c>
      <c r="M8" s="4">
        <f t="shared" si="2"/>
        <v>13</v>
      </c>
      <c r="N8" s="4">
        <f t="shared" si="3"/>
        <v>18</v>
      </c>
      <c r="O8" s="4">
        <f t="shared" si="4"/>
        <v>10</v>
      </c>
      <c r="P8" s="123"/>
      <c r="Q8" s="133"/>
    </row>
    <row r="9" spans="1:17">
      <c r="A9" s="89"/>
      <c r="B9" s="128" t="s">
        <v>6</v>
      </c>
      <c r="C9" s="90" t="str">
        <f>ERC!B9</f>
        <v>ERC</v>
      </c>
      <c r="D9" s="122">
        <f t="shared" si="5"/>
        <v>14</v>
      </c>
      <c r="E9" s="22">
        <f>INDEX(ERC!$D$5:$D$11,MATCH($C9,ERC!$B$5:$B$11,0))</f>
        <v>3</v>
      </c>
      <c r="F9" s="22">
        <f>INDEX(STP!$D$5:$D$11,MATCH($C9,STP!$B$5:$B$11,0))</f>
        <v>4</v>
      </c>
      <c r="G9" s="22">
        <f>INDEX(STP!$D$5:$D$11,MATCH($C9,ByMk!$B$5:$B$11,0))</f>
        <v>4</v>
      </c>
      <c r="H9" s="22">
        <f>INDEX(HOE!$D$5:$D$11,MATCH($C9,HOE!$B$5:$B$11,0))</f>
        <v>3</v>
      </c>
      <c r="J9" s="4">
        <f t="shared" si="0"/>
        <v>5</v>
      </c>
      <c r="K9" s="124" t="s">
        <v>56</v>
      </c>
      <c r="L9" s="4">
        <f t="shared" si="1"/>
        <v>51</v>
      </c>
      <c r="M9" s="4">
        <f t="shared" si="2"/>
        <v>15</v>
      </c>
      <c r="N9" s="4">
        <f t="shared" si="3"/>
        <v>18</v>
      </c>
      <c r="O9" s="4">
        <f t="shared" si="4"/>
        <v>18</v>
      </c>
      <c r="P9" s="4"/>
      <c r="Q9" s="133"/>
    </row>
    <row r="10" spans="1:17">
      <c r="A10" s="89"/>
      <c r="B10" s="128"/>
      <c r="C10" s="92"/>
      <c r="D10" s="5"/>
      <c r="E10" s="22"/>
      <c r="F10" s="25"/>
      <c r="G10" s="25"/>
      <c r="H10" s="25"/>
      <c r="J10" s="4">
        <f t="shared" si="0"/>
        <v>6</v>
      </c>
      <c r="K10" s="124" t="s">
        <v>7</v>
      </c>
      <c r="L10" s="4">
        <f t="shared" si="1"/>
        <v>58</v>
      </c>
      <c r="M10" s="4">
        <f t="shared" si="2"/>
        <v>13</v>
      </c>
      <c r="N10" s="4">
        <f t="shared" si="3"/>
        <v>27</v>
      </c>
      <c r="O10" s="4">
        <f t="shared" si="4"/>
        <v>18</v>
      </c>
      <c r="P10" s="123"/>
      <c r="Q10" s="133"/>
    </row>
    <row r="11" spans="1:17" ht="16.5" thickBot="1">
      <c r="A11" s="97"/>
      <c r="B11" s="129"/>
      <c r="C11" s="95"/>
      <c r="D11" s="3"/>
      <c r="E11" s="24"/>
      <c r="F11" s="24"/>
      <c r="G11" s="24"/>
      <c r="H11" s="24"/>
      <c r="J11" s="4">
        <f t="shared" si="0"/>
        <v>6</v>
      </c>
      <c r="K11" t="s">
        <v>53</v>
      </c>
      <c r="L11" s="4">
        <f t="shared" si="1"/>
        <v>58</v>
      </c>
      <c r="M11" s="4">
        <f t="shared" si="2"/>
        <v>15</v>
      </c>
      <c r="N11" s="4">
        <f t="shared" si="3"/>
        <v>25</v>
      </c>
      <c r="O11" s="4">
        <f t="shared" si="4"/>
        <v>18</v>
      </c>
      <c r="P11" s="4"/>
      <c r="Q11" s="133"/>
    </row>
    <row r="12" spans="1:17">
      <c r="A12" s="7" t="s">
        <v>4</v>
      </c>
      <c r="B12" s="126"/>
      <c r="C12" s="8" t="str">
        <f t="shared" ref="C12:F12" si="6">C3</f>
        <v>Team</v>
      </c>
      <c r="D12" s="8" t="str">
        <f t="shared" si="6"/>
        <v>Season</v>
      </c>
      <c r="E12" s="20" t="str">
        <f t="shared" si="6"/>
        <v>ERC</v>
      </c>
      <c r="F12" s="20" t="str">
        <f t="shared" si="6"/>
        <v>STP</v>
      </c>
      <c r="G12" s="177" t="s">
        <v>59</v>
      </c>
      <c r="H12" s="20" t="str">
        <f t="shared" ref="H12" si="7">H3</f>
        <v>HOE</v>
      </c>
      <c r="J12" s="4">
        <f t="shared" si="0"/>
        <v>8</v>
      </c>
      <c r="K12" s="90" t="s">
        <v>55</v>
      </c>
      <c r="L12" s="4">
        <f t="shared" si="1"/>
        <v>60</v>
      </c>
      <c r="M12" s="4">
        <f t="shared" si="2"/>
        <v>15</v>
      </c>
      <c r="N12" s="4">
        <f t="shared" si="3"/>
        <v>27</v>
      </c>
      <c r="O12" s="4">
        <f t="shared" si="4"/>
        <v>18</v>
      </c>
      <c r="P12" s="123"/>
      <c r="Q12" s="133"/>
    </row>
    <row r="13" spans="1:17">
      <c r="A13" s="10" t="s">
        <v>1</v>
      </c>
      <c r="B13" s="127"/>
      <c r="C13" s="16"/>
      <c r="D13" s="17" t="str">
        <f t="shared" ref="D13:F13" si="8">D4</f>
        <v>Points</v>
      </c>
      <c r="E13" s="21" t="str">
        <f t="shared" si="8"/>
        <v>Points</v>
      </c>
      <c r="F13" s="21" t="str">
        <f t="shared" si="8"/>
        <v>Points</v>
      </c>
      <c r="G13" s="178"/>
      <c r="H13" s="21" t="str">
        <f t="shared" ref="H13" si="9">H4</f>
        <v>Points</v>
      </c>
      <c r="J13" s="4">
        <f t="shared" si="0"/>
        <v>8</v>
      </c>
      <c r="K13" s="124" t="s">
        <v>35</v>
      </c>
      <c r="L13" s="4">
        <f t="shared" si="1"/>
        <v>60</v>
      </c>
      <c r="M13" s="4">
        <f t="shared" si="2"/>
        <v>15</v>
      </c>
      <c r="N13" s="4">
        <f t="shared" si="3"/>
        <v>27</v>
      </c>
      <c r="O13" s="4">
        <f t="shared" si="4"/>
        <v>18</v>
      </c>
      <c r="P13" s="4"/>
    </row>
    <row r="14" spans="1:17">
      <c r="A14" s="89"/>
      <c r="B14" s="128" t="s">
        <v>6</v>
      </c>
      <c r="C14" s="92" t="str">
        <f>STP!B14</f>
        <v>ERC</v>
      </c>
      <c r="D14" s="122">
        <f>SUM(E14:H14)</f>
        <v>4</v>
      </c>
      <c r="E14" s="22">
        <f>INDEX(ERC!$D$14:$D$24,MATCH($C14,ERC!$B$14:$B$24,0))</f>
        <v>1</v>
      </c>
      <c r="F14" s="22">
        <f>INDEX(STP!$D$14:$D$24,MATCH($C14,STP!$B$14:$B$24,0))</f>
        <v>1</v>
      </c>
      <c r="G14" s="22">
        <f>INDEX(ByMk!$D$14:$D$24,MATCH($C14,ByMk!$B$14:$B$24,0))</f>
        <v>1</v>
      </c>
      <c r="H14" s="22">
        <f>INDEX(HOE!$D$14:$D$24,MATCH($C14,HOE!$B$14:$B$24,0))</f>
        <v>1</v>
      </c>
      <c r="J14" s="4">
        <f t="shared" si="0"/>
        <v>8</v>
      </c>
      <c r="K14" s="124" t="s">
        <v>17</v>
      </c>
      <c r="L14" s="4">
        <f t="shared" si="1"/>
        <v>60</v>
      </c>
      <c r="M14" s="4">
        <f t="shared" si="2"/>
        <v>15</v>
      </c>
      <c r="N14" s="4">
        <f t="shared" si="3"/>
        <v>27</v>
      </c>
      <c r="O14" s="4">
        <f t="shared" si="4"/>
        <v>18</v>
      </c>
      <c r="P14" s="123"/>
    </row>
    <row r="15" spans="1:17">
      <c r="A15" s="89"/>
      <c r="B15" s="128" t="s">
        <v>52</v>
      </c>
      <c r="C15" s="92" t="str">
        <f>STP!B15</f>
        <v>IORC</v>
      </c>
      <c r="D15" s="122">
        <f t="shared" ref="D15:D23" si="10">SUM(E15:H15)</f>
        <v>8</v>
      </c>
      <c r="E15" s="22">
        <f>INDEX(ERC!$D$14:$D$24,MATCH($C15,ERC!$B$14:$B$24,0))</f>
        <v>2</v>
      </c>
      <c r="F15" s="22">
        <f>INDEX(STP!$D$14:$D$24,MATCH($C15,STP!$B$14:$B$24,0))</f>
        <v>2</v>
      </c>
      <c r="G15" s="22">
        <f>INDEX(ByMk!$D$14:$D$24,MATCH($C15,ByMk!$B$14:$B$24,0))</f>
        <v>2</v>
      </c>
      <c r="H15" s="22">
        <f>INDEX(HOE!$D$14:$D$24,MATCH($C15,HOE!$B$14:$B$24,0))</f>
        <v>2</v>
      </c>
      <c r="J15" s="4">
        <f t="shared" si="0"/>
        <v>8</v>
      </c>
      <c r="K15" s="124" t="s">
        <v>60</v>
      </c>
      <c r="L15" s="4">
        <f t="shared" si="1"/>
        <v>60</v>
      </c>
      <c r="M15" s="4">
        <f t="shared" si="2"/>
        <v>15</v>
      </c>
      <c r="N15" s="4">
        <f t="shared" si="3"/>
        <v>27</v>
      </c>
      <c r="O15" s="4">
        <f t="shared" si="4"/>
        <v>18</v>
      </c>
    </row>
    <row r="16" spans="1:17">
      <c r="A16" s="89"/>
      <c r="B16" s="128" t="s">
        <v>56</v>
      </c>
      <c r="C16" s="92" t="str">
        <f>STP!B16</f>
        <v>WCR</v>
      </c>
      <c r="D16" s="122">
        <f t="shared" si="10"/>
        <v>18</v>
      </c>
      <c r="E16" s="22">
        <f>INDEX(ERC!$D$14:$D$24,MATCH($C16,ERC!$B$14:$B$24,0))</f>
        <v>4</v>
      </c>
      <c r="F16" s="22">
        <f>INDEX(STP!$D$14:$D$24,MATCH($C16,STP!$B$14:$B$24,0))</f>
        <v>3</v>
      </c>
      <c r="G16" s="22">
        <f>INDEX(ByMk!$D$14:$D$24,MATCH($C16,ByMk!$B$14:$B$24,0))</f>
        <v>5</v>
      </c>
      <c r="H16" s="22">
        <f>INDEX(HOE!$D$14:$D$24,MATCH($C16,HOE!$B$14:$B$24,0))</f>
        <v>6</v>
      </c>
      <c r="J16" s="4"/>
      <c r="K16" s="4"/>
      <c r="L16" s="4"/>
      <c r="M16" s="123"/>
      <c r="N16" s="4"/>
      <c r="O16" s="123"/>
    </row>
    <row r="17" spans="1:16">
      <c r="A17" s="89"/>
      <c r="B17" s="128" t="s">
        <v>40</v>
      </c>
      <c r="C17" s="92" t="str">
        <f>STP!B17</f>
        <v>Funatics</v>
      </c>
      <c r="D17" s="122">
        <f t="shared" si="10"/>
        <v>13</v>
      </c>
      <c r="E17" s="22">
        <f>INDEX(ERC!$D$14:$D$24,MATCH($C17,ERC!$B$14:$B$24,0))</f>
        <v>3</v>
      </c>
      <c r="F17" s="22">
        <f>INDEX(STP!$D$14:$D$24,MATCH($C17,STP!$B$14:$B$24,0))</f>
        <v>4</v>
      </c>
      <c r="G17" s="22">
        <f>INDEX(ByMk!$D$14:$D$24,MATCH($C17,ByMk!$B$14:$B$24,0))</f>
        <v>3</v>
      </c>
      <c r="H17" s="22">
        <f>INDEX(HOE!$D$14:$D$24,MATCH($C17,HOE!$B$14:$B$24,0))</f>
        <v>3</v>
      </c>
      <c r="J17" s="4"/>
      <c r="N17" s="4"/>
    </row>
    <row r="18" spans="1:16">
      <c r="A18" s="89"/>
      <c r="B18" s="128" t="s">
        <v>42</v>
      </c>
      <c r="C18" s="92" t="str">
        <f>STP!B18</f>
        <v>SRC</v>
      </c>
      <c r="D18" s="122">
        <f t="shared" si="10"/>
        <v>18</v>
      </c>
      <c r="E18" s="22">
        <f>INDEX(ERC!$D$14:$D$24,MATCH($C18,ERC!$B$14:$B$24,0))</f>
        <v>5</v>
      </c>
      <c r="F18" s="22">
        <f>INDEX(STP!$D$14:$D$24,MATCH($C18,STP!$B$14:$B$24,0))</f>
        <v>5</v>
      </c>
      <c r="G18" s="22">
        <f>INDEX(ByMk!$D$14:$D$24,MATCH($C18,ByMk!$B$14:$B$24,0))</f>
        <v>4</v>
      </c>
      <c r="H18" s="22">
        <f>INDEX(HOE!$D$14:$D$24,MATCH($C18,HOE!$B$14:$B$24,0))</f>
        <v>4</v>
      </c>
      <c r="K18" s="4"/>
      <c r="L18" s="4"/>
      <c r="M18" s="123"/>
      <c r="N18" s="4"/>
      <c r="O18" s="4"/>
      <c r="P18" s="123"/>
    </row>
    <row r="19" spans="1:16">
      <c r="A19" s="89"/>
      <c r="B19" s="128" t="s">
        <v>53</v>
      </c>
      <c r="C19" s="92" t="str">
        <f>STP!B19</f>
        <v>Ketos</v>
      </c>
      <c r="D19" s="122">
        <f t="shared" si="10"/>
        <v>25</v>
      </c>
      <c r="E19" s="22">
        <f>INDEX(ERC!$D$14:$D$24,MATCH($C19,ERC!$B$14:$B$24,0))</f>
        <v>6</v>
      </c>
      <c r="F19" s="22">
        <f>INDEX(STP!$D$14:$D$24,MATCH($C19,STP!$B$14:$B$24,0))</f>
        <v>6</v>
      </c>
      <c r="G19" s="22">
        <f>INDEX(ByMk!$D$14:$D$24,MATCH($C19,ByMk!$B$14:$B$24,0))</f>
        <v>6</v>
      </c>
      <c r="H19" s="22">
        <f>INDEX(HOE!$D$14:$D$24,MATCH($C19,HOE!$B$14:$B$24,0))</f>
        <v>7</v>
      </c>
      <c r="N19" s="4"/>
    </row>
    <row r="20" spans="1:16">
      <c r="A20" s="89"/>
      <c r="B20" s="128" t="s">
        <v>52</v>
      </c>
      <c r="C20" s="92" t="str">
        <f>STP!B20</f>
        <v>Iron Maidens</v>
      </c>
      <c r="D20" s="122">
        <f t="shared" si="10"/>
        <v>24</v>
      </c>
      <c r="E20" s="22">
        <f>INDEX(ERC!$D$14:$D$24,MATCH($C20,ERC!$B$14:$B$24,0))</f>
        <v>6</v>
      </c>
      <c r="F20" s="22">
        <f>INDEX(STP!$D$14:$D$24,MATCH($C20,STP!$B$14:$B$24,0))</f>
        <v>6</v>
      </c>
      <c r="G20" s="22">
        <f>INDEX(ByMk!$D$14:$D$24,MATCH($C20,ByMk!$B$14:$B$24,0))</f>
        <v>7</v>
      </c>
      <c r="H20" s="22">
        <f>INDEX(HOE!$D$14:$D$24,MATCH($C20,HOE!$B$14:$B$24,0))</f>
        <v>5</v>
      </c>
      <c r="N20" s="4"/>
    </row>
    <row r="21" spans="1:16">
      <c r="A21" s="89"/>
      <c r="B21" s="128"/>
      <c r="C21" s="92">
        <f>STP!B21</f>
        <v>0</v>
      </c>
      <c r="D21" s="122" t="e">
        <f t="shared" si="10"/>
        <v>#N/A</v>
      </c>
      <c r="E21" s="22" t="e">
        <f>INDEX(ERC!$D$14:$D$24,MATCH($C21,ERC!$B$14:$B$24,0))</f>
        <v>#N/A</v>
      </c>
      <c r="F21" s="22" t="e">
        <f>INDEX(STP!$D$14:$D$24,MATCH($C21,STP!$B$14:$B$24,0))</f>
        <v>#N/A</v>
      </c>
      <c r="G21" s="22" t="e">
        <f>INDEX(ByMk!$D$14:$D$24,MATCH($C21,ByMk!$B$14:$B$24,0))</f>
        <v>#N/A</v>
      </c>
      <c r="H21" s="22" t="e">
        <f>INDEX(HOE!$D$14:$D$24,MATCH($C21,HOE!$B$14:$B$24,0))</f>
        <v>#N/A</v>
      </c>
      <c r="N21" s="4"/>
    </row>
    <row r="22" spans="1:16">
      <c r="A22" s="89"/>
      <c r="B22" s="128"/>
      <c r="C22" s="92">
        <f>STP!B22</f>
        <v>0</v>
      </c>
      <c r="D22" s="122" t="e">
        <f t="shared" si="10"/>
        <v>#N/A</v>
      </c>
      <c r="E22" s="22" t="e">
        <f>INDEX(ERC!$D$14:$D$24,MATCH($C22,ERC!$B$14:$B$24,0))</f>
        <v>#N/A</v>
      </c>
      <c r="F22" s="22" t="e">
        <f>INDEX(STP!$D$14:$D$24,MATCH($C22,STP!$B$14:$B$24,0))</f>
        <v>#N/A</v>
      </c>
      <c r="G22" s="22" t="e">
        <f>INDEX(ByMk!$D$14:$D$24,MATCH($C22,ByMk!$B$14:$B$24,0))</f>
        <v>#N/A</v>
      </c>
      <c r="H22" s="22" t="e">
        <f>INDEX(HOE!$D$14:$D$24,MATCH($C22,HOE!$B$14:$B$24,0))</f>
        <v>#N/A</v>
      </c>
      <c r="N22" s="4"/>
    </row>
    <row r="23" spans="1:16">
      <c r="A23" s="89"/>
      <c r="B23" s="128"/>
      <c r="C23" s="92">
        <f>STP!B23</f>
        <v>0</v>
      </c>
      <c r="D23" s="122" t="e">
        <f t="shared" si="10"/>
        <v>#N/A</v>
      </c>
      <c r="E23" s="22" t="e">
        <f>INDEX(ERC!$D$14:$D$24,MATCH($C23,ERC!$B$14:$B$24,0))</f>
        <v>#N/A</v>
      </c>
      <c r="F23" s="22" t="e">
        <f>INDEX(STP!$D$14:$D$24,MATCH($C23,STP!$B$14:$B$24,0))</f>
        <v>#N/A</v>
      </c>
      <c r="G23" s="22" t="e">
        <f>INDEX(ByMk!$D$14:$D$24,MATCH($C23,ByMk!$B$14:$B$24,0))</f>
        <v>#N/A</v>
      </c>
      <c r="H23" s="22" t="e">
        <f>INDEX(HOE!$D$14:$D$24,MATCH($C23,HOE!$B$14:$B$24,0))</f>
        <v>#N/A</v>
      </c>
      <c r="N23" s="4"/>
    </row>
    <row r="24" spans="1:16">
      <c r="A24" s="89"/>
      <c r="B24" s="128"/>
      <c r="C24" s="92"/>
      <c r="D24" s="5"/>
      <c r="E24" s="26"/>
      <c r="F24" s="22"/>
      <c r="G24" s="22"/>
      <c r="H24" s="22"/>
      <c r="N24" s="4"/>
    </row>
    <row r="25" spans="1:16" ht="16.5" thickBot="1">
      <c r="A25" s="97"/>
      <c r="B25" s="129"/>
      <c r="C25" s="95"/>
      <c r="D25" s="3"/>
      <c r="E25" s="28"/>
      <c r="F25" s="24"/>
      <c r="G25" s="24"/>
      <c r="H25" s="24"/>
      <c r="N25" s="4"/>
    </row>
    <row r="26" spans="1:16">
      <c r="A26" s="12" t="s">
        <v>4</v>
      </c>
      <c r="B26" s="130"/>
      <c r="C26" s="8" t="str">
        <f>C12</f>
        <v>Team</v>
      </c>
      <c r="D26" s="8" t="str">
        <f>D3</f>
        <v>Season</v>
      </c>
      <c r="E26" s="20" t="str">
        <f t="shared" ref="E26:F27" si="11">E12</f>
        <v>ERC</v>
      </c>
      <c r="F26" s="20" t="str">
        <f t="shared" si="11"/>
        <v>STP</v>
      </c>
      <c r="G26" s="177" t="s">
        <v>59</v>
      </c>
      <c r="H26" s="20" t="str">
        <f t="shared" ref="H26" si="12">H12</f>
        <v>HOE</v>
      </c>
    </row>
    <row r="27" spans="1:16">
      <c r="A27" s="10" t="s">
        <v>2</v>
      </c>
      <c r="B27" s="127"/>
      <c r="C27" s="16"/>
      <c r="D27" s="17" t="str">
        <f>D13</f>
        <v>Points</v>
      </c>
      <c r="E27" s="21" t="str">
        <f t="shared" si="11"/>
        <v>Points</v>
      </c>
      <c r="F27" s="21" t="str">
        <f t="shared" si="11"/>
        <v>Points</v>
      </c>
      <c r="G27" s="178"/>
      <c r="H27" s="21" t="str">
        <f t="shared" ref="H27" si="13">H13</f>
        <v>Points</v>
      </c>
    </row>
    <row r="28" spans="1:16">
      <c r="A28" s="89"/>
      <c r="B28" s="128" t="s">
        <v>6</v>
      </c>
      <c r="C28" s="90" t="str">
        <f>STP!B28</f>
        <v>ERC</v>
      </c>
      <c r="D28" s="122">
        <f>SUM(E28:H28)</f>
        <v>8</v>
      </c>
      <c r="E28" s="22">
        <f>INDEX(ERC!$D$28:$D$39,MATCH($C28,ERC!$B$28:$B$39,0))</f>
        <v>2</v>
      </c>
      <c r="F28" s="22">
        <f>INDEX(STP!$D$28:$D$39,MATCH($C28,STP!$B$28:$B$39,0))</f>
        <v>1</v>
      </c>
      <c r="G28" s="22">
        <f>INDEX(ByMk!$D$28:$D$39,MATCH($C28,ByMk!$B$28:$B$39,0))</f>
        <v>1</v>
      </c>
      <c r="H28" s="22">
        <f>INDEX(HOE!$D$28:$D$39,MATCH($C28,HOE!$B$28:$B$39,0))</f>
        <v>4</v>
      </c>
      <c r="K28" s="90"/>
    </row>
    <row r="29" spans="1:16">
      <c r="A29" s="89"/>
      <c r="B29" s="128" t="s">
        <v>40</v>
      </c>
      <c r="C29" s="90" t="str">
        <f>STP!B29</f>
        <v>Beavers</v>
      </c>
      <c r="D29" s="122">
        <f t="shared" ref="D29:D35" si="14">SUM(E29:H29)</f>
        <v>8</v>
      </c>
      <c r="E29" s="22">
        <f>INDEX(ERC!$D$28:$D$39,MATCH($C29,ERC!$B$28:$B$39,0))</f>
        <v>1</v>
      </c>
      <c r="F29" s="22">
        <f>INDEX(STP!$D$28:$D$39,MATCH($C29,STP!$B$28:$B$39,0))</f>
        <v>2</v>
      </c>
      <c r="G29" s="22">
        <f>INDEX(ByMk!$D$28:$D$39,MATCH($C29,ByMk!$B$28:$B$39,0))</f>
        <v>2</v>
      </c>
      <c r="H29" s="22">
        <f>INDEX(HOE!$D$28:$D$39,MATCH($C29,HOE!$B$28:$B$39,0))</f>
        <v>3</v>
      </c>
      <c r="K29" s="90"/>
    </row>
    <row r="30" spans="1:16">
      <c r="A30" s="89"/>
      <c r="B30" s="128" t="s">
        <v>42</v>
      </c>
      <c r="C30" s="90" t="str">
        <f>STP!B30</f>
        <v>SRC</v>
      </c>
      <c r="D30" s="122">
        <f t="shared" si="14"/>
        <v>10</v>
      </c>
      <c r="E30" s="22">
        <f>INDEX(ERC!$D$28:$D$39,MATCH($C30,ERC!$B$28:$B$39,0))</f>
        <v>3</v>
      </c>
      <c r="F30" s="22">
        <f>INDEX(STP!$D$28:$D$39,MATCH($C30,STP!$B$28:$B$39,0))</f>
        <v>3</v>
      </c>
      <c r="G30" s="22">
        <f>INDEX(ByMk!$D$28:$D$39,MATCH($C30,ByMk!$B$28:$B$39,0))</f>
        <v>3</v>
      </c>
      <c r="H30" s="22">
        <f>INDEX(HOE!$D$28:$D$39,MATCH($C30,HOE!$B$28:$B$39,0))</f>
        <v>1</v>
      </c>
      <c r="K30" s="92"/>
    </row>
    <row r="31" spans="1:16">
      <c r="A31" s="89"/>
      <c r="B31" s="128" t="s">
        <v>52</v>
      </c>
      <c r="C31" s="90" t="str">
        <f>STP!B31</f>
        <v>IORC</v>
      </c>
      <c r="D31" s="122">
        <f t="shared" si="14"/>
        <v>16</v>
      </c>
      <c r="E31" s="22">
        <f>INDEX(ERC!$D$28:$D$39,MATCH($C31,ERC!$B$28:$B$39,0))</f>
        <v>4</v>
      </c>
      <c r="F31" s="22">
        <f>INDEX(STP!$D$28:$D$39,MATCH($C31,STP!$B$28:$B$39,0))</f>
        <v>4</v>
      </c>
      <c r="G31" s="22">
        <f>INDEX(ByMk!$D$28:$D$39,MATCH($C31,ByMk!$B$28:$B$39,0))</f>
        <v>4</v>
      </c>
      <c r="H31" s="22">
        <f>INDEX(HOE!$D$28:$D$39,MATCH($C31,HOE!$B$28:$B$39,0))</f>
        <v>4</v>
      </c>
      <c r="K31" s="92"/>
    </row>
    <row r="32" spans="1:16">
      <c r="A32" s="89"/>
      <c r="B32" s="128" t="s">
        <v>62</v>
      </c>
      <c r="C32" s="90" t="str">
        <f>STP!B32</f>
        <v>Rowd Warriors</v>
      </c>
      <c r="D32" s="122">
        <f t="shared" si="14"/>
        <v>16</v>
      </c>
      <c r="E32" s="22">
        <f>INDEX(ERC!$D$28:$D$39,MATCH($C32,ERC!$B$28:$B$39,0))</f>
        <v>5</v>
      </c>
      <c r="F32" s="22">
        <f>INDEX(STP!$D$28:$D$39,MATCH($C32,STP!$B$28:$B$39,0))</f>
        <v>5</v>
      </c>
      <c r="G32" s="22">
        <f>INDEX(ByMk!$D$28:$D$39,MATCH($C32,ByMk!$B$28:$B$39,0))</f>
        <v>4</v>
      </c>
      <c r="H32" s="22">
        <f>INDEX(HOE!$D$28:$D$39,MATCH($C32,HOE!$B$28:$B$39,0))</f>
        <v>2</v>
      </c>
      <c r="K32" s="92"/>
    </row>
    <row r="33" spans="1:11">
      <c r="A33" s="89"/>
      <c r="B33" s="128"/>
      <c r="C33" s="90">
        <f>STP!B33</f>
        <v>0</v>
      </c>
      <c r="D33" s="122" t="e">
        <f t="shared" si="14"/>
        <v>#N/A</v>
      </c>
      <c r="E33" s="22" t="e">
        <f>INDEX(ERC!$D$28:$D$39,MATCH($C33,ERC!$B$28:$B$39,0))</f>
        <v>#N/A</v>
      </c>
      <c r="F33" s="22" t="e">
        <f>INDEX(STP!$D$28:$D$39,MATCH($C33,STP!$B$28:$B$39,0))</f>
        <v>#N/A</v>
      </c>
      <c r="G33" s="22" t="e">
        <f>INDEX(ByMk!$D$28:$D$39,MATCH($C33,ByMk!$B$28:$B$39,0))</f>
        <v>#N/A</v>
      </c>
      <c r="H33" s="22" t="e">
        <f>INDEX(HOE!$D$28:$D$39,MATCH($C33,HOE!$B$28:$B$39,0))</f>
        <v>#N/A</v>
      </c>
      <c r="K33" s="90"/>
    </row>
    <row r="34" spans="1:11">
      <c r="A34" s="89"/>
      <c r="B34" s="128"/>
      <c r="C34" s="90">
        <f>STP!B34</f>
        <v>0</v>
      </c>
      <c r="D34" s="122" t="e">
        <f t="shared" si="14"/>
        <v>#N/A</v>
      </c>
      <c r="E34" s="22" t="e">
        <f>INDEX(ERC!$D$28:$D$39,MATCH($C34,ERC!$B$28:$B$39,0))</f>
        <v>#N/A</v>
      </c>
      <c r="F34" s="22" t="e">
        <f>INDEX(STP!$D$28:$D$39,MATCH($C34,STP!$B$28:$B$39,0))</f>
        <v>#N/A</v>
      </c>
      <c r="G34" s="22" t="e">
        <f>INDEX(ByMk!$D$28:$D$39,MATCH($C34,ByMk!$B$28:$B$39,0))</f>
        <v>#N/A</v>
      </c>
      <c r="H34" s="22" t="e">
        <f>INDEX(HOE!$D$28:$D$39,MATCH($C34,HOE!$B$28:$B$39,0))</f>
        <v>#N/A</v>
      </c>
      <c r="K34" s="90"/>
    </row>
    <row r="35" spans="1:11">
      <c r="A35" s="89"/>
      <c r="B35" s="128"/>
      <c r="C35" s="92"/>
      <c r="D35" s="122" t="e">
        <f t="shared" si="14"/>
        <v>#N/A</v>
      </c>
      <c r="E35" s="22" t="e">
        <f>INDEX(ERC!$D$28:$D$39,MATCH($C35,ERC!$B$28:$B$39,0))</f>
        <v>#N/A</v>
      </c>
      <c r="F35" s="22" t="e">
        <f>INDEX(STP!$D$28:$D$39,MATCH($C35,STP!$B$28:$B$39,0))</f>
        <v>#N/A</v>
      </c>
      <c r="G35" s="22" t="e">
        <f>INDEX(STP!$D$28:$D$39,MATCH($C35,ByMk!$B$28:$B$39,0))</f>
        <v>#N/A</v>
      </c>
      <c r="H35" s="22" t="e">
        <f>INDEX(HOE!$D$28:$D$39,MATCH($C35,HOE!$B$28:$B$39,0))</f>
        <v>#N/A</v>
      </c>
      <c r="K35" s="90"/>
    </row>
    <row r="36" spans="1:11">
      <c r="A36" s="89"/>
      <c r="B36" s="128"/>
      <c r="C36" s="92"/>
      <c r="D36" s="122"/>
      <c r="E36" s="22"/>
      <c r="F36" s="22"/>
      <c r="G36" s="22"/>
      <c r="H36" s="22"/>
      <c r="K36" s="90"/>
    </row>
    <row r="37" spans="1:11">
      <c r="A37" s="89"/>
      <c r="B37" s="128"/>
      <c r="C37" s="92"/>
      <c r="D37" s="122"/>
      <c r="E37" s="22"/>
      <c r="F37" s="22"/>
      <c r="G37" s="22"/>
      <c r="H37" s="22"/>
    </row>
    <row r="38" spans="1:11" ht="16.5" thickBot="1">
      <c r="A38" s="97"/>
      <c r="B38" s="129"/>
      <c r="C38" s="95"/>
      <c r="D38" s="3"/>
      <c r="E38" s="24"/>
      <c r="F38" s="24"/>
      <c r="G38" s="24"/>
      <c r="H38" s="24"/>
    </row>
    <row r="39" spans="1:11">
      <c r="A39" s="12" t="s">
        <v>4</v>
      </c>
      <c r="B39" s="130"/>
      <c r="C39" s="8" t="str">
        <f t="shared" ref="C39:F39" si="15">C26</f>
        <v>Team</v>
      </c>
      <c r="D39" s="8" t="str">
        <f t="shared" si="15"/>
        <v>Season</v>
      </c>
      <c r="E39" s="20" t="str">
        <f t="shared" si="15"/>
        <v>ERC</v>
      </c>
      <c r="F39" s="20" t="str">
        <f t="shared" si="15"/>
        <v>STP</v>
      </c>
      <c r="G39" s="177" t="s">
        <v>59</v>
      </c>
      <c r="H39" s="20" t="str">
        <f t="shared" ref="H39" si="16">H26</f>
        <v>HOE</v>
      </c>
    </row>
    <row r="40" spans="1:11">
      <c r="A40" s="10" t="s">
        <v>32</v>
      </c>
      <c r="B40" s="127"/>
      <c r="C40" s="16"/>
      <c r="D40" s="17" t="str">
        <f>D27</f>
        <v>Points</v>
      </c>
      <c r="E40" s="21" t="str">
        <f>E27</f>
        <v>Points</v>
      </c>
      <c r="F40" s="21" t="str">
        <f>F27</f>
        <v>Points</v>
      </c>
      <c r="G40" s="178"/>
      <c r="H40" s="21" t="str">
        <f>H27</f>
        <v>Points</v>
      </c>
    </row>
    <row r="41" spans="1:11">
      <c r="A41" s="89"/>
      <c r="B41" s="128"/>
      <c r="C41" s="90" t="str">
        <f>STP!B42</f>
        <v>SOMIRA</v>
      </c>
      <c r="D41" s="132">
        <f>SUM(E41:H41)</f>
        <v>3</v>
      </c>
      <c r="F41" s="26">
        <f>STP!D42</f>
        <v>1</v>
      </c>
      <c r="G41" s="26">
        <v>2</v>
      </c>
      <c r="H41" s="22"/>
    </row>
    <row r="42" spans="1:11">
      <c r="A42" s="89"/>
      <c r="B42" s="128"/>
      <c r="C42" s="90" t="s">
        <v>17</v>
      </c>
      <c r="D42" s="132">
        <f>SUM(E42:H42)</f>
        <v>3</v>
      </c>
      <c r="F42" s="26">
        <f>STP!D43</f>
        <v>2</v>
      </c>
      <c r="G42" s="26">
        <v>1</v>
      </c>
      <c r="H42" s="31"/>
    </row>
    <row r="43" spans="1:11">
      <c r="A43" s="89"/>
      <c r="B43" s="128"/>
      <c r="C43" s="90"/>
      <c r="D43" s="122"/>
      <c r="E43" s="26"/>
      <c r="F43" s="22"/>
      <c r="G43" s="22"/>
      <c r="H43" s="22"/>
    </row>
    <row r="44" spans="1:11" ht="16.5" thickBot="1">
      <c r="A44" s="13"/>
      <c r="B44" s="131"/>
      <c r="C44" s="3"/>
      <c r="D44" s="3"/>
      <c r="E44" s="24"/>
      <c r="F44" s="24"/>
      <c r="G44" s="24"/>
      <c r="H44" s="24"/>
    </row>
    <row r="45" spans="1:11">
      <c r="A45" s="12" t="s">
        <v>4</v>
      </c>
      <c r="B45" s="130"/>
      <c r="C45" s="8" t="str">
        <f>C26</f>
        <v>Team</v>
      </c>
      <c r="D45" s="8" t="str">
        <f t="shared" ref="D45:F46" si="17">D39</f>
        <v>Season</v>
      </c>
      <c r="E45" s="20" t="str">
        <f t="shared" si="17"/>
        <v>ERC</v>
      </c>
      <c r="F45" s="20" t="str">
        <f t="shared" si="17"/>
        <v>STP</v>
      </c>
      <c r="G45" s="177" t="s">
        <v>59</v>
      </c>
      <c r="H45" s="20" t="str">
        <f t="shared" ref="H45" si="18">H39</f>
        <v>HOE</v>
      </c>
    </row>
    <row r="46" spans="1:11">
      <c r="A46" s="10" t="s">
        <v>33</v>
      </c>
      <c r="B46" s="127"/>
      <c r="C46" s="16"/>
      <c r="D46" s="17" t="str">
        <f t="shared" si="17"/>
        <v>Points</v>
      </c>
      <c r="E46" s="21" t="str">
        <f t="shared" si="17"/>
        <v>Points</v>
      </c>
      <c r="F46" s="21" t="str">
        <f t="shared" si="17"/>
        <v>Points</v>
      </c>
      <c r="G46" s="178"/>
      <c r="H46" s="21" t="str">
        <f t="shared" ref="H46" si="19">H40</f>
        <v>Points</v>
      </c>
    </row>
    <row r="47" spans="1:11">
      <c r="A47" s="89"/>
      <c r="B47" s="128"/>
      <c r="C47" s="90"/>
      <c r="D47" s="5"/>
      <c r="E47" s="26"/>
      <c r="F47" s="22"/>
      <c r="G47" s="22"/>
      <c r="H47" s="22"/>
    </row>
    <row r="48" spans="1:11">
      <c r="A48" s="89"/>
      <c r="B48" s="128"/>
      <c r="C48" s="90"/>
      <c r="D48" s="5"/>
      <c r="E48" s="30"/>
      <c r="F48" s="31"/>
      <c r="G48" s="31"/>
      <c r="H48" s="31"/>
    </row>
    <row r="49" spans="1:8">
      <c r="A49" s="89"/>
      <c r="B49" s="128"/>
      <c r="C49" s="92"/>
      <c r="D49" s="5"/>
      <c r="E49" s="26"/>
      <c r="F49" s="22"/>
      <c r="G49" s="22"/>
      <c r="H49" s="22"/>
    </row>
    <row r="50" spans="1:8">
      <c r="D50"/>
    </row>
    <row r="51" spans="1:8">
      <c r="D51"/>
    </row>
    <row r="52" spans="1:8">
      <c r="D52"/>
    </row>
    <row r="53" spans="1:8">
      <c r="D53"/>
    </row>
    <row r="54" spans="1:8">
      <c r="D54"/>
    </row>
    <row r="55" spans="1:8">
      <c r="D55"/>
    </row>
    <row r="56" spans="1:8">
      <c r="D56"/>
    </row>
    <row r="57" spans="1:8">
      <c r="D57"/>
    </row>
    <row r="58" spans="1:8">
      <c r="D58"/>
    </row>
    <row r="59" spans="1:8">
      <c r="D59"/>
    </row>
    <row r="60" spans="1:8">
      <c r="D60"/>
    </row>
    <row r="61" spans="1:8">
      <c r="D61"/>
    </row>
    <row r="62" spans="1:8">
      <c r="D62"/>
    </row>
    <row r="63" spans="1:8">
      <c r="D63"/>
    </row>
    <row r="64" spans="1:8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</sheetData>
  <sheetProtection selectLockedCells="1"/>
  <sortState ref="J5:O15">
    <sortCondition ref="J5:J15"/>
  </sortState>
  <mergeCells count="5">
    <mergeCell ref="G3:G4"/>
    <mergeCell ref="G12:G13"/>
    <mergeCell ref="G26:G27"/>
    <mergeCell ref="G45:G46"/>
    <mergeCell ref="G39:G40"/>
  </mergeCells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94" max="16383" man="1"/>
    <brk id="141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workbookViewId="0">
      <selection activeCell="B9" sqref="B9"/>
    </sheetView>
  </sheetViews>
  <sheetFormatPr baseColWidth="10" defaultColWidth="8.6640625" defaultRowHeight="15" x14ac:dyDescent="0"/>
  <cols>
    <col min="2" max="2" width="13.1640625" bestFit="1" customWidth="1"/>
  </cols>
  <sheetData>
    <row r="2" spans="1:6" s="34" customFormat="1" ht="36" customHeight="1" thickBot="1">
      <c r="A2" s="32" t="s">
        <v>44</v>
      </c>
      <c r="B2" s="32"/>
      <c r="C2" s="99">
        <v>2017</v>
      </c>
    </row>
    <row r="3" spans="1:6">
      <c r="A3" s="7" t="s">
        <v>4</v>
      </c>
      <c r="B3" s="8" t="s">
        <v>16</v>
      </c>
      <c r="C3" s="8" t="s">
        <v>5</v>
      </c>
      <c r="D3" s="8" t="s">
        <v>14</v>
      </c>
      <c r="E3" s="20"/>
      <c r="F3" s="20" t="s">
        <v>34</v>
      </c>
    </row>
    <row r="4" spans="1:6">
      <c r="A4" s="10" t="s">
        <v>0</v>
      </c>
      <c r="B4" s="16"/>
      <c r="C4" s="16"/>
      <c r="D4" s="17" t="s">
        <v>13</v>
      </c>
      <c r="E4" s="21"/>
      <c r="F4" s="21" t="s">
        <v>38</v>
      </c>
    </row>
    <row r="5" spans="1:6">
      <c r="A5" s="89">
        <v>1</v>
      </c>
      <c r="B5" s="92" t="s">
        <v>40</v>
      </c>
      <c r="C5" s="121"/>
      <c r="D5" s="5">
        <v>1</v>
      </c>
      <c r="E5" s="22"/>
      <c r="F5" s="22">
        <f>D5+E5</f>
        <v>1</v>
      </c>
    </row>
    <row r="6" spans="1:6">
      <c r="A6" s="89">
        <v>2</v>
      </c>
      <c r="B6" s="92" t="s">
        <v>52</v>
      </c>
      <c r="C6" s="121"/>
      <c r="D6" s="5">
        <f t="shared" ref="D6" si="0">IF(A6="DNS",MAX(A$14:A$25)+1,A6)</f>
        <v>2</v>
      </c>
      <c r="E6" s="22"/>
      <c r="F6" s="22">
        <f>D6+E6</f>
        <v>2</v>
      </c>
    </row>
    <row r="7" spans="1:6">
      <c r="A7" s="89" t="s">
        <v>10</v>
      </c>
      <c r="B7" s="92" t="s">
        <v>42</v>
      </c>
      <c r="C7" s="121"/>
      <c r="D7" s="5">
        <f>IF(A7="DNS",MAX(A$5:A$11)+1,A7)</f>
        <v>3</v>
      </c>
      <c r="E7" s="22"/>
      <c r="F7" s="22">
        <f>D7</f>
        <v>3</v>
      </c>
    </row>
    <row r="8" spans="1:6">
      <c r="A8" s="89" t="s">
        <v>10</v>
      </c>
      <c r="B8" s="92" t="s">
        <v>7</v>
      </c>
      <c r="C8" s="121"/>
      <c r="D8" s="5">
        <f t="shared" ref="D8:D11" si="1">IF(A8="DNS",MAX(A$5:A$11)+1,A8)</f>
        <v>3</v>
      </c>
      <c r="E8" s="22"/>
      <c r="F8" s="22">
        <f>D8</f>
        <v>3</v>
      </c>
    </row>
    <row r="9" spans="1:6">
      <c r="A9" s="89" t="s">
        <v>10</v>
      </c>
      <c r="B9" s="92" t="s">
        <v>6</v>
      </c>
      <c r="C9" s="121"/>
      <c r="D9" s="5">
        <f t="shared" si="1"/>
        <v>3</v>
      </c>
      <c r="E9" s="22"/>
      <c r="F9" s="22">
        <f>D9</f>
        <v>3</v>
      </c>
    </row>
    <row r="10" spans="1:6">
      <c r="A10" s="89" t="s">
        <v>10</v>
      </c>
      <c r="B10" s="92"/>
      <c r="C10" s="118"/>
      <c r="D10" s="5">
        <f t="shared" si="1"/>
        <v>3</v>
      </c>
      <c r="E10" s="22"/>
      <c r="F10" s="22"/>
    </row>
    <row r="11" spans="1:6" ht="16.5" thickBot="1">
      <c r="A11" s="89" t="s">
        <v>10</v>
      </c>
      <c r="B11" s="95"/>
      <c r="C11" s="119"/>
      <c r="D11" s="5">
        <f t="shared" si="1"/>
        <v>3</v>
      </c>
      <c r="E11" s="24"/>
      <c r="F11" s="23"/>
    </row>
    <row r="12" spans="1:6">
      <c r="A12" s="7" t="s">
        <v>4</v>
      </c>
      <c r="B12" s="8" t="str">
        <f>B3</f>
        <v>TEAMS</v>
      </c>
      <c r="C12" s="8" t="s">
        <v>5</v>
      </c>
      <c r="D12" s="8" t="str">
        <f t="shared" ref="D12:F13" si="2">D3</f>
        <v>RACE</v>
      </c>
      <c r="E12" s="20"/>
      <c r="F12" s="20" t="str">
        <f t="shared" si="2"/>
        <v>Season</v>
      </c>
    </row>
    <row r="13" spans="1:6">
      <c r="A13" s="10" t="s">
        <v>1</v>
      </c>
      <c r="B13" s="16"/>
      <c r="C13" s="16"/>
      <c r="D13" s="17" t="str">
        <f t="shared" si="2"/>
        <v>POINTS</v>
      </c>
      <c r="E13" s="21"/>
      <c r="F13" s="21" t="str">
        <f t="shared" si="2"/>
        <v>TOTAL</v>
      </c>
    </row>
    <row r="14" spans="1:6">
      <c r="A14" s="89">
        <v>1</v>
      </c>
      <c r="B14" s="92" t="s">
        <v>6</v>
      </c>
      <c r="C14" s="121"/>
      <c r="D14" s="5">
        <f t="shared" ref="D14:D18" si="3">IF(A14="DNS",MAX(A$14:A$25)+1,A14)</f>
        <v>1</v>
      </c>
      <c r="E14" s="26"/>
      <c r="F14" s="22">
        <f>E14+D14</f>
        <v>1</v>
      </c>
    </row>
    <row r="15" spans="1:6">
      <c r="A15" s="89">
        <v>2</v>
      </c>
      <c r="B15" s="92" t="s">
        <v>52</v>
      </c>
      <c r="C15" s="121"/>
      <c r="D15" s="5">
        <f t="shared" si="3"/>
        <v>2</v>
      </c>
      <c r="E15" s="26"/>
      <c r="F15" s="22">
        <f t="shared" ref="F15:F18" si="4">E15+D15</f>
        <v>2</v>
      </c>
    </row>
    <row r="16" spans="1:6">
      <c r="A16" s="89">
        <v>3</v>
      </c>
      <c r="B16" s="90" t="s">
        <v>8</v>
      </c>
      <c r="C16" s="121"/>
      <c r="D16" s="5">
        <f t="shared" si="3"/>
        <v>3</v>
      </c>
      <c r="E16" s="26"/>
      <c r="F16" s="22">
        <f t="shared" si="4"/>
        <v>3</v>
      </c>
    </row>
    <row r="17" spans="1:11">
      <c r="A17" s="89">
        <v>4</v>
      </c>
      <c r="B17" s="92" t="s">
        <v>56</v>
      </c>
      <c r="C17" s="121"/>
      <c r="D17" s="5">
        <f t="shared" si="3"/>
        <v>4</v>
      </c>
      <c r="E17" s="26"/>
      <c r="F17" s="22">
        <f t="shared" si="4"/>
        <v>4</v>
      </c>
    </row>
    <row r="18" spans="1:11">
      <c r="A18" s="89">
        <v>5</v>
      </c>
      <c r="B18" s="90" t="s">
        <v>42</v>
      </c>
      <c r="C18" s="121"/>
      <c r="D18" s="5">
        <f t="shared" si="3"/>
        <v>5</v>
      </c>
      <c r="E18" s="26"/>
      <c r="F18" s="22">
        <f t="shared" si="4"/>
        <v>5</v>
      </c>
    </row>
    <row r="19" spans="1:11">
      <c r="A19" s="89" t="s">
        <v>10</v>
      </c>
      <c r="B19" s="92" t="s">
        <v>53</v>
      </c>
      <c r="C19" s="121"/>
      <c r="D19" s="5">
        <f t="shared" ref="D19:D21" si="5">IF(A19="DNS",MAX(A$14:A$25)+1,A19)</f>
        <v>6</v>
      </c>
      <c r="E19" s="26"/>
      <c r="F19" s="22">
        <f t="shared" ref="F19:F21" si="6">E19+D19</f>
        <v>6</v>
      </c>
    </row>
    <row r="20" spans="1:11">
      <c r="A20" s="89" t="s">
        <v>10</v>
      </c>
      <c r="B20" s="92" t="s">
        <v>61</v>
      </c>
      <c r="C20" s="121"/>
      <c r="D20" s="5">
        <f t="shared" si="5"/>
        <v>6</v>
      </c>
      <c r="E20" s="26"/>
      <c r="F20" s="22">
        <f t="shared" si="6"/>
        <v>6</v>
      </c>
    </row>
    <row r="21" spans="1:11">
      <c r="A21" s="89" t="s">
        <v>10</v>
      </c>
      <c r="B21" s="92"/>
      <c r="C21" s="121"/>
      <c r="D21" s="5">
        <f t="shared" si="5"/>
        <v>6</v>
      </c>
      <c r="E21" s="26"/>
      <c r="F21" s="22">
        <f t="shared" si="6"/>
        <v>6</v>
      </c>
    </row>
    <row r="22" spans="1:11">
      <c r="A22" s="89"/>
      <c r="B22" s="92"/>
      <c r="C22" s="121"/>
      <c r="D22" s="5"/>
      <c r="E22" s="26"/>
      <c r="F22" s="22"/>
    </row>
    <row r="23" spans="1:11">
      <c r="A23" s="89"/>
      <c r="B23" s="92"/>
      <c r="C23" s="121"/>
      <c r="D23" s="5"/>
      <c r="E23" s="26"/>
      <c r="F23" s="22"/>
    </row>
    <row r="24" spans="1:11">
      <c r="A24" s="89"/>
      <c r="B24" s="90"/>
      <c r="C24" s="118"/>
      <c r="D24" s="5"/>
      <c r="E24" s="27"/>
      <c r="F24" s="22"/>
    </row>
    <row r="25" spans="1:11" ht="16.5" thickBot="1">
      <c r="A25" s="97"/>
      <c r="B25" s="95"/>
      <c r="C25" s="119"/>
      <c r="D25" s="6"/>
      <c r="E25" s="28"/>
      <c r="F25" s="23"/>
    </row>
    <row r="26" spans="1:11">
      <c r="A26" s="12" t="s">
        <v>4</v>
      </c>
      <c r="B26" s="8" t="str">
        <f>B12</f>
        <v>TEAMS</v>
      </c>
      <c r="C26" s="14" t="s">
        <v>5</v>
      </c>
      <c r="D26" s="8" t="str">
        <f t="shared" ref="D26:F27" si="7">D12</f>
        <v>RACE</v>
      </c>
      <c r="E26" s="20"/>
      <c r="F26" s="20" t="str">
        <f t="shared" si="7"/>
        <v>Season</v>
      </c>
    </row>
    <row r="27" spans="1:11">
      <c r="A27" s="10" t="s">
        <v>2</v>
      </c>
      <c r="B27" s="16"/>
      <c r="C27" s="16"/>
      <c r="D27" s="17" t="str">
        <f t="shared" si="7"/>
        <v>POINTS</v>
      </c>
      <c r="E27" s="21"/>
      <c r="F27" s="21" t="str">
        <f t="shared" si="7"/>
        <v>TOTAL</v>
      </c>
    </row>
    <row r="28" spans="1:11">
      <c r="A28" s="89">
        <v>1</v>
      </c>
      <c r="B28" s="90" t="s">
        <v>9</v>
      </c>
      <c r="C28" s="121"/>
      <c r="D28" s="5">
        <f>IF(A28="DNS",MAX(A$28:A$39)+1,A28)</f>
        <v>1</v>
      </c>
      <c r="E28" s="26"/>
      <c r="F28" s="22">
        <f>D28+E28</f>
        <v>1</v>
      </c>
      <c r="G28" s="5"/>
      <c r="H28" s="5"/>
      <c r="I28" s="5"/>
      <c r="J28" s="5"/>
      <c r="K28" s="5"/>
    </row>
    <row r="29" spans="1:11">
      <c r="A29" s="89">
        <v>2</v>
      </c>
      <c r="B29" s="92" t="s">
        <v>6</v>
      </c>
      <c r="C29" s="121"/>
      <c r="D29" s="5">
        <f>IF(A29="DNS",MAX(A$28:A$39)+1,A29)</f>
        <v>2</v>
      </c>
      <c r="E29" s="26"/>
      <c r="F29" s="22">
        <f t="shared" ref="F29:F36" si="8">D29+E29</f>
        <v>2</v>
      </c>
      <c r="G29" s="5"/>
      <c r="H29" s="5"/>
      <c r="I29" s="5"/>
      <c r="J29" s="5"/>
      <c r="K29" s="5"/>
    </row>
    <row r="30" spans="1:11">
      <c r="A30" s="89">
        <v>3</v>
      </c>
      <c r="B30" s="92" t="s">
        <v>42</v>
      </c>
      <c r="C30" s="121"/>
      <c r="D30" s="5">
        <f>IF(A30="DNS",MAX(A$28:A$39)+1,A30)</f>
        <v>3</v>
      </c>
      <c r="E30" s="26"/>
      <c r="F30" s="22">
        <f t="shared" si="8"/>
        <v>3</v>
      </c>
      <c r="G30" s="5"/>
      <c r="H30" s="5"/>
      <c r="I30" s="5"/>
      <c r="J30" s="5"/>
      <c r="K30" s="5"/>
    </row>
    <row r="31" spans="1:11">
      <c r="A31" s="89">
        <v>4</v>
      </c>
      <c r="B31" s="90" t="s">
        <v>52</v>
      </c>
      <c r="C31" s="121"/>
      <c r="D31" s="5">
        <f>IF(A31="DNS",MAX(A$28:A$39)+1,A31)</f>
        <v>4</v>
      </c>
      <c r="E31" s="26"/>
      <c r="F31" s="22">
        <f t="shared" si="8"/>
        <v>4</v>
      </c>
      <c r="G31" s="5"/>
      <c r="H31" s="5"/>
      <c r="I31" s="5"/>
      <c r="J31" s="5"/>
      <c r="K31" s="5"/>
    </row>
    <row r="32" spans="1:11">
      <c r="A32" s="89" t="s">
        <v>10</v>
      </c>
      <c r="B32" s="90" t="s">
        <v>62</v>
      </c>
      <c r="C32" s="121"/>
      <c r="D32" s="5">
        <f>IF(A32="DNS",MAX(A$28:A$39)+1,A32)</f>
        <v>5</v>
      </c>
      <c r="E32" s="26"/>
      <c r="F32" s="22">
        <f t="shared" si="8"/>
        <v>5</v>
      </c>
      <c r="G32" s="5"/>
      <c r="H32" s="5"/>
      <c r="I32" s="5"/>
      <c r="J32" s="5"/>
      <c r="K32" s="5"/>
    </row>
    <row r="33" spans="1:11">
      <c r="A33" s="89" t="s">
        <v>10</v>
      </c>
      <c r="B33" s="90"/>
      <c r="C33" s="121"/>
      <c r="D33" s="5">
        <f t="shared" ref="D33:D35" si="9">IF(A33="DNS",MAX(A$28:A$39)+1,A33)</f>
        <v>5</v>
      </c>
      <c r="E33" s="26"/>
      <c r="F33" s="22">
        <f t="shared" si="8"/>
        <v>5</v>
      </c>
      <c r="G33" s="5"/>
      <c r="H33" s="5"/>
      <c r="I33" s="5"/>
      <c r="J33" s="5"/>
      <c r="K33" s="5"/>
    </row>
    <row r="34" spans="1:11">
      <c r="A34" s="89" t="s">
        <v>10</v>
      </c>
      <c r="B34" s="92"/>
      <c r="C34" s="121"/>
      <c r="D34" s="5">
        <f t="shared" si="9"/>
        <v>5</v>
      </c>
      <c r="E34" s="26"/>
      <c r="F34" s="22">
        <f t="shared" si="8"/>
        <v>5</v>
      </c>
      <c r="G34" s="5"/>
      <c r="H34" s="5"/>
      <c r="I34" s="5"/>
      <c r="J34" s="5"/>
      <c r="K34" s="5"/>
    </row>
    <row r="35" spans="1:11">
      <c r="A35" s="89" t="s">
        <v>10</v>
      </c>
      <c r="B35" s="92"/>
      <c r="C35" s="91"/>
      <c r="D35" s="5">
        <f t="shared" si="9"/>
        <v>5</v>
      </c>
      <c r="E35" s="26"/>
      <c r="F35" s="22">
        <f t="shared" si="8"/>
        <v>5</v>
      </c>
      <c r="G35" s="5"/>
      <c r="H35" s="5"/>
      <c r="I35" s="5"/>
      <c r="J35" s="5"/>
      <c r="K35" s="5"/>
    </row>
    <row r="36" spans="1:11">
      <c r="A36" s="89"/>
      <c r="B36" s="92"/>
      <c r="C36" s="118"/>
      <c r="D36" s="5"/>
      <c r="E36" s="26"/>
      <c r="F36" s="22">
        <f t="shared" si="8"/>
        <v>0</v>
      </c>
      <c r="G36" s="5"/>
      <c r="H36" s="5"/>
      <c r="I36" s="5"/>
      <c r="J36" s="5"/>
      <c r="K36" s="5"/>
    </row>
    <row r="37" spans="1:11">
      <c r="A37" s="89"/>
      <c r="B37" s="90"/>
      <c r="C37" s="118"/>
      <c r="D37" s="5"/>
      <c r="E37" s="25"/>
      <c r="F37" s="22"/>
      <c r="G37" s="5"/>
      <c r="H37" s="5"/>
      <c r="I37" s="5"/>
      <c r="J37" s="5"/>
      <c r="K37" s="5"/>
    </row>
    <row r="38" spans="1:11">
      <c r="A38" s="89"/>
      <c r="B38" s="90"/>
      <c r="C38" s="118"/>
      <c r="D38" s="5"/>
      <c r="E38" s="25"/>
      <c r="F38" s="22"/>
      <c r="G38" s="5"/>
      <c r="H38" s="5"/>
      <c r="I38" s="5"/>
      <c r="J38" s="5"/>
      <c r="K38" s="5"/>
    </row>
    <row r="39" spans="1:11" ht="16.5" thickBot="1">
      <c r="A39" s="97"/>
      <c r="B39" s="95"/>
      <c r="C39" s="119"/>
      <c r="D39" s="6"/>
      <c r="E39" s="24"/>
      <c r="F39" s="23"/>
      <c r="G39" s="5"/>
      <c r="H39" s="5"/>
      <c r="I39" s="5"/>
      <c r="J39" s="5"/>
      <c r="K39" s="5"/>
    </row>
    <row r="40" spans="1:11">
      <c r="E40" s="20"/>
    </row>
    <row r="41" spans="1:11">
      <c r="E41" s="21"/>
    </row>
    <row r="42" spans="1:11">
      <c r="E42" s="22"/>
    </row>
    <row r="43" spans="1:11">
      <c r="E43" s="22"/>
    </row>
    <row r="44" spans="1:11">
      <c r="E44" s="22"/>
    </row>
    <row r="45" spans="1:11" ht="16.5" thickBot="1">
      <c r="E45" s="23"/>
    </row>
  </sheetData>
  <sortState ref="A42:L44">
    <sortCondition ref="C42:C4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workbookViewId="0">
      <selection activeCell="B11" sqref="B11"/>
    </sheetView>
  </sheetViews>
  <sheetFormatPr baseColWidth="10" defaultColWidth="8.6640625" defaultRowHeight="15" x14ac:dyDescent="0"/>
  <cols>
    <col min="2" max="2" width="13.83203125" bestFit="1" customWidth="1"/>
    <col min="8" max="8" width="0" hidden="1" customWidth="1"/>
  </cols>
  <sheetData>
    <row r="2" spans="1:11" s="34" customFormat="1" ht="32" customHeight="1" thickBot="1">
      <c r="A2" s="32" t="s">
        <v>41</v>
      </c>
      <c r="B2" s="32"/>
      <c r="C2" s="99">
        <f>ERC!C2</f>
        <v>2017</v>
      </c>
    </row>
    <row r="3" spans="1:11">
      <c r="A3" s="7" t="s">
        <v>4</v>
      </c>
      <c r="B3" s="8" t="str">
        <f>ERC!B3</f>
        <v>TEAMS</v>
      </c>
      <c r="C3" s="8" t="s">
        <v>5</v>
      </c>
      <c r="D3" s="8" t="str">
        <f>ERC!D3</f>
        <v>RACE</v>
      </c>
      <c r="E3" s="20" t="s">
        <v>6</v>
      </c>
      <c r="F3" s="20" t="s">
        <v>34</v>
      </c>
      <c r="H3" s="20" t="s">
        <v>12</v>
      </c>
    </row>
    <row r="4" spans="1:11">
      <c r="A4" s="10" t="s">
        <v>0</v>
      </c>
      <c r="B4" s="16"/>
      <c r="C4" s="16"/>
      <c r="D4" s="17" t="str">
        <f>ERC!D4</f>
        <v>POINTS</v>
      </c>
      <c r="E4" s="21" t="s">
        <v>15</v>
      </c>
      <c r="F4" s="21" t="s">
        <v>38</v>
      </c>
      <c r="H4" s="21" t="s">
        <v>11</v>
      </c>
    </row>
    <row r="5" spans="1:11">
      <c r="A5" s="89">
        <v>1</v>
      </c>
      <c r="B5" s="90" t="s">
        <v>40</v>
      </c>
      <c r="C5" s="91">
        <v>0.45833333333333331</v>
      </c>
      <c r="D5" s="5">
        <f>IF(A5="DNS",MAX(A$5:A$9)+1,A5)</f>
        <v>1</v>
      </c>
      <c r="E5" s="22">
        <f>INDEX(STP!D$5:D$10,MATCH(B5,ERC!B$5:B$10,0))</f>
        <v>1</v>
      </c>
      <c r="F5" s="22">
        <f>D5+E5</f>
        <v>2</v>
      </c>
      <c r="H5" s="22">
        <f>SUM(D5:D5)</f>
        <v>1</v>
      </c>
      <c r="K5" s="90"/>
    </row>
    <row r="6" spans="1:11">
      <c r="A6" s="89">
        <v>1</v>
      </c>
      <c r="B6" s="90" t="s">
        <v>52</v>
      </c>
      <c r="C6" s="91">
        <v>0.45833333333333331</v>
      </c>
      <c r="D6" s="5">
        <v>1</v>
      </c>
      <c r="E6" s="22">
        <f>INDEX(STP!D$5:D$10,MATCH(B6,ERC!B$5:B$10,0))</f>
        <v>1</v>
      </c>
      <c r="F6" s="22">
        <f t="shared" ref="F6:F9" si="0">D6+E6</f>
        <v>2</v>
      </c>
      <c r="H6" s="22">
        <f>SUM(D6:D6)</f>
        <v>1</v>
      </c>
      <c r="K6" s="90"/>
    </row>
    <row r="7" spans="1:11">
      <c r="A7" s="89">
        <v>3</v>
      </c>
      <c r="B7" s="90" t="s">
        <v>42</v>
      </c>
      <c r="C7" s="91">
        <v>0.4993055555555555</v>
      </c>
      <c r="D7" s="5">
        <f>IF(A7="DNS",MAX(A$5:A$9)+1,A7)</f>
        <v>3</v>
      </c>
      <c r="E7" s="22">
        <f>INDEX(STP!D$5:D$10,MATCH(B7,ERC!B$5:B$10,0))</f>
        <v>3</v>
      </c>
      <c r="F7" s="22">
        <f t="shared" si="0"/>
        <v>6</v>
      </c>
      <c r="H7" s="22">
        <f>SUM(D7:D7)</f>
        <v>3</v>
      </c>
      <c r="K7" s="90"/>
    </row>
    <row r="8" spans="1:11">
      <c r="A8" s="89" t="s">
        <v>10</v>
      </c>
      <c r="B8" s="92" t="s">
        <v>7</v>
      </c>
      <c r="C8" s="91"/>
      <c r="D8" s="5">
        <f>IF(A8="DNS",MAX(A$5:A$9)+1,A8)</f>
        <v>4</v>
      </c>
      <c r="E8" s="22">
        <f>INDEX(STP!D$5:D$10,MATCH(B8,ERC!B$5:B$10,0))</f>
        <v>4</v>
      </c>
      <c r="F8" s="22">
        <f t="shared" si="0"/>
        <v>8</v>
      </c>
      <c r="H8" s="22">
        <f>SUM(D8:D8)</f>
        <v>4</v>
      </c>
      <c r="K8" s="92"/>
    </row>
    <row r="9" spans="1:11">
      <c r="A9" s="89" t="s">
        <v>10</v>
      </c>
      <c r="B9" s="92" t="s">
        <v>6</v>
      </c>
      <c r="C9" s="91"/>
      <c r="D9" s="5">
        <f>IF(A9="DNS",MAX(A$5:A$9)+1,A9)</f>
        <v>4</v>
      </c>
      <c r="E9" s="22">
        <f>INDEX(STP!D$5:D$10,MATCH(B9,ERC!B$5:B$10,0))</f>
        <v>4</v>
      </c>
      <c r="F9" s="22">
        <f t="shared" si="0"/>
        <v>8</v>
      </c>
      <c r="H9" s="22">
        <f>SUM(D9:D9)</f>
        <v>4</v>
      </c>
    </row>
    <row r="10" spans="1:11">
      <c r="A10" s="89" t="s">
        <v>10</v>
      </c>
      <c r="B10" s="92"/>
      <c r="C10" s="91"/>
      <c r="D10" s="5">
        <f>IF(A10="DNS",MAX(A$5:A$9)+1,A10)</f>
        <v>4</v>
      </c>
      <c r="E10" s="22"/>
      <c r="F10" s="22"/>
      <c r="H10" s="22"/>
    </row>
    <row r="11" spans="1:11" ht="16.5" thickBot="1">
      <c r="A11" s="97"/>
      <c r="B11" s="95"/>
      <c r="C11" s="96"/>
      <c r="D11" s="3"/>
      <c r="E11" s="24"/>
      <c r="F11" s="23"/>
      <c r="H11" s="24"/>
    </row>
    <row r="12" spans="1:11">
      <c r="A12" s="7" t="s">
        <v>4</v>
      </c>
      <c r="B12" s="8" t="str">
        <f>ERC!B12</f>
        <v>TEAMS</v>
      </c>
      <c r="C12" s="8" t="s">
        <v>5</v>
      </c>
      <c r="D12" s="8" t="str">
        <f>ERC!D12</f>
        <v>RACE</v>
      </c>
      <c r="E12" s="20" t="str">
        <f t="shared" ref="E12:F13" si="1">E3</f>
        <v>ERC</v>
      </c>
      <c r="F12" s="20" t="str">
        <f t="shared" si="1"/>
        <v>Season</v>
      </c>
      <c r="H12" s="9" t="str">
        <f>H3</f>
        <v>TOT</v>
      </c>
    </row>
    <row r="13" spans="1:11">
      <c r="A13" s="10" t="s">
        <v>1</v>
      </c>
      <c r="B13" s="16"/>
      <c r="C13" s="16"/>
      <c r="D13" s="17" t="str">
        <f>ERC!D13</f>
        <v>POINTS</v>
      </c>
      <c r="E13" s="21" t="str">
        <f t="shared" si="1"/>
        <v>Points</v>
      </c>
      <c r="F13" s="21" t="str">
        <f t="shared" si="1"/>
        <v>TOTAL</v>
      </c>
      <c r="H13" s="19" t="str">
        <f>H4</f>
        <v>CHAMP POINTS</v>
      </c>
    </row>
    <row r="14" spans="1:11">
      <c r="A14" s="89">
        <v>1</v>
      </c>
      <c r="B14" s="92" t="s">
        <v>6</v>
      </c>
      <c r="C14" s="91">
        <v>0.48194444444444445</v>
      </c>
      <c r="D14" s="5">
        <f>IF(A14="DNS",MAX(A$14:A14)+1,A14)</f>
        <v>1</v>
      </c>
      <c r="E14" s="26">
        <f>INDEX(STP!D$14:D$25,MATCH(B14,ERC!B$14:B$25,0))</f>
        <v>1</v>
      </c>
      <c r="F14" s="22">
        <f>E14+D14</f>
        <v>2</v>
      </c>
      <c r="H14" s="22">
        <f t="shared" ref="H14:H21" si="2">SUM(D14:D14)</f>
        <v>1</v>
      </c>
      <c r="K14" s="90"/>
    </row>
    <row r="15" spans="1:11">
      <c r="A15" s="89">
        <f>A14+1</f>
        <v>2</v>
      </c>
      <c r="B15" s="92" t="s">
        <v>52</v>
      </c>
      <c r="C15" s="91">
        <v>0.49374999999999997</v>
      </c>
      <c r="D15" s="5">
        <f>IF(A15="DNS",MAX(A$14:A15)+1,A15)</f>
        <v>2</v>
      </c>
      <c r="E15" s="26">
        <f>INDEX(STP!D$14:D$25,MATCH(B15,ERC!B$14:B$25,0))</f>
        <v>2</v>
      </c>
      <c r="F15" s="22">
        <f t="shared" ref="F15:F21" si="3">E15+D15</f>
        <v>4</v>
      </c>
      <c r="H15" s="22">
        <f t="shared" si="2"/>
        <v>2</v>
      </c>
      <c r="K15" s="90"/>
    </row>
    <row r="16" spans="1:11">
      <c r="A16" s="89">
        <f>A15+1</f>
        <v>3</v>
      </c>
      <c r="B16" s="92" t="s">
        <v>56</v>
      </c>
      <c r="C16" s="91">
        <v>0.49861111111111112</v>
      </c>
      <c r="D16" s="5">
        <f>IF(A16="DNS",MAX(A$14:A16)+1,A16)</f>
        <v>3</v>
      </c>
      <c r="E16" s="26">
        <f>INDEX(STP!D$14:D$25,MATCH(B16,ERC!B$14:B$25,0))</f>
        <v>4</v>
      </c>
      <c r="F16" s="22">
        <f t="shared" si="3"/>
        <v>7</v>
      </c>
      <c r="H16" s="22">
        <f t="shared" si="2"/>
        <v>3</v>
      </c>
      <c r="K16" s="90"/>
    </row>
    <row r="17" spans="1:12">
      <c r="A17" s="89">
        <f>A16+1</f>
        <v>4</v>
      </c>
      <c r="B17" s="92" t="s">
        <v>8</v>
      </c>
      <c r="C17" s="91">
        <v>0.50555555555555554</v>
      </c>
      <c r="D17" s="5">
        <f>IF(A17="DNS",MAX(A$14:A17)+1,A17)</f>
        <v>4</v>
      </c>
      <c r="E17" s="26">
        <f>INDEX(STP!D$14:D$25,MATCH(B17,ERC!B$14:B$25,0))</f>
        <v>3</v>
      </c>
      <c r="F17" s="22">
        <f t="shared" si="3"/>
        <v>7</v>
      </c>
      <c r="H17" s="22">
        <f t="shared" si="2"/>
        <v>4</v>
      </c>
      <c r="K17" s="92"/>
    </row>
    <row r="18" spans="1:12">
      <c r="A18" s="89">
        <f>A17+1</f>
        <v>5</v>
      </c>
      <c r="B18" s="92" t="s">
        <v>42</v>
      </c>
      <c r="C18" s="91">
        <v>0.50972222222222219</v>
      </c>
      <c r="D18" s="5">
        <f>IF(A18="DNS",MAX(A$14:A18)+1,A18)</f>
        <v>5</v>
      </c>
      <c r="E18" s="26">
        <f>INDEX(STP!D$14:D$25,MATCH(B18,ERC!B$14:B$25,0))</f>
        <v>5</v>
      </c>
      <c r="F18" s="22">
        <f t="shared" si="3"/>
        <v>10</v>
      </c>
      <c r="H18" s="22">
        <f t="shared" si="2"/>
        <v>5</v>
      </c>
      <c r="K18" s="90"/>
    </row>
    <row r="19" spans="1:12">
      <c r="A19" s="89" t="s">
        <v>10</v>
      </c>
      <c r="B19" s="92" t="s">
        <v>53</v>
      </c>
      <c r="C19" s="91"/>
      <c r="D19" s="5">
        <f>IF(A19="DNS",MAX(A$14:A19)+1,A19)</f>
        <v>6</v>
      </c>
      <c r="E19" s="26">
        <f>INDEX(STP!D$14:D$25,MATCH(B19,ERC!B$14:B$25,0))</f>
        <v>6</v>
      </c>
      <c r="F19" s="22">
        <f t="shared" si="3"/>
        <v>12</v>
      </c>
      <c r="H19" s="22">
        <f t="shared" si="2"/>
        <v>6</v>
      </c>
    </row>
    <row r="20" spans="1:12">
      <c r="A20" s="89" t="s">
        <v>10</v>
      </c>
      <c r="B20" s="92" t="s">
        <v>61</v>
      </c>
      <c r="C20" s="91"/>
      <c r="D20" s="5">
        <f>IF(A20="DNS",MAX(A$14:A20)+1,A20)</f>
        <v>6</v>
      </c>
      <c r="E20" s="26">
        <f>INDEX(STP!D$14:D$25,MATCH(B20,ERC!B$14:B$25,0))</f>
        <v>6</v>
      </c>
      <c r="F20" s="22">
        <f t="shared" si="3"/>
        <v>12</v>
      </c>
      <c r="H20" s="22">
        <f t="shared" si="2"/>
        <v>6</v>
      </c>
    </row>
    <row r="21" spans="1:12">
      <c r="A21" s="89" t="s">
        <v>10</v>
      </c>
      <c r="B21" s="92"/>
      <c r="C21" s="91"/>
      <c r="D21" s="5">
        <f>IF(A21="DNS",MAX(A$14:A21)+1,A21)</f>
        <v>6</v>
      </c>
      <c r="E21" s="26" t="e">
        <f>INDEX(STP!D$14:D$25,MATCH(B21,ERC!B$14:B$25,0))</f>
        <v>#N/A</v>
      </c>
      <c r="F21" s="22" t="e">
        <f t="shared" si="3"/>
        <v>#N/A</v>
      </c>
      <c r="H21" s="22">
        <f t="shared" si="2"/>
        <v>6</v>
      </c>
    </row>
    <row r="22" spans="1:12">
      <c r="A22" s="89"/>
      <c r="B22" s="92"/>
      <c r="C22" s="91"/>
      <c r="D22" s="5"/>
      <c r="E22" s="26"/>
      <c r="F22" s="22"/>
      <c r="H22" s="22"/>
    </row>
    <row r="23" spans="1:12">
      <c r="A23" s="89"/>
      <c r="B23" s="92"/>
      <c r="C23" s="91"/>
      <c r="D23" s="5"/>
      <c r="E23" s="26"/>
      <c r="F23" s="22"/>
      <c r="H23" s="22"/>
    </row>
    <row r="24" spans="1:12">
      <c r="A24" s="89"/>
      <c r="B24" s="90"/>
      <c r="C24" s="93"/>
      <c r="D24" s="2"/>
      <c r="E24" s="27"/>
      <c r="F24" s="22"/>
      <c r="H24" s="25"/>
    </row>
    <row r="25" spans="1:12" ht="16.5" thickBot="1">
      <c r="A25" s="97"/>
      <c r="B25" s="95"/>
      <c r="C25" s="96"/>
      <c r="D25" s="3"/>
      <c r="E25" s="28"/>
      <c r="F25" s="23"/>
      <c r="H25" s="24"/>
    </row>
    <row r="26" spans="1:12">
      <c r="A26" s="12" t="s">
        <v>4</v>
      </c>
      <c r="B26" s="8" t="str">
        <f>ERC!B26</f>
        <v>TEAMS</v>
      </c>
      <c r="C26" s="14" t="s">
        <v>5</v>
      </c>
      <c r="D26" s="8" t="str">
        <f>ERC!D26</f>
        <v>RACE</v>
      </c>
      <c r="E26" s="20" t="str">
        <f t="shared" ref="E26:F27" si="4">E12</f>
        <v>ERC</v>
      </c>
      <c r="F26" s="20" t="str">
        <f t="shared" si="4"/>
        <v>Season</v>
      </c>
      <c r="H26" s="9" t="str">
        <f>H12</f>
        <v>TOT</v>
      </c>
    </row>
    <row r="27" spans="1:12">
      <c r="A27" s="10" t="s">
        <v>2</v>
      </c>
      <c r="B27" s="16"/>
      <c r="C27" s="16"/>
      <c r="D27" s="17" t="str">
        <f>ERC!D27</f>
        <v>POINTS</v>
      </c>
      <c r="E27" s="21" t="str">
        <f t="shared" si="4"/>
        <v>Points</v>
      </c>
      <c r="F27" s="21" t="str">
        <f t="shared" si="4"/>
        <v>TOTAL</v>
      </c>
      <c r="H27" s="19" t="str">
        <f>H13</f>
        <v>CHAMP POINTS</v>
      </c>
    </row>
    <row r="28" spans="1:12">
      <c r="A28" s="89">
        <v>1</v>
      </c>
      <c r="B28" s="90" t="s">
        <v>6</v>
      </c>
      <c r="C28" s="91">
        <v>0.47291666666666665</v>
      </c>
      <c r="D28" s="5">
        <f>IF(A28="DNS",MAX(A$28:A$39)+1,A28)</f>
        <v>1</v>
      </c>
      <c r="E28" s="26">
        <f>INDEX(STP!D$28:D$39,MATCH(B28,ERC!B$28:B$39,0))</f>
        <v>2</v>
      </c>
      <c r="F28" s="22">
        <f>D28+E28</f>
        <v>3</v>
      </c>
      <c r="H28" s="22">
        <f t="shared" ref="H28:H36" si="5">SUM(D28:D28)</f>
        <v>1</v>
      </c>
      <c r="I28" s="2"/>
      <c r="J28" s="2"/>
      <c r="K28" s="2"/>
      <c r="L28" s="2"/>
    </row>
    <row r="29" spans="1:12">
      <c r="A29" s="89">
        <f>A28+1</f>
        <v>2</v>
      </c>
      <c r="B29" s="90" t="s">
        <v>9</v>
      </c>
      <c r="C29" s="91">
        <v>0.48125000000000001</v>
      </c>
      <c r="D29" s="5">
        <f>IF(A29="DNS",MAX(A$28:A$39)+1,A29)</f>
        <v>2</v>
      </c>
      <c r="E29" s="26">
        <f>INDEX(STP!D$28:D$39,MATCH(B29,ERC!B$28:B$39,0))</f>
        <v>1</v>
      </c>
      <c r="F29" s="22">
        <f t="shared" ref="F29:F36" si="6">D29+E29</f>
        <v>3</v>
      </c>
      <c r="H29" s="22">
        <f t="shared" si="5"/>
        <v>2</v>
      </c>
      <c r="I29" s="2"/>
      <c r="J29" s="2"/>
      <c r="K29" s="2"/>
      <c r="L29" s="2"/>
    </row>
    <row r="30" spans="1:12">
      <c r="A30" s="89">
        <f>A29+1</f>
        <v>3</v>
      </c>
      <c r="B30" s="92" t="s">
        <v>42</v>
      </c>
      <c r="C30" s="91">
        <v>0.48402777777777778</v>
      </c>
      <c r="D30" s="5">
        <f>IF(A30="DNS",MAX(A$28:A$39)+1,A30)</f>
        <v>3</v>
      </c>
      <c r="E30" s="26">
        <f>INDEX(STP!D$28:D$39,MATCH(B30,ERC!B$28:B$39,0))</f>
        <v>3</v>
      </c>
      <c r="F30" s="22">
        <f t="shared" si="6"/>
        <v>6</v>
      </c>
      <c r="H30" s="22">
        <f t="shared" si="5"/>
        <v>3</v>
      </c>
      <c r="I30" s="2"/>
      <c r="J30" s="2"/>
      <c r="K30" s="2"/>
      <c r="L30" s="2"/>
    </row>
    <row r="31" spans="1:12">
      <c r="A31" s="89">
        <f>A30+1</f>
        <v>4</v>
      </c>
      <c r="B31" s="92" t="s">
        <v>52</v>
      </c>
      <c r="C31" s="91">
        <v>0.49444444444444446</v>
      </c>
      <c r="D31" s="5">
        <f>IF(A31="DNS",MAX(A$28:A$39)+1,A31)</f>
        <v>4</v>
      </c>
      <c r="E31" s="26">
        <f>INDEX(STP!D$28:D$39,MATCH(B31,ERC!B$28:B$39,0))</f>
        <v>4</v>
      </c>
      <c r="F31" s="22">
        <f t="shared" si="6"/>
        <v>8</v>
      </c>
      <c r="H31" s="22">
        <f t="shared" si="5"/>
        <v>4</v>
      </c>
      <c r="I31" s="2"/>
      <c r="J31" s="2"/>
      <c r="K31" s="2"/>
      <c r="L31" s="2"/>
    </row>
    <row r="32" spans="1:12">
      <c r="A32" s="89" t="s">
        <v>10</v>
      </c>
      <c r="B32" s="90" t="s">
        <v>62</v>
      </c>
      <c r="C32" s="91"/>
      <c r="D32" s="5">
        <f>IF(A32="DNS",MAX(A$28:A$39)+1,A32)</f>
        <v>5</v>
      </c>
      <c r="E32" s="26">
        <f>INDEX(STP!D$28:D$39,MATCH(B32,ERC!B$28:B$39,0))</f>
        <v>5</v>
      </c>
      <c r="F32" s="22">
        <f t="shared" si="6"/>
        <v>10</v>
      </c>
      <c r="H32" s="22">
        <f t="shared" si="5"/>
        <v>5</v>
      </c>
      <c r="I32" s="2"/>
      <c r="J32" s="2"/>
      <c r="K32" s="2"/>
      <c r="L32" s="2"/>
    </row>
    <row r="33" spans="1:12">
      <c r="A33" s="89" t="s">
        <v>10</v>
      </c>
      <c r="B33" s="92"/>
      <c r="C33" s="91"/>
      <c r="D33" s="5">
        <v>5</v>
      </c>
      <c r="E33" s="26" t="e">
        <f>INDEX(STP!D$28:D$39,MATCH(B33,ERC!B$28:B$39,0))</f>
        <v>#N/A</v>
      </c>
      <c r="F33" s="22" t="e">
        <f t="shared" si="6"/>
        <v>#N/A</v>
      </c>
      <c r="H33" s="22">
        <f t="shared" si="5"/>
        <v>5</v>
      </c>
      <c r="I33" s="2"/>
      <c r="J33" s="2"/>
      <c r="K33" s="2"/>
      <c r="L33" s="2"/>
    </row>
    <row r="34" spans="1:12">
      <c r="A34" s="89" t="s">
        <v>10</v>
      </c>
      <c r="B34" s="92"/>
      <c r="C34" s="91"/>
      <c r="D34" s="5">
        <f>IF(A34="DNS",MAX(A$28:A$39)+1,A34)</f>
        <v>5</v>
      </c>
      <c r="E34" s="26" t="e">
        <f>INDEX(STP!D$28:D$39,MATCH(B34,ERC!B$28:B$39,0))</f>
        <v>#N/A</v>
      </c>
      <c r="F34" s="22" t="e">
        <f t="shared" si="6"/>
        <v>#N/A</v>
      </c>
      <c r="H34" s="22">
        <f t="shared" si="5"/>
        <v>5</v>
      </c>
      <c r="I34" s="2"/>
      <c r="J34" s="2"/>
      <c r="K34" s="2"/>
      <c r="L34" s="2"/>
    </row>
    <row r="35" spans="1:12">
      <c r="A35" s="89" t="s">
        <v>10</v>
      </c>
      <c r="B35" s="92"/>
      <c r="C35" s="91"/>
      <c r="D35" s="5">
        <f>IF(A35="DNS",MAX(A$28:A$39)+1,A35)</f>
        <v>5</v>
      </c>
      <c r="E35" s="26" t="e">
        <f>INDEX(STP!D$28:D$39,MATCH(B35,ERC!B$28:B$39,0))</f>
        <v>#N/A</v>
      </c>
      <c r="F35" s="22" t="e">
        <f t="shared" si="6"/>
        <v>#N/A</v>
      </c>
      <c r="H35" s="22">
        <f t="shared" si="5"/>
        <v>5</v>
      </c>
      <c r="I35" s="2"/>
      <c r="J35" s="2"/>
      <c r="K35" s="2"/>
      <c r="L35" s="2"/>
    </row>
    <row r="36" spans="1:12">
      <c r="A36" s="89" t="s">
        <v>10</v>
      </c>
      <c r="B36" s="92"/>
      <c r="C36" s="91"/>
      <c r="D36" s="5"/>
      <c r="E36" s="26" t="e">
        <f>INDEX(STP!D$28:D$39,MATCH(B36,ERC!B$28:B$39,0))</f>
        <v>#N/A</v>
      </c>
      <c r="F36" s="22" t="e">
        <f t="shared" si="6"/>
        <v>#N/A</v>
      </c>
      <c r="H36" s="22">
        <f t="shared" si="5"/>
        <v>0</v>
      </c>
      <c r="I36" s="1"/>
      <c r="J36" s="2"/>
      <c r="K36" s="2"/>
      <c r="L36" s="2"/>
    </row>
    <row r="37" spans="1:12">
      <c r="A37" s="89"/>
      <c r="B37" s="92"/>
      <c r="C37" s="91"/>
      <c r="D37" s="5"/>
      <c r="E37" s="25"/>
      <c r="F37" s="22"/>
      <c r="H37" s="25"/>
      <c r="I37" s="2"/>
      <c r="J37" s="2"/>
      <c r="K37" s="2"/>
      <c r="L37" s="2"/>
    </row>
    <row r="38" spans="1:12">
      <c r="A38" s="89"/>
      <c r="B38" s="90"/>
      <c r="C38" s="93"/>
      <c r="D38" s="2"/>
      <c r="E38" s="25"/>
      <c r="F38" s="22"/>
      <c r="H38" s="25"/>
      <c r="I38" s="2"/>
      <c r="J38" s="2"/>
      <c r="K38" s="2"/>
      <c r="L38" s="2"/>
    </row>
    <row r="39" spans="1:12" ht="16.5" thickBot="1">
      <c r="A39" s="97"/>
      <c r="B39" s="95"/>
      <c r="C39" s="96"/>
      <c r="D39" s="3"/>
      <c r="E39" s="24"/>
      <c r="F39" s="23"/>
      <c r="H39" s="24"/>
      <c r="I39" s="2"/>
      <c r="J39" s="2"/>
      <c r="K39" s="2"/>
      <c r="L39" s="2"/>
    </row>
    <row r="40" spans="1:12">
      <c r="A40" s="12" t="s">
        <v>4</v>
      </c>
      <c r="B40" s="14" t="s">
        <v>16</v>
      </c>
      <c r="C40" s="120"/>
      <c r="D40" s="8" t="str">
        <f>ERC!D26</f>
        <v>RACE</v>
      </c>
      <c r="E40" s="20" t="str">
        <f>ERC!F26</f>
        <v>Season</v>
      </c>
      <c r="H40" s="29"/>
      <c r="I40" s="29"/>
      <c r="J40" s="29"/>
      <c r="K40" s="29"/>
      <c r="L40" s="29"/>
    </row>
    <row r="41" spans="1:12">
      <c r="A41" s="10" t="s">
        <v>3</v>
      </c>
      <c r="B41" s="127"/>
      <c r="C41" s="127"/>
      <c r="D41" s="17" t="str">
        <f>ERC!D27</f>
        <v>POINTS</v>
      </c>
      <c r="E41" s="21" t="str">
        <f>ERC!F27</f>
        <v>TOTAL</v>
      </c>
      <c r="H41" s="5"/>
      <c r="I41" s="5"/>
      <c r="J41" s="5"/>
      <c r="K41" s="5"/>
      <c r="L41" s="5"/>
    </row>
    <row r="42" spans="1:12">
      <c r="A42" s="89">
        <v>1</v>
      </c>
      <c r="B42" s="90" t="s">
        <v>40</v>
      </c>
      <c r="C42" s="121">
        <v>0.50763888888888886</v>
      </c>
      <c r="D42" s="5">
        <f>A42</f>
        <v>1</v>
      </c>
      <c r="E42" s="22">
        <f>STP!D42</f>
        <v>1</v>
      </c>
      <c r="H42" s="5"/>
      <c r="I42" s="5"/>
      <c r="J42" s="5"/>
      <c r="K42" s="5"/>
      <c r="L42" s="5"/>
    </row>
    <row r="43" spans="1:12">
      <c r="A43" s="89" t="s">
        <v>10</v>
      </c>
      <c r="B43" s="90"/>
      <c r="C43" s="121"/>
      <c r="D43" s="5">
        <f>IF(A43="DNS",MAX(A$42:A$43)+1,A43)</f>
        <v>2</v>
      </c>
      <c r="E43" s="22">
        <f>STP!D43</f>
        <v>2</v>
      </c>
      <c r="H43" s="5"/>
      <c r="I43" s="5"/>
      <c r="J43" s="5"/>
      <c r="K43" s="5"/>
      <c r="L43" s="5"/>
    </row>
    <row r="44" spans="1:12">
      <c r="A44" s="89" t="s">
        <v>10</v>
      </c>
      <c r="B44" s="90" t="s">
        <v>17</v>
      </c>
      <c r="C44" s="121"/>
      <c r="D44" s="5">
        <f>IF(A44="DNS",MAX(A$42:A$43)+1,A44)</f>
        <v>2</v>
      </c>
      <c r="E44" s="22">
        <f>STP!D44</f>
        <v>2</v>
      </c>
      <c r="H44" s="5"/>
      <c r="I44" s="5"/>
      <c r="J44" s="5"/>
      <c r="K44" s="5"/>
      <c r="L44" s="5"/>
    </row>
    <row r="45" spans="1:12" ht="16.5" thickBot="1">
      <c r="A45" s="98"/>
      <c r="B45" s="95"/>
      <c r="C45" s="119"/>
      <c r="D45" s="6"/>
      <c r="E45" s="23"/>
      <c r="H45" s="5"/>
      <c r="I45" s="5"/>
      <c r="J45" s="5"/>
      <c r="K45" s="5"/>
      <c r="L45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45"/>
  <sheetViews>
    <sheetView workbookViewId="0">
      <selection activeCell="B9" sqref="B9"/>
    </sheetView>
  </sheetViews>
  <sheetFormatPr baseColWidth="10" defaultColWidth="8.6640625" defaultRowHeight="15" x14ac:dyDescent="0"/>
  <cols>
    <col min="1" max="1" width="8.6640625" style="140"/>
    <col min="2" max="2" width="13.83203125" style="140" bestFit="1" customWidth="1"/>
    <col min="3" max="16384" width="8.6640625" style="140"/>
  </cols>
  <sheetData>
    <row r="2" spans="1:10" s="136" customFormat="1" ht="31" customHeight="1" thickBot="1">
      <c r="A2" s="134" t="s">
        <v>59</v>
      </c>
      <c r="B2" s="134"/>
      <c r="C2" s="135">
        <f>ERC!C2</f>
        <v>2017</v>
      </c>
    </row>
    <row r="3" spans="1:10">
      <c r="A3" s="137" t="s">
        <v>4</v>
      </c>
      <c r="B3" s="138" t="str">
        <f>ERC!B3</f>
        <v>TEAMS</v>
      </c>
      <c r="C3" s="138" t="s">
        <v>5</v>
      </c>
      <c r="D3" s="138" t="str">
        <f>ERC!D3</f>
        <v>RACE</v>
      </c>
      <c r="E3" s="139" t="s">
        <v>6</v>
      </c>
      <c r="F3" s="139" t="s">
        <v>43</v>
      </c>
      <c r="G3" s="139" t="s">
        <v>12</v>
      </c>
    </row>
    <row r="4" spans="1:10">
      <c r="A4" s="141" t="s">
        <v>0</v>
      </c>
      <c r="B4" s="142"/>
      <c r="C4" s="142"/>
      <c r="D4" s="143" t="str">
        <f>ERC!D4</f>
        <v>POINTS</v>
      </c>
      <c r="E4" s="144" t="s">
        <v>15</v>
      </c>
      <c r="F4" s="144" t="s">
        <v>15</v>
      </c>
      <c r="G4" s="144" t="s">
        <v>11</v>
      </c>
    </row>
    <row r="5" spans="1:10">
      <c r="A5" s="145">
        <v>1</v>
      </c>
      <c r="B5" s="173" t="s">
        <v>52</v>
      </c>
      <c r="C5" s="147">
        <v>0.55555555555555558</v>
      </c>
      <c r="D5" s="148">
        <f>IF(A5="DNS",MAX(A$5:A$9)+1,A5)</f>
        <v>1</v>
      </c>
      <c r="E5" s="149">
        <f>INDEX(ERC!D$5:D$10,MATCH(B5,ERC!B$5:B$10,0))</f>
        <v>2</v>
      </c>
      <c r="F5" s="149">
        <f>INDEX(STP!D$5:D$10,MATCH(B5,STP!B$5:B$10,0))</f>
        <v>1</v>
      </c>
      <c r="G5" s="149">
        <f>SUM(D5:F5)</f>
        <v>4</v>
      </c>
      <c r="J5" s="146"/>
    </row>
    <row r="6" spans="1:10">
      <c r="A6" s="145">
        <f>A5+1</f>
        <v>2</v>
      </c>
      <c r="B6" s="173" t="s">
        <v>40</v>
      </c>
      <c r="C6" s="147">
        <v>0.56874999999999998</v>
      </c>
      <c r="D6" s="148">
        <v>2</v>
      </c>
      <c r="E6" s="149">
        <f>INDEX(ERC!D$5:D$10,MATCH(B6,ERC!B$5:B$10,0))</f>
        <v>1</v>
      </c>
      <c r="F6" s="149">
        <f>INDEX(STP!D$5:D$10,MATCH(B6,STP!B$5:B$10,0))</f>
        <v>1</v>
      </c>
      <c r="G6" s="149">
        <f t="shared" ref="G6:G9" si="0">SUM(D6:F6)</f>
        <v>4</v>
      </c>
      <c r="J6" s="146"/>
    </row>
    <row r="7" spans="1:10">
      <c r="A7" s="145">
        <v>3</v>
      </c>
      <c r="B7" s="173" t="s">
        <v>7</v>
      </c>
      <c r="C7" s="147">
        <v>0.60833333333333328</v>
      </c>
      <c r="D7" s="148">
        <f>IF(A7="DNS",MAX(A$5:A$9)+1,A7)</f>
        <v>3</v>
      </c>
      <c r="E7" s="149">
        <f>INDEX(ERC!D$5:D$10,MATCH(B7,ERC!B$5:B$10,0))</f>
        <v>3</v>
      </c>
      <c r="F7" s="149">
        <f>INDEX(STP!D$5:D$10,MATCH(B7,STP!B$5:B$10,0))</f>
        <v>4</v>
      </c>
      <c r="G7" s="149">
        <f t="shared" si="0"/>
        <v>10</v>
      </c>
      <c r="J7" s="146"/>
    </row>
    <row r="8" spans="1:10">
      <c r="A8" s="145" t="s">
        <v>10</v>
      </c>
      <c r="B8" s="173" t="s">
        <v>42</v>
      </c>
      <c r="C8" s="147"/>
      <c r="D8" s="148">
        <f>IF(A8="DNS",MAX(A$5:A$9)+1,A8)</f>
        <v>4</v>
      </c>
      <c r="E8" s="149">
        <f>INDEX(ERC!D$5:D$10,MATCH(B8,ERC!B$5:B$10,0))</f>
        <v>3</v>
      </c>
      <c r="F8" s="149">
        <f>INDEX(STP!D$5:D$10,MATCH(B8,STP!B$5:B$10,0))</f>
        <v>3</v>
      </c>
      <c r="G8" s="149">
        <f t="shared" si="0"/>
        <v>10</v>
      </c>
      <c r="J8" s="150"/>
    </row>
    <row r="9" spans="1:10">
      <c r="A9" s="145" t="s">
        <v>10</v>
      </c>
      <c r="B9" s="174" t="s">
        <v>6</v>
      </c>
      <c r="C9" s="147"/>
      <c r="D9" s="148">
        <f>IF(A9="DNS",MAX(A$5:A$9)+1,A9)</f>
        <v>4</v>
      </c>
      <c r="E9" s="149">
        <f>INDEX(ERC!D$5:D$10,MATCH(B9,ERC!B$5:B$10,0))</f>
        <v>3</v>
      </c>
      <c r="F9" s="149">
        <f>INDEX(STP!D$5:D$10,MATCH(B9,STP!B$5:B$10,0))</f>
        <v>4</v>
      </c>
      <c r="G9" s="149">
        <f t="shared" si="0"/>
        <v>11</v>
      </c>
    </row>
    <row r="10" spans="1:10">
      <c r="A10" s="145" t="s">
        <v>10</v>
      </c>
      <c r="B10" s="150"/>
      <c r="C10" s="147"/>
      <c r="D10" s="148">
        <f>IF(A10="DNS",MAX(A$5:A$9)+1,A10)</f>
        <v>4</v>
      </c>
      <c r="E10" s="149"/>
      <c r="F10" s="149"/>
      <c r="G10" s="149"/>
    </row>
    <row r="11" spans="1:10" ht="16.5" thickBot="1">
      <c r="A11" s="151"/>
      <c r="B11" s="152"/>
      <c r="C11" s="153"/>
      <c r="D11" s="154"/>
      <c r="E11" s="155"/>
      <c r="F11" s="155"/>
      <c r="G11" s="155"/>
    </row>
    <row r="12" spans="1:10">
      <c r="A12" s="137" t="s">
        <v>4</v>
      </c>
      <c r="B12" s="138" t="str">
        <f>ERC!B12</f>
        <v>TEAMS</v>
      </c>
      <c r="C12" s="138" t="s">
        <v>5</v>
      </c>
      <c r="D12" s="138" t="str">
        <f>ERC!D12</f>
        <v>RACE</v>
      </c>
      <c r="E12" s="139" t="str">
        <f t="shared" ref="E12:G13" si="1">E3</f>
        <v>ERC</v>
      </c>
      <c r="F12" s="139" t="str">
        <f t="shared" si="1"/>
        <v>STP</v>
      </c>
      <c r="G12" s="156" t="str">
        <f t="shared" si="1"/>
        <v>TOT</v>
      </c>
    </row>
    <row r="13" spans="1:10">
      <c r="A13" s="141" t="s">
        <v>1</v>
      </c>
      <c r="B13" s="142"/>
      <c r="C13" s="142"/>
      <c r="D13" s="143" t="str">
        <f>ERC!D13</f>
        <v>POINTS</v>
      </c>
      <c r="E13" s="144" t="str">
        <f t="shared" si="1"/>
        <v>Points</v>
      </c>
      <c r="F13" s="144" t="str">
        <f t="shared" si="1"/>
        <v>Points</v>
      </c>
      <c r="G13" s="157" t="str">
        <f t="shared" si="1"/>
        <v>CHAMP POINTS</v>
      </c>
    </row>
    <row r="14" spans="1:10">
      <c r="A14" s="145">
        <v>1</v>
      </c>
      <c r="B14" s="173" t="s">
        <v>6</v>
      </c>
      <c r="C14" s="147">
        <v>0.56111111111111112</v>
      </c>
      <c r="D14" s="148">
        <f>IF(A14="DNS",MAX(A$14:A14)+1,A14)</f>
        <v>1</v>
      </c>
      <c r="E14" s="158">
        <f>INDEX(ERC!D$14:D$25,MATCH(B14,ERC!B$14:B$25,0))</f>
        <v>1</v>
      </c>
      <c r="F14" s="158">
        <f>INDEX(STP!D$14:D$25,MATCH(B14,STP!B$14:B$25,0))</f>
        <v>1</v>
      </c>
      <c r="G14" s="149">
        <f>SUM(D14:F14)</f>
        <v>3</v>
      </c>
      <c r="J14" s="146"/>
    </row>
    <row r="15" spans="1:10">
      <c r="A15" s="145">
        <f t="shared" ref="A15:A18" si="2">A14+1</f>
        <v>2</v>
      </c>
      <c r="B15" s="173" t="s">
        <v>52</v>
      </c>
      <c r="C15" s="147">
        <v>0.58958333333333335</v>
      </c>
      <c r="D15" s="148">
        <f>IF(A15="DNS",MAX(A$14:A15)+1,A15)</f>
        <v>2</v>
      </c>
      <c r="E15" s="158">
        <f>INDEX(ERC!D$14:D$25,MATCH(B15,ERC!B$14:B$25,0))</f>
        <v>2</v>
      </c>
      <c r="F15" s="158">
        <f>INDEX(STP!D$14:D$25,MATCH(B15,STP!B$14:B$25,0))</f>
        <v>2</v>
      </c>
      <c r="G15" s="149">
        <f t="shared" ref="G15:G21" si="3">SUM(D15:F15)</f>
        <v>6</v>
      </c>
      <c r="J15" s="146"/>
    </row>
    <row r="16" spans="1:10">
      <c r="A16" s="145">
        <f t="shared" si="2"/>
        <v>3</v>
      </c>
      <c r="B16" s="173" t="s">
        <v>8</v>
      </c>
      <c r="C16" s="147">
        <v>0.59722222222222221</v>
      </c>
      <c r="D16" s="148">
        <f>IF(A16="DNS",MAX(A$14:A16)+1,A16)</f>
        <v>3</v>
      </c>
      <c r="E16" s="158">
        <f>INDEX(ERC!D$14:D$25,MATCH(B16,ERC!B$14:B$25,0))</f>
        <v>3</v>
      </c>
      <c r="F16" s="158">
        <f>INDEX(STP!D$14:D$25,MATCH(B16,STP!B$14:B$25,0))</f>
        <v>4</v>
      </c>
      <c r="G16" s="149">
        <f t="shared" si="3"/>
        <v>10</v>
      </c>
      <c r="J16" s="146"/>
    </row>
    <row r="17" spans="1:11">
      <c r="A17" s="145">
        <f t="shared" si="2"/>
        <v>4</v>
      </c>
      <c r="B17" s="173" t="s">
        <v>42</v>
      </c>
      <c r="C17" s="147">
        <v>0.6020833333333333</v>
      </c>
      <c r="D17" s="148">
        <f>IF(A17="DNS",MAX(A$14:A17)+1,A17)</f>
        <v>4</v>
      </c>
      <c r="E17" s="158">
        <f>INDEX(ERC!D$14:D$25,MATCH(B17,ERC!B$14:B$25,0))</f>
        <v>5</v>
      </c>
      <c r="F17" s="158">
        <f>INDEX(STP!D$14:D$25,MATCH(B17,STP!B$14:B$25,0))</f>
        <v>5</v>
      </c>
      <c r="G17" s="149">
        <f t="shared" si="3"/>
        <v>14</v>
      </c>
      <c r="J17" s="150"/>
    </row>
    <row r="18" spans="1:11">
      <c r="A18" s="145">
        <f t="shared" si="2"/>
        <v>5</v>
      </c>
      <c r="B18" s="174" t="s">
        <v>56</v>
      </c>
      <c r="C18" s="147">
        <v>0.6069444444444444</v>
      </c>
      <c r="D18" s="148">
        <f>IF(A18="DNS",MAX(A$14:A18)+1,A18)</f>
        <v>5</v>
      </c>
      <c r="E18" s="158">
        <f>INDEX(ERC!D$14:D$25,MATCH(B18,ERC!B$14:B$25,0))</f>
        <v>4</v>
      </c>
      <c r="F18" s="158">
        <f>INDEX(STP!D$14:D$25,MATCH(B18,STP!B$14:B$25,0))</f>
        <v>3</v>
      </c>
      <c r="G18" s="149">
        <f t="shared" si="3"/>
        <v>12</v>
      </c>
      <c r="J18" s="146"/>
    </row>
    <row r="19" spans="1:11">
      <c r="A19" s="145">
        <v>6</v>
      </c>
      <c r="B19" s="174" t="s">
        <v>53</v>
      </c>
      <c r="C19" s="147">
        <v>0.62916666666666665</v>
      </c>
      <c r="D19" s="148">
        <f>IF(A19="DNS",MAX(A$14:A19)+1,A19)</f>
        <v>6</v>
      </c>
      <c r="E19" s="158">
        <f>INDEX(ERC!D$14:D$25,MATCH(B19,ERC!B$14:B$25,0))</f>
        <v>6</v>
      </c>
      <c r="F19" s="158">
        <f>INDEX(STP!D$14:D$25,MATCH(B19,STP!B$14:B$25,0))</f>
        <v>6</v>
      </c>
      <c r="G19" s="149">
        <f t="shared" si="3"/>
        <v>18</v>
      </c>
    </row>
    <row r="20" spans="1:11">
      <c r="A20" s="145">
        <v>7</v>
      </c>
      <c r="B20" s="174" t="s">
        <v>61</v>
      </c>
      <c r="C20" s="147">
        <v>0.62986111111111109</v>
      </c>
      <c r="D20" s="148">
        <f>IF(A20="DNS",MAX(A$14:A20)+1,A20)</f>
        <v>7</v>
      </c>
      <c r="E20" s="158">
        <f>INDEX(ERC!D$14:D$25,MATCH(B20,ERC!B$14:B$25,0))</f>
        <v>6</v>
      </c>
      <c r="F20" s="158">
        <f>INDEX(STP!D$14:D$25,MATCH(B20,STP!B$14:B$25,0))</f>
        <v>6</v>
      </c>
      <c r="G20" s="149">
        <f t="shared" si="3"/>
        <v>19</v>
      </c>
    </row>
    <row r="21" spans="1:11">
      <c r="A21" s="145" t="s">
        <v>10</v>
      </c>
      <c r="B21" s="150"/>
      <c r="C21" s="147"/>
      <c r="D21" s="148">
        <f>IF(A21="DNS",MAX(A$14:A21)+1,A21)</f>
        <v>8</v>
      </c>
      <c r="E21" s="158" t="e">
        <f>INDEX(ERC!D$14:D$25,MATCH(B21,ERC!B$14:B$25,0))</f>
        <v>#N/A</v>
      </c>
      <c r="F21" s="158" t="e">
        <f>INDEX(STP!D$14:D$25,MATCH(B21,STP!B$14:B$25,0))</f>
        <v>#N/A</v>
      </c>
      <c r="G21" s="149" t="e">
        <f t="shared" si="3"/>
        <v>#N/A</v>
      </c>
    </row>
    <row r="22" spans="1:11">
      <c r="A22" s="145"/>
      <c r="B22" s="150"/>
      <c r="C22" s="147"/>
      <c r="D22" s="148"/>
      <c r="E22" s="158"/>
      <c r="F22" s="158"/>
      <c r="G22" s="149"/>
    </row>
    <row r="23" spans="1:11">
      <c r="A23" s="145"/>
      <c r="B23" s="150"/>
      <c r="C23" s="159"/>
      <c r="D23" s="148"/>
      <c r="E23" s="158"/>
      <c r="F23" s="158"/>
      <c r="G23" s="149"/>
    </row>
    <row r="24" spans="1:11">
      <c r="A24" s="145"/>
      <c r="B24" s="146"/>
      <c r="C24" s="159"/>
      <c r="D24" s="160"/>
      <c r="E24" s="161"/>
      <c r="F24" s="161"/>
      <c r="G24" s="161"/>
    </row>
    <row r="25" spans="1:11" ht="16.5" thickBot="1">
      <c r="A25" s="151"/>
      <c r="B25" s="152"/>
      <c r="C25" s="153"/>
      <c r="D25" s="154"/>
      <c r="E25" s="155"/>
      <c r="F25" s="155"/>
      <c r="G25" s="155"/>
    </row>
    <row r="26" spans="1:11">
      <c r="A26" s="162" t="s">
        <v>4</v>
      </c>
      <c r="B26" s="138" t="str">
        <f>ERC!B26</f>
        <v>TEAMS</v>
      </c>
      <c r="C26" s="163" t="s">
        <v>5</v>
      </c>
      <c r="D26" s="138" t="str">
        <f>ERC!D26</f>
        <v>RACE</v>
      </c>
      <c r="E26" s="139" t="str">
        <f t="shared" ref="E26:G27" si="4">E12</f>
        <v>ERC</v>
      </c>
      <c r="F26" s="139" t="str">
        <f t="shared" si="4"/>
        <v>STP</v>
      </c>
      <c r="G26" s="156" t="str">
        <f t="shared" si="4"/>
        <v>TOT</v>
      </c>
    </row>
    <row r="27" spans="1:11">
      <c r="A27" s="141" t="s">
        <v>2</v>
      </c>
      <c r="B27" s="142"/>
      <c r="C27" s="142"/>
      <c r="D27" s="143" t="str">
        <f>ERC!D27</f>
        <v>POINTS</v>
      </c>
      <c r="E27" s="144" t="str">
        <f t="shared" si="4"/>
        <v>Points</v>
      </c>
      <c r="F27" s="144" t="str">
        <f t="shared" si="4"/>
        <v>Points</v>
      </c>
      <c r="G27" s="157" t="str">
        <f t="shared" si="4"/>
        <v>CHAMP POINTS</v>
      </c>
    </row>
    <row r="28" spans="1:11">
      <c r="A28" s="145">
        <v>1</v>
      </c>
      <c r="B28" s="173" t="s">
        <v>6</v>
      </c>
      <c r="C28" s="147">
        <v>0.73402777777777783</v>
      </c>
      <c r="D28" s="148">
        <f t="shared" ref="D28:D35" si="5">IF(A28="DNS",MAX(A$28:A$39)+1,A28)</f>
        <v>1</v>
      </c>
      <c r="E28" s="158">
        <f>INDEX(ERC!D$28:D$39,MATCH(B28,ERC!B$28:B$39,0))</f>
        <v>2</v>
      </c>
      <c r="F28" s="158">
        <f>INDEX(STP!D$28:D$39,MATCH(B28,STP!B$28:B$39,0))</f>
        <v>1</v>
      </c>
      <c r="G28" s="149">
        <f>SUM(D28:F28)</f>
        <v>4</v>
      </c>
      <c r="H28" s="160"/>
      <c r="I28" s="160"/>
      <c r="J28" s="160"/>
      <c r="K28" s="160"/>
    </row>
    <row r="29" spans="1:11">
      <c r="A29" s="145">
        <f>A28+1</f>
        <v>2</v>
      </c>
      <c r="B29" s="173" t="s">
        <v>9</v>
      </c>
      <c r="C29" s="147">
        <v>0.77986111111111101</v>
      </c>
      <c r="D29" s="148">
        <f t="shared" si="5"/>
        <v>2</v>
      </c>
      <c r="E29" s="158">
        <f>INDEX(ERC!D$28:D$39,MATCH(B29,ERC!B$28:B$39,0))</f>
        <v>1</v>
      </c>
      <c r="F29" s="158">
        <f>INDEX(STP!D$28:D$39,MATCH(B29,STP!B$28:B$39,0))</f>
        <v>2</v>
      </c>
      <c r="G29" s="149">
        <f t="shared" ref="G29:G45" si="6">SUM(D29:F29)</f>
        <v>5</v>
      </c>
      <c r="H29" s="160"/>
      <c r="I29" s="160"/>
      <c r="J29" s="160"/>
      <c r="K29" s="160"/>
    </row>
    <row r="30" spans="1:11">
      <c r="A30" s="145">
        <f>A29+1</f>
        <v>3</v>
      </c>
      <c r="B30" s="174" t="s">
        <v>42</v>
      </c>
      <c r="C30" s="147">
        <v>0.81180555555555556</v>
      </c>
      <c r="D30" s="148">
        <f t="shared" si="5"/>
        <v>3</v>
      </c>
      <c r="E30" s="158">
        <f>INDEX(ERC!D$28:D$39,MATCH(B30,ERC!B$28:B$39,0))</f>
        <v>3</v>
      </c>
      <c r="F30" s="158">
        <f>INDEX(STP!D$28:D$39,MATCH(B30,STP!B$28:B$39,0))</f>
        <v>3</v>
      </c>
      <c r="G30" s="149">
        <f t="shared" si="6"/>
        <v>9</v>
      </c>
      <c r="H30" s="160"/>
      <c r="I30" s="160"/>
      <c r="J30" s="160"/>
      <c r="K30" s="160"/>
    </row>
    <row r="31" spans="1:11">
      <c r="A31" s="145" t="s">
        <v>10</v>
      </c>
      <c r="B31" s="174" t="s">
        <v>52</v>
      </c>
      <c r="C31" s="147"/>
      <c r="D31" s="148">
        <f t="shared" si="5"/>
        <v>4</v>
      </c>
      <c r="E31" s="158">
        <f>INDEX(ERC!D$28:D$39,MATCH(B31,ERC!B$28:B$39,0))</f>
        <v>4</v>
      </c>
      <c r="F31" s="158">
        <f>INDEX(STP!D$28:D$39,MATCH(B31,STP!B$28:B$39,0))</f>
        <v>4</v>
      </c>
      <c r="G31" s="149">
        <f t="shared" si="6"/>
        <v>12</v>
      </c>
      <c r="H31" s="160"/>
      <c r="I31" s="160"/>
      <c r="J31" s="160"/>
      <c r="K31" s="160"/>
    </row>
    <row r="32" spans="1:11">
      <c r="A32" s="145" t="s">
        <v>10</v>
      </c>
      <c r="B32" s="90" t="s">
        <v>62</v>
      </c>
      <c r="C32" s="147"/>
      <c r="D32" s="148">
        <f t="shared" si="5"/>
        <v>4</v>
      </c>
      <c r="E32" s="158">
        <f>INDEX(ERC!D$28:D$39,MATCH(B32,ERC!B$28:B$39,0))</f>
        <v>5</v>
      </c>
      <c r="F32" s="158">
        <f>INDEX(STP!D$28:D$39,MATCH(B32,STP!B$28:B$39,0))</f>
        <v>5</v>
      </c>
      <c r="G32" s="149">
        <f t="shared" si="6"/>
        <v>14</v>
      </c>
      <c r="H32" s="160"/>
      <c r="I32" s="160"/>
      <c r="J32" s="160"/>
      <c r="K32" s="160"/>
    </row>
    <row r="33" spans="1:11">
      <c r="A33" s="145" t="s">
        <v>10</v>
      </c>
      <c r="B33" s="150"/>
      <c r="C33" s="147"/>
      <c r="D33" s="148">
        <f t="shared" si="5"/>
        <v>4</v>
      </c>
      <c r="E33" s="158" t="e">
        <f>INDEX(ERC!D$28:D$39,MATCH(B33,ERC!B$28:B$39,0))</f>
        <v>#N/A</v>
      </c>
      <c r="F33" s="158" t="e">
        <f>INDEX(STP!D$28:D$39,MATCH(B33,STP!B$28:B$39,0))</f>
        <v>#N/A</v>
      </c>
      <c r="G33" s="149" t="e">
        <f t="shared" si="6"/>
        <v>#N/A</v>
      </c>
      <c r="H33" s="160"/>
      <c r="I33" s="160"/>
      <c r="J33" s="160"/>
      <c r="K33" s="160"/>
    </row>
    <row r="34" spans="1:11">
      <c r="A34" s="145" t="s">
        <v>10</v>
      </c>
      <c r="B34" s="150"/>
      <c r="C34" s="147"/>
      <c r="D34" s="148">
        <f t="shared" si="5"/>
        <v>4</v>
      </c>
      <c r="E34" s="158" t="e">
        <f>INDEX(ERC!D$28:D$39,MATCH(B34,ERC!B$28:B$39,0))</f>
        <v>#N/A</v>
      </c>
      <c r="F34" s="158" t="e">
        <f>INDEX(STP!D$28:D$39,MATCH(B34,STP!B$28:B$39,0))</f>
        <v>#N/A</v>
      </c>
      <c r="G34" s="149" t="e">
        <f t="shared" si="6"/>
        <v>#N/A</v>
      </c>
      <c r="H34" s="160"/>
      <c r="I34" s="160"/>
      <c r="J34" s="160"/>
      <c r="K34" s="160"/>
    </row>
    <row r="35" spans="1:11">
      <c r="A35" s="145" t="s">
        <v>10</v>
      </c>
      <c r="B35" s="150"/>
      <c r="C35" s="159"/>
      <c r="D35" s="148">
        <f t="shared" si="5"/>
        <v>4</v>
      </c>
      <c r="E35" s="158" t="e">
        <f>INDEX(ERC!D$28:D$39,MATCH(B35,ERC!B$28:B$39,0))</f>
        <v>#N/A</v>
      </c>
      <c r="F35" s="158" t="e">
        <f>INDEX(STP!D$28:D$39,MATCH(B35,STP!B$28:B$39,0))</f>
        <v>#N/A</v>
      </c>
      <c r="G35" s="149" t="e">
        <f t="shared" si="6"/>
        <v>#N/A</v>
      </c>
      <c r="H35" s="160"/>
      <c r="I35" s="160"/>
      <c r="J35" s="160"/>
      <c r="K35" s="160"/>
    </row>
    <row r="36" spans="1:11">
      <c r="A36" s="145" t="s">
        <v>10</v>
      </c>
      <c r="B36" s="150"/>
      <c r="C36" s="159"/>
      <c r="D36" s="148"/>
      <c r="E36" s="158" t="e">
        <f>INDEX(ERC!D$28:D$39,MATCH(B36,ERC!B$28:B$39,0))</f>
        <v>#N/A</v>
      </c>
      <c r="F36" s="158" t="e">
        <f>INDEX(STP!D$28:D$39,MATCH(B36,STP!B$28:B$39,0))</f>
        <v>#N/A</v>
      </c>
      <c r="G36" s="149" t="e">
        <f t="shared" si="6"/>
        <v>#N/A</v>
      </c>
      <c r="H36" s="164"/>
      <c r="I36" s="160"/>
      <c r="J36" s="160"/>
      <c r="K36" s="160"/>
    </row>
    <row r="37" spans="1:11">
      <c r="A37" s="145"/>
      <c r="B37" s="150"/>
      <c r="C37" s="159"/>
      <c r="D37" s="148"/>
      <c r="E37" s="161"/>
      <c r="F37" s="161"/>
      <c r="G37" s="149"/>
      <c r="H37" s="160"/>
      <c r="I37" s="160"/>
      <c r="J37" s="160"/>
      <c r="K37" s="160"/>
    </row>
    <row r="38" spans="1:11">
      <c r="A38" s="145"/>
      <c r="B38" s="146"/>
      <c r="C38" s="165"/>
      <c r="D38" s="160"/>
      <c r="E38" s="161"/>
      <c r="F38" s="161"/>
      <c r="G38" s="149"/>
      <c r="H38" s="160"/>
      <c r="I38" s="160"/>
      <c r="J38" s="160"/>
      <c r="K38" s="160"/>
    </row>
    <row r="39" spans="1:11" ht="16.5" thickBot="1">
      <c r="A39" s="151"/>
      <c r="B39" s="152"/>
      <c r="C39" s="153"/>
      <c r="D39" s="154"/>
      <c r="E39" s="155"/>
      <c r="F39" s="155"/>
      <c r="G39" s="149"/>
      <c r="H39" s="160"/>
      <c r="I39" s="160"/>
      <c r="J39" s="160"/>
      <c r="K39" s="160"/>
    </row>
    <row r="40" spans="1:11" ht="24" customHeight="1">
      <c r="A40" s="162" t="s">
        <v>4</v>
      </c>
      <c r="B40" s="163" t="s">
        <v>16</v>
      </c>
      <c r="C40" s="166"/>
      <c r="D40" s="138" t="str">
        <f>ERC!D26</f>
        <v>RACE</v>
      </c>
      <c r="E40" s="139" t="str">
        <f t="shared" ref="E40:G41" si="7">E26</f>
        <v>ERC</v>
      </c>
      <c r="F40" s="139" t="str">
        <f t="shared" si="7"/>
        <v>STP</v>
      </c>
      <c r="G40" s="139" t="str">
        <f t="shared" si="7"/>
        <v>TOT</v>
      </c>
      <c r="H40" s="167"/>
      <c r="I40" s="167"/>
      <c r="J40" s="167"/>
      <c r="K40" s="167"/>
    </row>
    <row r="41" spans="1:11">
      <c r="A41" s="141" t="s">
        <v>3</v>
      </c>
      <c r="B41" s="176"/>
      <c r="C41" s="176"/>
      <c r="D41" s="143" t="str">
        <f>ERC!D27</f>
        <v>POINTS</v>
      </c>
      <c r="E41" s="144" t="str">
        <f t="shared" si="7"/>
        <v>Points</v>
      </c>
      <c r="F41" s="144" t="str">
        <f t="shared" si="7"/>
        <v>Points</v>
      </c>
      <c r="G41" s="144" t="str">
        <f t="shared" si="7"/>
        <v>CHAMP POINTS</v>
      </c>
      <c r="H41" s="148"/>
      <c r="I41" s="148"/>
      <c r="J41" s="148"/>
      <c r="K41" s="148"/>
    </row>
    <row r="42" spans="1:11">
      <c r="A42" s="145">
        <v>1</v>
      </c>
      <c r="B42" s="173" t="s">
        <v>17</v>
      </c>
      <c r="C42" s="168">
        <v>0.69236111111111109</v>
      </c>
      <c r="D42" s="148">
        <f>A42</f>
        <v>1</v>
      </c>
      <c r="E42" s="149"/>
      <c r="F42" s="158">
        <f>INDEX(STP!D$42:D$44,MATCH(B42,STP!B$42:B$44,0))</f>
        <v>2</v>
      </c>
      <c r="G42" s="149">
        <f t="shared" si="6"/>
        <v>3</v>
      </c>
      <c r="H42" s="148"/>
      <c r="I42" s="148"/>
      <c r="J42" s="148"/>
      <c r="K42" s="148"/>
    </row>
    <row r="43" spans="1:11">
      <c r="A43" s="145" t="s">
        <v>10</v>
      </c>
      <c r="B43" s="173" t="s">
        <v>40</v>
      </c>
      <c r="C43" s="168"/>
      <c r="D43" s="148">
        <f>IF(A43="DNS",MAX(A$42:A$44)+1,A43)</f>
        <v>2</v>
      </c>
      <c r="E43" s="149"/>
      <c r="F43" s="158">
        <f>INDEX(STP!D$42:D$44,MATCH(B43,STP!B$42:B$44,0))</f>
        <v>1</v>
      </c>
      <c r="G43" s="149">
        <f t="shared" si="6"/>
        <v>3</v>
      </c>
      <c r="H43" s="148"/>
      <c r="I43" s="148"/>
      <c r="J43" s="148"/>
      <c r="K43" s="148"/>
    </row>
    <row r="44" spans="1:11">
      <c r="A44" s="145" t="s">
        <v>10</v>
      </c>
      <c r="B44" s="173"/>
      <c r="C44" s="168"/>
      <c r="D44" s="148">
        <f>IF(A44="DNS",MAX(A$42:A$44)+1,A44)</f>
        <v>2</v>
      </c>
      <c r="E44" s="149"/>
      <c r="F44" s="158" t="e">
        <f>INDEX(STP!D$42:D$44,MATCH(B44,STP!B$42:B$44,0))</f>
        <v>#N/A</v>
      </c>
      <c r="G44" s="149" t="e">
        <f t="shared" si="6"/>
        <v>#N/A</v>
      </c>
      <c r="H44" s="148"/>
      <c r="I44" s="148"/>
      <c r="J44" s="148"/>
      <c r="K44" s="148"/>
    </row>
    <row r="45" spans="1:11" ht="16.5" thickBot="1">
      <c r="A45" s="169"/>
      <c r="B45" s="152"/>
      <c r="C45" s="170"/>
      <c r="D45" s="171"/>
      <c r="E45" s="172"/>
      <c r="F45" s="172"/>
      <c r="G45" s="175">
        <f t="shared" si="6"/>
        <v>0</v>
      </c>
      <c r="H45" s="148"/>
      <c r="I45" s="148"/>
      <c r="J45" s="148"/>
      <c r="K45" s="148"/>
    </row>
  </sheetData>
  <pageMargins left="0.7" right="0.7" top="0.75" bottom="0.75" header="0.3" footer="0.3"/>
  <pageSetup scale="93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workbookViewId="0">
      <selection activeCell="B14" sqref="B14"/>
    </sheetView>
  </sheetViews>
  <sheetFormatPr baseColWidth="10" defaultColWidth="8.6640625" defaultRowHeight="15" x14ac:dyDescent="0"/>
  <cols>
    <col min="3" max="3" width="12.5" bestFit="1" customWidth="1"/>
  </cols>
  <sheetData>
    <row r="2" spans="1:11" s="34" customFormat="1" ht="30" customHeight="1" thickBot="1">
      <c r="A2" s="32" t="s">
        <v>45</v>
      </c>
      <c r="B2" s="32"/>
      <c r="C2" s="99">
        <f>ERC!C2</f>
        <v>2017</v>
      </c>
    </row>
    <row r="3" spans="1:11">
      <c r="A3" s="7" t="s">
        <v>4</v>
      </c>
      <c r="B3" s="8" t="str">
        <f>ERC!B3</f>
        <v>TEAMS</v>
      </c>
      <c r="C3" s="8" t="s">
        <v>5</v>
      </c>
      <c r="D3" s="8" t="str">
        <f>ERC!D3</f>
        <v>RACE</v>
      </c>
      <c r="E3" s="20" t="s">
        <v>6</v>
      </c>
      <c r="F3" s="20" t="s">
        <v>43</v>
      </c>
      <c r="G3" s="20" t="s">
        <v>54</v>
      </c>
      <c r="H3" s="20" t="s">
        <v>12</v>
      </c>
    </row>
    <row r="4" spans="1:11">
      <c r="A4" s="10" t="s">
        <v>0</v>
      </c>
      <c r="B4" s="16"/>
      <c r="C4" s="16"/>
      <c r="D4" s="17" t="str">
        <f>ERC!D4</f>
        <v>POINTS</v>
      </c>
      <c r="E4" s="21" t="s">
        <v>15</v>
      </c>
      <c r="F4" s="21" t="s">
        <v>15</v>
      </c>
      <c r="G4" s="21" t="s">
        <v>15</v>
      </c>
      <c r="H4" s="21" t="s">
        <v>11</v>
      </c>
    </row>
    <row r="5" spans="1:11">
      <c r="A5" s="89">
        <v>1</v>
      </c>
      <c r="B5" s="90" t="s">
        <v>52</v>
      </c>
      <c r="C5" s="125">
        <v>2.0532407407407405E-2</v>
      </c>
      <c r="D5" s="5">
        <f>IF(A5="DNS",MAX(A$5:A$9)+1,A5)</f>
        <v>1</v>
      </c>
      <c r="E5" s="22">
        <f>INDEX(ERC!D$5:D$10,MATCH(B5,ERC!B$5:B$10,0))</f>
        <v>2</v>
      </c>
      <c r="F5" s="22">
        <f>INDEX(STP!D$5:D$10,MATCH(B5,STP!B$5:B$10,0))</f>
        <v>1</v>
      </c>
      <c r="G5" s="22">
        <f>INDEX(ByMk!D$5:D$10,MATCH(B5,ByMk!B$5:B$10,0))</f>
        <v>1</v>
      </c>
      <c r="H5" s="22">
        <f>SUM(D5:G5)</f>
        <v>5</v>
      </c>
      <c r="K5" s="90"/>
    </row>
    <row r="6" spans="1:11">
      <c r="A6" s="89">
        <f>A5+1</f>
        <v>2</v>
      </c>
      <c r="B6" s="90" t="s">
        <v>40</v>
      </c>
      <c r="C6" s="125">
        <v>2.0775462962962964E-2</v>
      </c>
      <c r="D6" s="5">
        <v>2</v>
      </c>
      <c r="E6" s="22">
        <f>INDEX(ERC!D$5:D$10,MATCH(B6,ERC!B$5:B$10,0))</f>
        <v>1</v>
      </c>
      <c r="F6" s="22">
        <f>INDEX(STP!D$5:D$10,MATCH(B6,STP!B$5:B$10,0))</f>
        <v>1</v>
      </c>
      <c r="G6" s="22">
        <f>INDEX(ByMk!D$5:D$10,MATCH(B6,ByMk!B$5:B$10,0))</f>
        <v>2</v>
      </c>
      <c r="H6" s="22">
        <f t="shared" ref="H6:H9" si="0">SUM(D6:G6)</f>
        <v>6</v>
      </c>
      <c r="K6" s="90"/>
    </row>
    <row r="7" spans="1:11">
      <c r="A7" s="89" t="s">
        <v>10</v>
      </c>
      <c r="B7" s="90" t="s">
        <v>7</v>
      </c>
      <c r="C7" s="125"/>
      <c r="D7" s="5">
        <f>IF(A7="DNS",MAX(A$5:A$9)+1,A7)</f>
        <v>3</v>
      </c>
      <c r="E7" s="22">
        <f>INDEX(ERC!D$5:D$10,MATCH(B7,ERC!B$5:B$10,0))</f>
        <v>3</v>
      </c>
      <c r="F7" s="22">
        <f>INDEX(STP!D$5:D$10,MATCH(B7,STP!B$5:B$10,0))</f>
        <v>4</v>
      </c>
      <c r="G7" s="22">
        <f>INDEX(ByMk!D$5:D$10,MATCH(B7,ByMk!B$5:B$10,0))</f>
        <v>3</v>
      </c>
      <c r="H7" s="22">
        <f t="shared" si="0"/>
        <v>13</v>
      </c>
      <c r="K7" s="90"/>
    </row>
    <row r="8" spans="1:11">
      <c r="A8" s="89" t="s">
        <v>10</v>
      </c>
      <c r="B8" s="90" t="s">
        <v>42</v>
      </c>
      <c r="C8" s="125"/>
      <c r="D8" s="5">
        <f>IF(A8="DNS",MAX(A$5:A$9)+1,A8)</f>
        <v>3</v>
      </c>
      <c r="E8" s="22">
        <f>INDEX(ERC!D$5:D$10,MATCH(B8,ERC!B$5:B$10,0))</f>
        <v>3</v>
      </c>
      <c r="F8" s="22">
        <f>INDEX(STP!D$5:D$10,MATCH(B8,STP!B$5:B$10,0))</f>
        <v>3</v>
      </c>
      <c r="G8" s="22">
        <f>INDEX(ByMk!D$5:D$10,MATCH(B8,ByMk!B$5:B$10,0))</f>
        <v>4</v>
      </c>
      <c r="H8" s="22">
        <f t="shared" si="0"/>
        <v>13</v>
      </c>
      <c r="K8" s="92"/>
    </row>
    <row r="9" spans="1:11">
      <c r="A9" s="89" t="s">
        <v>10</v>
      </c>
      <c r="B9" s="92" t="s">
        <v>6</v>
      </c>
      <c r="C9" s="125"/>
      <c r="D9" s="5">
        <f>IF(A9="DNS",MAX(A$5:A$9)+1,A9)</f>
        <v>3</v>
      </c>
      <c r="E9" s="22">
        <f>INDEX(ERC!D$5:D$10,MATCH(B9,ERC!B$5:B$10,0))</f>
        <v>3</v>
      </c>
      <c r="F9" s="22">
        <f>INDEX(STP!D$5:D$10,MATCH(B9,STP!B$5:B$10,0))</f>
        <v>4</v>
      </c>
      <c r="G9" s="22">
        <f>INDEX(ByMk!D$5:D$10,MATCH(B9,ByMk!B$5:B$10,0))</f>
        <v>4</v>
      </c>
      <c r="H9" s="22">
        <f t="shared" si="0"/>
        <v>14</v>
      </c>
    </row>
    <row r="10" spans="1:11">
      <c r="A10" s="89" t="s">
        <v>10</v>
      </c>
      <c r="B10" s="92"/>
      <c r="C10" s="125"/>
      <c r="D10" s="5">
        <f>IF(A10="DNS",MAX(A$5:A$9)+1,A10)</f>
        <v>3</v>
      </c>
      <c r="E10" s="22"/>
      <c r="F10" s="22"/>
      <c r="G10" s="22"/>
      <c r="H10" s="22"/>
    </row>
    <row r="11" spans="1:11" ht="16.5" thickBot="1">
      <c r="A11" s="97"/>
      <c r="B11" s="95"/>
      <c r="C11" s="96"/>
      <c r="D11" s="3"/>
      <c r="E11" s="24"/>
      <c r="F11" s="24"/>
      <c r="G11" s="24"/>
      <c r="H11" s="24"/>
    </row>
    <row r="12" spans="1:11">
      <c r="A12" s="7" t="s">
        <v>4</v>
      </c>
      <c r="B12" s="8" t="str">
        <f>ERC!B12</f>
        <v>TEAMS</v>
      </c>
      <c r="C12" s="8" t="s">
        <v>5</v>
      </c>
      <c r="D12" s="8" t="str">
        <f>ERC!D12</f>
        <v>RACE</v>
      </c>
      <c r="E12" s="20" t="str">
        <f t="shared" ref="E12:H13" si="1">E3</f>
        <v>ERC</v>
      </c>
      <c r="F12" s="20" t="str">
        <f t="shared" si="1"/>
        <v>STP</v>
      </c>
      <c r="G12" s="20" t="str">
        <f t="shared" ref="G12" si="2">G3</f>
        <v>ByMk</v>
      </c>
      <c r="H12" s="9" t="str">
        <f t="shared" si="1"/>
        <v>TOT</v>
      </c>
    </row>
    <row r="13" spans="1:11">
      <c r="A13" s="10" t="s">
        <v>1</v>
      </c>
      <c r="B13" s="16"/>
      <c r="C13" s="16"/>
      <c r="D13" s="17" t="str">
        <f>ERC!D13</f>
        <v>POINTS</v>
      </c>
      <c r="E13" s="21" t="str">
        <f t="shared" si="1"/>
        <v>Points</v>
      </c>
      <c r="F13" s="21" t="str">
        <f t="shared" si="1"/>
        <v>Points</v>
      </c>
      <c r="G13" s="21" t="str">
        <f t="shared" ref="G13" si="3">G4</f>
        <v>Points</v>
      </c>
      <c r="H13" s="19" t="str">
        <f t="shared" si="1"/>
        <v>CHAMP POINTS</v>
      </c>
    </row>
    <row r="14" spans="1:11">
      <c r="A14" s="89">
        <v>1</v>
      </c>
      <c r="B14" s="90" t="s">
        <v>6</v>
      </c>
      <c r="C14" s="125">
        <v>2.2048611111111113E-2</v>
      </c>
      <c r="D14" s="5">
        <f t="shared" ref="D14:D21" si="4">IF(A14="DNS",MAX(A$14:A$25)+1,A14)</f>
        <v>1</v>
      </c>
      <c r="E14" s="26">
        <f>INDEX(ERC!D$14:D$25,MATCH(B14,ERC!B$14:B$25,0))</f>
        <v>1</v>
      </c>
      <c r="F14" s="26">
        <f>INDEX(STP!D$14:D$25,MATCH(B14,STP!B$14:B$25,0))</f>
        <v>1</v>
      </c>
      <c r="G14" s="26">
        <f>INDEX(ByMk!D$14:D$25,MATCH(B14,ByMk!B$14:B$25,0))</f>
        <v>1</v>
      </c>
      <c r="H14" s="22">
        <f>SUM(D14:G14)</f>
        <v>4</v>
      </c>
      <c r="K14" s="90"/>
    </row>
    <row r="15" spans="1:11">
      <c r="A15" s="89">
        <f t="shared" ref="A15:A20" si="5">A14+1</f>
        <v>2</v>
      </c>
      <c r="B15" s="90" t="s">
        <v>52</v>
      </c>
      <c r="C15" s="125">
        <v>2.2291666666666668E-2</v>
      </c>
      <c r="D15" s="5">
        <f t="shared" si="4"/>
        <v>2</v>
      </c>
      <c r="E15" s="26">
        <f>INDEX(ERC!D$14:D$25,MATCH(B15,ERC!B$14:B$25,0))</f>
        <v>2</v>
      </c>
      <c r="F15" s="26">
        <f>INDEX(STP!D$14:D$25,MATCH(B15,STP!B$14:B$25,0))</f>
        <v>2</v>
      </c>
      <c r="G15" s="26">
        <f>INDEX(ByMk!D$14:D$25,MATCH(B15,ByMk!B$14:B$25,0))</f>
        <v>2</v>
      </c>
      <c r="H15" s="22">
        <f t="shared" ref="H15:H21" si="6">SUM(D15:G15)</f>
        <v>8</v>
      </c>
      <c r="K15" s="90"/>
    </row>
    <row r="16" spans="1:11">
      <c r="A16" s="89">
        <f t="shared" si="5"/>
        <v>3</v>
      </c>
      <c r="B16" s="90" t="s">
        <v>8</v>
      </c>
      <c r="C16" s="125">
        <v>2.3124999999999996E-2</v>
      </c>
      <c r="D16" s="5">
        <f t="shared" si="4"/>
        <v>3</v>
      </c>
      <c r="E16" s="26">
        <f>INDEX(ERC!D$14:D$25,MATCH(B16,ERC!B$14:B$25,0))</f>
        <v>3</v>
      </c>
      <c r="F16" s="26">
        <f>INDEX(STP!D$14:D$25,MATCH(B16,STP!B$14:B$25,0))</f>
        <v>4</v>
      </c>
      <c r="G16" s="26">
        <f>INDEX(ByMk!D$14:D$25,MATCH(B16,ByMk!B$14:B$25,0))</f>
        <v>3</v>
      </c>
      <c r="H16" s="22">
        <f t="shared" si="6"/>
        <v>13</v>
      </c>
      <c r="K16" s="90"/>
    </row>
    <row r="17" spans="1:12">
      <c r="A17" s="89">
        <f t="shared" si="5"/>
        <v>4</v>
      </c>
      <c r="B17" s="90" t="s">
        <v>42</v>
      </c>
      <c r="C17" s="125">
        <v>2.3854166666666666E-2</v>
      </c>
      <c r="D17" s="5">
        <f t="shared" si="4"/>
        <v>4</v>
      </c>
      <c r="E17" s="26">
        <f>INDEX(ERC!D$14:D$25,MATCH(B17,ERC!B$14:B$25,0))</f>
        <v>5</v>
      </c>
      <c r="F17" s="26">
        <f>INDEX(STP!D$14:D$25,MATCH(B17,STP!B$14:B$25,0))</f>
        <v>5</v>
      </c>
      <c r="G17" s="26">
        <f>INDEX(ByMk!D$14:D$25,MATCH(B17,ByMk!B$14:B$25,0))</f>
        <v>4</v>
      </c>
      <c r="H17" s="22">
        <f t="shared" si="6"/>
        <v>18</v>
      </c>
      <c r="K17" s="92"/>
    </row>
    <row r="18" spans="1:12">
      <c r="A18" s="89">
        <f t="shared" si="5"/>
        <v>5</v>
      </c>
      <c r="B18" s="92" t="s">
        <v>61</v>
      </c>
      <c r="C18" s="125">
        <v>2.3923611111111114E-2</v>
      </c>
      <c r="D18" s="5">
        <f t="shared" si="4"/>
        <v>5</v>
      </c>
      <c r="E18" s="26">
        <f>INDEX(ERC!D$14:D$25,MATCH(B18,ERC!B$14:B$25,0))</f>
        <v>6</v>
      </c>
      <c r="F18" s="26">
        <f>INDEX(STP!D$14:D$25,MATCH(B18,STP!B$14:B$25,0))</f>
        <v>6</v>
      </c>
      <c r="G18" s="26">
        <f>INDEX(ByMk!D$14:D$25,MATCH(B18,ByMk!B$14:B$25,0))</f>
        <v>7</v>
      </c>
      <c r="H18" s="22">
        <f t="shared" si="6"/>
        <v>24</v>
      </c>
      <c r="K18" s="90"/>
    </row>
    <row r="19" spans="1:12">
      <c r="A19" s="89">
        <f t="shared" si="5"/>
        <v>6</v>
      </c>
      <c r="B19" s="92" t="s">
        <v>56</v>
      </c>
      <c r="C19" s="125">
        <v>2.4259259259259258E-2</v>
      </c>
      <c r="D19" s="5">
        <f t="shared" si="4"/>
        <v>6</v>
      </c>
      <c r="E19" s="26">
        <f>INDEX(ERC!D$14:D$25,MATCH(B19,ERC!B$14:B$25,0))</f>
        <v>4</v>
      </c>
      <c r="F19" s="26">
        <f>INDEX(STP!D$14:D$25,MATCH(B19,STP!B$14:B$25,0))</f>
        <v>3</v>
      </c>
      <c r="G19" s="26">
        <f>INDEX(ByMk!D$14:D$25,MATCH(B19,ByMk!B$14:B$25,0))</f>
        <v>5</v>
      </c>
      <c r="H19" s="22">
        <f t="shared" si="6"/>
        <v>18</v>
      </c>
    </row>
    <row r="20" spans="1:12">
      <c r="A20" s="89">
        <f t="shared" si="5"/>
        <v>7</v>
      </c>
      <c r="B20" s="92" t="s">
        <v>53</v>
      </c>
      <c r="C20" s="125">
        <v>2.5069444444444446E-2</v>
      </c>
      <c r="D20" s="5">
        <f t="shared" si="4"/>
        <v>7</v>
      </c>
      <c r="E20" s="26">
        <f>INDEX(ERC!D$14:D$25,MATCH(B20,ERC!B$14:B$25,0))</f>
        <v>6</v>
      </c>
      <c r="F20" s="26">
        <f>INDEX(STP!D$14:D$25,MATCH(B20,STP!B$14:B$25,0))</f>
        <v>6</v>
      </c>
      <c r="G20" s="26">
        <f>INDEX(ByMk!D$14:D$25,MATCH(B20,ByMk!B$14:B$25,0))</f>
        <v>6</v>
      </c>
      <c r="H20" s="22">
        <f t="shared" si="6"/>
        <v>25</v>
      </c>
    </row>
    <row r="21" spans="1:12">
      <c r="A21" s="89" t="s">
        <v>10</v>
      </c>
      <c r="B21" s="92"/>
      <c r="C21" s="125"/>
      <c r="D21" s="5">
        <f t="shared" si="4"/>
        <v>8</v>
      </c>
      <c r="E21" s="26" t="e">
        <f>INDEX(ERC!D$14:D$25,MATCH(B21,ERC!B$14:B$25,0))</f>
        <v>#N/A</v>
      </c>
      <c r="F21" s="26" t="e">
        <f>INDEX(STP!D$14:D$25,MATCH(B21,STP!B$14:B$25,0))</f>
        <v>#N/A</v>
      </c>
      <c r="G21" s="26" t="e">
        <f>INDEX(ByMk!D$14:D$25,MATCH(B21,ByMk!B$14:B$25,0))</f>
        <v>#N/A</v>
      </c>
      <c r="H21" s="22" t="e">
        <f t="shared" si="6"/>
        <v>#N/A</v>
      </c>
    </row>
    <row r="22" spans="1:12">
      <c r="A22" s="89"/>
      <c r="B22" s="92"/>
      <c r="C22" s="125"/>
      <c r="D22" s="5"/>
      <c r="E22" s="26"/>
      <c r="F22" s="26"/>
      <c r="G22" s="26"/>
      <c r="H22" s="22"/>
    </row>
    <row r="23" spans="1:12">
      <c r="A23" s="89"/>
      <c r="B23" s="92"/>
      <c r="C23" s="91"/>
      <c r="D23" s="5"/>
      <c r="E23" s="26"/>
      <c r="F23" s="26"/>
      <c r="G23" s="26"/>
      <c r="H23" s="22"/>
    </row>
    <row r="24" spans="1:12">
      <c r="A24" s="89"/>
      <c r="B24" s="90"/>
      <c r="C24" s="91"/>
      <c r="D24" s="2"/>
      <c r="E24" s="27"/>
      <c r="F24" s="27"/>
      <c r="G24" s="27"/>
      <c r="H24" s="25"/>
    </row>
    <row r="25" spans="1:12" ht="16.5" thickBot="1">
      <c r="A25" s="97"/>
      <c r="B25" s="95"/>
      <c r="C25" s="96"/>
      <c r="D25" s="3"/>
      <c r="E25" s="28"/>
      <c r="F25" s="28"/>
      <c r="G25" s="28"/>
      <c r="H25" s="24"/>
    </row>
    <row r="26" spans="1:12">
      <c r="A26" s="12" t="s">
        <v>4</v>
      </c>
      <c r="B26" s="8" t="str">
        <f>ERC!B26</f>
        <v>TEAMS</v>
      </c>
      <c r="C26" s="14" t="s">
        <v>5</v>
      </c>
      <c r="D26" s="8" t="str">
        <f>ERC!D26</f>
        <v>RACE</v>
      </c>
      <c r="E26" s="20" t="str">
        <f t="shared" ref="E26:H27" si="7">E12</f>
        <v>ERC</v>
      </c>
      <c r="F26" s="20" t="str">
        <f t="shared" si="7"/>
        <v>STP</v>
      </c>
      <c r="G26" s="9" t="s">
        <v>57</v>
      </c>
      <c r="H26" s="9" t="str">
        <f t="shared" si="7"/>
        <v>TOT</v>
      </c>
    </row>
    <row r="27" spans="1:12">
      <c r="A27" s="10" t="s">
        <v>2</v>
      </c>
      <c r="B27" s="16"/>
      <c r="C27" s="16"/>
      <c r="D27" s="17" t="str">
        <f>ERC!D27</f>
        <v>POINTS</v>
      </c>
      <c r="E27" s="21" t="str">
        <f t="shared" si="7"/>
        <v>Points</v>
      </c>
      <c r="F27" s="21" t="str">
        <f t="shared" si="7"/>
        <v>Points</v>
      </c>
      <c r="G27" s="19" t="s">
        <v>58</v>
      </c>
      <c r="H27" s="19" t="str">
        <f t="shared" si="7"/>
        <v>CHAMP POINTS</v>
      </c>
    </row>
    <row r="28" spans="1:12">
      <c r="A28" s="89">
        <v>1</v>
      </c>
      <c r="B28" s="90" t="s">
        <v>42</v>
      </c>
      <c r="C28" s="125">
        <v>2.0879629629629626E-2</v>
      </c>
      <c r="D28" s="5">
        <f t="shared" ref="D28:D35" si="8">IF(A28="DNS",MAX(A$28:A$39)+1,A28)</f>
        <v>1</v>
      </c>
      <c r="E28" s="26">
        <f>INDEX(ERC!D$28:D$39,MATCH(B28,ERC!B$28:B$39,0))</f>
        <v>3</v>
      </c>
      <c r="F28" s="26">
        <f>INDEX(STP!D$28:D$39,MATCH(B28,STP!B$28:B$39,0))</f>
        <v>3</v>
      </c>
      <c r="G28" s="26">
        <f>INDEX(ByMk!D$28:D$39,MATCH(B28,ByMk!B$28:B$39,0))</f>
        <v>3</v>
      </c>
      <c r="H28" s="22">
        <f>SUM(D28:G28)</f>
        <v>10</v>
      </c>
      <c r="I28" s="2"/>
      <c r="J28" s="2"/>
      <c r="K28" s="2"/>
      <c r="L28" s="2"/>
    </row>
    <row r="29" spans="1:12">
      <c r="A29" s="89">
        <f>A28+1</f>
        <v>2</v>
      </c>
      <c r="B29" s="90" t="s">
        <v>62</v>
      </c>
      <c r="C29" s="125">
        <v>2.1666666666666667E-2</v>
      </c>
      <c r="D29" s="5">
        <f t="shared" si="8"/>
        <v>2</v>
      </c>
      <c r="E29" s="26">
        <f>INDEX(ERC!D$28:D$39,MATCH(B29,ERC!B$28:B$39,0))</f>
        <v>5</v>
      </c>
      <c r="F29" s="26">
        <f>INDEX(STP!D$28:D$39,MATCH(B29,STP!B$28:B$39,0))</f>
        <v>5</v>
      </c>
      <c r="G29" s="26">
        <f>INDEX(ByMk!D$28:D$39,MATCH(B29,ByMk!B$28:B$39,0))</f>
        <v>4</v>
      </c>
      <c r="H29" s="22">
        <f t="shared" ref="H29:H36" si="9">SUM(D29:G29)</f>
        <v>16</v>
      </c>
      <c r="I29" s="2"/>
      <c r="J29" s="2"/>
      <c r="K29" s="2"/>
      <c r="L29" s="2"/>
    </row>
    <row r="30" spans="1:12">
      <c r="A30" s="89">
        <f>A29+1</f>
        <v>3</v>
      </c>
      <c r="B30" s="92" t="s">
        <v>9</v>
      </c>
      <c r="C30" s="125">
        <v>2.1701388888888892E-2</v>
      </c>
      <c r="D30" s="5">
        <f t="shared" si="8"/>
        <v>3</v>
      </c>
      <c r="E30" s="26">
        <f>INDEX(ERC!D$28:D$39,MATCH(B30,ERC!B$28:B$39,0))</f>
        <v>1</v>
      </c>
      <c r="F30" s="26">
        <f>INDEX(STP!D$28:D$39,MATCH(B30,STP!B$28:B$39,0))</f>
        <v>2</v>
      </c>
      <c r="G30" s="26">
        <f>INDEX(ByMk!D$28:D$39,MATCH(B30,ByMk!B$28:B$39,0))</f>
        <v>2</v>
      </c>
      <c r="H30" s="22">
        <f t="shared" si="9"/>
        <v>8</v>
      </c>
      <c r="I30" s="2"/>
      <c r="J30" s="2"/>
      <c r="K30" s="2"/>
      <c r="L30" s="2"/>
    </row>
    <row r="31" spans="1:12">
      <c r="A31" s="89" t="s">
        <v>10</v>
      </c>
      <c r="B31" s="92" t="s">
        <v>6</v>
      </c>
      <c r="C31" s="125"/>
      <c r="D31" s="5">
        <f t="shared" si="8"/>
        <v>4</v>
      </c>
      <c r="E31" s="26">
        <f>INDEX(ERC!D$28:D$39,MATCH(B31,ERC!B$28:B$39,0))</f>
        <v>2</v>
      </c>
      <c r="F31" s="26">
        <f>INDEX(STP!D$28:D$39,MATCH(B31,STP!B$28:B$39,0))</f>
        <v>1</v>
      </c>
      <c r="G31" s="26">
        <f>INDEX(ByMk!D$28:D$39,MATCH(B31,ByMk!B$28:B$39,0))</f>
        <v>1</v>
      </c>
      <c r="H31" s="22">
        <f t="shared" si="9"/>
        <v>8</v>
      </c>
      <c r="I31" s="2"/>
      <c r="J31" s="2"/>
      <c r="K31" s="2"/>
      <c r="L31" s="2"/>
    </row>
    <row r="32" spans="1:12">
      <c r="A32" s="89" t="s">
        <v>10</v>
      </c>
      <c r="B32" s="92" t="s">
        <v>52</v>
      </c>
      <c r="C32" s="125"/>
      <c r="D32" s="5">
        <f t="shared" si="8"/>
        <v>4</v>
      </c>
      <c r="E32" s="26">
        <f>INDEX(ERC!D$28:D$39,MATCH(B32,ERC!B$28:B$39,0))</f>
        <v>4</v>
      </c>
      <c r="F32" s="26">
        <f>INDEX(STP!D$28:D$39,MATCH(B32,STP!B$28:B$39,0))</f>
        <v>4</v>
      </c>
      <c r="G32" s="26">
        <f>INDEX(ByMk!D$28:D$39,MATCH(B32,ByMk!B$28:B$39,0))</f>
        <v>4</v>
      </c>
      <c r="H32" s="22">
        <f t="shared" si="9"/>
        <v>16</v>
      </c>
      <c r="I32" s="2"/>
      <c r="J32" s="2"/>
      <c r="K32" s="2"/>
      <c r="L32" s="2"/>
    </row>
    <row r="33" spans="1:12">
      <c r="A33" s="89" t="s">
        <v>10</v>
      </c>
      <c r="B33" s="92"/>
      <c r="C33" s="125"/>
      <c r="D33" s="5">
        <f t="shared" si="8"/>
        <v>4</v>
      </c>
      <c r="E33" s="26" t="e">
        <f>INDEX(ERC!D$28:D$39,MATCH(B33,ERC!B$28:B$39,0))</f>
        <v>#N/A</v>
      </c>
      <c r="F33" s="26" t="e">
        <f>INDEX(STP!D$28:D$39,MATCH(B33,STP!B$28:B$39,0))</f>
        <v>#N/A</v>
      </c>
      <c r="G33" s="26" t="e">
        <f>INDEX(ByMk!D$28:D$39,MATCH(B33,ByMk!B$28:B$39,0))</f>
        <v>#N/A</v>
      </c>
      <c r="H33" s="22" t="e">
        <f t="shared" si="9"/>
        <v>#N/A</v>
      </c>
      <c r="I33" s="2"/>
      <c r="J33" s="2"/>
      <c r="K33" s="2"/>
      <c r="L33" s="2"/>
    </row>
    <row r="34" spans="1:12">
      <c r="A34" s="89" t="s">
        <v>10</v>
      </c>
      <c r="B34" s="92"/>
      <c r="C34" s="91"/>
      <c r="D34" s="5">
        <f t="shared" si="8"/>
        <v>4</v>
      </c>
      <c r="E34" s="26" t="e">
        <f>INDEX(ERC!D$28:D$39,MATCH(B34,ERC!B$28:B$39,0))</f>
        <v>#N/A</v>
      </c>
      <c r="F34" s="26" t="e">
        <f>INDEX(STP!D$28:D$39,MATCH(B34,STP!B$28:B$39,0))</f>
        <v>#N/A</v>
      </c>
      <c r="G34" s="26" t="e">
        <f>INDEX(ByMk!D$28:D$39,MATCH(B34,ByMk!B$28:B$39,0))</f>
        <v>#N/A</v>
      </c>
      <c r="H34" s="22" t="e">
        <f t="shared" si="9"/>
        <v>#N/A</v>
      </c>
      <c r="I34" s="2"/>
      <c r="J34" s="2"/>
      <c r="K34" s="2"/>
      <c r="L34" s="2"/>
    </row>
    <row r="35" spans="1:12">
      <c r="A35" s="89" t="s">
        <v>10</v>
      </c>
      <c r="B35" s="92"/>
      <c r="C35" s="91"/>
      <c r="D35" s="5">
        <f t="shared" si="8"/>
        <v>4</v>
      </c>
      <c r="E35" s="26" t="e">
        <f>INDEX(ERC!D$28:D$39,MATCH(B35,ERC!B$28:B$39,0))</f>
        <v>#N/A</v>
      </c>
      <c r="F35" s="26" t="e">
        <f>INDEX(STP!D$28:D$39,MATCH(B35,STP!B$28:B$39,0))</f>
        <v>#N/A</v>
      </c>
      <c r="G35" s="26" t="e">
        <f>INDEX(ByMk!D$28:D$39,MATCH(B35,ByMk!B$28:B$39,0))</f>
        <v>#N/A</v>
      </c>
      <c r="H35" s="22" t="e">
        <f t="shared" si="9"/>
        <v>#N/A</v>
      </c>
      <c r="I35" s="2"/>
      <c r="J35" s="2"/>
      <c r="K35" s="2"/>
      <c r="L35" s="2"/>
    </row>
    <row r="36" spans="1:12">
      <c r="A36" s="89" t="s">
        <v>10</v>
      </c>
      <c r="B36" s="92"/>
      <c r="C36" s="91"/>
      <c r="D36" s="5"/>
      <c r="E36" s="26" t="e">
        <f>INDEX(ERC!D$28:D$39,MATCH(B36,ERC!B$28:B$39,0))</f>
        <v>#N/A</v>
      </c>
      <c r="F36" s="26" t="e">
        <f>INDEX(STP!D$28:D$39,MATCH(B36,STP!B$28:B$39,0))</f>
        <v>#N/A</v>
      </c>
      <c r="G36" s="26" t="e">
        <f>INDEX(ByMk!D$28:D$39,MATCH(B36,ByMk!B$28:B$39,0))</f>
        <v>#N/A</v>
      </c>
      <c r="H36" s="22" t="e">
        <f t="shared" si="9"/>
        <v>#N/A</v>
      </c>
      <c r="I36" s="1"/>
      <c r="J36" s="2"/>
      <c r="K36" s="2"/>
      <c r="L36" s="2"/>
    </row>
    <row r="37" spans="1:12">
      <c r="A37" s="89"/>
      <c r="B37" s="92"/>
      <c r="C37" s="91"/>
      <c r="D37" s="5"/>
      <c r="E37" s="25"/>
      <c r="F37" s="25"/>
      <c r="G37" s="25"/>
      <c r="H37" s="22"/>
      <c r="I37" s="2"/>
      <c r="J37" s="2"/>
      <c r="K37" s="2"/>
      <c r="L37" s="2"/>
    </row>
    <row r="38" spans="1:12">
      <c r="A38" s="89"/>
      <c r="B38" s="90"/>
      <c r="C38" s="93"/>
      <c r="D38" s="2"/>
      <c r="E38" s="25"/>
      <c r="F38" s="25"/>
      <c r="G38" s="25"/>
      <c r="H38" s="22"/>
      <c r="I38" s="2"/>
      <c r="J38" s="2"/>
      <c r="K38" s="2"/>
      <c r="L38" s="2"/>
    </row>
    <row r="39" spans="1:12" ht="16.5" thickBot="1">
      <c r="A39" s="97"/>
      <c r="B39" s="95"/>
      <c r="C39" s="96"/>
      <c r="D39" s="3"/>
      <c r="E39" s="24"/>
      <c r="F39" s="24"/>
      <c r="G39" s="25"/>
      <c r="H39" s="22"/>
      <c r="I39" s="2"/>
      <c r="J39" s="2"/>
      <c r="K39" s="2"/>
      <c r="L39" s="2"/>
    </row>
    <row r="40" spans="1:12" ht="26" customHeight="1">
      <c r="A40" s="12" t="s">
        <v>4</v>
      </c>
      <c r="B40" s="14" t="s">
        <v>16</v>
      </c>
      <c r="C40" s="120"/>
      <c r="D40" s="8" t="str">
        <f>ERC!D26</f>
        <v>RACE</v>
      </c>
      <c r="E40" s="20" t="str">
        <f t="shared" ref="E40:H41" si="10">E26</f>
        <v>ERC</v>
      </c>
      <c r="F40" s="20" t="str">
        <f t="shared" si="10"/>
        <v>STP</v>
      </c>
      <c r="G40" s="20"/>
      <c r="H40" s="20" t="str">
        <f t="shared" si="10"/>
        <v>TOT</v>
      </c>
      <c r="I40" s="29"/>
      <c r="J40" s="29"/>
      <c r="K40" s="29"/>
      <c r="L40" s="29"/>
    </row>
    <row r="41" spans="1:12">
      <c r="A41" s="10" t="s">
        <v>3</v>
      </c>
      <c r="B41" s="127"/>
      <c r="C41" s="127"/>
      <c r="D41" s="17" t="str">
        <f>ERC!D27</f>
        <v>POINTS</v>
      </c>
      <c r="E41" s="21" t="str">
        <f t="shared" si="10"/>
        <v>Points</v>
      </c>
      <c r="F41" s="21" t="str">
        <f t="shared" si="10"/>
        <v>Points</v>
      </c>
      <c r="G41" s="21"/>
      <c r="H41" s="21" t="str">
        <f t="shared" si="10"/>
        <v>CHAMP POINTS</v>
      </c>
      <c r="I41" s="5"/>
      <c r="J41" s="5"/>
      <c r="K41" s="5"/>
      <c r="L41" s="5"/>
    </row>
    <row r="42" spans="1:12">
      <c r="A42" s="89">
        <v>1</v>
      </c>
      <c r="B42" s="90" t="s">
        <v>17</v>
      </c>
      <c r="C42" s="121"/>
      <c r="D42" s="5">
        <f>A42</f>
        <v>1</v>
      </c>
      <c r="E42" s="22"/>
      <c r="F42" s="22"/>
      <c r="G42" s="22"/>
      <c r="H42" s="22">
        <f t="shared" ref="H42:H45" si="11">SUM(D42:F42)</f>
        <v>1</v>
      </c>
      <c r="I42" s="5"/>
      <c r="J42" s="5"/>
      <c r="K42" s="5"/>
      <c r="L42" s="5"/>
    </row>
    <row r="43" spans="1:12">
      <c r="A43" s="89">
        <v>2</v>
      </c>
      <c r="B43" s="90" t="s">
        <v>40</v>
      </c>
      <c r="C43" s="121"/>
      <c r="D43" s="5">
        <v>1</v>
      </c>
      <c r="E43" s="22"/>
      <c r="F43" s="22"/>
      <c r="G43" s="22"/>
      <c r="H43" s="22">
        <f t="shared" si="11"/>
        <v>1</v>
      </c>
      <c r="I43" s="5"/>
      <c r="J43" s="5"/>
      <c r="K43" s="5"/>
      <c r="L43" s="5"/>
    </row>
    <row r="44" spans="1:12">
      <c r="A44" s="89">
        <v>3</v>
      </c>
      <c r="B44" s="90"/>
      <c r="C44" s="121"/>
      <c r="D44" s="5">
        <f>A44</f>
        <v>3</v>
      </c>
      <c r="E44" s="22"/>
      <c r="F44" s="22"/>
      <c r="G44" s="22"/>
      <c r="H44" s="22">
        <f t="shared" si="11"/>
        <v>3</v>
      </c>
      <c r="I44" s="5"/>
      <c r="J44" s="5"/>
      <c r="K44" s="5"/>
      <c r="L44" s="5"/>
    </row>
    <row r="45" spans="1:12" ht="16.5" thickBot="1">
      <c r="A45" s="98"/>
      <c r="B45" s="95"/>
      <c r="C45" s="119"/>
      <c r="D45" s="6"/>
      <c r="E45" s="23"/>
      <c r="F45" s="23"/>
      <c r="G45" s="23"/>
      <c r="H45" s="23">
        <f t="shared" si="11"/>
        <v>0</v>
      </c>
      <c r="I45" s="5"/>
      <c r="J45" s="5"/>
      <c r="K45" s="5"/>
      <c r="L45" s="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R206"/>
  <sheetViews>
    <sheetView topLeftCell="A9" zoomScale="125" zoomScaleNormal="125" zoomScalePageLayoutView="125" workbookViewId="0">
      <selection activeCell="C2" sqref="C2"/>
    </sheetView>
  </sheetViews>
  <sheetFormatPr baseColWidth="10" defaultColWidth="11" defaultRowHeight="15" x14ac:dyDescent="0"/>
  <cols>
    <col min="2" max="2" width="13.6640625" customWidth="1"/>
    <col min="3" max="3" width="10.6640625" style="4" customWidth="1"/>
    <col min="4" max="4" width="12.5" customWidth="1"/>
    <col min="5" max="6" width="13.6640625" customWidth="1"/>
    <col min="7" max="7" width="13" customWidth="1"/>
    <col min="8" max="8" width="13.5" customWidth="1"/>
    <col min="9" max="9" width="13" customWidth="1"/>
    <col min="10" max="10" width="12" customWidth="1"/>
    <col min="11" max="11" width="18" customWidth="1"/>
    <col min="13" max="13" width="9" customWidth="1"/>
    <col min="14" max="14" width="4.1640625" customWidth="1"/>
    <col min="15" max="15" width="5" customWidth="1"/>
    <col min="16" max="16" width="4" customWidth="1"/>
    <col min="17" max="17" width="3.1640625" customWidth="1"/>
  </cols>
  <sheetData>
    <row r="2" spans="1:18" s="34" customFormat="1" ht="19.5" thickBot="1">
      <c r="A2" s="32"/>
      <c r="B2" s="32"/>
      <c r="C2" s="99">
        <v>2017</v>
      </c>
      <c r="G2" s="41"/>
      <c r="H2" s="41"/>
      <c r="I2" s="42"/>
      <c r="J2" s="43"/>
      <c r="K2" s="43"/>
      <c r="L2" s="44"/>
      <c r="M2" s="41"/>
      <c r="N2" s="41"/>
      <c r="O2" s="42"/>
      <c r="P2" s="43"/>
      <c r="Q2" s="43"/>
      <c r="R2" s="44"/>
    </row>
    <row r="3" spans="1:18">
      <c r="A3" s="7" t="s">
        <v>22</v>
      </c>
      <c r="B3" s="8" t="s">
        <v>16</v>
      </c>
      <c r="C3" s="8" t="s">
        <v>5</v>
      </c>
      <c r="D3" s="8" t="s">
        <v>13</v>
      </c>
      <c r="E3" s="36" t="s">
        <v>21</v>
      </c>
      <c r="G3" s="45"/>
      <c r="H3" s="46"/>
      <c r="I3" s="46"/>
      <c r="J3" s="46"/>
      <c r="K3" s="46"/>
      <c r="L3" s="15"/>
      <c r="M3" s="45"/>
      <c r="N3" s="46"/>
      <c r="O3" s="46"/>
      <c r="P3" s="46"/>
      <c r="Q3" s="46"/>
      <c r="R3" s="2"/>
    </row>
    <row r="4" spans="1:18">
      <c r="A4" s="10" t="s">
        <v>0</v>
      </c>
      <c r="B4" s="16"/>
      <c r="C4" s="16"/>
      <c r="D4" s="17"/>
      <c r="E4" s="37"/>
      <c r="G4" s="45"/>
      <c r="H4" s="47"/>
      <c r="I4" s="47"/>
      <c r="J4" s="46"/>
      <c r="K4" s="46"/>
      <c r="L4" s="15"/>
      <c r="M4" s="45"/>
      <c r="N4" s="47"/>
      <c r="O4" s="47"/>
      <c r="P4" s="46"/>
      <c r="Q4" s="46"/>
      <c r="R4" s="2"/>
    </row>
    <row r="5" spans="1:18">
      <c r="A5" s="89">
        <v>1</v>
      </c>
      <c r="B5" s="90"/>
      <c r="C5" s="91"/>
      <c r="D5" s="5">
        <f t="shared" ref="D5:D12" si="0">IF(A5="DNS",MAX(A$5:A$13)+1,A5)</f>
        <v>1</v>
      </c>
      <c r="E5" s="38">
        <f>D5</f>
        <v>1</v>
      </c>
      <c r="G5" s="47"/>
      <c r="H5" s="39"/>
      <c r="I5" s="48"/>
      <c r="J5" s="47"/>
      <c r="K5" s="47"/>
      <c r="L5" s="15"/>
      <c r="M5" s="47"/>
      <c r="N5" s="39"/>
      <c r="O5" s="48"/>
      <c r="P5" s="47"/>
      <c r="Q5" s="47"/>
      <c r="R5" s="2"/>
    </row>
    <row r="6" spans="1:18">
      <c r="A6" s="89">
        <f>A5+1</f>
        <v>2</v>
      </c>
      <c r="B6" s="90"/>
      <c r="C6" s="91"/>
      <c r="D6" s="5">
        <f t="shared" si="0"/>
        <v>2</v>
      </c>
      <c r="E6" s="38">
        <f t="shared" ref="E6:E11" si="1">D6</f>
        <v>2</v>
      </c>
      <c r="G6" s="47"/>
      <c r="H6" s="39"/>
      <c r="I6" s="48"/>
      <c r="J6" s="47"/>
      <c r="K6" s="47"/>
      <c r="L6" s="15"/>
      <c r="M6" s="47"/>
      <c r="N6" s="39"/>
      <c r="O6" s="48"/>
      <c r="P6" s="47"/>
      <c r="Q6" s="47"/>
      <c r="R6" s="2"/>
    </row>
    <row r="7" spans="1:18">
      <c r="A7" s="89">
        <f t="shared" ref="A7" si="2">A6+1</f>
        <v>3</v>
      </c>
      <c r="B7" s="90"/>
      <c r="C7" s="91"/>
      <c r="D7" s="5">
        <f t="shared" si="0"/>
        <v>3</v>
      </c>
      <c r="E7" s="38">
        <f t="shared" si="1"/>
        <v>3</v>
      </c>
      <c r="G7" s="47"/>
      <c r="H7" s="39"/>
      <c r="I7" s="48"/>
      <c r="J7" s="47"/>
      <c r="K7" s="47"/>
      <c r="L7" s="15"/>
      <c r="M7" s="47"/>
      <c r="N7" s="39"/>
      <c r="O7" s="48"/>
      <c r="P7" s="47"/>
      <c r="Q7" s="47"/>
      <c r="R7" s="2"/>
    </row>
    <row r="8" spans="1:18">
      <c r="A8" s="89">
        <v>4</v>
      </c>
      <c r="B8" s="92"/>
      <c r="C8" s="91"/>
      <c r="D8" s="5">
        <f t="shared" si="0"/>
        <v>4</v>
      </c>
      <c r="E8" s="38">
        <f t="shared" si="1"/>
        <v>4</v>
      </c>
      <c r="G8" s="47"/>
      <c r="H8" s="39"/>
      <c r="I8" s="48"/>
      <c r="J8" s="47"/>
      <c r="K8" s="47"/>
      <c r="L8" s="15"/>
      <c r="M8" s="47"/>
      <c r="N8" s="39"/>
      <c r="O8" s="48"/>
      <c r="P8" s="47"/>
      <c r="Q8" s="47"/>
      <c r="R8" s="2"/>
    </row>
    <row r="9" spans="1:18">
      <c r="A9" s="89" t="s">
        <v>10</v>
      </c>
      <c r="B9" s="92"/>
      <c r="C9" s="91"/>
      <c r="D9" s="5">
        <f t="shared" si="0"/>
        <v>5</v>
      </c>
      <c r="E9" s="38">
        <f>D9</f>
        <v>5</v>
      </c>
      <c r="G9" s="47"/>
      <c r="H9" s="39"/>
      <c r="I9" s="47"/>
      <c r="J9" s="47"/>
      <c r="K9" s="47"/>
      <c r="L9" s="15"/>
      <c r="M9" s="47"/>
      <c r="N9" s="39"/>
      <c r="O9" s="47"/>
      <c r="P9" s="47"/>
      <c r="Q9" s="47"/>
      <c r="R9" s="2"/>
    </row>
    <row r="10" spans="1:18">
      <c r="A10" s="89" t="s">
        <v>10</v>
      </c>
      <c r="B10" s="92"/>
      <c r="C10" s="91"/>
      <c r="D10" s="5">
        <f t="shared" si="0"/>
        <v>5</v>
      </c>
      <c r="E10" s="38">
        <f>D10</f>
        <v>5</v>
      </c>
      <c r="G10" s="47"/>
      <c r="H10" s="39"/>
      <c r="I10" s="47"/>
      <c r="J10" s="47"/>
      <c r="K10" s="47"/>
      <c r="L10" s="15"/>
      <c r="M10" s="47"/>
      <c r="N10" s="39"/>
      <c r="O10" s="47"/>
      <c r="P10" s="47"/>
      <c r="Q10" s="47"/>
      <c r="R10" s="2"/>
    </row>
    <row r="11" spans="1:18">
      <c r="A11" s="89" t="s">
        <v>10</v>
      </c>
      <c r="B11" s="92"/>
      <c r="C11" s="91"/>
      <c r="D11" s="5">
        <f t="shared" si="0"/>
        <v>5</v>
      </c>
      <c r="E11" s="38">
        <f t="shared" si="1"/>
        <v>5</v>
      </c>
      <c r="G11" s="47"/>
      <c r="H11" s="39"/>
      <c r="I11" s="48"/>
      <c r="J11" s="47"/>
      <c r="K11" s="47"/>
      <c r="L11" s="15"/>
      <c r="M11" s="47"/>
      <c r="N11" s="39"/>
      <c r="O11" s="48"/>
      <c r="P11" s="47"/>
      <c r="Q11" s="47"/>
      <c r="R11" s="2"/>
    </row>
    <row r="12" spans="1:18">
      <c r="A12" s="89" t="s">
        <v>10</v>
      </c>
      <c r="B12" s="92"/>
      <c r="C12" s="91"/>
      <c r="D12" s="5">
        <f t="shared" si="0"/>
        <v>5</v>
      </c>
      <c r="E12" s="38">
        <f t="shared" ref="E12" si="3">D12</f>
        <v>5</v>
      </c>
      <c r="G12" s="47"/>
      <c r="H12" s="39"/>
      <c r="I12" s="47"/>
      <c r="J12" s="47"/>
      <c r="K12" s="47"/>
      <c r="L12" s="15"/>
      <c r="M12" s="47"/>
      <c r="N12" s="39"/>
      <c r="O12" s="47"/>
      <c r="P12" s="47"/>
      <c r="Q12" s="47"/>
      <c r="R12" s="2"/>
    </row>
    <row r="13" spans="1:18" ht="16.5" thickBot="1">
      <c r="A13" s="94"/>
      <c r="B13" s="95"/>
      <c r="C13" s="96"/>
      <c r="D13" s="6"/>
      <c r="E13" s="40"/>
      <c r="G13" s="39"/>
      <c r="H13" s="39"/>
      <c r="I13" s="47"/>
      <c r="J13" s="47"/>
      <c r="K13" s="47"/>
      <c r="L13" s="15"/>
      <c r="M13" s="15"/>
      <c r="N13" s="15"/>
      <c r="O13" s="15"/>
      <c r="P13" s="15"/>
      <c r="Q13" s="15"/>
      <c r="R13" s="2"/>
    </row>
    <row r="14" spans="1:18">
      <c r="A14" s="7" t="s">
        <v>4</v>
      </c>
      <c r="B14" s="8" t="str">
        <f>B3</f>
        <v>TEAMS</v>
      </c>
      <c r="C14" s="8" t="s">
        <v>5</v>
      </c>
      <c r="D14" s="8" t="str">
        <f>D3</f>
        <v>POINTS</v>
      </c>
      <c r="E14" s="36" t="str">
        <f>E3</f>
        <v>TOTAL CHAMP PTS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2"/>
    </row>
    <row r="15" spans="1:18">
      <c r="A15" s="10" t="s">
        <v>1</v>
      </c>
      <c r="B15" s="16"/>
      <c r="C15" s="16"/>
      <c r="D15" s="17"/>
      <c r="E15" s="37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8">
      <c r="A16" s="89">
        <v>1</v>
      </c>
      <c r="B16" s="90"/>
      <c r="C16" s="91"/>
      <c r="D16" s="5">
        <f t="shared" ref="D16:D22" si="4">IF(A16="DNS",MAX(A$16:A$29)+1,A16)</f>
        <v>1</v>
      </c>
      <c r="E16" s="38">
        <f t="shared" ref="E16:E27" si="5">D16</f>
        <v>1</v>
      </c>
    </row>
    <row r="17" spans="1:8">
      <c r="A17" s="89">
        <f>A16+1</f>
        <v>2</v>
      </c>
      <c r="B17" s="90"/>
      <c r="C17" s="91"/>
      <c r="D17" s="5">
        <f t="shared" si="4"/>
        <v>2</v>
      </c>
      <c r="E17" s="38">
        <f t="shared" si="5"/>
        <v>2</v>
      </c>
    </row>
    <row r="18" spans="1:8">
      <c r="A18" s="89">
        <v>2</v>
      </c>
      <c r="B18" s="90"/>
      <c r="C18" s="91"/>
      <c r="D18" s="5">
        <f t="shared" si="4"/>
        <v>2</v>
      </c>
      <c r="E18" s="38">
        <f t="shared" si="5"/>
        <v>2</v>
      </c>
    </row>
    <row r="19" spans="1:8">
      <c r="A19" s="89">
        <v>4</v>
      </c>
      <c r="B19" s="92"/>
      <c r="C19" s="91"/>
      <c r="D19" s="5">
        <f t="shared" si="4"/>
        <v>4</v>
      </c>
      <c r="E19" s="38">
        <f t="shared" si="5"/>
        <v>4</v>
      </c>
      <c r="H19" s="35"/>
    </row>
    <row r="20" spans="1:8">
      <c r="A20" s="89">
        <f t="shared" ref="A20:A22" si="6">A19+1</f>
        <v>5</v>
      </c>
      <c r="B20" s="90"/>
      <c r="C20" s="91"/>
      <c r="D20" s="5">
        <f t="shared" si="4"/>
        <v>5</v>
      </c>
      <c r="E20" s="38">
        <f t="shared" si="5"/>
        <v>5</v>
      </c>
    </row>
    <row r="21" spans="1:8">
      <c r="A21" s="89">
        <f t="shared" si="6"/>
        <v>6</v>
      </c>
      <c r="B21" s="90"/>
      <c r="C21" s="91"/>
      <c r="D21" s="5">
        <f t="shared" si="4"/>
        <v>6</v>
      </c>
      <c r="E21" s="38">
        <f t="shared" si="5"/>
        <v>6</v>
      </c>
    </row>
    <row r="22" spans="1:8">
      <c r="A22" s="89">
        <f t="shared" si="6"/>
        <v>7</v>
      </c>
      <c r="B22" s="90"/>
      <c r="C22" s="91"/>
      <c r="D22" s="5">
        <f t="shared" si="4"/>
        <v>7</v>
      </c>
      <c r="E22" s="38">
        <f t="shared" si="5"/>
        <v>7</v>
      </c>
    </row>
    <row r="23" spans="1:8">
      <c r="A23" s="89" t="s">
        <v>10</v>
      </c>
      <c r="B23" s="92"/>
      <c r="C23" s="91"/>
      <c r="D23" s="5">
        <f t="shared" ref="D23:D24" si="7">IF(A23="DNS",MAX(A$16:A$29)+1,A23)</f>
        <v>8</v>
      </c>
      <c r="E23" s="38">
        <f t="shared" ref="E23:E24" si="8">D23</f>
        <v>8</v>
      </c>
    </row>
    <row r="24" spans="1:8">
      <c r="A24" s="89" t="s">
        <v>10</v>
      </c>
      <c r="B24" s="92"/>
      <c r="C24" s="91"/>
      <c r="D24" s="5">
        <f t="shared" si="7"/>
        <v>8</v>
      </c>
      <c r="E24" s="38">
        <f t="shared" si="8"/>
        <v>8</v>
      </c>
    </row>
    <row r="25" spans="1:8">
      <c r="A25" s="89" t="s">
        <v>10</v>
      </c>
      <c r="B25" s="92"/>
      <c r="C25" s="91"/>
      <c r="D25" s="5">
        <f>IF(A25="DNS",MAX(A$16:A$29)+1,A25)</f>
        <v>8</v>
      </c>
      <c r="E25" s="38">
        <f t="shared" si="5"/>
        <v>8</v>
      </c>
    </row>
    <row r="26" spans="1:8">
      <c r="A26" s="89">
        <v>0</v>
      </c>
      <c r="B26" s="92"/>
      <c r="C26" s="91">
        <v>0</v>
      </c>
      <c r="D26" s="5">
        <f>IF(A26="DNS",MAX(A$16:A$29)+1,A26)</f>
        <v>0</v>
      </c>
      <c r="E26" s="38">
        <f t="shared" si="5"/>
        <v>0</v>
      </c>
    </row>
    <row r="27" spans="1:8">
      <c r="A27" s="89">
        <v>0</v>
      </c>
      <c r="B27" s="92"/>
      <c r="C27" s="91">
        <v>0</v>
      </c>
      <c r="D27" s="5">
        <f>IF(A27="DNS",MAX(A$16:A$29)+1,A27)</f>
        <v>0</v>
      </c>
      <c r="E27" s="38">
        <f t="shared" si="5"/>
        <v>0</v>
      </c>
    </row>
    <row r="28" spans="1:8">
      <c r="A28" s="89"/>
      <c r="B28" s="90"/>
      <c r="C28" s="93"/>
      <c r="D28" s="5"/>
      <c r="E28" s="38"/>
    </row>
    <row r="29" spans="1:8" ht="16.5" thickBot="1">
      <c r="A29" s="97"/>
      <c r="B29" s="95"/>
      <c r="C29" s="96"/>
      <c r="D29" s="6"/>
      <c r="E29" s="40"/>
    </row>
    <row r="30" spans="1:8">
      <c r="A30" s="12" t="s">
        <v>4</v>
      </c>
      <c r="B30" s="8" t="str">
        <f>B14</f>
        <v>TEAMS</v>
      </c>
      <c r="C30" s="14" t="s">
        <v>5</v>
      </c>
      <c r="D30" s="8" t="str">
        <f>D14</f>
        <v>POINTS</v>
      </c>
      <c r="E30" s="36" t="str">
        <f>E14</f>
        <v>TOTAL CHAMP PTS</v>
      </c>
    </row>
    <row r="31" spans="1:8">
      <c r="A31" s="10" t="s">
        <v>2</v>
      </c>
      <c r="B31" s="16"/>
      <c r="C31" s="17"/>
      <c r="D31" s="17"/>
      <c r="E31" s="21"/>
    </row>
    <row r="32" spans="1:8">
      <c r="A32" s="89">
        <v>1</v>
      </c>
      <c r="B32" s="90"/>
      <c r="C32" s="91"/>
      <c r="D32" s="5">
        <f>IF(A32="DNS",MAX(A$32:A$43)+1,A32)</f>
        <v>1</v>
      </c>
      <c r="E32" s="22">
        <f>D32</f>
        <v>1</v>
      </c>
      <c r="F32" s="5"/>
      <c r="G32" s="5"/>
      <c r="H32" s="5"/>
    </row>
    <row r="33" spans="1:8">
      <c r="A33" s="89">
        <f>A32+1</f>
        <v>2</v>
      </c>
      <c r="B33" s="90"/>
      <c r="C33" s="91"/>
      <c r="D33" s="5">
        <f t="shared" ref="D33:D40" si="9">IF(A33="DNS",MAX(A$32:A$43)+1,A33)</f>
        <v>2</v>
      </c>
      <c r="E33" s="22">
        <f t="shared" ref="E33:E40" si="10">D33</f>
        <v>2</v>
      </c>
      <c r="F33" s="5"/>
      <c r="G33" s="5"/>
      <c r="H33" s="5"/>
    </row>
    <row r="34" spans="1:8">
      <c r="A34" s="89">
        <f t="shared" ref="A34:A37" si="11">A33+1</f>
        <v>3</v>
      </c>
      <c r="B34" s="90"/>
      <c r="C34" s="91"/>
      <c r="D34" s="5">
        <f t="shared" si="9"/>
        <v>3</v>
      </c>
      <c r="E34" s="22">
        <f t="shared" si="10"/>
        <v>3</v>
      </c>
      <c r="F34" s="5"/>
      <c r="G34" s="5"/>
      <c r="H34" s="5"/>
    </row>
    <row r="35" spans="1:8">
      <c r="A35" s="89">
        <f t="shared" si="11"/>
        <v>4</v>
      </c>
      <c r="B35" s="90"/>
      <c r="C35" s="91"/>
      <c r="D35" s="5">
        <f t="shared" si="9"/>
        <v>4</v>
      </c>
      <c r="E35" s="22">
        <f t="shared" si="10"/>
        <v>4</v>
      </c>
      <c r="F35" s="5"/>
      <c r="G35" s="5"/>
      <c r="H35" s="5"/>
    </row>
    <row r="36" spans="1:8">
      <c r="A36" s="89">
        <f t="shared" si="11"/>
        <v>5</v>
      </c>
      <c r="B36" s="92"/>
      <c r="C36" s="91"/>
      <c r="D36" s="5">
        <f t="shared" si="9"/>
        <v>5</v>
      </c>
      <c r="E36" s="22">
        <f t="shared" si="10"/>
        <v>5</v>
      </c>
      <c r="F36" s="5"/>
      <c r="G36" s="5"/>
      <c r="H36" s="5"/>
    </row>
    <row r="37" spans="1:8">
      <c r="A37" s="89">
        <f t="shared" si="11"/>
        <v>6</v>
      </c>
      <c r="B37" s="90"/>
      <c r="C37" s="91"/>
      <c r="D37" s="5">
        <f t="shared" si="9"/>
        <v>6</v>
      </c>
      <c r="E37" s="22">
        <f t="shared" si="10"/>
        <v>6</v>
      </c>
      <c r="F37" s="5"/>
      <c r="G37" s="5"/>
      <c r="H37" s="5"/>
    </row>
    <row r="38" spans="1:8">
      <c r="A38" s="89" t="s">
        <v>10</v>
      </c>
      <c r="B38" s="92"/>
      <c r="C38" s="91"/>
      <c r="D38" s="5">
        <f t="shared" si="9"/>
        <v>7</v>
      </c>
      <c r="E38" s="22">
        <f t="shared" si="10"/>
        <v>7</v>
      </c>
      <c r="F38" s="5"/>
      <c r="G38" s="5"/>
      <c r="H38" s="5"/>
    </row>
    <row r="39" spans="1:8">
      <c r="A39" s="89" t="s">
        <v>10</v>
      </c>
      <c r="B39" s="92"/>
      <c r="C39" s="91"/>
      <c r="D39" s="5">
        <f t="shared" si="9"/>
        <v>7</v>
      </c>
      <c r="E39" s="22">
        <f t="shared" si="10"/>
        <v>7</v>
      </c>
      <c r="F39" s="5"/>
      <c r="G39" s="5"/>
      <c r="H39" s="5"/>
    </row>
    <row r="40" spans="1:8">
      <c r="A40" s="89" t="s">
        <v>10</v>
      </c>
      <c r="B40" s="92"/>
      <c r="C40" s="91"/>
      <c r="D40" s="5">
        <f t="shared" si="9"/>
        <v>7</v>
      </c>
      <c r="E40" s="22">
        <f t="shared" si="10"/>
        <v>7</v>
      </c>
      <c r="F40" s="5"/>
      <c r="G40" s="5"/>
      <c r="H40" s="5"/>
    </row>
    <row r="41" spans="1:8">
      <c r="A41" s="89" t="s">
        <v>10</v>
      </c>
      <c r="B41" s="92"/>
      <c r="C41" s="91"/>
      <c r="D41" s="5">
        <f t="shared" ref="D41" si="12">IF(A41="DNS",MAX(A$32:A$43)+1,A41)</f>
        <v>7</v>
      </c>
      <c r="E41" s="22">
        <f t="shared" ref="E41" si="13">D41</f>
        <v>7</v>
      </c>
      <c r="F41" s="5"/>
      <c r="G41" s="5"/>
      <c r="H41" s="5"/>
    </row>
    <row r="42" spans="1:8">
      <c r="A42" s="89"/>
      <c r="B42" s="90"/>
      <c r="C42" s="93"/>
      <c r="D42" s="5"/>
      <c r="E42" s="22"/>
      <c r="F42" s="5"/>
      <c r="G42" s="5"/>
      <c r="H42" s="5"/>
    </row>
    <row r="43" spans="1:8" ht="16.5" thickBot="1">
      <c r="A43" s="97"/>
      <c r="B43" s="95"/>
      <c r="C43" s="96"/>
      <c r="D43" s="6"/>
      <c r="E43" s="23"/>
      <c r="F43" s="5"/>
      <c r="G43" s="5"/>
      <c r="H43" s="5"/>
    </row>
    <row r="44" spans="1:8">
      <c r="A44" s="12"/>
      <c r="B44" s="14"/>
      <c r="C44" s="8"/>
      <c r="D44" s="8"/>
      <c r="E44" s="20"/>
      <c r="F44" s="29"/>
      <c r="G44" s="29"/>
      <c r="H44" s="29"/>
    </row>
    <row r="45" spans="1:8">
      <c r="A45" s="10"/>
      <c r="B45" s="2"/>
      <c r="C45" s="5"/>
      <c r="D45" s="17"/>
      <c r="E45" s="21"/>
      <c r="F45" s="5"/>
      <c r="G45" s="5"/>
      <c r="H45" s="5"/>
    </row>
    <row r="46" spans="1:8">
      <c r="A46" s="11"/>
      <c r="B46" s="2"/>
      <c r="C46" s="5"/>
      <c r="D46" s="5"/>
      <c r="E46" s="22"/>
      <c r="F46" s="5"/>
      <c r="G46" s="5"/>
      <c r="H46" s="5"/>
    </row>
    <row r="47" spans="1:8">
      <c r="A47" s="11"/>
      <c r="B47" s="2"/>
      <c r="C47" s="5"/>
      <c r="D47" s="5"/>
      <c r="E47" s="22"/>
      <c r="F47" s="5"/>
      <c r="G47" s="5"/>
      <c r="H47" s="5"/>
    </row>
    <row r="48" spans="1:8">
      <c r="A48" s="11"/>
      <c r="B48" s="2"/>
      <c r="C48" s="5"/>
      <c r="D48" s="5"/>
      <c r="E48" s="22"/>
      <c r="F48" s="5"/>
      <c r="G48" s="5"/>
      <c r="H48" s="5"/>
    </row>
    <row r="49" spans="1:8" ht="16.5" thickBot="1">
      <c r="A49" s="13"/>
      <c r="B49" s="3"/>
      <c r="C49" s="6"/>
      <c r="D49" s="6"/>
      <c r="E49" s="23"/>
      <c r="F49" s="5"/>
      <c r="G49" s="5"/>
      <c r="H49" s="5"/>
    </row>
    <row r="53" spans="1:8" s="34" customFormat="1" ht="19.5" thickBot="1">
      <c r="A53" s="50" t="s">
        <v>19</v>
      </c>
      <c r="B53" s="50"/>
      <c r="C53" s="51">
        <f>C2</f>
        <v>2017</v>
      </c>
      <c r="D53" s="50"/>
      <c r="E53" s="50"/>
      <c r="F53" s="50"/>
    </row>
    <row r="54" spans="1:8">
      <c r="A54" s="53" t="s">
        <v>4</v>
      </c>
      <c r="B54" s="54" t="str">
        <f>B3</f>
        <v>TEAMS</v>
      </c>
      <c r="C54" s="54" t="s">
        <v>5</v>
      </c>
      <c r="D54" s="54" t="str">
        <f>D3</f>
        <v>POINTS</v>
      </c>
      <c r="E54" s="55" t="s">
        <v>23</v>
      </c>
      <c r="F54" s="56" t="s">
        <v>21</v>
      </c>
    </row>
    <row r="55" spans="1:8">
      <c r="A55" s="59" t="s">
        <v>0</v>
      </c>
      <c r="B55" s="61"/>
      <c r="C55" s="61"/>
      <c r="D55" s="61"/>
      <c r="E55" s="62"/>
      <c r="F55" s="62"/>
    </row>
    <row r="56" spans="1:8">
      <c r="A56" s="100">
        <v>0</v>
      </c>
      <c r="B56" s="101"/>
      <c r="C56" s="102"/>
      <c r="D56" s="65">
        <f>IF(A56="DNS",MAX(A$56:A$60)+1,A56)</f>
        <v>0</v>
      </c>
      <c r="E56" s="66" t="e">
        <f t="shared" ref="E56:E61" si="14">INDEX(D$5:D$12,MATCH(B56,B$5:B$12,0))</f>
        <v>#N/A</v>
      </c>
      <c r="F56" s="66" t="e">
        <f>SUM(D56:E56)</f>
        <v>#N/A</v>
      </c>
      <c r="G56" s="117"/>
    </row>
    <row r="57" spans="1:8">
      <c r="A57" s="100">
        <v>0</v>
      </c>
      <c r="B57" s="101"/>
      <c r="C57" s="102"/>
      <c r="D57" s="65">
        <f t="shared" ref="D57:D60" si="15">IF(A57="DNS",MAX(A$56:A$60)+1,A57)</f>
        <v>0</v>
      </c>
      <c r="E57" s="66" t="e">
        <f t="shared" si="14"/>
        <v>#N/A</v>
      </c>
      <c r="F57" s="66" t="e">
        <f t="shared" ref="F57:F60" si="16">SUM(D57:E57)</f>
        <v>#N/A</v>
      </c>
      <c r="G57" s="117"/>
    </row>
    <row r="58" spans="1:8">
      <c r="A58" s="100">
        <v>0</v>
      </c>
      <c r="B58" s="101"/>
      <c r="C58" s="102"/>
      <c r="D58" s="65">
        <f t="shared" si="15"/>
        <v>0</v>
      </c>
      <c r="E58" s="66" t="e">
        <f t="shared" si="14"/>
        <v>#N/A</v>
      </c>
      <c r="F58" s="66" t="e">
        <f t="shared" si="16"/>
        <v>#N/A</v>
      </c>
      <c r="G58" s="117"/>
    </row>
    <row r="59" spans="1:8">
      <c r="A59" s="100">
        <v>0</v>
      </c>
      <c r="B59" s="103"/>
      <c r="C59" s="102"/>
      <c r="D59" s="65">
        <f t="shared" si="15"/>
        <v>0</v>
      </c>
      <c r="E59" s="66" t="e">
        <f t="shared" si="14"/>
        <v>#N/A</v>
      </c>
      <c r="F59" s="66" t="e">
        <f t="shared" si="16"/>
        <v>#N/A</v>
      </c>
      <c r="G59" s="117"/>
    </row>
    <row r="60" spans="1:8">
      <c r="A60" s="100">
        <v>0</v>
      </c>
      <c r="B60" s="103"/>
      <c r="C60" s="102"/>
      <c r="D60" s="65">
        <f t="shared" si="15"/>
        <v>0</v>
      </c>
      <c r="E60" s="66" t="e">
        <f t="shared" si="14"/>
        <v>#N/A</v>
      </c>
      <c r="F60" s="66" t="e">
        <f t="shared" si="16"/>
        <v>#N/A</v>
      </c>
      <c r="G60" s="117"/>
    </row>
    <row r="61" spans="1:8">
      <c r="A61" s="100">
        <v>0</v>
      </c>
      <c r="B61" s="103"/>
      <c r="C61" s="102"/>
      <c r="D61" s="65">
        <f t="shared" ref="D61" si="17">IF(A61="DNS",MAX(A$56:A$60)+1,A61)</f>
        <v>0</v>
      </c>
      <c r="E61" s="66" t="e">
        <f t="shared" si="14"/>
        <v>#N/A</v>
      </c>
      <c r="F61" s="66" t="e">
        <f t="shared" ref="F61" si="18">SUM(D61:E61)</f>
        <v>#N/A</v>
      </c>
      <c r="G61" s="117"/>
    </row>
    <row r="62" spans="1:8">
      <c r="A62" s="100">
        <v>0</v>
      </c>
      <c r="B62" s="103"/>
      <c r="C62" s="102"/>
      <c r="D62" s="65">
        <f>IF(A62="DNS",MAX(A$56:A$60)+1,A62)</f>
        <v>0</v>
      </c>
      <c r="E62" s="66" t="e">
        <f t="shared" ref="E62" si="19">INDEX(D$5:D$12,MATCH(B62,B$5:B$12,0))</f>
        <v>#N/A</v>
      </c>
      <c r="F62" s="66" t="e">
        <f t="shared" ref="F62" si="20">SUM(D62:E62)</f>
        <v>#N/A</v>
      </c>
      <c r="G62" s="117"/>
    </row>
    <row r="63" spans="1:8">
      <c r="A63" s="100">
        <v>0</v>
      </c>
      <c r="B63" s="103"/>
      <c r="C63" s="102"/>
      <c r="D63" s="65">
        <v>0</v>
      </c>
      <c r="E63" s="66" t="e">
        <f t="shared" ref="E63" si="21">INDEX(D$5:D$12,MATCH(B63,B$5:B$12,0))</f>
        <v>#N/A</v>
      </c>
      <c r="F63" s="66" t="e">
        <f t="shared" ref="F63" si="22">SUM(D63:E63)</f>
        <v>#N/A</v>
      </c>
      <c r="G63" s="117"/>
    </row>
    <row r="64" spans="1:8" ht="16.5" thickBot="1">
      <c r="A64" s="104"/>
      <c r="B64" s="105"/>
      <c r="C64" s="106"/>
      <c r="D64" s="68"/>
      <c r="E64" s="70"/>
      <c r="F64" s="70"/>
      <c r="G64" s="117"/>
    </row>
    <row r="65" spans="1:6">
      <c r="A65" s="53" t="s">
        <v>4</v>
      </c>
      <c r="B65" s="54" t="str">
        <f>B54</f>
        <v>TEAMS</v>
      </c>
      <c r="C65" s="54" t="s">
        <v>5</v>
      </c>
      <c r="D65" s="54" t="str">
        <f>D14</f>
        <v>POINTS</v>
      </c>
      <c r="E65" s="55" t="str">
        <f>E54</f>
        <v>ERC SP PTS</v>
      </c>
      <c r="F65" s="71" t="str">
        <f>F54</f>
        <v>TOTAL CHAMP PTS</v>
      </c>
    </row>
    <row r="66" spans="1:6">
      <c r="A66" s="59" t="s">
        <v>1</v>
      </c>
      <c r="B66" s="61"/>
      <c r="C66" s="61"/>
      <c r="D66" s="61"/>
      <c r="E66" s="62"/>
      <c r="F66" s="72"/>
    </row>
    <row r="67" spans="1:6">
      <c r="A67" s="100">
        <v>0</v>
      </c>
      <c r="B67" s="101"/>
      <c r="C67" s="102"/>
      <c r="D67" s="65">
        <f t="shared" ref="D67:D74" si="23">IF(A67="DNS",MAX(A$67:A$80)+1,A67)</f>
        <v>0</v>
      </c>
      <c r="E67" s="73" t="e">
        <f t="shared" ref="E67:E74" si="24">INDEX(D$16:D$29,MATCH(B67,B$16:B$29,0))</f>
        <v>#N/A</v>
      </c>
      <c r="F67" s="66" t="e">
        <f t="shared" ref="F67:F78" si="25">SUM(D67:E67)</f>
        <v>#N/A</v>
      </c>
    </row>
    <row r="68" spans="1:6">
      <c r="A68" s="100">
        <v>0</v>
      </c>
      <c r="B68" s="101"/>
      <c r="C68" s="102"/>
      <c r="D68" s="65">
        <f t="shared" si="23"/>
        <v>0</v>
      </c>
      <c r="E68" s="73" t="e">
        <f t="shared" si="24"/>
        <v>#N/A</v>
      </c>
      <c r="F68" s="66" t="e">
        <f t="shared" si="25"/>
        <v>#N/A</v>
      </c>
    </row>
    <row r="69" spans="1:6">
      <c r="A69" s="100">
        <v>0</v>
      </c>
      <c r="B69" s="101"/>
      <c r="C69" s="102"/>
      <c r="D69" s="65">
        <f t="shared" si="23"/>
        <v>0</v>
      </c>
      <c r="E69" s="73" t="e">
        <f t="shared" si="24"/>
        <v>#N/A</v>
      </c>
      <c r="F69" s="66" t="e">
        <f t="shared" si="25"/>
        <v>#N/A</v>
      </c>
    </row>
    <row r="70" spans="1:6">
      <c r="A70" s="100">
        <v>0</v>
      </c>
      <c r="B70" s="103"/>
      <c r="C70" s="102"/>
      <c r="D70" s="65">
        <f t="shared" si="23"/>
        <v>0</v>
      </c>
      <c r="E70" s="73" t="e">
        <f t="shared" si="24"/>
        <v>#N/A</v>
      </c>
      <c r="F70" s="66" t="e">
        <f t="shared" si="25"/>
        <v>#N/A</v>
      </c>
    </row>
    <row r="71" spans="1:6">
      <c r="A71" s="100">
        <v>0</v>
      </c>
      <c r="B71" s="101"/>
      <c r="C71" s="102"/>
      <c r="D71" s="65">
        <f t="shared" si="23"/>
        <v>0</v>
      </c>
      <c r="E71" s="73" t="e">
        <f t="shared" si="24"/>
        <v>#N/A</v>
      </c>
      <c r="F71" s="66" t="e">
        <f t="shared" si="25"/>
        <v>#N/A</v>
      </c>
    </row>
    <row r="72" spans="1:6">
      <c r="A72" s="100">
        <v>0</v>
      </c>
      <c r="B72" s="101"/>
      <c r="C72" s="102"/>
      <c r="D72" s="65">
        <f t="shared" si="23"/>
        <v>0</v>
      </c>
      <c r="E72" s="73" t="e">
        <f t="shared" si="24"/>
        <v>#N/A</v>
      </c>
      <c r="F72" s="66" t="e">
        <f t="shared" si="25"/>
        <v>#N/A</v>
      </c>
    </row>
    <row r="73" spans="1:6">
      <c r="A73" s="100">
        <v>0</v>
      </c>
      <c r="B73" s="101"/>
      <c r="C73" s="102"/>
      <c r="D73" s="65">
        <f t="shared" si="23"/>
        <v>0</v>
      </c>
      <c r="E73" s="73" t="e">
        <f t="shared" si="24"/>
        <v>#N/A</v>
      </c>
      <c r="F73" s="66" t="e">
        <f t="shared" si="25"/>
        <v>#N/A</v>
      </c>
    </row>
    <row r="74" spans="1:6">
      <c r="A74" s="100">
        <v>0</v>
      </c>
      <c r="B74" s="103"/>
      <c r="C74" s="102"/>
      <c r="D74" s="65">
        <f t="shared" si="23"/>
        <v>0</v>
      </c>
      <c r="E74" s="73" t="e">
        <f t="shared" si="24"/>
        <v>#N/A</v>
      </c>
      <c r="F74" s="66" t="e">
        <f t="shared" si="25"/>
        <v>#N/A</v>
      </c>
    </row>
    <row r="75" spans="1:6">
      <c r="A75" s="100">
        <v>0</v>
      </c>
      <c r="B75" s="103"/>
      <c r="C75" s="102"/>
      <c r="D75" s="65">
        <f t="shared" ref="D75:D76" si="26">IF(A75="DNS",MAX(A$67:A$80)+1,A75)</f>
        <v>0</v>
      </c>
      <c r="E75" s="73" t="e">
        <f t="shared" ref="E75:E76" si="27">INDEX(D$16:D$29,MATCH(B75,B$16:B$29,0))</f>
        <v>#N/A</v>
      </c>
      <c r="F75" s="66" t="e">
        <f t="shared" ref="F75:F76" si="28">SUM(D75:E75)</f>
        <v>#N/A</v>
      </c>
    </row>
    <row r="76" spans="1:6">
      <c r="A76" s="100">
        <v>0</v>
      </c>
      <c r="B76" s="103"/>
      <c r="C76" s="102"/>
      <c r="D76" s="65">
        <f t="shared" si="26"/>
        <v>0</v>
      </c>
      <c r="E76" s="73" t="e">
        <f t="shared" si="27"/>
        <v>#N/A</v>
      </c>
      <c r="F76" s="66" t="e">
        <f t="shared" si="28"/>
        <v>#N/A</v>
      </c>
    </row>
    <row r="77" spans="1:6">
      <c r="A77" s="100">
        <v>0</v>
      </c>
      <c r="B77" s="103"/>
      <c r="C77" s="102"/>
      <c r="D77" s="65">
        <f>IF(A77="DNS",MAX(A$67:A$80)+1,A77)</f>
        <v>0</v>
      </c>
      <c r="E77" s="73" t="e">
        <f>INDEX(D$16:D$29,MATCH(B77,B$16:B$29,0))</f>
        <v>#N/A</v>
      </c>
      <c r="F77" s="66" t="e">
        <f t="shared" si="25"/>
        <v>#N/A</v>
      </c>
    </row>
    <row r="78" spans="1:6">
      <c r="A78" s="100">
        <v>0</v>
      </c>
      <c r="B78" s="103"/>
      <c r="C78" s="102"/>
      <c r="D78" s="65">
        <f>IF(A78="DNS",MAX(A$67:A$80)+1,A78)</f>
        <v>0</v>
      </c>
      <c r="E78" s="73" t="e">
        <f>INDEX(D$16:D$29,MATCH(B78,B$16:B$29,0))</f>
        <v>#N/A</v>
      </c>
      <c r="F78" s="66" t="e">
        <f t="shared" si="25"/>
        <v>#N/A</v>
      </c>
    </row>
    <row r="79" spans="1:6">
      <c r="A79" s="100"/>
      <c r="B79" s="101"/>
      <c r="C79" s="107"/>
      <c r="D79" s="63"/>
      <c r="E79" s="74"/>
      <c r="F79" s="74"/>
    </row>
    <row r="80" spans="1:6" ht="16.5" thickBot="1">
      <c r="A80" s="104"/>
      <c r="B80" s="105"/>
      <c r="C80" s="106"/>
      <c r="D80" s="68"/>
      <c r="E80" s="70"/>
      <c r="F80" s="70"/>
    </row>
    <row r="81" spans="1:8">
      <c r="A81" s="53" t="s">
        <v>4</v>
      </c>
      <c r="B81" s="54" t="str">
        <f>B65</f>
        <v>TEAMS</v>
      </c>
      <c r="C81" s="54" t="s">
        <v>5</v>
      </c>
      <c r="D81" s="54" t="str">
        <f>D30</f>
        <v>POINTS</v>
      </c>
      <c r="E81" s="55" t="str">
        <f>E65</f>
        <v>ERC SP PTS</v>
      </c>
      <c r="F81" s="71" t="str">
        <f>F65</f>
        <v>TOTAL CHAMP PTS</v>
      </c>
    </row>
    <row r="82" spans="1:8">
      <c r="A82" s="59" t="s">
        <v>2</v>
      </c>
      <c r="B82" s="61"/>
      <c r="C82" s="61"/>
      <c r="D82" s="61"/>
      <c r="E82" s="62"/>
      <c r="F82" s="72"/>
    </row>
    <row r="83" spans="1:8">
      <c r="A83" s="100">
        <v>0</v>
      </c>
      <c r="B83" s="101"/>
      <c r="C83" s="102"/>
      <c r="D83" s="65">
        <f>IF(A83="DNS",MAX(A$83:A$94)+1,A83)</f>
        <v>0</v>
      </c>
      <c r="E83" s="73" t="e">
        <f>INDEX(D$32:D$43,MATCH(B83,B$32:B$43,0))</f>
        <v>#N/A</v>
      </c>
      <c r="F83" s="66" t="e">
        <f t="shared" ref="F83:F91" si="29">SUM(D83:E83)</f>
        <v>#N/A</v>
      </c>
      <c r="G83" s="2"/>
      <c r="H83" s="2"/>
    </row>
    <row r="84" spans="1:8">
      <c r="A84" s="100">
        <v>0</v>
      </c>
      <c r="B84" s="101"/>
      <c r="C84" s="102"/>
      <c r="D84" s="65">
        <f t="shared" ref="D84:D91" si="30">IF(A84="DNS",MAX(A$83:A$94)+1,A84)</f>
        <v>0</v>
      </c>
      <c r="E84" s="73" t="e">
        <f t="shared" ref="E84:E91" si="31">INDEX(D$32:D$43,MATCH(B84,B$32:B$43,0))</f>
        <v>#N/A</v>
      </c>
      <c r="F84" s="66" t="e">
        <f t="shared" si="29"/>
        <v>#N/A</v>
      </c>
      <c r="G84" s="2"/>
      <c r="H84" s="2"/>
    </row>
    <row r="85" spans="1:8">
      <c r="A85" s="100">
        <v>0</v>
      </c>
      <c r="B85" s="101"/>
      <c r="C85" s="102"/>
      <c r="D85" s="65">
        <f t="shared" si="30"/>
        <v>0</v>
      </c>
      <c r="E85" s="73" t="e">
        <f t="shared" si="31"/>
        <v>#N/A</v>
      </c>
      <c r="F85" s="66" t="e">
        <f t="shared" si="29"/>
        <v>#N/A</v>
      </c>
      <c r="G85" s="2"/>
      <c r="H85" s="2"/>
    </row>
    <row r="86" spans="1:8">
      <c r="A86" s="100">
        <v>0</v>
      </c>
      <c r="B86" s="101"/>
      <c r="C86" s="102"/>
      <c r="D86" s="65">
        <f t="shared" si="30"/>
        <v>0</v>
      </c>
      <c r="E86" s="73" t="e">
        <f t="shared" si="31"/>
        <v>#N/A</v>
      </c>
      <c r="F86" s="66" t="e">
        <f t="shared" si="29"/>
        <v>#N/A</v>
      </c>
      <c r="G86" s="2"/>
      <c r="H86" s="2"/>
    </row>
    <row r="87" spans="1:8">
      <c r="A87" s="100">
        <v>0</v>
      </c>
      <c r="B87" s="103"/>
      <c r="C87" s="102"/>
      <c r="D87" s="65">
        <f t="shared" si="30"/>
        <v>0</v>
      </c>
      <c r="E87" s="73" t="e">
        <f t="shared" si="31"/>
        <v>#N/A</v>
      </c>
      <c r="F87" s="66" t="e">
        <f t="shared" si="29"/>
        <v>#N/A</v>
      </c>
      <c r="G87" s="2"/>
      <c r="H87" s="2"/>
    </row>
    <row r="88" spans="1:8">
      <c r="A88" s="100">
        <v>0</v>
      </c>
      <c r="B88" s="101"/>
      <c r="C88" s="102"/>
      <c r="D88" s="65">
        <f t="shared" si="30"/>
        <v>0</v>
      </c>
      <c r="E88" s="73" t="e">
        <f t="shared" si="31"/>
        <v>#N/A</v>
      </c>
      <c r="F88" s="66" t="e">
        <f t="shared" si="29"/>
        <v>#N/A</v>
      </c>
      <c r="G88" s="2"/>
      <c r="H88" s="2"/>
    </row>
    <row r="89" spans="1:8">
      <c r="A89" s="100">
        <v>0</v>
      </c>
      <c r="B89" s="103"/>
      <c r="C89" s="102"/>
      <c r="D89" s="65">
        <f t="shared" si="30"/>
        <v>0</v>
      </c>
      <c r="E89" s="73" t="e">
        <f t="shared" si="31"/>
        <v>#N/A</v>
      </c>
      <c r="F89" s="66" t="e">
        <f t="shared" si="29"/>
        <v>#N/A</v>
      </c>
      <c r="G89" s="2"/>
      <c r="H89" s="2"/>
    </row>
    <row r="90" spans="1:8">
      <c r="A90" s="100">
        <v>0</v>
      </c>
      <c r="B90" s="103"/>
      <c r="C90" s="102"/>
      <c r="D90" s="65">
        <f t="shared" si="30"/>
        <v>0</v>
      </c>
      <c r="E90" s="73" t="e">
        <f t="shared" si="31"/>
        <v>#N/A</v>
      </c>
      <c r="F90" s="66" t="e">
        <f t="shared" si="29"/>
        <v>#N/A</v>
      </c>
      <c r="G90" s="2"/>
      <c r="H90" s="2"/>
    </row>
    <row r="91" spans="1:8">
      <c r="A91" s="100">
        <v>0</v>
      </c>
      <c r="B91" s="103"/>
      <c r="C91" s="102"/>
      <c r="D91" s="65">
        <f t="shared" si="30"/>
        <v>0</v>
      </c>
      <c r="E91" s="73" t="e">
        <f t="shared" si="31"/>
        <v>#N/A</v>
      </c>
      <c r="F91" s="66" t="e">
        <f t="shared" si="29"/>
        <v>#N/A</v>
      </c>
      <c r="G91" s="1"/>
      <c r="H91" s="2"/>
    </row>
    <row r="92" spans="1:8">
      <c r="A92" s="100">
        <v>0</v>
      </c>
      <c r="B92" s="103"/>
      <c r="C92" s="102"/>
      <c r="D92" s="65">
        <f t="shared" ref="D92" si="32">IF(A92="DNS",MAX(A$83:A$94)+1,A92)</f>
        <v>0</v>
      </c>
      <c r="E92" s="73" t="e">
        <f t="shared" ref="E92" si="33">INDEX(D$32:D$43,MATCH(B92,B$32:B$43,0))</f>
        <v>#N/A</v>
      </c>
      <c r="F92" s="66" t="e">
        <f t="shared" ref="F92" si="34">SUM(D92:E92)</f>
        <v>#N/A</v>
      </c>
      <c r="G92" s="2"/>
      <c r="H92" s="2"/>
    </row>
    <row r="93" spans="1:8">
      <c r="A93" s="100"/>
      <c r="B93" s="101"/>
      <c r="C93" s="107"/>
      <c r="D93" s="63"/>
      <c r="E93" s="74"/>
      <c r="F93" s="74"/>
      <c r="G93" s="2"/>
      <c r="H93" s="2"/>
    </row>
    <row r="94" spans="1:8" ht="16.5" thickBot="1">
      <c r="A94" s="104"/>
      <c r="B94" s="105"/>
      <c r="C94" s="106"/>
      <c r="D94" s="68"/>
      <c r="E94" s="70"/>
      <c r="F94" s="70"/>
      <c r="G94" s="2"/>
      <c r="H94" s="2"/>
    </row>
    <row r="95" spans="1:8">
      <c r="A95" s="53"/>
      <c r="B95" s="79"/>
      <c r="C95" s="80"/>
      <c r="D95" s="79"/>
      <c r="E95" s="81"/>
      <c r="F95" s="81"/>
      <c r="G95" s="18"/>
      <c r="H95" s="18"/>
    </row>
    <row r="96" spans="1:8">
      <c r="A96" s="59"/>
      <c r="B96" s="63"/>
      <c r="C96" s="65"/>
      <c r="D96" s="63"/>
      <c r="E96" s="74"/>
      <c r="F96" s="74"/>
      <c r="G96" s="2"/>
      <c r="H96" s="2"/>
    </row>
    <row r="97" spans="1:9">
      <c r="A97" s="83"/>
      <c r="B97" s="63"/>
      <c r="C97" s="65"/>
      <c r="D97" s="65"/>
      <c r="E97" s="74"/>
      <c r="F97" s="74"/>
      <c r="G97" s="2"/>
      <c r="H97" s="2"/>
    </row>
    <row r="98" spans="1:9">
      <c r="A98" s="83"/>
      <c r="B98" s="63"/>
      <c r="C98" s="65"/>
      <c r="D98" s="65"/>
      <c r="E98" s="74"/>
      <c r="F98" s="74"/>
      <c r="G98" s="2"/>
      <c r="H98" s="2"/>
    </row>
    <row r="99" spans="1:9">
      <c r="A99" s="83"/>
      <c r="B99" s="63"/>
      <c r="C99" s="65"/>
      <c r="D99" s="65"/>
      <c r="E99" s="74"/>
      <c r="F99" s="74"/>
      <c r="G99" s="2"/>
      <c r="H99" s="2"/>
    </row>
    <row r="100" spans="1:9" ht="16.5" thickBot="1">
      <c r="A100" s="84"/>
      <c r="B100" s="68"/>
      <c r="C100" s="69"/>
      <c r="D100" s="68"/>
      <c r="E100" s="70"/>
      <c r="F100" s="70"/>
      <c r="G100" s="2"/>
      <c r="H100" s="2"/>
    </row>
    <row r="101" spans="1:9">
      <c r="A101" s="58"/>
      <c r="B101" s="58"/>
      <c r="C101" s="85"/>
      <c r="D101" s="58"/>
      <c r="E101" s="58"/>
      <c r="F101" s="58"/>
    </row>
    <row r="102" spans="1:9">
      <c r="A102" s="58"/>
      <c r="B102" s="58"/>
      <c r="C102" s="85"/>
      <c r="D102" s="58"/>
      <c r="E102" s="58"/>
      <c r="F102" s="58"/>
    </row>
    <row r="103" spans="1:9">
      <c r="A103" s="58"/>
      <c r="B103" s="58"/>
      <c r="C103" s="85"/>
      <c r="D103" s="58"/>
      <c r="E103" s="58"/>
      <c r="F103" s="58"/>
    </row>
    <row r="104" spans="1:9" s="34" customFormat="1" ht="19.5" thickBot="1">
      <c r="A104" s="50" t="s">
        <v>18</v>
      </c>
      <c r="B104" s="50"/>
      <c r="C104" s="51">
        <f>C53</f>
        <v>2017</v>
      </c>
      <c r="D104" s="52"/>
      <c r="E104" s="52"/>
      <c r="F104" s="52"/>
      <c r="G104" s="52"/>
      <c r="H104" s="52"/>
      <c r="I104" s="52"/>
    </row>
    <row r="105" spans="1:9">
      <c r="A105" s="53" t="s">
        <v>4</v>
      </c>
      <c r="B105" s="54" t="str">
        <f>B54</f>
        <v>TEAMS</v>
      </c>
      <c r="C105" s="54" t="s">
        <v>5</v>
      </c>
      <c r="D105" s="54" t="str">
        <f>D54</f>
        <v>POINTS</v>
      </c>
      <c r="E105" s="55" t="str">
        <f>E54</f>
        <v>ERC SP PTS</v>
      </c>
      <c r="F105" s="55" t="s">
        <v>24</v>
      </c>
      <c r="G105" s="56" t="s">
        <v>21</v>
      </c>
      <c r="H105" s="57"/>
      <c r="I105" s="58"/>
    </row>
    <row r="106" spans="1:9">
      <c r="A106" s="59" t="s">
        <v>0</v>
      </c>
      <c r="B106" s="60"/>
      <c r="C106" s="60"/>
      <c r="D106" s="61"/>
      <c r="E106" s="62"/>
      <c r="F106" s="62"/>
      <c r="G106" s="62"/>
      <c r="H106" s="63"/>
      <c r="I106" s="58"/>
    </row>
    <row r="107" spans="1:9">
      <c r="A107" s="100">
        <v>1</v>
      </c>
      <c r="B107" s="101"/>
      <c r="C107" s="102"/>
      <c r="D107" s="65">
        <f t="shared" ref="D107:D113" si="35">IF(A107="DNS",MAX(A$107:A$115)+1,A107)</f>
        <v>1</v>
      </c>
      <c r="E107" s="66" t="e">
        <f>INDEX($D$5:$D$12,MATCH($B107,$B$5:$B$12,0))</f>
        <v>#N/A</v>
      </c>
      <c r="F107" s="66" t="e">
        <f t="shared" ref="F107:F114" si="36">INDEX($D$56:$D$64,MATCH($B107,$B$56:$B$64,0))</f>
        <v>#N/A</v>
      </c>
      <c r="G107" s="66" t="e">
        <f t="shared" ref="G107:G114" si="37">SUM(D107:F107)</f>
        <v>#N/A</v>
      </c>
      <c r="H107" s="63"/>
      <c r="I107" s="58"/>
    </row>
    <row r="108" spans="1:9">
      <c r="A108" s="100">
        <f>A107+1</f>
        <v>2</v>
      </c>
      <c r="B108" s="101"/>
      <c r="C108" s="102"/>
      <c r="D108" s="65">
        <f t="shared" si="35"/>
        <v>2</v>
      </c>
      <c r="E108" s="66" t="e">
        <f t="shared" ref="E108:E113" si="38">INDEX(D$5:D$12,MATCH(B108,B$5:B$12,0))</f>
        <v>#N/A</v>
      </c>
      <c r="F108" s="66" t="e">
        <f t="shared" si="36"/>
        <v>#N/A</v>
      </c>
      <c r="G108" s="66" t="e">
        <f t="shared" si="37"/>
        <v>#N/A</v>
      </c>
      <c r="H108" s="63"/>
      <c r="I108" s="58"/>
    </row>
    <row r="109" spans="1:9">
      <c r="A109" s="100">
        <f t="shared" ref="A109" si="39">A108+1</f>
        <v>3</v>
      </c>
      <c r="B109" s="101"/>
      <c r="C109" s="102"/>
      <c r="D109" s="65">
        <f t="shared" si="35"/>
        <v>3</v>
      </c>
      <c r="E109" s="66" t="e">
        <f t="shared" si="38"/>
        <v>#N/A</v>
      </c>
      <c r="F109" s="66" t="e">
        <f t="shared" si="36"/>
        <v>#N/A</v>
      </c>
      <c r="G109" s="66" t="e">
        <f t="shared" si="37"/>
        <v>#N/A</v>
      </c>
      <c r="H109" s="63"/>
      <c r="I109" s="58"/>
    </row>
    <row r="110" spans="1:9">
      <c r="A110" s="100">
        <v>4</v>
      </c>
      <c r="B110" s="103"/>
      <c r="C110" s="102"/>
      <c r="D110" s="65">
        <f t="shared" si="35"/>
        <v>4</v>
      </c>
      <c r="E110" s="66" t="e">
        <f t="shared" si="38"/>
        <v>#N/A</v>
      </c>
      <c r="F110" s="66" t="e">
        <f t="shared" si="36"/>
        <v>#N/A</v>
      </c>
      <c r="G110" s="66" t="e">
        <f t="shared" si="37"/>
        <v>#N/A</v>
      </c>
      <c r="H110" s="63"/>
      <c r="I110" s="58"/>
    </row>
    <row r="111" spans="1:9">
      <c r="A111" s="100" t="s">
        <v>10</v>
      </c>
      <c r="B111" s="103"/>
      <c r="C111" s="102"/>
      <c r="D111" s="65">
        <f t="shared" si="35"/>
        <v>5</v>
      </c>
      <c r="E111" s="66" t="e">
        <f t="shared" si="38"/>
        <v>#N/A</v>
      </c>
      <c r="F111" s="66" t="e">
        <f t="shared" si="36"/>
        <v>#N/A</v>
      </c>
      <c r="G111" s="66" t="e">
        <f t="shared" si="37"/>
        <v>#N/A</v>
      </c>
      <c r="H111" s="63"/>
      <c r="I111" s="58"/>
    </row>
    <row r="112" spans="1:9">
      <c r="A112" s="100" t="s">
        <v>10</v>
      </c>
      <c r="B112" s="103"/>
      <c r="C112" s="102"/>
      <c r="D112" s="65">
        <f t="shared" si="35"/>
        <v>5</v>
      </c>
      <c r="E112" s="66" t="e">
        <f t="shared" si="38"/>
        <v>#N/A</v>
      </c>
      <c r="F112" s="66" t="e">
        <f t="shared" si="36"/>
        <v>#N/A</v>
      </c>
      <c r="G112" s="66" t="e">
        <f t="shared" ref="G112" si="40">SUM(D112:F112)</f>
        <v>#N/A</v>
      </c>
      <c r="H112" s="63"/>
      <c r="I112" s="58"/>
    </row>
    <row r="113" spans="1:9">
      <c r="A113" s="100" t="s">
        <v>10</v>
      </c>
      <c r="B113" s="103"/>
      <c r="C113" s="102"/>
      <c r="D113" s="65">
        <f t="shared" si="35"/>
        <v>5</v>
      </c>
      <c r="E113" s="66" t="e">
        <f t="shared" si="38"/>
        <v>#N/A</v>
      </c>
      <c r="F113" s="66" t="e">
        <f t="shared" si="36"/>
        <v>#N/A</v>
      </c>
      <c r="G113" s="66" t="e">
        <f t="shared" ref="G113" si="41">SUM(D113:F113)</f>
        <v>#N/A</v>
      </c>
      <c r="H113" s="63"/>
      <c r="I113" s="58"/>
    </row>
    <row r="114" spans="1:9">
      <c r="A114" s="100" t="s">
        <v>10</v>
      </c>
      <c r="B114" s="103"/>
      <c r="C114" s="102"/>
      <c r="D114" s="65">
        <f t="shared" ref="D114" si="42">IF(A114="DNS",MAX(A$107:A$115)+1,A114)</f>
        <v>5</v>
      </c>
      <c r="E114" s="66" t="e">
        <f t="shared" ref="E114" si="43">INDEX(D$5:D$12,MATCH(B114,B$5:B$12,0))</f>
        <v>#N/A</v>
      </c>
      <c r="F114" s="66" t="e">
        <f t="shared" si="36"/>
        <v>#N/A</v>
      </c>
      <c r="G114" s="66" t="e">
        <f t="shared" si="37"/>
        <v>#N/A</v>
      </c>
      <c r="H114" s="63"/>
      <c r="I114" s="58"/>
    </row>
    <row r="115" spans="1:9" ht="16.5" thickBot="1">
      <c r="A115" s="104"/>
      <c r="B115" s="105"/>
      <c r="C115" s="106"/>
      <c r="D115" s="68"/>
      <c r="E115" s="70"/>
      <c r="F115" s="70"/>
      <c r="G115" s="70"/>
      <c r="H115" s="57"/>
      <c r="I115" s="58"/>
    </row>
    <row r="116" spans="1:9">
      <c r="A116" s="53" t="s">
        <v>4</v>
      </c>
      <c r="B116" s="54" t="str">
        <f>B65</f>
        <v>TEAMS</v>
      </c>
      <c r="C116" s="54" t="s">
        <v>5</v>
      </c>
      <c r="D116" s="54" t="str">
        <f>D65</f>
        <v>POINTS</v>
      </c>
      <c r="E116" s="55" t="str">
        <f t="shared" ref="E116:G116" si="44">E105</f>
        <v>ERC SP PTS</v>
      </c>
      <c r="F116" s="55" t="str">
        <f t="shared" si="44"/>
        <v>PP PTS</v>
      </c>
      <c r="G116" s="71" t="str">
        <f t="shared" si="44"/>
        <v>TOTAL CHAMP PTS</v>
      </c>
      <c r="H116" s="63"/>
      <c r="I116" s="58"/>
    </row>
    <row r="117" spans="1:9">
      <c r="A117" s="59" t="s">
        <v>1</v>
      </c>
      <c r="B117" s="60"/>
      <c r="C117" s="60"/>
      <c r="D117" s="61"/>
      <c r="E117" s="62"/>
      <c r="F117" s="62"/>
      <c r="G117" s="72"/>
      <c r="H117" s="63"/>
      <c r="I117" s="58"/>
    </row>
    <row r="118" spans="1:9">
      <c r="A118" s="100">
        <v>1</v>
      </c>
      <c r="B118" s="103"/>
      <c r="C118" s="102"/>
      <c r="D118" s="65">
        <f t="shared" ref="D118:D124" si="45">IF(A118="DNS",MAX(A$118:A$131)+1,A118)</f>
        <v>1</v>
      </c>
      <c r="E118" s="73" t="e">
        <f t="shared" ref="E118:E124" si="46">INDEX(D$16:D$29,MATCH(B118,B$16:B$29,0))</f>
        <v>#N/A</v>
      </c>
      <c r="F118" s="66" t="e">
        <f t="shared" ref="F118:F124" si="47">INDEX($D$67:$D$79,MATCH($B118,$B$67:$B$79,0))</f>
        <v>#N/A</v>
      </c>
      <c r="G118" s="66" t="e">
        <f t="shared" ref="G118:G129" si="48">SUM(D118:F118)</f>
        <v>#N/A</v>
      </c>
      <c r="H118" s="63"/>
      <c r="I118" s="58"/>
    </row>
    <row r="119" spans="1:9">
      <c r="A119" s="100">
        <f>A118+1</f>
        <v>2</v>
      </c>
      <c r="B119" s="103"/>
      <c r="C119" s="102"/>
      <c r="D119" s="65">
        <f t="shared" si="45"/>
        <v>2</v>
      </c>
      <c r="E119" s="73" t="e">
        <f t="shared" si="46"/>
        <v>#N/A</v>
      </c>
      <c r="F119" s="66" t="e">
        <f t="shared" si="47"/>
        <v>#N/A</v>
      </c>
      <c r="G119" s="66" t="e">
        <f t="shared" si="48"/>
        <v>#N/A</v>
      </c>
      <c r="H119" s="63"/>
      <c r="I119" s="58"/>
    </row>
    <row r="120" spans="1:9">
      <c r="A120" s="100">
        <f t="shared" ref="A120:A123" si="49">A119+1</f>
        <v>3</v>
      </c>
      <c r="B120" s="103"/>
      <c r="C120" s="102"/>
      <c r="D120" s="65">
        <f t="shared" si="45"/>
        <v>3</v>
      </c>
      <c r="E120" s="73" t="e">
        <f t="shared" si="46"/>
        <v>#N/A</v>
      </c>
      <c r="F120" s="66" t="e">
        <f t="shared" si="47"/>
        <v>#N/A</v>
      </c>
      <c r="G120" s="66" t="e">
        <f t="shared" si="48"/>
        <v>#N/A</v>
      </c>
      <c r="H120" s="63"/>
      <c r="I120" s="58"/>
    </row>
    <row r="121" spans="1:9">
      <c r="A121" s="100">
        <f t="shared" si="49"/>
        <v>4</v>
      </c>
      <c r="B121" s="103"/>
      <c r="C121" s="102"/>
      <c r="D121" s="65">
        <f t="shared" si="45"/>
        <v>4</v>
      </c>
      <c r="E121" s="73" t="e">
        <f t="shared" si="46"/>
        <v>#N/A</v>
      </c>
      <c r="F121" s="66" t="e">
        <f t="shared" si="47"/>
        <v>#N/A</v>
      </c>
      <c r="G121" s="66" t="e">
        <f t="shared" si="48"/>
        <v>#N/A</v>
      </c>
      <c r="H121" s="63"/>
      <c r="I121" s="58"/>
    </row>
    <row r="122" spans="1:9">
      <c r="A122" s="100">
        <f t="shared" si="49"/>
        <v>5</v>
      </c>
      <c r="B122" s="103"/>
      <c r="C122" s="102"/>
      <c r="D122" s="65">
        <f t="shared" si="45"/>
        <v>5</v>
      </c>
      <c r="E122" s="73" t="e">
        <f t="shared" si="46"/>
        <v>#N/A</v>
      </c>
      <c r="F122" s="66" t="e">
        <f t="shared" si="47"/>
        <v>#N/A</v>
      </c>
      <c r="G122" s="66" t="e">
        <f t="shared" si="48"/>
        <v>#N/A</v>
      </c>
      <c r="H122" s="63"/>
      <c r="I122" s="58"/>
    </row>
    <row r="123" spans="1:9">
      <c r="A123" s="100">
        <f t="shared" si="49"/>
        <v>6</v>
      </c>
      <c r="B123" s="103"/>
      <c r="C123" s="102"/>
      <c r="D123" s="65">
        <f t="shared" si="45"/>
        <v>6</v>
      </c>
      <c r="E123" s="73" t="e">
        <f t="shared" si="46"/>
        <v>#N/A</v>
      </c>
      <c r="F123" s="66" t="e">
        <f t="shared" si="47"/>
        <v>#N/A</v>
      </c>
      <c r="G123" s="66" t="e">
        <f t="shared" si="48"/>
        <v>#N/A</v>
      </c>
      <c r="H123" s="63"/>
      <c r="I123" s="58"/>
    </row>
    <row r="124" spans="1:9">
      <c r="A124" s="100" t="s">
        <v>10</v>
      </c>
      <c r="B124" s="103"/>
      <c r="C124" s="102"/>
      <c r="D124" s="65">
        <f t="shared" si="45"/>
        <v>7</v>
      </c>
      <c r="E124" s="73" t="e">
        <f t="shared" si="46"/>
        <v>#N/A</v>
      </c>
      <c r="F124" s="66" t="e">
        <f t="shared" si="47"/>
        <v>#N/A</v>
      </c>
      <c r="G124" s="66" t="e">
        <f t="shared" si="48"/>
        <v>#N/A</v>
      </c>
      <c r="H124" s="63"/>
      <c r="I124" s="58"/>
    </row>
    <row r="125" spans="1:9">
      <c r="A125" s="100" t="s">
        <v>10</v>
      </c>
      <c r="B125" s="103"/>
      <c r="C125" s="102"/>
      <c r="D125" s="65">
        <f t="shared" ref="D125:D127" si="50">IF(A125="DNS",MAX(A$118:A$131)+1,A125)</f>
        <v>7</v>
      </c>
      <c r="E125" s="73" t="e">
        <f t="shared" ref="E125:E126" si="51">INDEX(D$16:D$29,MATCH(B125,B$16:B$29,0))</f>
        <v>#N/A</v>
      </c>
      <c r="F125" s="66" t="e">
        <f t="shared" ref="F125:F126" si="52">INDEX($D$67:$D$79,MATCH($B125,$B$67:$B$79,0))</f>
        <v>#N/A</v>
      </c>
      <c r="G125" s="66" t="e">
        <f t="shared" ref="G125:G126" si="53">SUM(D125:F125)</f>
        <v>#N/A</v>
      </c>
      <c r="H125" s="63"/>
      <c r="I125" s="58"/>
    </row>
    <row r="126" spans="1:9">
      <c r="A126" s="100" t="s">
        <v>10</v>
      </c>
      <c r="B126" s="103"/>
      <c r="C126" s="102"/>
      <c r="D126" s="65">
        <f t="shared" si="50"/>
        <v>7</v>
      </c>
      <c r="E126" s="73" t="e">
        <f t="shared" si="51"/>
        <v>#N/A</v>
      </c>
      <c r="F126" s="66" t="e">
        <f t="shared" si="52"/>
        <v>#N/A</v>
      </c>
      <c r="G126" s="66" t="e">
        <f t="shared" si="53"/>
        <v>#N/A</v>
      </c>
      <c r="H126" s="63"/>
      <c r="I126" s="58"/>
    </row>
    <row r="127" spans="1:9">
      <c r="A127" s="100" t="s">
        <v>10</v>
      </c>
      <c r="B127" s="103"/>
      <c r="C127" s="102"/>
      <c r="D127" s="65">
        <f t="shared" si="50"/>
        <v>7</v>
      </c>
      <c r="E127" s="73" t="e">
        <f>INDEX(D$16:D$29,MATCH(B127,B$16:B$29,0))</f>
        <v>#N/A</v>
      </c>
      <c r="F127" s="66" t="e">
        <f>INDEX($D$67:$D$79,MATCH($B127,$B$67:$B$79,0))</f>
        <v>#N/A</v>
      </c>
      <c r="G127" s="66" t="e">
        <f t="shared" si="48"/>
        <v>#N/A</v>
      </c>
      <c r="H127" s="63"/>
      <c r="I127" s="58"/>
    </row>
    <row r="128" spans="1:9">
      <c r="A128" s="100" t="s">
        <v>10</v>
      </c>
      <c r="B128" s="103"/>
      <c r="C128" s="102">
        <v>0</v>
      </c>
      <c r="D128" s="65"/>
      <c r="E128" s="73" t="e">
        <f>INDEX(D$16:D$29,MATCH(B128,B$16:B$29,0))+1</f>
        <v>#N/A</v>
      </c>
      <c r="F128" s="66" t="e">
        <f>INDEX($D$67:$D$79,MATCH($B128,$B$67:$B$79,0))</f>
        <v>#N/A</v>
      </c>
      <c r="G128" s="66" t="e">
        <f t="shared" si="48"/>
        <v>#N/A</v>
      </c>
      <c r="H128" s="63"/>
      <c r="I128" s="58"/>
    </row>
    <row r="129" spans="1:9">
      <c r="A129" s="100" t="s">
        <v>10</v>
      </c>
      <c r="B129" s="103"/>
      <c r="C129" s="102">
        <v>0</v>
      </c>
      <c r="D129" s="65"/>
      <c r="E129" s="73" t="e">
        <f>INDEX(D$16:D$29,MATCH(B129,B$16:B$29,0))+1</f>
        <v>#N/A</v>
      </c>
      <c r="F129" s="66" t="e">
        <f>INDEX($D$67:$D$79,MATCH($B129,$B$67:$B$79,0))</f>
        <v>#N/A</v>
      </c>
      <c r="G129" s="66" t="e">
        <f t="shared" si="48"/>
        <v>#N/A</v>
      </c>
      <c r="H129" s="63"/>
      <c r="I129" s="58"/>
    </row>
    <row r="130" spans="1:9">
      <c r="A130" s="100"/>
      <c r="B130" s="101"/>
      <c r="C130" s="107"/>
      <c r="D130" s="63"/>
      <c r="E130" s="74"/>
      <c r="F130" s="74"/>
      <c r="G130" s="75"/>
      <c r="H130" s="63"/>
      <c r="I130" s="58"/>
    </row>
    <row r="131" spans="1:9" ht="16.5" thickBot="1">
      <c r="A131" s="104"/>
      <c r="B131" s="105"/>
      <c r="C131" s="106"/>
      <c r="D131" s="68"/>
      <c r="E131" s="70"/>
      <c r="F131" s="70"/>
      <c r="G131" s="76"/>
      <c r="H131" s="57"/>
      <c r="I131" s="58"/>
    </row>
    <row r="132" spans="1:9">
      <c r="A132" s="53" t="s">
        <v>4</v>
      </c>
      <c r="B132" s="54" t="str">
        <f>B81</f>
        <v>TEAMS</v>
      </c>
      <c r="C132" s="54" t="s">
        <v>5</v>
      </c>
      <c r="D132" s="54" t="str">
        <f>D81</f>
        <v>POINTS</v>
      </c>
      <c r="E132" s="55" t="str">
        <f t="shared" ref="E132:G132" si="54">E116</f>
        <v>ERC SP PTS</v>
      </c>
      <c r="F132" s="55" t="str">
        <f t="shared" si="54"/>
        <v>PP PTS</v>
      </c>
      <c r="G132" s="71" t="str">
        <f t="shared" si="54"/>
        <v>TOTAL CHAMP PTS</v>
      </c>
      <c r="H132" s="63"/>
      <c r="I132" s="58"/>
    </row>
    <row r="133" spans="1:9">
      <c r="A133" s="59" t="s">
        <v>2</v>
      </c>
      <c r="B133" s="60"/>
      <c r="C133" s="60"/>
      <c r="D133" s="61"/>
      <c r="E133" s="62"/>
      <c r="F133" s="62"/>
      <c r="G133" s="72"/>
      <c r="H133" s="63"/>
      <c r="I133" s="58"/>
    </row>
    <row r="134" spans="1:9">
      <c r="A134" s="100">
        <v>1</v>
      </c>
      <c r="B134" s="101"/>
      <c r="C134" s="102"/>
      <c r="D134" s="65">
        <f>IF(A134="DNS",MAX(A$134:A$145)+1,A134)</f>
        <v>1</v>
      </c>
      <c r="E134" s="73" t="e">
        <f>INDEX(D$32:D$43,MATCH(B134,B$32:B$43,0))</f>
        <v>#N/A</v>
      </c>
      <c r="F134" s="66" t="e">
        <f>INDEX($D$83:$D$94,MATCH($B134,$B$83:$B$94,0))</f>
        <v>#N/A</v>
      </c>
      <c r="G134" s="66" t="e">
        <f t="shared" ref="G134:G142" si="55">SUM(D134:F134)</f>
        <v>#N/A</v>
      </c>
      <c r="H134" s="63"/>
      <c r="I134" s="58"/>
    </row>
    <row r="135" spans="1:9">
      <c r="A135" s="100">
        <f>A134+1</f>
        <v>2</v>
      </c>
      <c r="B135" s="101"/>
      <c r="C135" s="102"/>
      <c r="D135" s="65">
        <f t="shared" ref="D135:D142" si="56">IF(A135="DNS",MAX(A$134:A$145)+1,A135)</f>
        <v>2</v>
      </c>
      <c r="E135" s="77" t="e">
        <f t="shared" ref="E135:E142" si="57">INDEX(D$32:D$43,MATCH(B135,B$32:B$43,0))</f>
        <v>#N/A</v>
      </c>
      <c r="F135" s="78" t="e">
        <f t="shared" ref="F135:F143" si="58">INDEX($D$83:$D$94,MATCH($B135,$B$83:$B$94,0))</f>
        <v>#N/A</v>
      </c>
      <c r="G135" s="78" t="e">
        <f t="shared" si="55"/>
        <v>#N/A</v>
      </c>
      <c r="H135" s="63"/>
      <c r="I135" s="58"/>
    </row>
    <row r="136" spans="1:9">
      <c r="A136" s="100">
        <f t="shared" ref="A136:A140" si="59">A135+1</f>
        <v>3</v>
      </c>
      <c r="B136" s="103"/>
      <c r="C136" s="102"/>
      <c r="D136" s="65">
        <f t="shared" si="56"/>
        <v>3</v>
      </c>
      <c r="E136" s="73" t="e">
        <f t="shared" si="57"/>
        <v>#N/A</v>
      </c>
      <c r="F136" s="66" t="e">
        <f t="shared" si="58"/>
        <v>#N/A</v>
      </c>
      <c r="G136" s="66" t="e">
        <f t="shared" si="55"/>
        <v>#N/A</v>
      </c>
      <c r="H136" s="63"/>
      <c r="I136" s="58"/>
    </row>
    <row r="137" spans="1:9">
      <c r="A137" s="100">
        <f t="shared" si="59"/>
        <v>4</v>
      </c>
      <c r="B137" s="103"/>
      <c r="C137" s="102"/>
      <c r="D137" s="65">
        <f t="shared" si="56"/>
        <v>4</v>
      </c>
      <c r="E137" s="73" t="e">
        <f t="shared" si="57"/>
        <v>#N/A</v>
      </c>
      <c r="F137" s="66" t="e">
        <f t="shared" si="58"/>
        <v>#N/A</v>
      </c>
      <c r="G137" s="66" t="e">
        <f t="shared" si="55"/>
        <v>#N/A</v>
      </c>
      <c r="H137" s="63"/>
      <c r="I137" s="58"/>
    </row>
    <row r="138" spans="1:9">
      <c r="A138" s="100">
        <f t="shared" si="59"/>
        <v>5</v>
      </c>
      <c r="B138" s="103"/>
      <c r="C138" s="102"/>
      <c r="D138" s="65">
        <f t="shared" si="56"/>
        <v>5</v>
      </c>
      <c r="E138" s="73" t="e">
        <f t="shared" si="57"/>
        <v>#N/A</v>
      </c>
      <c r="F138" s="66" t="e">
        <f t="shared" si="58"/>
        <v>#N/A</v>
      </c>
      <c r="G138" s="66" t="e">
        <f t="shared" si="55"/>
        <v>#N/A</v>
      </c>
      <c r="H138" s="63"/>
      <c r="I138" s="58"/>
    </row>
    <row r="139" spans="1:9">
      <c r="A139" s="100">
        <f t="shared" si="59"/>
        <v>6</v>
      </c>
      <c r="B139" s="103"/>
      <c r="C139" s="102"/>
      <c r="D139" s="65">
        <f t="shared" si="56"/>
        <v>6</v>
      </c>
      <c r="E139" s="73" t="e">
        <f t="shared" si="57"/>
        <v>#N/A</v>
      </c>
      <c r="F139" s="66" t="e">
        <f t="shared" si="58"/>
        <v>#N/A</v>
      </c>
      <c r="G139" s="66" t="e">
        <f t="shared" si="55"/>
        <v>#N/A</v>
      </c>
      <c r="H139" s="63"/>
      <c r="I139" s="58"/>
    </row>
    <row r="140" spans="1:9">
      <c r="A140" s="100">
        <f t="shared" si="59"/>
        <v>7</v>
      </c>
      <c r="B140" s="103"/>
      <c r="C140" s="102"/>
      <c r="D140" s="65">
        <f t="shared" si="56"/>
        <v>7</v>
      </c>
      <c r="E140" s="73" t="e">
        <f t="shared" si="57"/>
        <v>#N/A</v>
      </c>
      <c r="F140" s="66" t="e">
        <f t="shared" si="58"/>
        <v>#N/A</v>
      </c>
      <c r="G140" s="66" t="e">
        <f t="shared" si="55"/>
        <v>#N/A</v>
      </c>
      <c r="H140" s="63"/>
      <c r="I140" s="58"/>
    </row>
    <row r="141" spans="1:9">
      <c r="A141" s="100" t="s">
        <v>10</v>
      </c>
      <c r="B141" s="103"/>
      <c r="C141" s="102"/>
      <c r="D141" s="65">
        <f t="shared" si="56"/>
        <v>8</v>
      </c>
      <c r="E141" s="73" t="e">
        <f t="shared" si="57"/>
        <v>#N/A</v>
      </c>
      <c r="F141" s="66" t="e">
        <f t="shared" si="58"/>
        <v>#N/A</v>
      </c>
      <c r="G141" s="66" t="e">
        <f t="shared" si="55"/>
        <v>#N/A</v>
      </c>
      <c r="H141" s="63"/>
      <c r="I141" s="58"/>
    </row>
    <row r="142" spans="1:9">
      <c r="A142" s="108" t="s">
        <v>10</v>
      </c>
      <c r="B142" s="109"/>
      <c r="C142" s="110"/>
      <c r="D142" s="65">
        <f t="shared" si="56"/>
        <v>8</v>
      </c>
      <c r="E142" s="73" t="e">
        <f t="shared" si="57"/>
        <v>#N/A</v>
      </c>
      <c r="F142" s="66" t="e">
        <f t="shared" si="58"/>
        <v>#N/A</v>
      </c>
      <c r="G142" s="66" t="e">
        <f t="shared" si="55"/>
        <v>#N/A</v>
      </c>
      <c r="H142" s="63"/>
      <c r="I142" s="58"/>
    </row>
    <row r="143" spans="1:9">
      <c r="A143" s="108" t="s">
        <v>10</v>
      </c>
      <c r="B143" s="109"/>
      <c r="C143" s="110"/>
      <c r="D143" s="65">
        <f t="shared" ref="D143" si="60">IF(A143="DNS",MAX(A$134:A$145)+1,A143)</f>
        <v>8</v>
      </c>
      <c r="E143" s="73" t="e">
        <f t="shared" ref="E143" si="61">INDEX(D$32:D$43,MATCH(B143,B$32:B$43,0))</f>
        <v>#N/A</v>
      </c>
      <c r="F143" s="66" t="e">
        <f t="shared" si="58"/>
        <v>#N/A</v>
      </c>
      <c r="G143" s="66" t="e">
        <f t="shared" ref="G143" si="62">SUM(D143:F143)</f>
        <v>#N/A</v>
      </c>
      <c r="H143" s="63"/>
      <c r="I143" s="58"/>
    </row>
    <row r="144" spans="1:9">
      <c r="A144" s="100"/>
      <c r="B144" s="101"/>
      <c r="C144" s="107"/>
      <c r="D144" s="63"/>
      <c r="E144" s="74"/>
      <c r="F144" s="74"/>
      <c r="G144" s="75"/>
      <c r="H144" s="63"/>
      <c r="I144" s="58"/>
    </row>
    <row r="145" spans="1:9" ht="16.5" thickBot="1">
      <c r="A145" s="104"/>
      <c r="B145" s="105"/>
      <c r="C145" s="106"/>
      <c r="D145" s="68"/>
      <c r="E145" s="70"/>
      <c r="F145" s="70"/>
      <c r="G145" s="76"/>
      <c r="H145" s="63"/>
      <c r="I145" s="58"/>
    </row>
    <row r="146" spans="1:9">
      <c r="A146" s="53"/>
      <c r="B146" s="79"/>
      <c r="C146" s="80"/>
      <c r="D146" s="79"/>
      <c r="E146" s="81"/>
      <c r="F146" s="82"/>
      <c r="G146" s="81"/>
      <c r="H146" s="63"/>
      <c r="I146" s="58"/>
    </row>
    <row r="147" spans="1:9">
      <c r="A147" s="59"/>
      <c r="B147" s="63"/>
      <c r="C147" s="65"/>
      <c r="D147" s="63"/>
      <c r="E147" s="74"/>
      <c r="F147" s="74"/>
      <c r="G147" s="74"/>
      <c r="H147" s="63"/>
      <c r="I147" s="58"/>
    </row>
    <row r="148" spans="1:9">
      <c r="A148" s="83"/>
      <c r="B148" s="63"/>
      <c r="C148" s="65"/>
      <c r="D148" s="65"/>
      <c r="E148" s="74"/>
      <c r="F148" s="74"/>
      <c r="G148" s="74"/>
      <c r="H148" s="63"/>
      <c r="I148" s="58"/>
    </row>
    <row r="149" spans="1:9">
      <c r="A149" s="83"/>
      <c r="B149" s="63"/>
      <c r="C149" s="65"/>
      <c r="D149" s="65"/>
      <c r="E149" s="74"/>
      <c r="F149" s="74"/>
      <c r="G149" s="74"/>
      <c r="H149" s="63"/>
      <c r="I149" s="58"/>
    </row>
    <row r="150" spans="1:9">
      <c r="A150" s="83"/>
      <c r="B150" s="63"/>
      <c r="C150" s="65"/>
      <c r="D150" s="65"/>
      <c r="E150" s="74"/>
      <c r="F150" s="74"/>
      <c r="G150" s="74"/>
      <c r="H150" s="63"/>
      <c r="I150" s="58"/>
    </row>
    <row r="151" spans="1:9" ht="16.5" thickBot="1">
      <c r="A151" s="84"/>
      <c r="B151" s="68"/>
      <c r="C151" s="69"/>
      <c r="D151" s="68"/>
      <c r="E151" s="70"/>
      <c r="F151" s="70"/>
      <c r="G151" s="70"/>
      <c r="H151" s="58"/>
      <c r="I151" s="58"/>
    </row>
    <row r="152" spans="1:9">
      <c r="A152" s="58"/>
      <c r="B152" s="58"/>
      <c r="C152" s="85"/>
      <c r="D152" s="58"/>
      <c r="E152" s="58"/>
      <c r="F152" s="58"/>
      <c r="G152" s="58"/>
      <c r="H152" s="58"/>
      <c r="I152" s="58"/>
    </row>
    <row r="153" spans="1:9">
      <c r="A153" s="58"/>
      <c r="B153" s="58"/>
      <c r="C153" s="85"/>
      <c r="D153" s="58"/>
      <c r="E153" s="58"/>
      <c r="F153" s="58"/>
      <c r="G153" s="58"/>
      <c r="H153" s="58"/>
      <c r="I153" s="58"/>
    </row>
    <row r="154" spans="1:9">
      <c r="A154" s="58"/>
      <c r="B154" s="58"/>
      <c r="C154" s="85"/>
      <c r="D154" s="58"/>
      <c r="E154" s="58"/>
      <c r="F154" s="58"/>
      <c r="G154" s="58"/>
      <c r="H154" s="58"/>
      <c r="I154" s="58"/>
    </row>
    <row r="155" spans="1:9" s="34" customFormat="1" ht="19.5" thickBot="1">
      <c r="A155" s="50" t="s">
        <v>20</v>
      </c>
      <c r="B155" s="50"/>
      <c r="C155" s="51">
        <f>C104</f>
        <v>2017</v>
      </c>
      <c r="D155" s="50"/>
      <c r="E155" s="50"/>
      <c r="F155" s="50"/>
      <c r="G155" s="50"/>
      <c r="H155" s="50"/>
      <c r="I155" s="52"/>
    </row>
    <row r="156" spans="1:9">
      <c r="A156" s="53" t="s">
        <v>4</v>
      </c>
      <c r="B156" s="54" t="str">
        <f>B105</f>
        <v>TEAMS</v>
      </c>
      <c r="C156" s="54" t="s">
        <v>5</v>
      </c>
      <c r="D156" s="54" t="str">
        <f>D105</f>
        <v>POINTS</v>
      </c>
      <c r="E156" s="55" t="str">
        <f>E105</f>
        <v>ERC SP PTS</v>
      </c>
      <c r="F156" s="55" t="str">
        <f>F105</f>
        <v>PP PTS</v>
      </c>
      <c r="G156" s="55" t="s">
        <v>25</v>
      </c>
      <c r="H156" s="56" t="s">
        <v>21</v>
      </c>
      <c r="I156" s="55" t="s">
        <v>31</v>
      </c>
    </row>
    <row r="157" spans="1:9">
      <c r="A157" s="59" t="s">
        <v>0</v>
      </c>
      <c r="B157" s="61"/>
      <c r="C157" s="61"/>
      <c r="D157" s="61"/>
      <c r="E157" s="62"/>
      <c r="F157" s="62"/>
      <c r="G157" s="62"/>
      <c r="H157" s="62"/>
      <c r="I157" s="62"/>
    </row>
    <row r="158" spans="1:9">
      <c r="A158" s="100">
        <v>1</v>
      </c>
      <c r="B158" s="101"/>
      <c r="C158" s="112"/>
      <c r="D158" s="65">
        <f t="shared" ref="D158:D165" si="63">IF(A158="DNS",MAX(A$158:A$166)+1,A158)</f>
        <v>1</v>
      </c>
      <c r="E158" s="66" t="e">
        <f>INDEX($D$5:$D$12,MATCH($B158,$B$5:$B$12,0))</f>
        <v>#N/A</v>
      </c>
      <c r="F158" s="66" t="e">
        <f t="shared" ref="F158:F165" si="64">INDEX($D$56:$D$64,MATCH($B158,$B$56:$B$64,0))</f>
        <v>#N/A</v>
      </c>
      <c r="G158" s="66" t="e">
        <f t="shared" ref="G158:G165" si="65">INDEX($D$107:$D$115,MATCH($B158,$B$107:$B$115,0))</f>
        <v>#N/A</v>
      </c>
      <c r="H158" s="66" t="e">
        <f>SUM(D158:G158)</f>
        <v>#N/A</v>
      </c>
      <c r="I158" s="113">
        <v>1</v>
      </c>
    </row>
    <row r="159" spans="1:9">
      <c r="A159" s="100">
        <f>A158+1</f>
        <v>2</v>
      </c>
      <c r="B159" s="101"/>
      <c r="C159" s="112"/>
      <c r="D159" s="65">
        <f t="shared" si="63"/>
        <v>2</v>
      </c>
      <c r="E159" s="66" t="e">
        <f t="shared" ref="E159:E164" si="66">INDEX(D$5:D$12,MATCH(B159,B$5:B$12,0))</f>
        <v>#N/A</v>
      </c>
      <c r="F159" s="66" t="e">
        <f t="shared" si="64"/>
        <v>#N/A</v>
      </c>
      <c r="G159" s="66" t="e">
        <f t="shared" si="65"/>
        <v>#N/A</v>
      </c>
      <c r="H159" s="66" t="e">
        <f t="shared" ref="H159:H161" si="67">SUM(D159:G159)</f>
        <v>#N/A</v>
      </c>
      <c r="I159" s="113">
        <v>3</v>
      </c>
    </row>
    <row r="160" spans="1:9">
      <c r="A160" s="100">
        <f t="shared" ref="A160" si="68">A159+1</f>
        <v>3</v>
      </c>
      <c r="B160" s="101"/>
      <c r="C160" s="112"/>
      <c r="D160" s="65">
        <f t="shared" si="63"/>
        <v>3</v>
      </c>
      <c r="E160" s="66" t="e">
        <f t="shared" si="66"/>
        <v>#N/A</v>
      </c>
      <c r="F160" s="66" t="e">
        <f t="shared" si="64"/>
        <v>#N/A</v>
      </c>
      <c r="G160" s="66" t="e">
        <f t="shared" si="65"/>
        <v>#N/A</v>
      </c>
      <c r="H160" s="66" t="e">
        <f t="shared" si="67"/>
        <v>#N/A</v>
      </c>
      <c r="I160" s="113">
        <v>2</v>
      </c>
    </row>
    <row r="161" spans="1:9">
      <c r="A161" s="100">
        <v>4</v>
      </c>
      <c r="B161" s="103"/>
      <c r="C161" s="112"/>
      <c r="D161" s="65">
        <f t="shared" si="63"/>
        <v>4</v>
      </c>
      <c r="E161" s="66" t="e">
        <f t="shared" si="66"/>
        <v>#N/A</v>
      </c>
      <c r="F161" s="66" t="e">
        <f t="shared" si="64"/>
        <v>#N/A</v>
      </c>
      <c r="G161" s="66" t="e">
        <f t="shared" si="65"/>
        <v>#N/A</v>
      </c>
      <c r="H161" s="66" t="e">
        <f t="shared" si="67"/>
        <v>#N/A</v>
      </c>
      <c r="I161" s="113"/>
    </row>
    <row r="162" spans="1:9">
      <c r="A162" s="100" t="s">
        <v>10</v>
      </c>
      <c r="B162" s="103"/>
      <c r="C162" s="102"/>
      <c r="D162" s="65">
        <f t="shared" si="63"/>
        <v>5</v>
      </c>
      <c r="E162" s="66" t="e">
        <f t="shared" si="66"/>
        <v>#N/A</v>
      </c>
      <c r="F162" s="66" t="e">
        <f t="shared" si="64"/>
        <v>#N/A</v>
      </c>
      <c r="G162" s="66" t="e">
        <f t="shared" si="65"/>
        <v>#N/A</v>
      </c>
      <c r="H162" s="66" t="e">
        <f t="shared" ref="H162:H164" si="69">SUM(D162:G162)</f>
        <v>#N/A</v>
      </c>
      <c r="I162" s="113"/>
    </row>
    <row r="163" spans="1:9">
      <c r="A163" s="100" t="s">
        <v>10</v>
      </c>
      <c r="B163" s="103"/>
      <c r="C163" s="102"/>
      <c r="D163" s="65">
        <f t="shared" si="63"/>
        <v>5</v>
      </c>
      <c r="E163" s="66" t="e">
        <f t="shared" si="66"/>
        <v>#N/A</v>
      </c>
      <c r="F163" s="66" t="e">
        <f t="shared" si="64"/>
        <v>#N/A</v>
      </c>
      <c r="G163" s="66" t="e">
        <f t="shared" si="65"/>
        <v>#N/A</v>
      </c>
      <c r="H163" s="66" t="e">
        <f t="shared" ref="H163" si="70">SUM(D163:G163)</f>
        <v>#N/A</v>
      </c>
      <c r="I163" s="113"/>
    </row>
    <row r="164" spans="1:9">
      <c r="A164" s="100" t="s">
        <v>10</v>
      </c>
      <c r="B164" s="103"/>
      <c r="C164" s="102"/>
      <c r="D164" s="65">
        <f t="shared" si="63"/>
        <v>5</v>
      </c>
      <c r="E164" s="66" t="e">
        <f t="shared" si="66"/>
        <v>#N/A</v>
      </c>
      <c r="F164" s="66" t="e">
        <f t="shared" si="64"/>
        <v>#N/A</v>
      </c>
      <c r="G164" s="66" t="e">
        <f t="shared" si="65"/>
        <v>#N/A</v>
      </c>
      <c r="H164" s="66" t="e">
        <f t="shared" si="69"/>
        <v>#N/A</v>
      </c>
      <c r="I164" s="113"/>
    </row>
    <row r="165" spans="1:9">
      <c r="A165" s="100" t="s">
        <v>10</v>
      </c>
      <c r="B165" s="103"/>
      <c r="C165" s="102"/>
      <c r="D165" s="65">
        <f t="shared" si="63"/>
        <v>5</v>
      </c>
      <c r="E165" s="66" t="e">
        <f t="shared" ref="E165" si="71">INDEX(D$5:D$12,MATCH(B165,B$5:B$12,0))</f>
        <v>#N/A</v>
      </c>
      <c r="F165" s="66" t="e">
        <f t="shared" si="64"/>
        <v>#N/A</v>
      </c>
      <c r="G165" s="66" t="e">
        <f t="shared" si="65"/>
        <v>#N/A</v>
      </c>
      <c r="H165" s="66" t="e">
        <f t="shared" ref="H165" si="72">SUM(D165:G165)</f>
        <v>#N/A</v>
      </c>
      <c r="I165" s="113"/>
    </row>
    <row r="166" spans="1:9" ht="16.5" thickBot="1">
      <c r="A166" s="104"/>
      <c r="B166" s="105"/>
      <c r="C166" s="106"/>
      <c r="D166" s="68"/>
      <c r="E166" s="70"/>
      <c r="F166" s="70"/>
      <c r="G166" s="70"/>
      <c r="H166" s="70"/>
      <c r="I166" s="114"/>
    </row>
    <row r="167" spans="1:9">
      <c r="A167" s="53" t="s">
        <v>4</v>
      </c>
      <c r="B167" s="54" t="str">
        <f>B116</f>
        <v>TEAMS</v>
      </c>
      <c r="C167" s="54" t="s">
        <v>5</v>
      </c>
      <c r="D167" s="54" t="str">
        <f>D116</f>
        <v>POINTS</v>
      </c>
      <c r="E167" s="55" t="str">
        <f t="shared" ref="E167:G167" si="73">E156</f>
        <v>ERC SP PTS</v>
      </c>
      <c r="F167" s="55" t="str">
        <f t="shared" si="73"/>
        <v>PP PTS</v>
      </c>
      <c r="G167" s="55" t="str">
        <f t="shared" si="73"/>
        <v>STP PTS</v>
      </c>
      <c r="H167" s="71" t="str">
        <f>H156</f>
        <v>TOTAL CHAMP PTS</v>
      </c>
      <c r="I167" s="55" t="s">
        <v>31</v>
      </c>
    </row>
    <row r="168" spans="1:9">
      <c r="A168" s="59" t="s">
        <v>1</v>
      </c>
      <c r="B168" s="61"/>
      <c r="C168" s="61"/>
      <c r="D168" s="61"/>
      <c r="E168" s="62"/>
      <c r="F168" s="62"/>
      <c r="G168" s="62"/>
      <c r="H168" s="72"/>
      <c r="I168" s="62"/>
    </row>
    <row r="169" spans="1:9">
      <c r="A169" s="100">
        <v>1</v>
      </c>
      <c r="B169" s="103"/>
      <c r="C169" s="112"/>
      <c r="D169" s="65">
        <f t="shared" ref="D169:D178" si="74">IF(A169="DNS",MAX(A$169:A$180)+1,A169)</f>
        <v>1</v>
      </c>
      <c r="E169" s="73" t="e">
        <f t="shared" ref="E169:E175" si="75">INDEX(D$16:D$29,MATCH(B169,B$16:B$29,0))</f>
        <v>#N/A</v>
      </c>
      <c r="F169" s="66" t="e">
        <f t="shared" ref="F169:F175" si="76">INDEX($D$67:$D$79,MATCH($B169,$B$67:$B$79,0))</f>
        <v>#N/A</v>
      </c>
      <c r="G169" s="66" t="e">
        <f t="shared" ref="G169:G175" si="77">INDEX($D$118:$D$131,MATCH($B169,$B$118:$B$131,0))</f>
        <v>#N/A</v>
      </c>
      <c r="H169" s="66" t="e">
        <f t="shared" ref="H169:H178" si="78">SUM(D169:G169)</f>
        <v>#N/A</v>
      </c>
      <c r="I169" s="113">
        <v>1</v>
      </c>
    </row>
    <row r="170" spans="1:9">
      <c r="A170" s="100">
        <f>A169+1</f>
        <v>2</v>
      </c>
      <c r="B170" s="103"/>
      <c r="C170" s="112"/>
      <c r="D170" s="65">
        <f t="shared" si="74"/>
        <v>2</v>
      </c>
      <c r="E170" s="73" t="e">
        <f t="shared" si="75"/>
        <v>#N/A</v>
      </c>
      <c r="F170" s="66" t="e">
        <f t="shared" si="76"/>
        <v>#N/A</v>
      </c>
      <c r="G170" s="66" t="e">
        <f t="shared" si="77"/>
        <v>#N/A</v>
      </c>
      <c r="H170" s="66" t="e">
        <f t="shared" si="78"/>
        <v>#N/A</v>
      </c>
      <c r="I170" s="113"/>
    </row>
    <row r="171" spans="1:9">
      <c r="A171" s="100">
        <f t="shared" ref="A171:A175" si="79">A170+1</f>
        <v>3</v>
      </c>
      <c r="B171" s="103"/>
      <c r="C171" s="112"/>
      <c r="D171" s="65">
        <f t="shared" si="74"/>
        <v>3</v>
      </c>
      <c r="E171" s="73" t="e">
        <f t="shared" si="75"/>
        <v>#N/A</v>
      </c>
      <c r="F171" s="66" t="e">
        <f t="shared" si="76"/>
        <v>#N/A</v>
      </c>
      <c r="G171" s="66" t="e">
        <f t="shared" si="77"/>
        <v>#N/A</v>
      </c>
      <c r="H171" s="66" t="e">
        <f t="shared" si="78"/>
        <v>#N/A</v>
      </c>
      <c r="I171" s="113"/>
    </row>
    <row r="172" spans="1:9">
      <c r="A172" s="100">
        <f t="shared" si="79"/>
        <v>4</v>
      </c>
      <c r="B172" s="103"/>
      <c r="C172" s="112"/>
      <c r="D172" s="65">
        <f t="shared" si="74"/>
        <v>4</v>
      </c>
      <c r="E172" s="73" t="e">
        <f t="shared" si="75"/>
        <v>#N/A</v>
      </c>
      <c r="F172" s="66" t="e">
        <f t="shared" si="76"/>
        <v>#N/A</v>
      </c>
      <c r="G172" s="66" t="e">
        <f t="shared" si="77"/>
        <v>#N/A</v>
      </c>
      <c r="H172" s="66" t="e">
        <f t="shared" si="78"/>
        <v>#N/A</v>
      </c>
      <c r="I172" s="113">
        <v>2</v>
      </c>
    </row>
    <row r="173" spans="1:9">
      <c r="A173" s="100">
        <f t="shared" si="79"/>
        <v>5</v>
      </c>
      <c r="B173" s="103"/>
      <c r="C173" s="112"/>
      <c r="D173" s="65">
        <f t="shared" si="74"/>
        <v>5</v>
      </c>
      <c r="E173" s="73" t="e">
        <f t="shared" si="75"/>
        <v>#N/A</v>
      </c>
      <c r="F173" s="66" t="e">
        <f t="shared" si="76"/>
        <v>#N/A</v>
      </c>
      <c r="G173" s="66" t="e">
        <f t="shared" si="77"/>
        <v>#N/A</v>
      </c>
      <c r="H173" s="66" t="e">
        <f t="shared" si="78"/>
        <v>#N/A</v>
      </c>
      <c r="I173" s="113">
        <v>3</v>
      </c>
    </row>
    <row r="174" spans="1:9">
      <c r="A174" s="100">
        <f t="shared" si="79"/>
        <v>6</v>
      </c>
      <c r="B174" s="103"/>
      <c r="C174" s="112"/>
      <c r="D174" s="65">
        <f t="shared" si="74"/>
        <v>6</v>
      </c>
      <c r="E174" s="73" t="e">
        <f t="shared" si="75"/>
        <v>#N/A</v>
      </c>
      <c r="F174" s="66" t="e">
        <f t="shared" si="76"/>
        <v>#N/A</v>
      </c>
      <c r="G174" s="66" t="e">
        <f t="shared" si="77"/>
        <v>#N/A</v>
      </c>
      <c r="H174" s="66" t="e">
        <f t="shared" si="78"/>
        <v>#N/A</v>
      </c>
      <c r="I174" s="113"/>
    </row>
    <row r="175" spans="1:9">
      <c r="A175" s="100">
        <f t="shared" si="79"/>
        <v>7</v>
      </c>
      <c r="B175" s="103"/>
      <c r="C175" s="112"/>
      <c r="D175" s="65">
        <f t="shared" si="74"/>
        <v>7</v>
      </c>
      <c r="E175" s="73" t="e">
        <f t="shared" si="75"/>
        <v>#N/A</v>
      </c>
      <c r="F175" s="66" t="e">
        <f t="shared" si="76"/>
        <v>#N/A</v>
      </c>
      <c r="G175" s="66" t="e">
        <f t="shared" si="77"/>
        <v>#N/A</v>
      </c>
      <c r="H175" s="66" t="e">
        <f t="shared" si="78"/>
        <v>#N/A</v>
      </c>
      <c r="I175" s="113"/>
    </row>
    <row r="176" spans="1:9">
      <c r="A176" s="100" t="s">
        <v>10</v>
      </c>
      <c r="B176" s="103"/>
      <c r="C176" s="102"/>
      <c r="D176" s="65">
        <f t="shared" si="74"/>
        <v>8</v>
      </c>
      <c r="E176" s="73" t="e">
        <f t="shared" ref="E176:E177" si="80">INDEX(D$16:D$29,MATCH(B176,B$16:B$29,0))</f>
        <v>#N/A</v>
      </c>
      <c r="F176" s="66" t="e">
        <f t="shared" ref="F176:F177" si="81">INDEX($D$67:$D$79,MATCH($B176,$B$67:$B$79,0))</f>
        <v>#N/A</v>
      </c>
      <c r="G176" s="66" t="e">
        <f t="shared" ref="G176:G177" si="82">INDEX($D$118:$D$131,MATCH($B176,$B$118:$B$131,0))</f>
        <v>#N/A</v>
      </c>
      <c r="H176" s="66" t="e">
        <f t="shared" ref="H176:H177" si="83">SUM(D176:G176)</f>
        <v>#N/A</v>
      </c>
      <c r="I176" s="113"/>
    </row>
    <row r="177" spans="1:10">
      <c r="A177" s="100" t="s">
        <v>10</v>
      </c>
      <c r="B177" s="103"/>
      <c r="C177" s="102"/>
      <c r="D177" s="65">
        <f t="shared" si="74"/>
        <v>8</v>
      </c>
      <c r="E177" s="73" t="e">
        <f t="shared" si="80"/>
        <v>#N/A</v>
      </c>
      <c r="F177" s="66" t="e">
        <f t="shared" si="81"/>
        <v>#N/A</v>
      </c>
      <c r="G177" s="66" t="e">
        <f t="shared" si="82"/>
        <v>#N/A</v>
      </c>
      <c r="H177" s="66" t="e">
        <f t="shared" si="83"/>
        <v>#N/A</v>
      </c>
      <c r="I177" s="113"/>
    </row>
    <row r="178" spans="1:10">
      <c r="A178" s="100" t="s">
        <v>10</v>
      </c>
      <c r="B178" s="103"/>
      <c r="C178" s="102"/>
      <c r="D178" s="65">
        <f t="shared" si="74"/>
        <v>8</v>
      </c>
      <c r="E178" s="73" t="e">
        <f>INDEX(D$16:D$29,MATCH(B178,B$16:B$29,0))</f>
        <v>#N/A</v>
      </c>
      <c r="F178" s="66" t="e">
        <f>INDEX($D$67:$D$79,MATCH($B178,$B$67:$B$79,0))</f>
        <v>#N/A</v>
      </c>
      <c r="G178" s="66" t="e">
        <f>INDEX($D$118:$D$131,MATCH($B178,$B$118:$B$131,0))</f>
        <v>#N/A</v>
      </c>
      <c r="H178" s="66" t="e">
        <f t="shared" si="78"/>
        <v>#N/A</v>
      </c>
      <c r="I178" s="113"/>
    </row>
    <row r="179" spans="1:10">
      <c r="A179" s="100"/>
      <c r="B179" s="103"/>
      <c r="C179" s="102"/>
      <c r="D179" s="65"/>
      <c r="E179" s="73"/>
      <c r="F179" s="66"/>
      <c r="G179" s="66"/>
      <c r="H179" s="66"/>
      <c r="I179" s="113"/>
    </row>
    <row r="180" spans="1:10" ht="16.5" thickBot="1">
      <c r="A180" s="104"/>
      <c r="B180" s="105"/>
      <c r="C180" s="106"/>
      <c r="D180" s="68"/>
      <c r="E180" s="70"/>
      <c r="F180" s="70"/>
      <c r="G180" s="70"/>
      <c r="H180" s="76"/>
      <c r="I180" s="114"/>
    </row>
    <row r="181" spans="1:10">
      <c r="A181" s="53" t="s">
        <v>4</v>
      </c>
      <c r="B181" s="54" t="str">
        <f>B132</f>
        <v>TEAMS</v>
      </c>
      <c r="C181" s="54" t="s">
        <v>5</v>
      </c>
      <c r="D181" s="54" t="str">
        <f>D132</f>
        <v>POINTS</v>
      </c>
      <c r="E181" s="55" t="str">
        <f>E167</f>
        <v>ERC SP PTS</v>
      </c>
      <c r="F181" s="55" t="str">
        <f>F167</f>
        <v>PP PTS</v>
      </c>
      <c r="G181" s="55" t="str">
        <f>G167</f>
        <v>STP PTS</v>
      </c>
      <c r="H181" s="71" t="str">
        <f>H167</f>
        <v>TOTAL CHAMP PTS</v>
      </c>
      <c r="I181" s="55" t="s">
        <v>31</v>
      </c>
    </row>
    <row r="182" spans="1:10">
      <c r="A182" s="59" t="s">
        <v>2</v>
      </c>
      <c r="B182" s="61"/>
      <c r="C182" s="61"/>
      <c r="D182" s="61"/>
      <c r="E182" s="62"/>
      <c r="F182" s="62"/>
      <c r="G182" s="62"/>
      <c r="H182" s="72"/>
      <c r="I182" s="62"/>
    </row>
    <row r="183" spans="1:10">
      <c r="A183" s="100">
        <v>1</v>
      </c>
      <c r="B183" s="101"/>
      <c r="C183" s="112"/>
      <c r="D183" s="65">
        <f t="shared" ref="D183:D191" si="84">IF(A183="DNS",MAX(A$183:A$194)+1,A183)</f>
        <v>1</v>
      </c>
      <c r="E183" s="73" t="e">
        <f>INDEX(D$32:D$43,MATCH(B183,B$32:B$43,0))</f>
        <v>#N/A</v>
      </c>
      <c r="F183" s="66" t="e">
        <f t="shared" ref="F183:F192" si="85">INDEX($D$83:$D$94,MATCH($B183,$B$83:$B$94,0))</f>
        <v>#N/A</v>
      </c>
      <c r="G183" s="66" t="e">
        <f t="shared" ref="G183:G192" si="86">INDEX($D$134:$D$145,MATCH($B183,$B$134:$B$145,0))</f>
        <v>#N/A</v>
      </c>
      <c r="H183" s="66" t="e">
        <f t="shared" ref="H183:H190" si="87">SUM(D183:G183)</f>
        <v>#N/A</v>
      </c>
      <c r="I183" s="113"/>
    </row>
    <row r="184" spans="1:10">
      <c r="A184" s="100">
        <f>A183+1</f>
        <v>2</v>
      </c>
      <c r="B184" s="101"/>
      <c r="C184" s="112"/>
      <c r="D184" s="65">
        <f t="shared" si="84"/>
        <v>2</v>
      </c>
      <c r="E184" s="77" t="e">
        <f>INDEX(D$32:D$43,MATCH(B184,B$32:B$43,0))</f>
        <v>#N/A</v>
      </c>
      <c r="F184" s="78" t="e">
        <f t="shared" si="85"/>
        <v>#N/A</v>
      </c>
      <c r="G184" s="66" t="e">
        <f t="shared" si="86"/>
        <v>#N/A</v>
      </c>
      <c r="H184" s="66" t="e">
        <f t="shared" si="87"/>
        <v>#N/A</v>
      </c>
      <c r="I184" s="113"/>
    </row>
    <row r="185" spans="1:10">
      <c r="A185" s="100">
        <f t="shared" ref="A185:A187" si="88">A184+1</f>
        <v>3</v>
      </c>
      <c r="B185" s="103"/>
      <c r="C185" s="112"/>
      <c r="D185" s="65">
        <f t="shared" si="84"/>
        <v>3</v>
      </c>
      <c r="E185" s="77" t="e">
        <f>INDEX(D$32:D$43,MATCH(B185,B$32:B$43,0))</f>
        <v>#N/A</v>
      </c>
      <c r="F185" s="78" t="e">
        <f t="shared" si="85"/>
        <v>#N/A</v>
      </c>
      <c r="G185" s="66" t="e">
        <f t="shared" si="86"/>
        <v>#N/A</v>
      </c>
      <c r="H185" s="66" t="e">
        <f t="shared" ref="H185" si="89">SUM(D185:G185)</f>
        <v>#N/A</v>
      </c>
      <c r="I185" s="113"/>
    </row>
    <row r="186" spans="1:10">
      <c r="A186" s="100">
        <f t="shared" si="88"/>
        <v>4</v>
      </c>
      <c r="B186" s="103"/>
      <c r="C186" s="102"/>
      <c r="D186" s="65">
        <f t="shared" si="84"/>
        <v>4</v>
      </c>
      <c r="E186" s="73" t="e">
        <f>INDEX(D$32:D$43,MATCH(B186,B$32:B$43,0))</f>
        <v>#N/A</v>
      </c>
      <c r="F186" s="66" t="e">
        <f t="shared" si="85"/>
        <v>#N/A</v>
      </c>
      <c r="G186" s="66" t="e">
        <f t="shared" si="86"/>
        <v>#N/A</v>
      </c>
      <c r="H186" s="66" t="e">
        <f t="shared" si="87"/>
        <v>#N/A</v>
      </c>
      <c r="I186" s="113"/>
      <c r="J186" s="111"/>
    </row>
    <row r="187" spans="1:10">
      <c r="A187" s="100">
        <f t="shared" si="88"/>
        <v>5</v>
      </c>
      <c r="B187" s="103"/>
      <c r="C187" s="115"/>
      <c r="D187" s="65">
        <f t="shared" si="84"/>
        <v>5</v>
      </c>
      <c r="E187" s="73" t="e">
        <f>INDEX(D$32:D$43,MATCH(B187,B$32:B$43,0))</f>
        <v>#N/A</v>
      </c>
      <c r="F187" s="66" t="e">
        <f t="shared" si="85"/>
        <v>#N/A</v>
      </c>
      <c r="G187" s="66" t="e">
        <f t="shared" si="86"/>
        <v>#N/A</v>
      </c>
      <c r="H187" s="66" t="e">
        <f t="shared" si="87"/>
        <v>#N/A</v>
      </c>
      <c r="I187" s="113"/>
    </row>
    <row r="188" spans="1:10">
      <c r="A188" s="100" t="s">
        <v>10</v>
      </c>
      <c r="B188" s="103"/>
      <c r="C188" s="102"/>
      <c r="D188" s="65">
        <f t="shared" si="84"/>
        <v>6</v>
      </c>
      <c r="E188" s="73" t="e">
        <f t="shared" ref="E188" si="90">INDEX(D$32:D$43,MATCH(B188,B$32:B$43,0))</f>
        <v>#N/A</v>
      </c>
      <c r="F188" s="66" t="e">
        <f t="shared" si="85"/>
        <v>#N/A</v>
      </c>
      <c r="G188" s="66" t="e">
        <f t="shared" si="86"/>
        <v>#N/A</v>
      </c>
      <c r="H188" s="66" t="e">
        <f t="shared" ref="H188" si="91">SUM(D188:G188)</f>
        <v>#N/A</v>
      </c>
      <c r="I188" s="113"/>
    </row>
    <row r="189" spans="1:10">
      <c r="A189" s="100" t="s">
        <v>10</v>
      </c>
      <c r="B189" s="103"/>
      <c r="C189" s="102"/>
      <c r="D189" s="65">
        <f t="shared" si="84"/>
        <v>6</v>
      </c>
      <c r="E189" s="73" t="e">
        <f>INDEX(D$32:D$43,MATCH(B189,B$32:B$43,0))</f>
        <v>#N/A</v>
      </c>
      <c r="F189" s="66" t="e">
        <f t="shared" si="85"/>
        <v>#N/A</v>
      </c>
      <c r="G189" s="66" t="e">
        <f t="shared" si="86"/>
        <v>#N/A</v>
      </c>
      <c r="H189" s="66" t="e">
        <f t="shared" si="87"/>
        <v>#N/A</v>
      </c>
      <c r="I189" s="113"/>
    </row>
    <row r="190" spans="1:10">
      <c r="A190" s="100" t="s">
        <v>10</v>
      </c>
      <c r="B190" s="103"/>
      <c r="C190" s="102"/>
      <c r="D190" s="65">
        <f t="shared" si="84"/>
        <v>6</v>
      </c>
      <c r="E190" s="73" t="e">
        <f>INDEX(D$32:D$43,MATCH(B190,B$32:B$43,0))</f>
        <v>#N/A</v>
      </c>
      <c r="F190" s="66" t="e">
        <f t="shared" si="85"/>
        <v>#N/A</v>
      </c>
      <c r="G190" s="66" t="e">
        <f t="shared" si="86"/>
        <v>#N/A</v>
      </c>
      <c r="H190" s="66" t="e">
        <f t="shared" si="87"/>
        <v>#N/A</v>
      </c>
      <c r="I190" s="113"/>
    </row>
    <row r="191" spans="1:10">
      <c r="A191" s="100" t="s">
        <v>10</v>
      </c>
      <c r="B191" s="103"/>
      <c r="C191" s="102"/>
      <c r="D191" s="65">
        <f t="shared" si="84"/>
        <v>6</v>
      </c>
      <c r="E191" s="73" t="e">
        <f>INDEX(D$32:D$43,MATCH(B191,B$32:B$43,0))</f>
        <v>#N/A</v>
      </c>
      <c r="F191" s="66" t="e">
        <f t="shared" si="85"/>
        <v>#N/A</v>
      </c>
      <c r="G191" s="66" t="e">
        <f t="shared" si="86"/>
        <v>#N/A</v>
      </c>
      <c r="H191" s="66" t="e">
        <f t="shared" ref="H191" si="92">SUM(D191:G191)</f>
        <v>#N/A</v>
      </c>
      <c r="I191" s="113"/>
    </row>
    <row r="192" spans="1:10">
      <c r="A192" s="100" t="s">
        <v>10</v>
      </c>
      <c r="B192" s="103"/>
      <c r="C192" s="102"/>
      <c r="D192" s="65">
        <f t="shared" ref="D192" si="93">IF(A192="DNS",MAX(A$183:A$194)+1,A192)</f>
        <v>6</v>
      </c>
      <c r="E192" s="73" t="e">
        <f>INDEX(D$32:D$43,MATCH(B192,B$32:B$43,0))</f>
        <v>#N/A</v>
      </c>
      <c r="F192" s="66" t="e">
        <f t="shared" si="85"/>
        <v>#N/A</v>
      </c>
      <c r="G192" s="66" t="e">
        <f t="shared" si="86"/>
        <v>#N/A</v>
      </c>
      <c r="H192" s="66" t="e">
        <f t="shared" ref="H192" si="94">SUM(D192:G192)</f>
        <v>#N/A</v>
      </c>
      <c r="I192" s="113"/>
    </row>
    <row r="193" spans="1:9">
      <c r="A193" s="100"/>
      <c r="B193" s="103"/>
      <c r="C193" s="102"/>
      <c r="D193" s="63"/>
      <c r="E193" s="74"/>
      <c r="F193" s="74"/>
      <c r="G193" s="74"/>
      <c r="H193" s="75"/>
      <c r="I193" s="113"/>
    </row>
    <row r="194" spans="1:9" ht="16.5" thickBot="1">
      <c r="A194" s="104"/>
      <c r="B194" s="105"/>
      <c r="C194" s="106"/>
      <c r="D194" s="68"/>
      <c r="E194" s="70"/>
      <c r="F194" s="70"/>
      <c r="G194" s="70"/>
      <c r="H194" s="76"/>
      <c r="I194" s="114"/>
    </row>
    <row r="195" spans="1:9">
      <c r="A195" s="53" t="s">
        <v>30</v>
      </c>
      <c r="B195" s="86"/>
      <c r="C195" s="54"/>
      <c r="D195" s="86"/>
      <c r="E195" s="87" t="s">
        <v>26</v>
      </c>
      <c r="F195" s="87" t="s">
        <v>27</v>
      </c>
      <c r="G195" s="87" t="s">
        <v>28</v>
      </c>
      <c r="H195" s="87" t="s">
        <v>29</v>
      </c>
      <c r="I195" s="55" t="s">
        <v>31</v>
      </c>
    </row>
    <row r="196" spans="1:9">
      <c r="A196" s="83"/>
      <c r="B196" s="67"/>
      <c r="C196" s="65"/>
      <c r="D196" s="63"/>
      <c r="E196" s="66" t="e">
        <f t="shared" ref="E196:E202" si="95">INDEX(H$158:H$165,MATCH(B196,B$158:B$165,0))</f>
        <v>#N/A</v>
      </c>
      <c r="F196" s="66" t="e">
        <f t="shared" ref="F196:F202" si="96">INDEX($H$169:$H$178,MATCH($B196,$B$169:$B$178,0))</f>
        <v>#N/A</v>
      </c>
      <c r="G196" s="66" t="e">
        <f>INDEX($H$183:$H$194,MATCH($B196,$B$183:$B$194,0))</f>
        <v>#N/A</v>
      </c>
      <c r="H196" s="66" t="e">
        <f>SUM(E196:G196)</f>
        <v>#N/A</v>
      </c>
      <c r="I196" s="116"/>
    </row>
    <row r="197" spans="1:9">
      <c r="A197" s="83"/>
      <c r="B197" s="63"/>
      <c r="C197" s="65"/>
      <c r="D197" s="63"/>
      <c r="E197" s="66" t="e">
        <f t="shared" si="95"/>
        <v>#N/A</v>
      </c>
      <c r="F197" s="66" t="e">
        <f t="shared" si="96"/>
        <v>#N/A</v>
      </c>
      <c r="G197" s="66" t="e">
        <f t="shared" ref="G197:G202" si="97">INDEX($H$183:$H$194,MATCH($B197,$B$183:$B$194,0))</f>
        <v>#N/A</v>
      </c>
      <c r="H197" s="66" t="e">
        <f t="shared" ref="H197:H205" si="98">SUM(E197:G197)</f>
        <v>#N/A</v>
      </c>
      <c r="I197" s="113"/>
    </row>
    <row r="198" spans="1:9">
      <c r="A198" s="64"/>
      <c r="B198" s="63"/>
      <c r="C198" s="65"/>
      <c r="D198" s="63"/>
      <c r="E198" s="66" t="e">
        <f t="shared" si="95"/>
        <v>#N/A</v>
      </c>
      <c r="F198" s="66" t="e">
        <f t="shared" si="96"/>
        <v>#N/A</v>
      </c>
      <c r="G198" s="66" t="e">
        <f t="shared" si="97"/>
        <v>#N/A</v>
      </c>
      <c r="H198" s="66" t="e">
        <f t="shared" si="98"/>
        <v>#N/A</v>
      </c>
      <c r="I198" s="116"/>
    </row>
    <row r="199" spans="1:9">
      <c r="A199" s="64"/>
      <c r="B199" s="67"/>
      <c r="C199" s="65"/>
      <c r="D199" s="65"/>
      <c r="E199" s="66" t="e">
        <f t="shared" si="95"/>
        <v>#N/A</v>
      </c>
      <c r="F199" s="66" t="e">
        <f t="shared" si="96"/>
        <v>#N/A</v>
      </c>
      <c r="G199" s="66" t="e">
        <f t="shared" si="97"/>
        <v>#N/A</v>
      </c>
      <c r="H199" s="66" t="e">
        <f t="shared" si="98"/>
        <v>#N/A</v>
      </c>
      <c r="I199" s="116"/>
    </row>
    <row r="200" spans="1:9">
      <c r="A200" s="64"/>
      <c r="B200" s="67"/>
      <c r="C200" s="65"/>
      <c r="D200" s="65"/>
      <c r="E200" s="66" t="e">
        <f t="shared" si="95"/>
        <v>#N/A</v>
      </c>
      <c r="F200" s="66" t="e">
        <f t="shared" si="96"/>
        <v>#N/A</v>
      </c>
      <c r="G200" s="66" t="e">
        <f t="shared" si="97"/>
        <v>#N/A</v>
      </c>
      <c r="H200" s="66" t="e">
        <f t="shared" si="98"/>
        <v>#N/A</v>
      </c>
      <c r="I200" s="116"/>
    </row>
    <row r="201" spans="1:9">
      <c r="A201" s="64"/>
      <c r="B201" s="67"/>
      <c r="C201" s="65"/>
      <c r="D201" s="65"/>
      <c r="E201" s="66" t="e">
        <f t="shared" si="95"/>
        <v>#N/A</v>
      </c>
      <c r="F201" s="66" t="e">
        <f t="shared" si="96"/>
        <v>#N/A</v>
      </c>
      <c r="G201" s="66" t="e">
        <f t="shared" si="97"/>
        <v>#N/A</v>
      </c>
      <c r="H201" s="66" t="e">
        <f t="shared" si="98"/>
        <v>#N/A</v>
      </c>
      <c r="I201" s="113"/>
    </row>
    <row r="202" spans="1:9">
      <c r="A202" s="64"/>
      <c r="B202" s="67"/>
      <c r="C202" s="65"/>
      <c r="D202" s="65"/>
      <c r="E202" s="66" t="e">
        <f t="shared" si="95"/>
        <v>#N/A</v>
      </c>
      <c r="F202" s="66" t="e">
        <f t="shared" si="96"/>
        <v>#N/A</v>
      </c>
      <c r="G202" s="66" t="e">
        <f t="shared" si="97"/>
        <v>#N/A</v>
      </c>
      <c r="H202" s="66" t="e">
        <f t="shared" si="98"/>
        <v>#N/A</v>
      </c>
      <c r="I202" s="113"/>
    </row>
    <row r="203" spans="1:9">
      <c r="A203" s="64"/>
      <c r="B203" s="67"/>
      <c r="C203" s="65"/>
      <c r="D203" s="65"/>
      <c r="E203" s="66" t="e">
        <f>H165</f>
        <v>#N/A</v>
      </c>
      <c r="F203" s="66" t="e">
        <f>H173</f>
        <v>#N/A</v>
      </c>
      <c r="G203" s="66" t="e">
        <f>H183</f>
        <v>#N/A</v>
      </c>
      <c r="H203" s="66" t="e">
        <f t="shared" si="98"/>
        <v>#N/A</v>
      </c>
      <c r="I203" s="116"/>
    </row>
    <row r="204" spans="1:9">
      <c r="A204" s="64"/>
      <c r="B204" s="67"/>
      <c r="C204" s="65"/>
      <c r="D204" s="65"/>
      <c r="E204" s="66" t="e">
        <f>H158</f>
        <v>#N/A</v>
      </c>
      <c r="F204" s="66" t="e">
        <f>H172</f>
        <v>#N/A</v>
      </c>
      <c r="G204" s="66" t="e">
        <f>H184</f>
        <v>#N/A</v>
      </c>
      <c r="H204" s="66" t="e">
        <f t="shared" si="98"/>
        <v>#N/A</v>
      </c>
      <c r="I204" s="116"/>
    </row>
    <row r="205" spans="1:9">
      <c r="A205" s="83"/>
      <c r="B205" s="63"/>
      <c r="C205" s="65"/>
      <c r="D205" s="65"/>
      <c r="E205" s="66" t="e">
        <f>INDEX(H$158:H$165,MATCH(B205,B$158:B$165,0))</f>
        <v>#N/A</v>
      </c>
      <c r="F205" s="66" t="e">
        <f>INDEX($H$169:$H$178,MATCH($B205,$B$169:$B$178,0))</f>
        <v>#N/A</v>
      </c>
      <c r="G205" s="66" t="e">
        <f>INDEX($H$183:$H$194,MATCH($B205,$B$183:$B$194,0))</f>
        <v>#N/A</v>
      </c>
      <c r="H205" s="66" t="e">
        <f t="shared" si="98"/>
        <v>#N/A</v>
      </c>
      <c r="I205" s="113"/>
    </row>
    <row r="206" spans="1:9" ht="16.5" thickBot="1">
      <c r="A206" s="84"/>
      <c r="B206" s="68"/>
      <c r="C206" s="69"/>
      <c r="D206" s="68"/>
      <c r="E206" s="70"/>
      <c r="F206" s="70"/>
      <c r="G206" s="70"/>
      <c r="H206" s="88"/>
      <c r="I206" s="114"/>
    </row>
  </sheetData>
  <sheetProtection selectLockedCells="1"/>
  <sortState ref="B182:B191">
    <sortCondition ref="B182"/>
  </sortState>
  <phoneticPr fontId="5" type="noConversion"/>
  <pageMargins left="0.75" right="0.75" top="1" bottom="1" header="0.5" footer="0.5"/>
  <pageSetup scale="20" orientation="portrait" horizontalDpi="4294967292" verticalDpi="4294967292"/>
  <headerFooter>
    <oddHeader>&amp;C&amp;"Calibri,Bold"&amp;14&amp;K000000&amp;F_x000D_&amp;A</oddHeader>
  </headerFooter>
  <rowBreaks count="2" manualBreakCount="2">
    <brk id="49" max="16383" man="1"/>
    <brk id="100" max="16383" man="1"/>
  </rowBreaks>
  <drawing r:id="rId1"/>
  <legacyDrawing r:id="rId2"/>
  <extLst>
    <ext xmlns:mx="http://schemas.microsoft.com/office/mac/excel/2008/main" uri="{64002731-A6B0-56B0-2670-7721B7C09600}">
      <mx:PLV Mode="0" OnePage="0" WScale="84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 Fall 1</vt:lpstr>
      <vt:lpstr>ERC</vt:lpstr>
      <vt:lpstr>STP</vt:lpstr>
      <vt:lpstr>ByMk</vt:lpstr>
      <vt:lpstr>HOE</vt:lpstr>
      <vt:lpstr>2017 FALL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Cornelia Foster</dc:creator>
  <cp:lastModifiedBy>Cornelia Foster</cp:lastModifiedBy>
  <cp:lastPrinted>2017-10-28T18:47:04Z</cp:lastPrinted>
  <dcterms:created xsi:type="dcterms:W3CDTF">2013-04-14T17:51:32Z</dcterms:created>
  <dcterms:modified xsi:type="dcterms:W3CDTF">2017-12-17T19:38:49Z</dcterms:modified>
</cp:coreProperties>
</file>